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lfsmbd/Dropbox/Boronic acid paper/Chemical sciences/Revision/submitted revision files/"/>
    </mc:Choice>
  </mc:AlternateContent>
  <xr:revisionPtr revIDLastSave="0" documentId="13_ncr:1_{743EA35E-D520-B045-BCE0-9C5F8BE43E15}" xr6:coauthVersionLast="43" xr6:coauthVersionMax="43" xr10:uidLastSave="{00000000-0000-0000-0000-000000000000}"/>
  <bookViews>
    <workbookView xWindow="2260" yWindow="500" windowWidth="36140" windowHeight="17020" tabRatio="500" xr2:uid="{00000000-000D-0000-FFFF-FFFF00000000}"/>
  </bookViews>
  <sheets>
    <sheet name="All proteins" sheetId="2" r:id="rId1"/>
    <sheet name="Significant proteins" sheetId="1" r:id="rId2"/>
  </sheets>
  <externalReferences>
    <externalReference r:id="rId3"/>
  </externalReferences>
  <definedNames>
    <definedName name="_xlnm._FilterDatabase" localSheetId="0" hidden="1">'All proteins'!$A:$AH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92" i="2" l="1"/>
  <c r="B988" i="2"/>
  <c r="B723" i="2"/>
  <c r="B307" i="2"/>
  <c r="B1176" i="2"/>
  <c r="B1142" i="2"/>
  <c r="B1421" i="2"/>
  <c r="B872" i="2"/>
  <c r="B900" i="2"/>
  <c r="B1466" i="2"/>
  <c r="B1440" i="2"/>
  <c r="B32" i="2"/>
  <c r="B385" i="2"/>
  <c r="B1169" i="2"/>
  <c r="B436" i="2"/>
  <c r="B876" i="2"/>
  <c r="B206" i="2"/>
  <c r="B1194" i="2"/>
  <c r="B27" i="2"/>
  <c r="B182" i="2"/>
  <c r="B163" i="2"/>
  <c r="B847" i="2"/>
  <c r="B1495" i="2"/>
  <c r="B852" i="2"/>
  <c r="B236" i="2"/>
  <c r="B815" i="2"/>
  <c r="B1334" i="2"/>
  <c r="B964" i="2"/>
  <c r="B760" i="2"/>
  <c r="B1329" i="2"/>
  <c r="B688" i="2"/>
  <c r="B836" i="2"/>
  <c r="B1007" i="2"/>
  <c r="B714" i="2"/>
  <c r="B888" i="2"/>
  <c r="B789" i="2"/>
  <c r="B1009" i="2"/>
  <c r="B86" i="2"/>
  <c r="B680" i="2"/>
  <c r="B1403" i="2"/>
  <c r="B543" i="2"/>
  <c r="B1430" i="2"/>
  <c r="B1381" i="2"/>
  <c r="B1313" i="2"/>
  <c r="B183" i="2"/>
  <c r="B724" i="2"/>
  <c r="B392" i="2"/>
  <c r="B564" i="2"/>
  <c r="B1260" i="2"/>
  <c r="B505" i="2"/>
  <c r="B1453" i="2"/>
  <c r="B575" i="2"/>
  <c r="B46" i="2"/>
  <c r="B687" i="2"/>
  <c r="B195" i="2"/>
  <c r="B1257" i="2"/>
  <c r="B35" i="2"/>
  <c r="B1312" i="2"/>
  <c r="B464" i="2"/>
  <c r="B3" i="2"/>
  <c r="B803" i="2"/>
  <c r="B538" i="2"/>
  <c r="B175" i="2"/>
  <c r="B1038" i="2"/>
  <c r="B70" i="2"/>
  <c r="B542" i="2"/>
  <c r="B1419" i="2"/>
  <c r="B831" i="2"/>
  <c r="B285" i="2"/>
  <c r="B1443" i="2"/>
  <c r="B781" i="2"/>
  <c r="B1227" i="2"/>
  <c r="B949" i="2"/>
  <c r="B73" i="2"/>
  <c r="B740" i="2"/>
  <c r="B1005" i="2"/>
  <c r="B661" i="2"/>
  <c r="B1368" i="2"/>
  <c r="B1363" i="2"/>
  <c r="B1052" i="2"/>
  <c r="B4" i="2"/>
  <c r="B5" i="2"/>
  <c r="B6" i="2"/>
  <c r="B7" i="2"/>
  <c r="B8" i="2"/>
  <c r="B9" i="2"/>
  <c r="B10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8" i="2"/>
  <c r="B29" i="2"/>
  <c r="B30" i="2"/>
  <c r="B31" i="2"/>
  <c r="B33" i="2"/>
  <c r="B34" i="2"/>
  <c r="B36" i="2"/>
  <c r="B37" i="2"/>
  <c r="B38" i="2"/>
  <c r="B39" i="2"/>
  <c r="B40" i="2"/>
  <c r="B41" i="2"/>
  <c r="B42" i="2"/>
  <c r="B43" i="2"/>
  <c r="B44" i="2"/>
  <c r="B45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1" i="2"/>
  <c r="B72" i="2"/>
  <c r="B74" i="2"/>
  <c r="B75" i="2"/>
  <c r="B76" i="2"/>
  <c r="B77" i="2"/>
  <c r="B78" i="2"/>
  <c r="B79" i="2"/>
  <c r="B80" i="2"/>
  <c r="B81" i="2"/>
  <c r="B82" i="2"/>
  <c r="B83" i="2"/>
  <c r="B84" i="2"/>
  <c r="B85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4" i="2"/>
  <c r="B165" i="2"/>
  <c r="B166" i="2"/>
  <c r="B167" i="2"/>
  <c r="B168" i="2"/>
  <c r="B169" i="2"/>
  <c r="B170" i="2"/>
  <c r="B171" i="2"/>
  <c r="B172" i="2"/>
  <c r="B173" i="2"/>
  <c r="B174" i="2"/>
  <c r="B176" i="2"/>
  <c r="B177" i="2"/>
  <c r="B178" i="2"/>
  <c r="B179" i="2"/>
  <c r="B180" i="2"/>
  <c r="B181" i="2"/>
  <c r="B184" i="2"/>
  <c r="B185" i="2"/>
  <c r="B186" i="2"/>
  <c r="B187" i="2"/>
  <c r="B188" i="2"/>
  <c r="B189" i="2"/>
  <c r="B190" i="2"/>
  <c r="B191" i="2"/>
  <c r="B192" i="2"/>
  <c r="B193" i="2"/>
  <c r="B194" i="2"/>
  <c r="B196" i="2"/>
  <c r="B197" i="2"/>
  <c r="B198" i="2"/>
  <c r="B199" i="2"/>
  <c r="B200" i="2"/>
  <c r="B201" i="2"/>
  <c r="B202" i="2"/>
  <c r="B203" i="2"/>
  <c r="B204" i="2"/>
  <c r="B205" i="2"/>
  <c r="B207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7" i="2"/>
  <c r="B238" i="2"/>
  <c r="B239" i="2"/>
  <c r="B240" i="2"/>
  <c r="B241" i="2"/>
  <c r="B242" i="2"/>
  <c r="B243" i="2"/>
  <c r="B244" i="2"/>
  <c r="B245" i="2"/>
  <c r="B246" i="2"/>
  <c r="B247" i="2"/>
  <c r="B249" i="2"/>
  <c r="B250" i="2"/>
  <c r="B251" i="2"/>
  <c r="B252" i="2"/>
  <c r="B253" i="2"/>
  <c r="B254" i="2"/>
  <c r="B255" i="2"/>
  <c r="B256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9" i="2"/>
  <c r="B280" i="2"/>
  <c r="B281" i="2"/>
  <c r="B282" i="2"/>
  <c r="B283" i="2"/>
  <c r="B284" i="2"/>
  <c r="B286" i="2"/>
  <c r="B287" i="2"/>
  <c r="B288" i="2"/>
  <c r="B289" i="2"/>
  <c r="B290" i="2"/>
  <c r="B291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8" i="2"/>
  <c r="B309" i="2"/>
  <c r="B310" i="2"/>
  <c r="B311" i="2"/>
  <c r="B312" i="2"/>
  <c r="B313" i="2"/>
  <c r="B314" i="2"/>
  <c r="B315" i="2"/>
  <c r="B316" i="2"/>
  <c r="B317" i="2"/>
  <c r="B318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6" i="2"/>
  <c r="B387" i="2"/>
  <c r="B388" i="2"/>
  <c r="B389" i="2"/>
  <c r="B390" i="2"/>
  <c r="B391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9" i="2"/>
  <c r="B530" i="2"/>
  <c r="B531" i="2"/>
  <c r="B532" i="2"/>
  <c r="B533" i="2"/>
  <c r="B534" i="2"/>
  <c r="B535" i="2"/>
  <c r="B536" i="2"/>
  <c r="B537" i="2"/>
  <c r="B539" i="2"/>
  <c r="B540" i="2"/>
  <c r="B541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5" i="2"/>
  <c r="B566" i="2"/>
  <c r="B567" i="2"/>
  <c r="B568" i="2"/>
  <c r="B569" i="2"/>
  <c r="B570" i="2"/>
  <c r="B571" i="2"/>
  <c r="B572" i="2"/>
  <c r="B573" i="2"/>
  <c r="B574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2" i="2"/>
  <c r="B663" i="2"/>
  <c r="B664" i="2"/>
  <c r="B665" i="2"/>
  <c r="B666" i="2"/>
  <c r="B667" i="2"/>
  <c r="B669" i="2"/>
  <c r="B670" i="2"/>
  <c r="B671" i="2"/>
  <c r="B672" i="2"/>
  <c r="B673" i="2"/>
  <c r="B674" i="2"/>
  <c r="B675" i="2"/>
  <c r="B676" i="2"/>
  <c r="B677" i="2"/>
  <c r="B678" i="2"/>
  <c r="B679" i="2"/>
  <c r="B681" i="2"/>
  <c r="B682" i="2"/>
  <c r="B683" i="2"/>
  <c r="B684" i="2"/>
  <c r="B685" i="2"/>
  <c r="B686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5" i="2"/>
  <c r="B716" i="2"/>
  <c r="B717" i="2"/>
  <c r="B718" i="2"/>
  <c r="B719" i="2"/>
  <c r="B720" i="2"/>
  <c r="B721" i="2"/>
  <c r="B722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80" i="2"/>
  <c r="B782" i="2"/>
  <c r="B783" i="2"/>
  <c r="B784" i="2"/>
  <c r="B785" i="2"/>
  <c r="B786" i="2"/>
  <c r="B787" i="2"/>
  <c r="B788" i="2"/>
  <c r="B790" i="2"/>
  <c r="B791" i="2"/>
  <c r="B792" i="2"/>
  <c r="B794" i="2"/>
  <c r="B795" i="2"/>
  <c r="B796" i="2"/>
  <c r="B797" i="2"/>
  <c r="B798" i="2"/>
  <c r="B799" i="2"/>
  <c r="B800" i="2"/>
  <c r="B801" i="2"/>
  <c r="B802" i="2"/>
  <c r="B804" i="2"/>
  <c r="B805" i="2"/>
  <c r="B806" i="2"/>
  <c r="B807" i="2"/>
  <c r="B808" i="2"/>
  <c r="B809" i="2"/>
  <c r="B810" i="2"/>
  <c r="B811" i="2"/>
  <c r="B812" i="2"/>
  <c r="B813" i="2"/>
  <c r="B814" i="2"/>
  <c r="B816" i="2"/>
  <c r="B817" i="2"/>
  <c r="B818" i="2"/>
  <c r="B819" i="2"/>
  <c r="B820" i="2"/>
  <c r="B821" i="2"/>
  <c r="B822" i="2"/>
  <c r="B824" i="2"/>
  <c r="B826" i="2"/>
  <c r="B827" i="2"/>
  <c r="B828" i="2"/>
  <c r="B829" i="2"/>
  <c r="B830" i="2"/>
  <c r="B832" i="2"/>
  <c r="B833" i="2"/>
  <c r="B834" i="2"/>
  <c r="B835" i="2"/>
  <c r="B837" i="2"/>
  <c r="B838" i="2"/>
  <c r="B839" i="2"/>
  <c r="B840" i="2"/>
  <c r="B841" i="2"/>
  <c r="B842" i="2"/>
  <c r="B843" i="2"/>
  <c r="B844" i="2"/>
  <c r="B845" i="2"/>
  <c r="B846" i="2"/>
  <c r="B848" i="2"/>
  <c r="B849" i="2"/>
  <c r="B850" i="2"/>
  <c r="B851" i="2"/>
  <c r="B853" i="2"/>
  <c r="B854" i="2"/>
  <c r="B855" i="2"/>
  <c r="B856" i="2"/>
  <c r="B857" i="2"/>
  <c r="B858" i="2"/>
  <c r="B859" i="2"/>
  <c r="B861" i="2"/>
  <c r="B862" i="2"/>
  <c r="B863" i="2"/>
  <c r="B864" i="2"/>
  <c r="B865" i="2"/>
  <c r="B866" i="2"/>
  <c r="B868" i="2"/>
  <c r="B869" i="2"/>
  <c r="B870" i="2"/>
  <c r="B871" i="2"/>
  <c r="B873" i="2"/>
  <c r="B874" i="2"/>
  <c r="B875" i="2"/>
  <c r="B877" i="2"/>
  <c r="B878" i="2"/>
  <c r="B879" i="2"/>
  <c r="B880" i="2"/>
  <c r="B881" i="2"/>
  <c r="B882" i="2"/>
  <c r="B883" i="2"/>
  <c r="B884" i="2"/>
  <c r="B885" i="2"/>
  <c r="B886" i="2"/>
  <c r="B887" i="2"/>
  <c r="B889" i="2"/>
  <c r="B890" i="2"/>
  <c r="B891" i="2"/>
  <c r="B892" i="2"/>
  <c r="B893" i="2"/>
  <c r="B894" i="2"/>
  <c r="B895" i="2"/>
  <c r="B896" i="2"/>
  <c r="B897" i="2"/>
  <c r="B898" i="2"/>
  <c r="B899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80" i="2"/>
  <c r="B981" i="2"/>
  <c r="B982" i="2"/>
  <c r="B983" i="2"/>
  <c r="B984" i="2"/>
  <c r="B985" i="2"/>
  <c r="B986" i="2"/>
  <c r="B987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6" i="2"/>
  <c r="B1008" i="2"/>
  <c r="B1010" i="2"/>
  <c r="B1011" i="2"/>
  <c r="B1012" i="2"/>
  <c r="B1013" i="2"/>
  <c r="B1014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3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3" i="2"/>
  <c r="B1144" i="2"/>
  <c r="B1145" i="2"/>
  <c r="B1146" i="2"/>
  <c r="B1147" i="2"/>
  <c r="B1148" i="2"/>
  <c r="B1149" i="2"/>
  <c r="B1150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70" i="2"/>
  <c r="B1171" i="2"/>
  <c r="B1172" i="2"/>
  <c r="B1174" i="2"/>
  <c r="B1175" i="2"/>
  <c r="B1177" i="2"/>
  <c r="B1178" i="2"/>
  <c r="B1179" i="2"/>
  <c r="B1180" i="2"/>
  <c r="B1181" i="2"/>
  <c r="B1182" i="2"/>
  <c r="B1183" i="2"/>
  <c r="B1184" i="2"/>
  <c r="B1185" i="2"/>
  <c r="B1186" i="2"/>
  <c r="B1188" i="2"/>
  <c r="B1189" i="2"/>
  <c r="B1190" i="2"/>
  <c r="B1191" i="2"/>
  <c r="B1192" i="2"/>
  <c r="B1193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8" i="2"/>
  <c r="B1259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30" i="2"/>
  <c r="B1331" i="2"/>
  <c r="B1332" i="2"/>
  <c r="B1333" i="2"/>
  <c r="B1335" i="2"/>
  <c r="B1336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4" i="2"/>
  <c r="B1365" i="2"/>
  <c r="B1366" i="2"/>
  <c r="B1367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20" i="2"/>
  <c r="B1422" i="2"/>
  <c r="B1423" i="2"/>
  <c r="B1424" i="2"/>
  <c r="B1425" i="2"/>
  <c r="B1426" i="2"/>
  <c r="B1427" i="2"/>
  <c r="B1428" i="2"/>
  <c r="B1429" i="2"/>
  <c r="B1431" i="2"/>
  <c r="B1432" i="2"/>
  <c r="B1433" i="2"/>
  <c r="B1434" i="2"/>
  <c r="B1435" i="2"/>
  <c r="B1436" i="2"/>
  <c r="B1437" i="2"/>
  <c r="B1438" i="2"/>
  <c r="B1439" i="2"/>
  <c r="B1441" i="2"/>
  <c r="B1442" i="2"/>
  <c r="B1444" i="2"/>
  <c r="B1445" i="2"/>
  <c r="B1446" i="2"/>
  <c r="B1447" i="2"/>
  <c r="B1448" i="2"/>
  <c r="B1449" i="2"/>
  <c r="B1450" i="2"/>
  <c r="B1451" i="2"/>
  <c r="B1452" i="2"/>
  <c r="B1454" i="2"/>
  <c r="B1455" i="2"/>
  <c r="B1456" i="2"/>
  <c r="B1457" i="2"/>
  <c r="B1458" i="2"/>
  <c r="B1459" i="2"/>
  <c r="B1460" i="2"/>
  <c r="B1461" i="2"/>
  <c r="B1462" i="2"/>
  <c r="B1464" i="2"/>
  <c r="B1465" i="2"/>
  <c r="B1468" i="2"/>
  <c r="B1469" i="2"/>
  <c r="B1470" i="2"/>
  <c r="B1472" i="2"/>
  <c r="B1473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6" i="2"/>
  <c r="H2" i="1"/>
  <c r="Q2" i="1" s="1"/>
  <c r="H3" i="1"/>
  <c r="H4" i="1"/>
  <c r="U4" i="1" s="1"/>
  <c r="H5" i="1"/>
  <c r="H6" i="1"/>
  <c r="AY6" i="1" s="1"/>
  <c r="H7" i="1"/>
  <c r="H8" i="1"/>
  <c r="J8" i="1" s="1"/>
  <c r="H9" i="1"/>
  <c r="AL9" i="1" s="1"/>
  <c r="H10" i="1"/>
  <c r="R10" i="1" s="1"/>
  <c r="H11" i="1"/>
  <c r="AX11" i="1" s="1"/>
  <c r="H12" i="1"/>
  <c r="AZ12" i="1" s="1"/>
  <c r="H13" i="1"/>
  <c r="AO13" i="1" s="1"/>
  <c r="H14" i="1"/>
  <c r="H15" i="1"/>
  <c r="AX15" i="1" s="1"/>
  <c r="H16" i="1"/>
  <c r="AR16" i="1" s="1"/>
  <c r="H17" i="1"/>
  <c r="AD17" i="1" s="1"/>
  <c r="H18" i="1"/>
  <c r="AT18" i="1" s="1"/>
  <c r="H19" i="1"/>
  <c r="H20" i="1"/>
  <c r="U20" i="1" s="1"/>
  <c r="H21" i="1"/>
  <c r="H22" i="1"/>
  <c r="Q22" i="1" s="1"/>
  <c r="H23" i="1"/>
  <c r="H24" i="1"/>
  <c r="AR24" i="1" s="1"/>
  <c r="H25" i="1"/>
  <c r="BA25" i="1" s="1"/>
  <c r="H26" i="1"/>
  <c r="AS26" i="1" s="1"/>
  <c r="H27" i="1"/>
  <c r="H28" i="1"/>
  <c r="AD28" i="1" s="1"/>
  <c r="H29" i="1"/>
  <c r="AU29" i="1" s="1"/>
  <c r="H30" i="1"/>
  <c r="AY30" i="1" s="1"/>
  <c r="H31" i="1"/>
  <c r="AX31" i="1" s="1"/>
  <c r="H32" i="1"/>
  <c r="AP32" i="1" s="1"/>
  <c r="H33" i="1"/>
  <c r="U33" i="1" s="1"/>
  <c r="H34" i="1"/>
  <c r="AT34" i="1" s="1"/>
  <c r="H35" i="1"/>
  <c r="H36" i="1"/>
  <c r="R36" i="1" s="1"/>
  <c r="H37" i="1"/>
  <c r="AX37" i="1" s="1"/>
  <c r="H38" i="1"/>
  <c r="H39" i="1"/>
  <c r="AX39" i="1" s="1"/>
  <c r="H40" i="1"/>
  <c r="AK40" i="1" s="1"/>
  <c r="H41" i="1"/>
  <c r="AG41" i="1" s="1"/>
  <c r="H42" i="1"/>
  <c r="V42" i="1" s="1"/>
  <c r="H43" i="1"/>
  <c r="H44" i="1"/>
  <c r="AP44" i="1" s="1"/>
  <c r="H45" i="1"/>
  <c r="BA45" i="1" s="1"/>
  <c r="H46" i="1"/>
  <c r="V46" i="1" s="1"/>
  <c r="H47" i="1"/>
  <c r="H48" i="1"/>
  <c r="AR48" i="1" s="1"/>
  <c r="H49" i="1"/>
  <c r="Q49" i="1" s="1"/>
  <c r="H50" i="1"/>
  <c r="AQ50" i="1" s="1"/>
  <c r="H51" i="1"/>
  <c r="H52" i="1"/>
  <c r="AZ52" i="1" s="1"/>
  <c r="H53" i="1"/>
  <c r="Y53" i="1" s="1"/>
  <c r="H54" i="1"/>
  <c r="AG54" i="1" s="1"/>
  <c r="H55" i="1"/>
  <c r="AX55" i="1" s="1"/>
  <c r="H56" i="1"/>
  <c r="Z56" i="1" s="1"/>
  <c r="H57" i="1"/>
  <c r="AX57" i="1" s="1"/>
  <c r="H58" i="1"/>
  <c r="AQ58" i="1" s="1"/>
  <c r="H59" i="1"/>
  <c r="H60" i="1"/>
  <c r="H61" i="1"/>
  <c r="Q61" i="1" s="1"/>
  <c r="H62" i="1"/>
  <c r="H63" i="1"/>
  <c r="H64" i="1"/>
  <c r="U64" i="1" s="1"/>
  <c r="H65" i="1"/>
  <c r="AT65" i="1" s="1"/>
  <c r="H66" i="1"/>
  <c r="AP66" i="1" s="1"/>
  <c r="H67" i="1"/>
  <c r="AX67" i="1" s="1"/>
  <c r="H68" i="1"/>
  <c r="V68" i="1" s="1"/>
  <c r="H69" i="1"/>
  <c r="AR69" i="1" s="1"/>
  <c r="H70" i="1"/>
  <c r="AX70" i="1" s="1"/>
  <c r="AX71" i="1"/>
  <c r="H72" i="1"/>
  <c r="AO72" i="1" s="1"/>
  <c r="H73" i="1"/>
  <c r="AZ73" i="1" s="1"/>
  <c r="H74" i="1"/>
  <c r="AG74" i="1" s="1"/>
  <c r="H75" i="1"/>
  <c r="H76" i="1"/>
  <c r="AL76" i="1" s="1"/>
  <c r="H77" i="1"/>
  <c r="BA77" i="1" s="1"/>
  <c r="H78" i="1"/>
  <c r="H79" i="1"/>
  <c r="AX79" i="1" s="1"/>
  <c r="H80" i="1"/>
  <c r="AL80" i="1" s="1"/>
  <c r="H81" i="1"/>
  <c r="AG81" i="1" s="1"/>
  <c r="H82" i="1"/>
  <c r="AT82" i="1" s="1"/>
  <c r="BA3" i="1"/>
  <c r="BA5" i="1"/>
  <c r="BA7" i="1"/>
  <c r="BA11" i="1"/>
  <c r="BA15" i="1"/>
  <c r="BA19" i="1"/>
  <c r="BA23" i="1"/>
  <c r="BA27" i="1"/>
  <c r="BA31" i="1"/>
  <c r="BA35" i="1"/>
  <c r="BA39" i="1"/>
  <c r="BA43" i="1"/>
  <c r="BA47" i="1"/>
  <c r="BA51" i="1"/>
  <c r="BA55" i="1"/>
  <c r="BA59" i="1"/>
  <c r="BA63" i="1"/>
  <c r="BA67" i="1"/>
  <c r="BA71" i="1"/>
  <c r="BA75" i="1"/>
  <c r="BA79" i="1"/>
  <c r="AZ7" i="1"/>
  <c r="AZ15" i="1"/>
  <c r="AZ19" i="1"/>
  <c r="AZ23" i="1"/>
  <c r="AZ25" i="1"/>
  <c r="AZ27" i="1"/>
  <c r="AZ31" i="1"/>
  <c r="AZ35" i="1"/>
  <c r="AZ39" i="1"/>
  <c r="AZ43" i="1"/>
  <c r="AZ47" i="1"/>
  <c r="AZ51" i="1"/>
  <c r="AZ55" i="1"/>
  <c r="AZ59" i="1"/>
  <c r="AZ63" i="1"/>
  <c r="AZ67" i="1"/>
  <c r="AZ71" i="1"/>
  <c r="AZ75" i="1"/>
  <c r="AZ79" i="1"/>
  <c r="AV3" i="1"/>
  <c r="AV7" i="1"/>
  <c r="AV11" i="1"/>
  <c r="AV15" i="1"/>
  <c r="AV19" i="1"/>
  <c r="AV23" i="1"/>
  <c r="AV27" i="1"/>
  <c r="AV31" i="1"/>
  <c r="AV35" i="1"/>
  <c r="AV39" i="1"/>
  <c r="AV43" i="1"/>
  <c r="AV47" i="1"/>
  <c r="AV51" i="1"/>
  <c r="AV55" i="1"/>
  <c r="AV59" i="1"/>
  <c r="AV63" i="1"/>
  <c r="AV67" i="1"/>
  <c r="AV71" i="1"/>
  <c r="AV75" i="1"/>
  <c r="AV79" i="1"/>
  <c r="AT3" i="1"/>
  <c r="AT7" i="1"/>
  <c r="AT11" i="1"/>
  <c r="AT15" i="1"/>
  <c r="AT19" i="1"/>
  <c r="AT21" i="1"/>
  <c r="AT23" i="1"/>
  <c r="AT27" i="1"/>
  <c r="AT31" i="1"/>
  <c r="AT35" i="1"/>
  <c r="AT39" i="1"/>
  <c r="AT43" i="1"/>
  <c r="AT47" i="1"/>
  <c r="AT51" i="1"/>
  <c r="AT55" i="1"/>
  <c r="AT59" i="1"/>
  <c r="AT63" i="1"/>
  <c r="AT67" i="1"/>
  <c r="AT71" i="1"/>
  <c r="AT75" i="1"/>
  <c r="AT79" i="1"/>
  <c r="AS3" i="1"/>
  <c r="AS7" i="1"/>
  <c r="AS11" i="1"/>
  <c r="AS15" i="1"/>
  <c r="AS19" i="1"/>
  <c r="AS23" i="1"/>
  <c r="AS27" i="1"/>
  <c r="AS31" i="1"/>
  <c r="AS35" i="1"/>
  <c r="AS39" i="1"/>
  <c r="AS43" i="1"/>
  <c r="AS47" i="1"/>
  <c r="AS51" i="1"/>
  <c r="AS55" i="1"/>
  <c r="AS59" i="1"/>
  <c r="AS63" i="1"/>
  <c r="AS67" i="1"/>
  <c r="AS71" i="1"/>
  <c r="AS75" i="1"/>
  <c r="AS79" i="1"/>
  <c r="AR3" i="1"/>
  <c r="AR7" i="1"/>
  <c r="AR11" i="1"/>
  <c r="AR15" i="1"/>
  <c r="AR19" i="1"/>
  <c r="AR23" i="1"/>
  <c r="AR27" i="1"/>
  <c r="AR31" i="1"/>
  <c r="AR35" i="1"/>
  <c r="AR39" i="1"/>
  <c r="AR43" i="1"/>
  <c r="AR47" i="1"/>
  <c r="AR51" i="1"/>
  <c r="AR55" i="1"/>
  <c r="AR59" i="1"/>
  <c r="AR63" i="1"/>
  <c r="AR67" i="1"/>
  <c r="AR71" i="1"/>
  <c r="AR75" i="1"/>
  <c r="AR79" i="1"/>
  <c r="AP3" i="1"/>
  <c r="AP7" i="1"/>
  <c r="AP11" i="1"/>
  <c r="AP15" i="1"/>
  <c r="AP16" i="1"/>
  <c r="AP19" i="1"/>
  <c r="AP23" i="1"/>
  <c r="AP27" i="1"/>
  <c r="AP31" i="1"/>
  <c r="AP35" i="1"/>
  <c r="AP39" i="1"/>
  <c r="AP43" i="1"/>
  <c r="AP47" i="1"/>
  <c r="AP51" i="1"/>
  <c r="AP55" i="1"/>
  <c r="AP59" i="1"/>
  <c r="AP63" i="1"/>
  <c r="AP67" i="1"/>
  <c r="AP71" i="1"/>
  <c r="AP75" i="1"/>
  <c r="AP79" i="1"/>
  <c r="AO3" i="1"/>
  <c r="AO7" i="1"/>
  <c r="AO11" i="1"/>
  <c r="AO15" i="1"/>
  <c r="AO19" i="1"/>
  <c r="AO23" i="1"/>
  <c r="AO27" i="1"/>
  <c r="AO31" i="1"/>
  <c r="AO35" i="1"/>
  <c r="AO39" i="1"/>
  <c r="AO43" i="1"/>
  <c r="AO47" i="1"/>
  <c r="AO51" i="1"/>
  <c r="AO55" i="1"/>
  <c r="AO59" i="1"/>
  <c r="AO63" i="1"/>
  <c r="AO67" i="1"/>
  <c r="AO71" i="1"/>
  <c r="AO75" i="1"/>
  <c r="AO79" i="1"/>
  <c r="AL55" i="1"/>
  <c r="AL59" i="1"/>
  <c r="AL63" i="1"/>
  <c r="AL67" i="1"/>
  <c r="AL71" i="1"/>
  <c r="AL75" i="1"/>
  <c r="AL79" i="1"/>
  <c r="AK3" i="1"/>
  <c r="AK7" i="1"/>
  <c r="AK11" i="1"/>
  <c r="AK15" i="1"/>
  <c r="AK19" i="1"/>
  <c r="AK23" i="1"/>
  <c r="AK27" i="1"/>
  <c r="AK31" i="1"/>
  <c r="AK35" i="1"/>
  <c r="AK39" i="1"/>
  <c r="AK43" i="1"/>
  <c r="AK47" i="1"/>
  <c r="AK51" i="1"/>
  <c r="AK55" i="1"/>
  <c r="AK59" i="1"/>
  <c r="AK63" i="1"/>
  <c r="AK67" i="1"/>
  <c r="AK71" i="1"/>
  <c r="AK75" i="1"/>
  <c r="AK79" i="1"/>
  <c r="AH3" i="1"/>
  <c r="AH7" i="1"/>
  <c r="AH11" i="1"/>
  <c r="AH15" i="1"/>
  <c r="AH19" i="1"/>
  <c r="AH23" i="1"/>
  <c r="AH27" i="1"/>
  <c r="AH31" i="1"/>
  <c r="AH35" i="1"/>
  <c r="AH39" i="1"/>
  <c r="AH43" i="1"/>
  <c r="AH47" i="1"/>
  <c r="AH51" i="1"/>
  <c r="AH55" i="1"/>
  <c r="AH59" i="1"/>
  <c r="AH63" i="1"/>
  <c r="AH67" i="1"/>
  <c r="AH71" i="1"/>
  <c r="AH75" i="1"/>
  <c r="AH79" i="1"/>
  <c r="AG3" i="1"/>
  <c r="AG7" i="1"/>
  <c r="AG11" i="1"/>
  <c r="AG15" i="1"/>
  <c r="AG19" i="1"/>
  <c r="AG23" i="1"/>
  <c r="AG27" i="1"/>
  <c r="AG31" i="1"/>
  <c r="AG35" i="1"/>
  <c r="AG39" i="1"/>
  <c r="AG43" i="1"/>
  <c r="AG47" i="1"/>
  <c r="AG51" i="1"/>
  <c r="AG55" i="1"/>
  <c r="AG59" i="1"/>
  <c r="AG63" i="1"/>
  <c r="AG67" i="1"/>
  <c r="AG71" i="1"/>
  <c r="AG75" i="1"/>
  <c r="AG79" i="1"/>
  <c r="AD3" i="1"/>
  <c r="AD7" i="1"/>
  <c r="AD11" i="1"/>
  <c r="AD15" i="1"/>
  <c r="AD19" i="1"/>
  <c r="AD23" i="1"/>
  <c r="AD27" i="1"/>
  <c r="AD31" i="1"/>
  <c r="AD35" i="1"/>
  <c r="AD39" i="1"/>
  <c r="AD43" i="1"/>
  <c r="AD47" i="1"/>
  <c r="AD51" i="1"/>
  <c r="AD55" i="1"/>
  <c r="AD59" i="1"/>
  <c r="AD63" i="1"/>
  <c r="AD67" i="1"/>
  <c r="AD71" i="1"/>
  <c r="AD75" i="1"/>
  <c r="AD79" i="1"/>
  <c r="AC3" i="1"/>
  <c r="AC7" i="1"/>
  <c r="AC11" i="1"/>
  <c r="AC15" i="1"/>
  <c r="AC19" i="1"/>
  <c r="AC23" i="1"/>
  <c r="AC27" i="1"/>
  <c r="AC31" i="1"/>
  <c r="AC35" i="1"/>
  <c r="AC39" i="1"/>
  <c r="AC43" i="1"/>
  <c r="AC47" i="1"/>
  <c r="AC51" i="1"/>
  <c r="AC55" i="1"/>
  <c r="AC59" i="1"/>
  <c r="AC63" i="1"/>
  <c r="AC67" i="1"/>
  <c r="AC71" i="1"/>
  <c r="AC75" i="1"/>
  <c r="AC79" i="1"/>
  <c r="Z3" i="1"/>
  <c r="Z7" i="1"/>
  <c r="Z11" i="1"/>
  <c r="Z15" i="1"/>
  <c r="Z19" i="1"/>
  <c r="Z23" i="1"/>
  <c r="Z27" i="1"/>
  <c r="Z31" i="1"/>
  <c r="Z35" i="1"/>
  <c r="Z39" i="1"/>
  <c r="Z43" i="1"/>
  <c r="Z47" i="1"/>
  <c r="Z51" i="1"/>
  <c r="Z55" i="1"/>
  <c r="Z59" i="1"/>
  <c r="Z63" i="1"/>
  <c r="Z67" i="1"/>
  <c r="Z71" i="1"/>
  <c r="Z75" i="1"/>
  <c r="Z79" i="1"/>
  <c r="Y3" i="1"/>
  <c r="Y7" i="1"/>
  <c r="Y11" i="1"/>
  <c r="Y15" i="1"/>
  <c r="Y19" i="1"/>
  <c r="Y23" i="1"/>
  <c r="Y27" i="1"/>
  <c r="Y31" i="1"/>
  <c r="Y35" i="1"/>
  <c r="Y39" i="1"/>
  <c r="Y43" i="1"/>
  <c r="Y47" i="1"/>
  <c r="Y51" i="1"/>
  <c r="Y55" i="1"/>
  <c r="Y59" i="1"/>
  <c r="Y63" i="1"/>
  <c r="Y67" i="1"/>
  <c r="Y71" i="1"/>
  <c r="Y75" i="1"/>
  <c r="Y79" i="1"/>
  <c r="V3" i="1"/>
  <c r="V7" i="1"/>
  <c r="V11" i="1"/>
  <c r="V15" i="1"/>
  <c r="V19" i="1"/>
  <c r="V23" i="1"/>
  <c r="V27" i="1"/>
  <c r="V31" i="1"/>
  <c r="V35" i="1"/>
  <c r="V39" i="1"/>
  <c r="V43" i="1"/>
  <c r="V47" i="1"/>
  <c r="V51" i="1"/>
  <c r="V55" i="1"/>
  <c r="V59" i="1"/>
  <c r="V63" i="1"/>
  <c r="V67" i="1"/>
  <c r="V71" i="1"/>
  <c r="V75" i="1"/>
  <c r="V79" i="1"/>
  <c r="U3" i="1"/>
  <c r="U7" i="1"/>
  <c r="U11" i="1"/>
  <c r="U15" i="1"/>
  <c r="U19" i="1"/>
  <c r="U23" i="1"/>
  <c r="U27" i="1"/>
  <c r="U31" i="1"/>
  <c r="U35" i="1"/>
  <c r="U39" i="1"/>
  <c r="U43" i="1"/>
  <c r="U47" i="1"/>
  <c r="U51" i="1"/>
  <c r="U55" i="1"/>
  <c r="U57" i="1"/>
  <c r="U59" i="1"/>
  <c r="U63" i="1"/>
  <c r="U67" i="1"/>
  <c r="U71" i="1"/>
  <c r="U75" i="1"/>
  <c r="U79" i="1"/>
  <c r="R3" i="1"/>
  <c r="R7" i="1"/>
  <c r="R11" i="1"/>
  <c r="R15" i="1"/>
  <c r="R19" i="1"/>
  <c r="R23" i="1"/>
  <c r="R27" i="1"/>
  <c r="R31" i="1"/>
  <c r="R32" i="1"/>
  <c r="R35" i="1"/>
  <c r="R39" i="1"/>
  <c r="R43" i="1"/>
  <c r="R47" i="1"/>
  <c r="R51" i="1"/>
  <c r="R55" i="1"/>
  <c r="R59" i="1"/>
  <c r="R63" i="1"/>
  <c r="R67" i="1"/>
  <c r="R71" i="1"/>
  <c r="R75" i="1"/>
  <c r="R79" i="1"/>
  <c r="Q3" i="1"/>
  <c r="Q7" i="1"/>
  <c r="Q11" i="1"/>
  <c r="Q13" i="1"/>
  <c r="Q15" i="1"/>
  <c r="Q19" i="1"/>
  <c r="Q23" i="1"/>
  <c r="Q27" i="1"/>
  <c r="Q31" i="1"/>
  <c r="Q35" i="1"/>
  <c r="Q39" i="1"/>
  <c r="Q43" i="1"/>
  <c r="Q47" i="1"/>
  <c r="Q51" i="1"/>
  <c r="Q55" i="1"/>
  <c r="Q59" i="1"/>
  <c r="Q63" i="1"/>
  <c r="Q67" i="1"/>
  <c r="Q71" i="1"/>
  <c r="Q75" i="1"/>
  <c r="Q79" i="1"/>
  <c r="J3" i="1"/>
  <c r="J7" i="1"/>
  <c r="J11" i="1"/>
  <c r="J15" i="1"/>
  <c r="J19" i="1"/>
  <c r="J23" i="1"/>
  <c r="J27" i="1"/>
  <c r="J31" i="1"/>
  <c r="J35" i="1"/>
  <c r="J39" i="1"/>
  <c r="J43" i="1"/>
  <c r="J47" i="1"/>
  <c r="J51" i="1"/>
  <c r="J55" i="1"/>
  <c r="J59" i="1"/>
  <c r="J63" i="1"/>
  <c r="J67" i="1"/>
  <c r="J71" i="1"/>
  <c r="J75" i="1"/>
  <c r="J79" i="1"/>
  <c r="AQ41" i="1" l="1"/>
  <c r="U69" i="1"/>
  <c r="Y77" i="1"/>
  <c r="Y65" i="1"/>
  <c r="J61" i="1"/>
  <c r="V81" i="1"/>
  <c r="V69" i="1"/>
  <c r="J53" i="1"/>
  <c r="Y57" i="1"/>
  <c r="Y45" i="1"/>
  <c r="AG49" i="1"/>
  <c r="AL48" i="1"/>
  <c r="AQ77" i="1"/>
  <c r="J81" i="1"/>
  <c r="J69" i="1"/>
  <c r="Q81" i="1"/>
  <c r="V61" i="1"/>
  <c r="V49" i="1"/>
  <c r="Y37" i="1"/>
  <c r="Y69" i="1"/>
  <c r="AL16" i="1"/>
  <c r="AO53" i="1"/>
  <c r="AO40" i="1"/>
  <c r="AW60" i="1"/>
  <c r="U48" i="1"/>
  <c r="V4" i="1"/>
  <c r="Z80" i="1"/>
  <c r="AY16" i="1"/>
  <c r="V18" i="1"/>
  <c r="J65" i="1"/>
  <c r="J45" i="1"/>
  <c r="J33" i="1"/>
  <c r="AD65" i="1"/>
  <c r="AD53" i="1"/>
  <c r="AU33" i="1"/>
  <c r="Q50" i="1"/>
  <c r="J37" i="1"/>
  <c r="J29" i="1"/>
  <c r="J17" i="1"/>
  <c r="J5" i="1"/>
  <c r="U49" i="1"/>
  <c r="U41" i="1"/>
  <c r="Z17" i="1"/>
  <c r="Z5" i="1"/>
  <c r="AG25" i="1"/>
  <c r="AR45" i="1"/>
  <c r="AR32" i="1"/>
  <c r="AR21" i="1"/>
  <c r="AU5" i="1"/>
  <c r="AC34" i="1"/>
  <c r="J77" i="1"/>
  <c r="J49" i="1"/>
  <c r="J21" i="1"/>
  <c r="J13" i="1"/>
  <c r="Q14" i="1"/>
  <c r="Q6" i="1"/>
  <c r="R72" i="1"/>
  <c r="U36" i="1"/>
  <c r="V77" i="1"/>
  <c r="Y29" i="1"/>
  <c r="Y17" i="1"/>
  <c r="Z72" i="1"/>
  <c r="AD72" i="1"/>
  <c r="AG53" i="1"/>
  <c r="AG45" i="1"/>
  <c r="AK36" i="1"/>
  <c r="AL57" i="1"/>
  <c r="AO24" i="1"/>
  <c r="AQ16" i="1"/>
  <c r="AX4" i="1"/>
  <c r="AZ57" i="1"/>
  <c r="AC42" i="1"/>
  <c r="J82" i="1"/>
  <c r="J66" i="1"/>
  <c r="J50" i="1"/>
  <c r="J34" i="1"/>
  <c r="J18" i="1"/>
  <c r="J2" i="1"/>
  <c r="Q45" i="1"/>
  <c r="R48" i="1"/>
  <c r="R24" i="1"/>
  <c r="U44" i="1"/>
  <c r="U37" i="1"/>
  <c r="U28" i="1"/>
  <c r="U16" i="1"/>
  <c r="V76" i="1"/>
  <c r="V44" i="1"/>
  <c r="V32" i="1"/>
  <c r="V20" i="1"/>
  <c r="V12" i="1"/>
  <c r="Y42" i="1"/>
  <c r="Y10" i="1"/>
  <c r="Z37" i="1"/>
  <c r="AC36" i="1"/>
  <c r="AC28" i="1"/>
  <c r="AD44" i="1"/>
  <c r="AD32" i="1"/>
  <c r="AD5" i="1"/>
  <c r="AL37" i="1"/>
  <c r="AO56" i="1"/>
  <c r="AT61" i="1"/>
  <c r="AX17" i="1"/>
  <c r="AZ48" i="1"/>
  <c r="J54" i="1"/>
  <c r="J22" i="1"/>
  <c r="J6" i="1"/>
  <c r="J74" i="1"/>
  <c r="J58" i="1"/>
  <c r="J42" i="1"/>
  <c r="J26" i="1"/>
  <c r="J10" i="1"/>
  <c r="Q18" i="1"/>
  <c r="J78" i="1"/>
  <c r="J73" i="1"/>
  <c r="J62" i="1"/>
  <c r="J57" i="1"/>
  <c r="J46" i="1"/>
  <c r="J41" i="1"/>
  <c r="J30" i="1"/>
  <c r="J25" i="1"/>
  <c r="J14" i="1"/>
  <c r="J9" i="1"/>
  <c r="Q77" i="1"/>
  <c r="Q65" i="1"/>
  <c r="R64" i="1"/>
  <c r="R54" i="1"/>
  <c r="R8" i="1"/>
  <c r="U76" i="1"/>
  <c r="U9" i="1"/>
  <c r="V80" i="1"/>
  <c r="V64" i="1"/>
  <c r="V56" i="1"/>
  <c r="V48" i="1"/>
  <c r="Z82" i="1"/>
  <c r="Z74" i="1"/>
  <c r="AC12" i="1"/>
  <c r="AC2" i="1"/>
  <c r="AG77" i="1"/>
  <c r="AG17" i="1"/>
  <c r="AG5" i="1"/>
  <c r="AH73" i="1"/>
  <c r="AL64" i="1"/>
  <c r="AL5" i="1"/>
  <c r="AP52" i="1"/>
  <c r="AQ5" i="1"/>
  <c r="AR53" i="1"/>
  <c r="AU13" i="1"/>
  <c r="AV26" i="1"/>
  <c r="AW4" i="1"/>
  <c r="J70" i="1"/>
  <c r="J38" i="1"/>
  <c r="R14" i="1"/>
  <c r="V34" i="1"/>
  <c r="V6" i="1"/>
  <c r="Y58" i="1"/>
  <c r="AZ32" i="1"/>
  <c r="J80" i="1"/>
  <c r="J76" i="1"/>
  <c r="J72" i="1"/>
  <c r="J68" i="1"/>
  <c r="J64" i="1"/>
  <c r="J60" i="1"/>
  <c r="J56" i="1"/>
  <c r="J52" i="1"/>
  <c r="J48" i="1"/>
  <c r="J44" i="1"/>
  <c r="J40" i="1"/>
  <c r="J36" i="1"/>
  <c r="J32" i="1"/>
  <c r="J28" i="1"/>
  <c r="J24" i="1"/>
  <c r="J20" i="1"/>
  <c r="J16" i="1"/>
  <c r="J12" i="1"/>
  <c r="J4" i="1"/>
  <c r="Q46" i="1"/>
  <c r="Q38" i="1"/>
  <c r="Q25" i="1"/>
  <c r="Q17" i="1"/>
  <c r="R82" i="1"/>
  <c r="R62" i="1"/>
  <c r="R40" i="1"/>
  <c r="R22" i="1"/>
  <c r="U80" i="1"/>
  <c r="U73" i="1"/>
  <c r="U21" i="1"/>
  <c r="U12" i="1"/>
  <c r="U5" i="1"/>
  <c r="V72" i="1"/>
  <c r="V65" i="1"/>
  <c r="V60" i="1"/>
  <c r="V53" i="1"/>
  <c r="V28" i="1"/>
  <c r="Y13" i="1"/>
  <c r="Z68" i="1"/>
  <c r="Z33" i="1"/>
  <c r="AC76" i="1"/>
  <c r="AC48" i="1"/>
  <c r="AC20" i="1"/>
  <c r="AD45" i="1"/>
  <c r="AD37" i="1"/>
  <c r="AG69" i="1"/>
  <c r="AH69" i="1"/>
  <c r="AH57" i="1"/>
  <c r="AH13" i="1"/>
  <c r="AK20" i="1"/>
  <c r="AL40" i="1"/>
  <c r="AL4" i="1"/>
  <c r="AO5" i="1"/>
  <c r="AQ37" i="1"/>
  <c r="AR13" i="1"/>
  <c r="AT81" i="1"/>
  <c r="AT69" i="1"/>
  <c r="AU76" i="1"/>
  <c r="AV33" i="1"/>
  <c r="AX60" i="1"/>
  <c r="AZ41" i="1"/>
  <c r="BB5" i="1"/>
  <c r="AO69" i="1"/>
  <c r="AQ69" i="1"/>
  <c r="AL73" i="1"/>
  <c r="AR77" i="1"/>
  <c r="BA69" i="1"/>
  <c r="Q78" i="1"/>
  <c r="Q57" i="1"/>
  <c r="Q33" i="1"/>
  <c r="R60" i="1"/>
  <c r="R52" i="1"/>
  <c r="R44" i="1"/>
  <c r="R26" i="1"/>
  <c r="R20" i="1"/>
  <c r="U81" i="1"/>
  <c r="U68" i="1"/>
  <c r="U60" i="1"/>
  <c r="U53" i="1"/>
  <c r="U32" i="1"/>
  <c r="U25" i="1"/>
  <c r="U17" i="1"/>
  <c r="V73" i="1"/>
  <c r="V57" i="1"/>
  <c r="V52" i="1"/>
  <c r="V36" i="1"/>
  <c r="V22" i="1"/>
  <c r="V16" i="1"/>
  <c r="V2" i="1"/>
  <c r="Y25" i="1"/>
  <c r="Z25" i="1"/>
  <c r="AC16" i="1"/>
  <c r="AC10" i="1"/>
  <c r="AD81" i="1"/>
  <c r="AD40" i="1"/>
  <c r="AD33" i="1"/>
  <c r="AD24" i="1"/>
  <c r="AD12" i="1"/>
  <c r="AG61" i="1"/>
  <c r="AG18" i="1"/>
  <c r="AH42" i="1"/>
  <c r="AH30" i="1"/>
  <c r="AH5" i="1"/>
  <c r="AL60" i="1"/>
  <c r="AL53" i="1"/>
  <c r="AL24" i="1"/>
  <c r="AO21" i="1"/>
  <c r="AP60" i="1"/>
  <c r="AQ52" i="1"/>
  <c r="AQ9" i="1"/>
  <c r="AR40" i="1"/>
  <c r="AT37" i="1"/>
  <c r="AU37" i="1"/>
  <c r="AV65" i="1"/>
  <c r="AV37" i="1"/>
  <c r="AV29" i="1"/>
  <c r="AX32" i="1"/>
  <c r="AZ45" i="1"/>
  <c r="AZ36" i="1"/>
  <c r="AZ29" i="1"/>
  <c r="AZ21" i="1"/>
  <c r="BA37" i="1"/>
  <c r="BA13" i="1"/>
  <c r="Q70" i="1"/>
  <c r="R66" i="1"/>
  <c r="Q62" i="1"/>
  <c r="Q30" i="1"/>
  <c r="R38" i="1"/>
  <c r="V26" i="1"/>
  <c r="Y22" i="1"/>
  <c r="Z30" i="1"/>
  <c r="Z22" i="1"/>
  <c r="AC58" i="1"/>
  <c r="AG42" i="1"/>
  <c r="AG34" i="1"/>
  <c r="AK54" i="1"/>
  <c r="BA58" i="1"/>
  <c r="AO64" i="1"/>
  <c r="AD64" i="1"/>
  <c r="Z64" i="1"/>
  <c r="AS60" i="1"/>
  <c r="AC60" i="1"/>
  <c r="AX52" i="1"/>
  <c r="AR8" i="1"/>
  <c r="AO8" i="1"/>
  <c r="AK4" i="1"/>
  <c r="R78" i="1"/>
  <c r="R6" i="1"/>
  <c r="V10" i="1"/>
  <c r="Y62" i="1"/>
  <c r="Y6" i="1"/>
  <c r="AC6" i="1"/>
  <c r="AK26" i="1"/>
  <c r="AP80" i="1"/>
  <c r="AO80" i="1"/>
  <c r="AK80" i="1"/>
  <c r="AK68" i="1"/>
  <c r="AC68" i="1"/>
  <c r="AR56" i="1"/>
  <c r="BB56" i="1"/>
  <c r="AK56" i="1"/>
  <c r="AD56" i="1"/>
  <c r="Q73" i="1"/>
  <c r="Q66" i="1"/>
  <c r="Q54" i="1"/>
  <c r="Q41" i="1"/>
  <c r="Q34" i="1"/>
  <c r="Q29" i="1"/>
  <c r="Q9" i="1"/>
  <c r="R76" i="1"/>
  <c r="R70" i="1"/>
  <c r="R50" i="1"/>
  <c r="R30" i="1"/>
  <c r="R16" i="1"/>
  <c r="R4" i="1"/>
  <c r="U65" i="1"/>
  <c r="U52" i="1"/>
  <c r="V82" i="1"/>
  <c r="V78" i="1"/>
  <c r="V74" i="1"/>
  <c r="V70" i="1"/>
  <c r="V66" i="1"/>
  <c r="V62" i="1"/>
  <c r="V58" i="1"/>
  <c r="V54" i="1"/>
  <c r="V50" i="1"/>
  <c r="V40" i="1"/>
  <c r="V30" i="1"/>
  <c r="V24" i="1"/>
  <c r="V14" i="1"/>
  <c r="V8" i="1"/>
  <c r="Z70" i="1"/>
  <c r="Z60" i="1"/>
  <c r="Z52" i="1"/>
  <c r="Z9" i="1"/>
  <c r="AC80" i="1"/>
  <c r="AC74" i="1"/>
  <c r="AC64" i="1"/>
  <c r="AD76" i="1"/>
  <c r="AD69" i="1"/>
  <c r="AD60" i="1"/>
  <c r="AD8" i="1"/>
  <c r="AG13" i="1"/>
  <c r="AG6" i="1"/>
  <c r="AH21" i="1"/>
  <c r="AK52" i="1"/>
  <c r="AK32" i="1"/>
  <c r="AK24" i="1"/>
  <c r="AL65" i="1"/>
  <c r="AL52" i="1"/>
  <c r="AL30" i="1"/>
  <c r="AO77" i="1"/>
  <c r="AO32" i="1"/>
  <c r="AQ24" i="1"/>
  <c r="AR29" i="1"/>
  <c r="AT29" i="1"/>
  <c r="AY64" i="1"/>
  <c r="BA57" i="1"/>
  <c r="BB64" i="1"/>
  <c r="AS74" i="1"/>
  <c r="Y74" i="1"/>
  <c r="Q58" i="1"/>
  <c r="AG58" i="1"/>
  <c r="Z58" i="1"/>
  <c r="Z54" i="1"/>
  <c r="AC54" i="1"/>
  <c r="Y54" i="1"/>
  <c r="AW46" i="1"/>
  <c r="Y46" i="1"/>
  <c r="BB42" i="1"/>
  <c r="Z42" i="1"/>
  <c r="AU22" i="1"/>
  <c r="AP22" i="1"/>
  <c r="AG22" i="1"/>
  <c r="BB10" i="1"/>
  <c r="Z10" i="1"/>
  <c r="AP2" i="1"/>
  <c r="AG2" i="1"/>
  <c r="Q82" i="1"/>
  <c r="V38" i="1"/>
  <c r="Y70" i="1"/>
  <c r="Y30" i="1"/>
  <c r="Z50" i="1"/>
  <c r="Z38" i="1"/>
  <c r="AC70" i="1"/>
  <c r="AC22" i="1"/>
  <c r="AG10" i="1"/>
  <c r="AH50" i="1"/>
  <c r="AK22" i="1"/>
  <c r="AK14" i="1"/>
  <c r="AL18" i="1"/>
  <c r="AV10" i="1"/>
  <c r="AX81" i="1"/>
  <c r="AR81" i="1"/>
  <c r="Y81" i="1"/>
  <c r="AH77" i="1"/>
  <c r="AD77" i="1"/>
  <c r="Y73" i="1"/>
  <c r="AQ73" i="1"/>
  <c r="AG73" i="1"/>
  <c r="AU69" i="1"/>
  <c r="AL69" i="1"/>
  <c r="AR65" i="1"/>
  <c r="AU65" i="1"/>
  <c r="AG65" i="1"/>
  <c r="BB61" i="1"/>
  <c r="AR61" i="1"/>
  <c r="AH61" i="1"/>
  <c r="AT53" i="1"/>
  <c r="AH53" i="1"/>
  <c r="AU49" i="1"/>
  <c r="AD49" i="1"/>
  <c r="Z45" i="1"/>
  <c r="AT45" i="1"/>
  <c r="AQ45" i="1"/>
  <c r="AO45" i="1"/>
  <c r="AH45" i="1"/>
  <c r="V45" i="1"/>
  <c r="AH41" i="1"/>
  <c r="AL41" i="1"/>
  <c r="Y41" i="1"/>
  <c r="V41" i="1"/>
  <c r="Q37" i="1"/>
  <c r="AO37" i="1"/>
  <c r="AH37" i="1"/>
  <c r="AG37" i="1"/>
  <c r="V37" i="1"/>
  <c r="AR33" i="1"/>
  <c r="Y33" i="1"/>
  <c r="V33" i="1"/>
  <c r="BA29" i="1"/>
  <c r="AH29" i="1"/>
  <c r="AG29" i="1"/>
  <c r="V29" i="1"/>
  <c r="AO25" i="1"/>
  <c r="AL25" i="1"/>
  <c r="V25" i="1"/>
  <c r="AU21" i="1"/>
  <c r="AQ21" i="1"/>
  <c r="AD21" i="1"/>
  <c r="V21" i="1"/>
  <c r="AV17" i="1"/>
  <c r="V17" i="1"/>
  <c r="AQ13" i="1"/>
  <c r="AL13" i="1"/>
  <c r="AD13" i="1"/>
  <c r="V13" i="1"/>
  <c r="AG9" i="1"/>
  <c r="AX9" i="1"/>
  <c r="AH9" i="1"/>
  <c r="V9" i="1"/>
  <c r="Q5" i="1"/>
  <c r="Y5" i="1"/>
  <c r="V5" i="1"/>
  <c r="AU50" i="1"/>
  <c r="AY80" i="1"/>
  <c r="AQ80" i="1"/>
  <c r="AQ72" i="1"/>
  <c r="AZ68" i="1"/>
  <c r="AO68" i="1"/>
  <c r="AU48" i="1"/>
  <c r="AQ48" i="1"/>
  <c r="AP48" i="1"/>
  <c r="AO48" i="1"/>
  <c r="AQ36" i="1"/>
  <c r="AO36" i="1"/>
  <c r="BB32" i="1"/>
  <c r="AS32" i="1"/>
  <c r="AU28" i="1"/>
  <c r="AP28" i="1"/>
  <c r="AQ20" i="1"/>
  <c r="AP20" i="1"/>
  <c r="AS76" i="1"/>
  <c r="AP76" i="1"/>
  <c r="AS64" i="1"/>
  <c r="AR64" i="1"/>
  <c r="AP64" i="1"/>
  <c r="AW52" i="1"/>
  <c r="AS44" i="1"/>
  <c r="AR44" i="1"/>
  <c r="AZ16" i="1"/>
  <c r="AO16" i="1"/>
  <c r="AS12" i="1"/>
  <c r="AR12" i="1"/>
  <c r="AP12" i="1"/>
  <c r="AU8" i="1"/>
  <c r="AQ8" i="1"/>
  <c r="AZ4" i="1"/>
  <c r="AO4" i="1"/>
  <c r="Q74" i="1"/>
  <c r="Q69" i="1"/>
  <c r="Q53" i="1"/>
  <c r="Q42" i="1"/>
  <c r="Q26" i="1"/>
  <c r="Q21" i="1"/>
  <c r="Q10" i="1"/>
  <c r="R80" i="1"/>
  <c r="R68" i="1"/>
  <c r="R56" i="1"/>
  <c r="R46" i="1"/>
  <c r="R34" i="1"/>
  <c r="R28" i="1"/>
  <c r="R18" i="1"/>
  <c r="R12" i="1"/>
  <c r="R2" i="1"/>
  <c r="U77" i="1"/>
  <c r="U72" i="1"/>
  <c r="U61" i="1"/>
  <c r="U56" i="1"/>
  <c r="U45" i="1"/>
  <c r="U40" i="1"/>
  <c r="U29" i="1"/>
  <c r="U24" i="1"/>
  <c r="U13" i="1"/>
  <c r="U8" i="1"/>
  <c r="Y78" i="1"/>
  <c r="Y61" i="1"/>
  <c r="Y49" i="1"/>
  <c r="Y38" i="1"/>
  <c r="Y26" i="1"/>
  <c r="Y21" i="1"/>
  <c r="Y14" i="1"/>
  <c r="Y9" i="1"/>
  <c r="Z76" i="1"/>
  <c r="Z66" i="1"/>
  <c r="Z48" i="1"/>
  <c r="Z41" i="1"/>
  <c r="Z21" i="1"/>
  <c r="Z6" i="1"/>
  <c r="AC66" i="1"/>
  <c r="AC52" i="1"/>
  <c r="AC44" i="1"/>
  <c r="AC38" i="1"/>
  <c r="AC32" i="1"/>
  <c r="AC26" i="1"/>
  <c r="AC4" i="1"/>
  <c r="AD80" i="1"/>
  <c r="AD61" i="1"/>
  <c r="AD48" i="1"/>
  <c r="AD29" i="1"/>
  <c r="AD16" i="1"/>
  <c r="AG70" i="1"/>
  <c r="AG57" i="1"/>
  <c r="AG38" i="1"/>
  <c r="AG33" i="1"/>
  <c r="AG26" i="1"/>
  <c r="AG21" i="1"/>
  <c r="AH62" i="1"/>
  <c r="AH25" i="1"/>
  <c r="AH18" i="1"/>
  <c r="AH10" i="1"/>
  <c r="AK72" i="1"/>
  <c r="AK64" i="1"/>
  <c r="AK48" i="1"/>
  <c r="AK16" i="1"/>
  <c r="AK8" i="1"/>
  <c r="AL81" i="1"/>
  <c r="AL68" i="1"/>
  <c r="AL45" i="1"/>
  <c r="AL32" i="1"/>
  <c r="AL20" i="1"/>
  <c r="AL10" i="1"/>
  <c r="AL2" i="1"/>
  <c r="AO57" i="1"/>
  <c r="AO52" i="1"/>
  <c r="AO20" i="1"/>
  <c r="AQ78" i="1"/>
  <c r="AQ64" i="1"/>
  <c r="AQ29" i="1"/>
  <c r="AR80" i="1"/>
  <c r="AR72" i="1"/>
  <c r="AS48" i="1"/>
  <c r="AT33" i="1"/>
  <c r="AT26" i="1"/>
  <c r="AV81" i="1"/>
  <c r="AV70" i="1"/>
  <c r="AV45" i="1"/>
  <c r="AW30" i="1"/>
  <c r="AX28" i="1"/>
  <c r="AY72" i="1"/>
  <c r="AZ80" i="1"/>
  <c r="AZ20" i="1"/>
  <c r="AG82" i="1"/>
  <c r="AP58" i="1"/>
  <c r="AP54" i="1"/>
  <c r="AG50" i="1"/>
  <c r="AX22" i="1"/>
  <c r="AY22" i="1"/>
  <c r="AH82" i="1"/>
  <c r="AH74" i="1"/>
  <c r="AQ56" i="1"/>
  <c r="AR28" i="1"/>
  <c r="AS80" i="1"/>
  <c r="AS28" i="1"/>
  <c r="AS16" i="1"/>
  <c r="AS4" i="1"/>
  <c r="AT12" i="1"/>
  <c r="AU80" i="1"/>
  <c r="AU56" i="1"/>
  <c r="AW68" i="1"/>
  <c r="AX80" i="1"/>
  <c r="AY50" i="1"/>
  <c r="AZ64" i="1"/>
  <c r="AL77" i="1"/>
  <c r="BB77" i="1"/>
  <c r="AZ77" i="1"/>
  <c r="AV77" i="1"/>
  <c r="AU77" i="1"/>
  <c r="AT77" i="1"/>
  <c r="BA73" i="1"/>
  <c r="AO73" i="1"/>
  <c r="AZ69" i="1"/>
  <c r="AV69" i="1"/>
  <c r="AX65" i="1"/>
  <c r="AQ61" i="1"/>
  <c r="BA61" i="1"/>
  <c r="AZ61" i="1"/>
  <c r="AV61" i="1"/>
  <c r="AU61" i="1"/>
  <c r="AO61" i="1"/>
  <c r="AT57" i="1"/>
  <c r="AQ57" i="1"/>
  <c r="AZ53" i="1"/>
  <c r="AX49" i="1"/>
  <c r="AV49" i="1"/>
  <c r="AT49" i="1"/>
  <c r="AR49" i="1"/>
  <c r="BA41" i="1"/>
  <c r="AO41" i="1"/>
  <c r="AZ37" i="1"/>
  <c r="AR37" i="1"/>
  <c r="AL29" i="1"/>
  <c r="AO29" i="1"/>
  <c r="AX25" i="1"/>
  <c r="BA21" i="1"/>
  <c r="AX21" i="1"/>
  <c r="AT17" i="1"/>
  <c r="AR17" i="1"/>
  <c r="AT13" i="1"/>
  <c r="AV13" i="1"/>
  <c r="BA9" i="1"/>
  <c r="AT9" i="1"/>
  <c r="AO9" i="1"/>
  <c r="R5" i="1"/>
  <c r="AV5" i="1"/>
  <c r="AR5" i="1"/>
  <c r="R74" i="1"/>
  <c r="R58" i="1"/>
  <c r="R42" i="1"/>
  <c r="Y82" i="1"/>
  <c r="Y66" i="1"/>
  <c r="Y50" i="1"/>
  <c r="Y34" i="1"/>
  <c r="Y18" i="1"/>
  <c r="Y2" i="1"/>
  <c r="Z78" i="1"/>
  <c r="Z62" i="1"/>
  <c r="Z46" i="1"/>
  <c r="Z26" i="1"/>
  <c r="Z14" i="1"/>
  <c r="AC82" i="1"/>
  <c r="AC50" i="1"/>
  <c r="AC18" i="1"/>
  <c r="AG78" i="1"/>
  <c r="AG62" i="1"/>
  <c r="AG46" i="1"/>
  <c r="AG30" i="1"/>
  <c r="AG14" i="1"/>
  <c r="AH78" i="1"/>
  <c r="AH66" i="1"/>
  <c r="AH46" i="1"/>
  <c r="AH34" i="1"/>
  <c r="AH14" i="1"/>
  <c r="AH2" i="1"/>
  <c r="AK70" i="1"/>
  <c r="AK38" i="1"/>
  <c r="AK6" i="1"/>
  <c r="AL34" i="1"/>
  <c r="AP26" i="1"/>
  <c r="AQ34" i="1"/>
  <c r="AQ2" i="1"/>
  <c r="AT58" i="1"/>
  <c r="AT50" i="1"/>
  <c r="AU18" i="1"/>
  <c r="AV74" i="1"/>
  <c r="AV22" i="1"/>
  <c r="AV6" i="1"/>
  <c r="AW74" i="1"/>
  <c r="AW18" i="1"/>
  <c r="AX74" i="1"/>
  <c r="AX42" i="1"/>
  <c r="AY38" i="1"/>
  <c r="BA26" i="1"/>
  <c r="BB74" i="1"/>
  <c r="BB50" i="1"/>
  <c r="BB18" i="1"/>
  <c r="AG66" i="1"/>
  <c r="AH58" i="1"/>
  <c r="AH26" i="1"/>
  <c r="AK74" i="1"/>
  <c r="AK62" i="1"/>
  <c r="AK42" i="1"/>
  <c r="AK30" i="1"/>
  <c r="AK10" i="1"/>
  <c r="AP74" i="1"/>
  <c r="AP38" i="1"/>
  <c r="AP10" i="1"/>
  <c r="AQ62" i="1"/>
  <c r="AQ30" i="1"/>
  <c r="AS58" i="1"/>
  <c r="AS42" i="1"/>
  <c r="AS10" i="1"/>
  <c r="AT42" i="1"/>
  <c r="AU70" i="1"/>
  <c r="AU42" i="1"/>
  <c r="AV58" i="1"/>
  <c r="AV42" i="1"/>
  <c r="AW38" i="1"/>
  <c r="AW10" i="1"/>
  <c r="AY58" i="1"/>
  <c r="BA42" i="1"/>
  <c r="AZ82" i="1"/>
  <c r="AX82" i="1"/>
  <c r="BB82" i="1"/>
  <c r="AR82" i="1"/>
  <c r="AO82" i="1"/>
  <c r="AL82" i="1"/>
  <c r="AD82" i="1"/>
  <c r="BA82" i="1"/>
  <c r="AY82" i="1"/>
  <c r="AV82" i="1"/>
  <c r="AS82" i="1"/>
  <c r="AU82" i="1"/>
  <c r="AQ82" i="1"/>
  <c r="AP82" i="1"/>
  <c r="AK82" i="1"/>
  <c r="U82" i="1"/>
  <c r="BB78" i="1"/>
  <c r="AZ78" i="1"/>
  <c r="AU78" i="1"/>
  <c r="AY78" i="1"/>
  <c r="AV78" i="1"/>
  <c r="AS78" i="1"/>
  <c r="AR78" i="1"/>
  <c r="AP78" i="1"/>
  <c r="AO78" i="1"/>
  <c r="AL78" i="1"/>
  <c r="AD78" i="1"/>
  <c r="AX78" i="1"/>
  <c r="AW78" i="1"/>
  <c r="BA78" i="1"/>
  <c r="AT78" i="1"/>
  <c r="AC78" i="1"/>
  <c r="U78" i="1"/>
  <c r="AZ74" i="1"/>
  <c r="AU74" i="1"/>
  <c r="AR74" i="1"/>
  <c r="AO74" i="1"/>
  <c r="AL74" i="1"/>
  <c r="AD74" i="1"/>
  <c r="AY74" i="1"/>
  <c r="AQ74" i="1"/>
  <c r="U74" i="1"/>
  <c r="BB70" i="1"/>
  <c r="AZ70" i="1"/>
  <c r="BA70" i="1"/>
  <c r="AR70" i="1"/>
  <c r="AQ70" i="1"/>
  <c r="AO70" i="1"/>
  <c r="AL70" i="1"/>
  <c r="AD70" i="1"/>
  <c r="AY70" i="1"/>
  <c r="AT70" i="1"/>
  <c r="AW70" i="1"/>
  <c r="AH70" i="1"/>
  <c r="U70" i="1"/>
  <c r="BB66" i="1"/>
  <c r="AZ66" i="1"/>
  <c r="AX66" i="1"/>
  <c r="AY66" i="1"/>
  <c r="AW66" i="1"/>
  <c r="AU66" i="1"/>
  <c r="AR66" i="1"/>
  <c r="AO66" i="1"/>
  <c r="AL66" i="1"/>
  <c r="AD66" i="1"/>
  <c r="BA66" i="1"/>
  <c r="AV66" i="1"/>
  <c r="AS66" i="1"/>
  <c r="AK66" i="1"/>
  <c r="U66" i="1"/>
  <c r="BB62" i="1"/>
  <c r="AZ62" i="1"/>
  <c r="AU62" i="1"/>
  <c r="AX62" i="1"/>
  <c r="AV62" i="1"/>
  <c r="AS62" i="1"/>
  <c r="AR62" i="1"/>
  <c r="AP62" i="1"/>
  <c r="AO62" i="1"/>
  <c r="AL62" i="1"/>
  <c r="AD62" i="1"/>
  <c r="BA62" i="1"/>
  <c r="AW62" i="1"/>
  <c r="AY62" i="1"/>
  <c r="AT62" i="1"/>
  <c r="AC62" i="1"/>
  <c r="U62" i="1"/>
  <c r="AZ58" i="1"/>
  <c r="BB58" i="1"/>
  <c r="AR58" i="1"/>
  <c r="AO58" i="1"/>
  <c r="AL58" i="1"/>
  <c r="AD58" i="1"/>
  <c r="AX58" i="1"/>
  <c r="AU58" i="1"/>
  <c r="AW58" i="1"/>
  <c r="U58" i="1"/>
  <c r="BB54" i="1"/>
  <c r="AZ54" i="1"/>
  <c r="BA54" i="1"/>
  <c r="AX54" i="1"/>
  <c r="AW54" i="1"/>
  <c r="AR54" i="1"/>
  <c r="AQ54" i="1"/>
  <c r="AO54" i="1"/>
  <c r="AL54" i="1"/>
  <c r="AD54" i="1"/>
  <c r="AY54" i="1"/>
  <c r="AT54" i="1"/>
  <c r="AU54" i="1"/>
  <c r="AH54" i="1"/>
  <c r="U54" i="1"/>
  <c r="AZ50" i="1"/>
  <c r="AX50" i="1"/>
  <c r="AR50" i="1"/>
  <c r="AO50" i="1"/>
  <c r="AD50" i="1"/>
  <c r="BA50" i="1"/>
  <c r="AW50" i="1"/>
  <c r="AV50" i="1"/>
  <c r="AS50" i="1"/>
  <c r="AP50" i="1"/>
  <c r="AL50" i="1"/>
  <c r="AK50" i="1"/>
  <c r="U50" i="1"/>
  <c r="BB46" i="1"/>
  <c r="AZ46" i="1"/>
  <c r="AU46" i="1"/>
  <c r="AY46" i="1"/>
  <c r="AV46" i="1"/>
  <c r="AS46" i="1"/>
  <c r="AR46" i="1"/>
  <c r="AP46" i="1"/>
  <c r="AO46" i="1"/>
  <c r="AD46" i="1"/>
  <c r="BA46" i="1"/>
  <c r="AT46" i="1"/>
  <c r="AQ46" i="1"/>
  <c r="AC46" i="1"/>
  <c r="U46" i="1"/>
  <c r="AZ42" i="1"/>
  <c r="AR42" i="1"/>
  <c r="AO42" i="1"/>
  <c r="AD42" i="1"/>
  <c r="AQ42" i="1"/>
  <c r="AW42" i="1"/>
  <c r="AL42" i="1"/>
  <c r="U42" i="1"/>
  <c r="AZ38" i="1"/>
  <c r="BA38" i="1"/>
  <c r="AU38" i="1"/>
  <c r="AR38" i="1"/>
  <c r="AQ38" i="1"/>
  <c r="AO38" i="1"/>
  <c r="AL38" i="1"/>
  <c r="AD38" i="1"/>
  <c r="AX38" i="1"/>
  <c r="AT38" i="1"/>
  <c r="BB38" i="1"/>
  <c r="AH38" i="1"/>
  <c r="U38" i="1"/>
  <c r="BB34" i="1"/>
  <c r="AZ34" i="1"/>
  <c r="AX34" i="1"/>
  <c r="AY34" i="1"/>
  <c r="AW34" i="1"/>
  <c r="AR34" i="1"/>
  <c r="AO34" i="1"/>
  <c r="AD34" i="1"/>
  <c r="BA34" i="1"/>
  <c r="AV34" i="1"/>
  <c r="AU34" i="1"/>
  <c r="AS34" i="1"/>
  <c r="AK34" i="1"/>
  <c r="Z34" i="1"/>
  <c r="U34" i="1"/>
  <c r="AZ30" i="1"/>
  <c r="AU30" i="1"/>
  <c r="AV30" i="1"/>
  <c r="AS30" i="1"/>
  <c r="AR30" i="1"/>
  <c r="AP30" i="1"/>
  <c r="AO30" i="1"/>
  <c r="AD30" i="1"/>
  <c r="BB30" i="1"/>
  <c r="BA30" i="1"/>
  <c r="AX30" i="1"/>
  <c r="AT30" i="1"/>
  <c r="AC30" i="1"/>
  <c r="U30" i="1"/>
  <c r="AZ26" i="1"/>
  <c r="AX26" i="1"/>
  <c r="AR26" i="1"/>
  <c r="AO26" i="1"/>
  <c r="AD26" i="1"/>
  <c r="AY26" i="1"/>
  <c r="AU26" i="1"/>
  <c r="U26" i="1"/>
  <c r="AZ22" i="1"/>
  <c r="BA22" i="1"/>
  <c r="AW22" i="1"/>
  <c r="AR22" i="1"/>
  <c r="AQ22" i="1"/>
  <c r="AO22" i="1"/>
  <c r="AL22" i="1"/>
  <c r="AD22" i="1"/>
  <c r="AT22" i="1"/>
  <c r="BB22" i="1"/>
  <c r="AH22" i="1"/>
  <c r="U22" i="1"/>
  <c r="AZ18" i="1"/>
  <c r="AX18" i="1"/>
  <c r="AR18" i="1"/>
  <c r="AO18" i="1"/>
  <c r="AD18" i="1"/>
  <c r="BA18" i="1"/>
  <c r="AV18" i="1"/>
  <c r="AS18" i="1"/>
  <c r="AY18" i="1"/>
  <c r="AQ18" i="1"/>
  <c r="AP18" i="1"/>
  <c r="AK18" i="1"/>
  <c r="Z18" i="1"/>
  <c r="U18" i="1"/>
  <c r="BB14" i="1"/>
  <c r="AZ14" i="1"/>
  <c r="AU14" i="1"/>
  <c r="AT14" i="1"/>
  <c r="AY14" i="1"/>
  <c r="AV14" i="1"/>
  <c r="AS14" i="1"/>
  <c r="AR14" i="1"/>
  <c r="AP14" i="1"/>
  <c r="AO14" i="1"/>
  <c r="AD14" i="1"/>
  <c r="AQ14" i="1"/>
  <c r="BA14" i="1"/>
  <c r="AW14" i="1"/>
  <c r="AL14" i="1"/>
  <c r="AC14" i="1"/>
  <c r="U14" i="1"/>
  <c r="AY10" i="1"/>
  <c r="AT10" i="1"/>
  <c r="AZ10" i="1"/>
  <c r="AU10" i="1"/>
  <c r="AR10" i="1"/>
  <c r="AO10" i="1"/>
  <c r="AD10" i="1"/>
  <c r="AX10" i="1"/>
  <c r="AQ10" i="1"/>
  <c r="U10" i="1"/>
  <c r="AZ6" i="1"/>
  <c r="AT6" i="1"/>
  <c r="BA6" i="1"/>
  <c r="AR6" i="1"/>
  <c r="AQ6" i="1"/>
  <c r="AO6" i="1"/>
  <c r="AL6" i="1"/>
  <c r="AD6" i="1"/>
  <c r="AW6" i="1"/>
  <c r="BB6" i="1"/>
  <c r="AX6" i="1"/>
  <c r="AU6" i="1"/>
  <c r="AH6" i="1"/>
  <c r="U6" i="1"/>
  <c r="I2" i="1"/>
  <c r="BB2" i="1"/>
  <c r="AZ2" i="1"/>
  <c r="AY2" i="1"/>
  <c r="AX2" i="1"/>
  <c r="AT2" i="1"/>
  <c r="AW2" i="1"/>
  <c r="AU2" i="1"/>
  <c r="AR2" i="1"/>
  <c r="AO2" i="1"/>
  <c r="AD2" i="1"/>
  <c r="BA2" i="1"/>
  <c r="AV2" i="1"/>
  <c r="AS2" i="1"/>
  <c r="AK2" i="1"/>
  <c r="Z2" i="1"/>
  <c r="U2" i="1"/>
  <c r="AK78" i="1"/>
  <c r="AK58" i="1"/>
  <c r="AK46" i="1"/>
  <c r="AL46" i="1"/>
  <c r="AL26" i="1"/>
  <c r="AP70" i="1"/>
  <c r="AP42" i="1"/>
  <c r="AP34" i="1"/>
  <c r="AP6" i="1"/>
  <c r="AQ66" i="1"/>
  <c r="AQ26" i="1"/>
  <c r="AS70" i="1"/>
  <c r="AS54" i="1"/>
  <c r="AS38" i="1"/>
  <c r="AS22" i="1"/>
  <c r="AS6" i="1"/>
  <c r="AT74" i="1"/>
  <c r="AT66" i="1"/>
  <c r="AV54" i="1"/>
  <c r="AV38" i="1"/>
  <c r="AW82" i="1"/>
  <c r="AW26" i="1"/>
  <c r="AX46" i="1"/>
  <c r="AX14" i="1"/>
  <c r="AY42" i="1"/>
  <c r="BA74" i="1"/>
  <c r="BA10" i="1"/>
  <c r="BB26" i="1"/>
  <c r="I76" i="1"/>
  <c r="BA76" i="1"/>
  <c r="AY76" i="1"/>
  <c r="AV76" i="1"/>
  <c r="AZ76" i="1"/>
  <c r="AX76" i="1"/>
  <c r="AW76" i="1"/>
  <c r="AT76" i="1"/>
  <c r="AQ76" i="1"/>
  <c r="AH76" i="1"/>
  <c r="I64" i="1"/>
  <c r="BA64" i="1"/>
  <c r="AW64" i="1"/>
  <c r="AV64" i="1"/>
  <c r="AT64" i="1"/>
  <c r="AH64" i="1"/>
  <c r="BA56" i="1"/>
  <c r="AX56" i="1"/>
  <c r="AW56" i="1"/>
  <c r="AV56" i="1"/>
  <c r="AY56" i="1"/>
  <c r="AT56" i="1"/>
  <c r="AS56" i="1"/>
  <c r="AP56" i="1"/>
  <c r="AH56" i="1"/>
  <c r="BA48" i="1"/>
  <c r="AW48" i="1"/>
  <c r="AV48" i="1"/>
  <c r="BB48" i="1"/>
  <c r="AX48" i="1"/>
  <c r="AT48" i="1"/>
  <c r="AH48" i="1"/>
  <c r="I36" i="1"/>
  <c r="BA36" i="1"/>
  <c r="AY36" i="1"/>
  <c r="AV36" i="1"/>
  <c r="AU36" i="1"/>
  <c r="BB36" i="1"/>
  <c r="AT36" i="1"/>
  <c r="AH36" i="1"/>
  <c r="Z36" i="1"/>
  <c r="BA24" i="1"/>
  <c r="AX24" i="1"/>
  <c r="AW24" i="1"/>
  <c r="AV24" i="1"/>
  <c r="BB24" i="1"/>
  <c r="AY24" i="1"/>
  <c r="AU24" i="1"/>
  <c r="AT24" i="1"/>
  <c r="AS24" i="1"/>
  <c r="AP24" i="1"/>
  <c r="AH24" i="1"/>
  <c r="Z24" i="1"/>
  <c r="BB12" i="1"/>
  <c r="BA12" i="1"/>
  <c r="AY12" i="1"/>
  <c r="AV12" i="1"/>
  <c r="AX12" i="1"/>
  <c r="AW12" i="1"/>
  <c r="AQ12" i="1"/>
  <c r="AL12" i="1"/>
  <c r="AH12" i="1"/>
  <c r="Z12" i="1"/>
  <c r="I80" i="1"/>
  <c r="BB80" i="1"/>
  <c r="BA80" i="1"/>
  <c r="AW80" i="1"/>
  <c r="AV80" i="1"/>
  <c r="AT80" i="1"/>
  <c r="AH80" i="1"/>
  <c r="BB72" i="1"/>
  <c r="BA72" i="1"/>
  <c r="AX72" i="1"/>
  <c r="AW72" i="1"/>
  <c r="AV72" i="1"/>
  <c r="AT72" i="1"/>
  <c r="AS72" i="1"/>
  <c r="AP72" i="1"/>
  <c r="AH72" i="1"/>
  <c r="BA68" i="1"/>
  <c r="AY68" i="1"/>
  <c r="AV68" i="1"/>
  <c r="AU68" i="1"/>
  <c r="AT68" i="1"/>
  <c r="AH68" i="1"/>
  <c r="BB60" i="1"/>
  <c r="BA60" i="1"/>
  <c r="AY60" i="1"/>
  <c r="AV60" i="1"/>
  <c r="AZ60" i="1"/>
  <c r="AU60" i="1"/>
  <c r="AT60" i="1"/>
  <c r="AQ60" i="1"/>
  <c r="AH60" i="1"/>
  <c r="I52" i="1"/>
  <c r="BA52" i="1"/>
  <c r="AY52" i="1"/>
  <c r="AV52" i="1"/>
  <c r="AU52" i="1"/>
  <c r="AT52" i="1"/>
  <c r="AH52" i="1"/>
  <c r="I44" i="1"/>
  <c r="BA44" i="1"/>
  <c r="AY44" i="1"/>
  <c r="AV44" i="1"/>
  <c r="AZ44" i="1"/>
  <c r="AW44" i="1"/>
  <c r="AT44" i="1"/>
  <c r="AQ44" i="1"/>
  <c r="AL44" i="1"/>
  <c r="AH44" i="1"/>
  <c r="Z44" i="1"/>
  <c r="AA44" i="1" s="1"/>
  <c r="AB44" i="1" s="1"/>
  <c r="BB40" i="1"/>
  <c r="BA40" i="1"/>
  <c r="AX40" i="1"/>
  <c r="AW40" i="1"/>
  <c r="AV40" i="1"/>
  <c r="AT40" i="1"/>
  <c r="AS40" i="1"/>
  <c r="AP40" i="1"/>
  <c r="AH40" i="1"/>
  <c r="Z40" i="1"/>
  <c r="I32" i="1"/>
  <c r="BA32" i="1"/>
  <c r="AW32" i="1"/>
  <c r="AV32" i="1"/>
  <c r="AU32" i="1"/>
  <c r="AT32" i="1"/>
  <c r="AH32" i="1"/>
  <c r="Z32" i="1"/>
  <c r="BB28" i="1"/>
  <c r="BA28" i="1"/>
  <c r="AY28" i="1"/>
  <c r="AV28" i="1"/>
  <c r="AZ28" i="1"/>
  <c r="AT28" i="1"/>
  <c r="AQ28" i="1"/>
  <c r="AL28" i="1"/>
  <c r="AH28" i="1"/>
  <c r="Z28" i="1"/>
  <c r="AA28" i="1" s="1"/>
  <c r="AB28" i="1" s="1"/>
  <c r="BB20" i="1"/>
  <c r="BA20" i="1"/>
  <c r="AY20" i="1"/>
  <c r="AV20" i="1"/>
  <c r="AU20" i="1"/>
  <c r="AX20" i="1"/>
  <c r="AT20" i="1"/>
  <c r="AH20" i="1"/>
  <c r="AI20" i="1" s="1"/>
  <c r="AJ20" i="1" s="1"/>
  <c r="M20" i="1" s="1"/>
  <c r="Z20" i="1"/>
  <c r="BA16" i="1"/>
  <c r="AW16" i="1"/>
  <c r="AV16" i="1"/>
  <c r="AT16" i="1"/>
  <c r="AH16" i="1"/>
  <c r="Z16" i="1"/>
  <c r="AA16" i="1" s="1"/>
  <c r="AB16" i="1" s="1"/>
  <c r="I8" i="1"/>
  <c r="BB8" i="1"/>
  <c r="AZ8" i="1"/>
  <c r="BA8" i="1"/>
  <c r="AX8" i="1"/>
  <c r="AW8" i="1"/>
  <c r="AV8" i="1"/>
  <c r="AS8" i="1"/>
  <c r="AP8" i="1"/>
  <c r="AH8" i="1"/>
  <c r="Z8" i="1"/>
  <c r="I4" i="1"/>
  <c r="BB4" i="1"/>
  <c r="BA4" i="1"/>
  <c r="AV4" i="1"/>
  <c r="AU4" i="1"/>
  <c r="AH4" i="1"/>
  <c r="AI4" i="1" s="1"/>
  <c r="AJ4" i="1" s="1"/>
  <c r="M4" i="1" s="1"/>
  <c r="Z4" i="1"/>
  <c r="Q80" i="1"/>
  <c r="Q76" i="1"/>
  <c r="Q72" i="1"/>
  <c r="S72" i="1" s="1"/>
  <c r="T72" i="1" s="1"/>
  <c r="Q68" i="1"/>
  <c r="Q64" i="1"/>
  <c r="Q60" i="1"/>
  <c r="Q56" i="1"/>
  <c r="S56" i="1" s="1"/>
  <c r="T56" i="1" s="1"/>
  <c r="Q52" i="1"/>
  <c r="Q48" i="1"/>
  <c r="Q44" i="1"/>
  <c r="Q40" i="1"/>
  <c r="S40" i="1" s="1"/>
  <c r="T40" i="1" s="1"/>
  <c r="Q36" i="1"/>
  <c r="Q32" i="1"/>
  <c r="Q28" i="1"/>
  <c r="Q24" i="1"/>
  <c r="S24" i="1" s="1"/>
  <c r="T24" i="1" s="1"/>
  <c r="Q20" i="1"/>
  <c r="Q16" i="1"/>
  <c r="Q12" i="1"/>
  <c r="Q8" i="1"/>
  <c r="S8" i="1" s="1"/>
  <c r="T8" i="1" s="1"/>
  <c r="Q4" i="1"/>
  <c r="R81" i="1"/>
  <c r="R77" i="1"/>
  <c r="S77" i="1" s="1"/>
  <c r="T77" i="1" s="1"/>
  <c r="R73" i="1"/>
  <c r="S73" i="1" s="1"/>
  <c r="T73" i="1" s="1"/>
  <c r="R69" i="1"/>
  <c r="R65" i="1"/>
  <c r="R61" i="1"/>
  <c r="S61" i="1" s="1"/>
  <c r="T61" i="1" s="1"/>
  <c r="R57" i="1"/>
  <c r="S57" i="1" s="1"/>
  <c r="T57" i="1" s="1"/>
  <c r="R53" i="1"/>
  <c r="R49" i="1"/>
  <c r="R45" i="1"/>
  <c r="S45" i="1" s="1"/>
  <c r="T45" i="1" s="1"/>
  <c r="R41" i="1"/>
  <c r="S41" i="1" s="1"/>
  <c r="T41" i="1" s="1"/>
  <c r="R37" i="1"/>
  <c r="R33" i="1"/>
  <c r="R29" i="1"/>
  <c r="S29" i="1" s="1"/>
  <c r="T29" i="1" s="1"/>
  <c r="R25" i="1"/>
  <c r="S25" i="1" s="1"/>
  <c r="T25" i="1" s="1"/>
  <c r="R21" i="1"/>
  <c r="R17" i="1"/>
  <c r="R13" i="1"/>
  <c r="S13" i="1" s="1"/>
  <c r="T13" i="1" s="1"/>
  <c r="R9" i="1"/>
  <c r="S9" i="1" s="1"/>
  <c r="T9" i="1" s="1"/>
  <c r="Y80" i="1"/>
  <c r="Y76" i="1"/>
  <c r="Y72" i="1"/>
  <c r="Y68" i="1"/>
  <c r="Y64" i="1"/>
  <c r="Y60" i="1"/>
  <c r="Y56" i="1"/>
  <c r="Y52" i="1"/>
  <c r="Y48" i="1"/>
  <c r="Y44" i="1"/>
  <c r="Y40" i="1"/>
  <c r="Y36" i="1"/>
  <c r="Y32" i="1"/>
  <c r="Y28" i="1"/>
  <c r="Y24" i="1"/>
  <c r="Y20" i="1"/>
  <c r="Y16" i="1"/>
  <c r="Y12" i="1"/>
  <c r="Y8" i="1"/>
  <c r="Y4" i="1"/>
  <c r="Z81" i="1"/>
  <c r="Z77" i="1"/>
  <c r="Z73" i="1"/>
  <c r="AA73" i="1" s="1"/>
  <c r="AB73" i="1" s="1"/>
  <c r="Z69" i="1"/>
  <c r="Z65" i="1"/>
  <c r="Z61" i="1"/>
  <c r="Z57" i="1"/>
  <c r="AA57" i="1" s="1"/>
  <c r="AB57" i="1" s="1"/>
  <c r="Z53" i="1"/>
  <c r="Z49" i="1"/>
  <c r="Z29" i="1"/>
  <c r="Z13" i="1"/>
  <c r="AA13" i="1" s="1"/>
  <c r="AB13" i="1" s="1"/>
  <c r="AC72" i="1"/>
  <c r="AE72" i="1" s="1"/>
  <c r="AF72" i="1" s="1"/>
  <c r="AC56" i="1"/>
  <c r="AC40" i="1"/>
  <c r="AC24" i="1"/>
  <c r="AE24" i="1" s="1"/>
  <c r="AF24" i="1" s="1"/>
  <c r="AC8" i="1"/>
  <c r="AE8" i="1" s="1"/>
  <c r="AF8" i="1" s="1"/>
  <c r="AD73" i="1"/>
  <c r="AD68" i="1"/>
  <c r="AD57" i="1"/>
  <c r="AD52" i="1"/>
  <c r="AD41" i="1"/>
  <c r="AD36" i="1"/>
  <c r="AD25" i="1"/>
  <c r="AE25" i="1" s="1"/>
  <c r="AF25" i="1" s="1"/>
  <c r="AD20" i="1"/>
  <c r="AD9" i="1"/>
  <c r="AD4" i="1"/>
  <c r="AG80" i="1"/>
  <c r="AI80" i="1" s="1"/>
  <c r="AJ80" i="1" s="1"/>
  <c r="M80" i="1" s="1"/>
  <c r="AG76" i="1"/>
  <c r="AG72" i="1"/>
  <c r="AG68" i="1"/>
  <c r="AG64" i="1"/>
  <c r="AI64" i="1" s="1"/>
  <c r="AJ64" i="1" s="1"/>
  <c r="M64" i="1" s="1"/>
  <c r="AG60" i="1"/>
  <c r="AG56" i="1"/>
  <c r="AG52" i="1"/>
  <c r="AG48" i="1"/>
  <c r="AI48" i="1" s="1"/>
  <c r="AJ48" i="1" s="1"/>
  <c r="M48" i="1" s="1"/>
  <c r="AG44" i="1"/>
  <c r="AG40" i="1"/>
  <c r="AG36" i="1"/>
  <c r="AG32" i="1"/>
  <c r="AI32" i="1" s="1"/>
  <c r="AJ32" i="1" s="1"/>
  <c r="M32" i="1" s="1"/>
  <c r="AG28" i="1"/>
  <c r="AG24" i="1"/>
  <c r="AG20" i="1"/>
  <c r="AG16" i="1"/>
  <c r="AI16" i="1" s="1"/>
  <c r="AJ16" i="1" s="1"/>
  <c r="M16" i="1" s="1"/>
  <c r="AG12" i="1"/>
  <c r="AG8" i="1"/>
  <c r="AG4" i="1"/>
  <c r="AH81" i="1"/>
  <c r="AH65" i="1"/>
  <c r="AH49" i="1"/>
  <c r="AH33" i="1"/>
  <c r="AH17" i="1"/>
  <c r="AK76" i="1"/>
  <c r="AM76" i="1" s="1"/>
  <c r="AN76" i="1" s="1"/>
  <c r="O76" i="1" s="1"/>
  <c r="AK60" i="1"/>
  <c r="AM60" i="1" s="1"/>
  <c r="AN60" i="1" s="1"/>
  <c r="AK44" i="1"/>
  <c r="AK28" i="1"/>
  <c r="AK12" i="1"/>
  <c r="AM12" i="1" s="1"/>
  <c r="AN12" i="1" s="1"/>
  <c r="AL72" i="1"/>
  <c r="AL61" i="1"/>
  <c r="AL56" i="1"/>
  <c r="AL36" i="1"/>
  <c r="AM36" i="1" s="1"/>
  <c r="AN36" i="1" s="1"/>
  <c r="AL21" i="1"/>
  <c r="AL8" i="1"/>
  <c r="AO81" i="1"/>
  <c r="AO76" i="1"/>
  <c r="AO65" i="1"/>
  <c r="AO60" i="1"/>
  <c r="AO49" i="1"/>
  <c r="AO44" i="1"/>
  <c r="AO33" i="1"/>
  <c r="AO28" i="1"/>
  <c r="AO17" i="1"/>
  <c r="AO12" i="1"/>
  <c r="AP68" i="1"/>
  <c r="AP36" i="1"/>
  <c r="AP4" i="1"/>
  <c r="AQ68" i="1"/>
  <c r="AQ53" i="1"/>
  <c r="AQ40" i="1"/>
  <c r="AQ32" i="1"/>
  <c r="AQ25" i="1"/>
  <c r="AQ4" i="1"/>
  <c r="AR73" i="1"/>
  <c r="AR68" i="1"/>
  <c r="AR57" i="1"/>
  <c r="AR52" i="1"/>
  <c r="AR41" i="1"/>
  <c r="AR36" i="1"/>
  <c r="AR25" i="1"/>
  <c r="AR20" i="1"/>
  <c r="AR9" i="1"/>
  <c r="AR4" i="1"/>
  <c r="AS52" i="1"/>
  <c r="AS20" i="1"/>
  <c r="AT73" i="1"/>
  <c r="AT41" i="1"/>
  <c r="AT25" i="1"/>
  <c r="AT8" i="1"/>
  <c r="AU72" i="1"/>
  <c r="AU64" i="1"/>
  <c r="AU44" i="1"/>
  <c r="AU16" i="1"/>
  <c r="AV53" i="1"/>
  <c r="AV21" i="1"/>
  <c r="AW28" i="1"/>
  <c r="AX73" i="1"/>
  <c r="AX64" i="1"/>
  <c r="AX53" i="1"/>
  <c r="AX44" i="1"/>
  <c r="AX36" i="1"/>
  <c r="AX16" i="1"/>
  <c r="AY48" i="1"/>
  <c r="AY32" i="1"/>
  <c r="AY4" i="1"/>
  <c r="AZ56" i="1"/>
  <c r="AZ24" i="1"/>
  <c r="BA53" i="1"/>
  <c r="BB68" i="1"/>
  <c r="BB52" i="1"/>
  <c r="AR76" i="1"/>
  <c r="AR60" i="1"/>
  <c r="AS68" i="1"/>
  <c r="AS36" i="1"/>
  <c r="AT4" i="1"/>
  <c r="AU40" i="1"/>
  <c r="AU12" i="1"/>
  <c r="AW36" i="1"/>
  <c r="AW20" i="1"/>
  <c r="AX68" i="1"/>
  <c r="AY40" i="1"/>
  <c r="AY8" i="1"/>
  <c r="AZ72" i="1"/>
  <c r="AZ40" i="1"/>
  <c r="BB76" i="1"/>
  <c r="BB44" i="1"/>
  <c r="BB16" i="1"/>
  <c r="BA81" i="1"/>
  <c r="AZ81" i="1"/>
  <c r="AU81" i="1"/>
  <c r="AQ81" i="1"/>
  <c r="AK81" i="1"/>
  <c r="AM81" i="1" s="1"/>
  <c r="AN81" i="1" s="1"/>
  <c r="AC81" i="1"/>
  <c r="AX77" i="1"/>
  <c r="AK77" i="1"/>
  <c r="AM77" i="1" s="1"/>
  <c r="AN77" i="1" s="1"/>
  <c r="AC77" i="1"/>
  <c r="AE77" i="1" s="1"/>
  <c r="AF77" i="1" s="1"/>
  <c r="AU73" i="1"/>
  <c r="AV73" i="1"/>
  <c r="AK73" i="1"/>
  <c r="AC73" i="1"/>
  <c r="AE73" i="1" s="1"/>
  <c r="AF73" i="1" s="1"/>
  <c r="BB69" i="1"/>
  <c r="AX69" i="1"/>
  <c r="AK69" i="1"/>
  <c r="AC69" i="1"/>
  <c r="AE69" i="1" s="1"/>
  <c r="AF69" i="1" s="1"/>
  <c r="BA65" i="1"/>
  <c r="AZ65" i="1"/>
  <c r="AQ65" i="1"/>
  <c r="AK65" i="1"/>
  <c r="AM65" i="1" s="1"/>
  <c r="AN65" i="1" s="1"/>
  <c r="AC65" i="1"/>
  <c r="AX61" i="1"/>
  <c r="AK61" i="1"/>
  <c r="AC61" i="1"/>
  <c r="AE61" i="1" s="1"/>
  <c r="AF61" i="1" s="1"/>
  <c r="AU57" i="1"/>
  <c r="AV57" i="1"/>
  <c r="AK57" i="1"/>
  <c r="AM57" i="1" s="1"/>
  <c r="AN57" i="1" s="1"/>
  <c r="O57" i="1" s="1"/>
  <c r="AC57" i="1"/>
  <c r="AE57" i="1" s="1"/>
  <c r="AF57" i="1" s="1"/>
  <c r="BB53" i="1"/>
  <c r="AU53" i="1"/>
  <c r="AK53" i="1"/>
  <c r="AM53" i="1" s="1"/>
  <c r="AN53" i="1" s="1"/>
  <c r="AC53" i="1"/>
  <c r="AE53" i="1" s="1"/>
  <c r="AF53" i="1" s="1"/>
  <c r="BA49" i="1"/>
  <c r="AZ49" i="1"/>
  <c r="AQ49" i="1"/>
  <c r="AL49" i="1"/>
  <c r="AM49" i="1" s="1"/>
  <c r="AN49" i="1" s="1"/>
  <c r="AK49" i="1"/>
  <c r="AC49" i="1"/>
  <c r="BB45" i="1"/>
  <c r="AX45" i="1"/>
  <c r="AU45" i="1"/>
  <c r="AK45" i="1"/>
  <c r="AM45" i="1" s="1"/>
  <c r="AN45" i="1" s="1"/>
  <c r="AC45" i="1"/>
  <c r="AE45" i="1" s="1"/>
  <c r="AF45" i="1" s="1"/>
  <c r="AU41" i="1"/>
  <c r="AX41" i="1"/>
  <c r="AV41" i="1"/>
  <c r="AK41" i="1"/>
  <c r="AC41" i="1"/>
  <c r="AE41" i="1" s="1"/>
  <c r="AF41" i="1" s="1"/>
  <c r="BB37" i="1"/>
  <c r="AK37" i="1"/>
  <c r="AC37" i="1"/>
  <c r="AE37" i="1" s="1"/>
  <c r="AF37" i="1" s="1"/>
  <c r="BA33" i="1"/>
  <c r="AZ33" i="1"/>
  <c r="AX33" i="1"/>
  <c r="AQ33" i="1"/>
  <c r="AL33" i="1"/>
  <c r="AM33" i="1" s="1"/>
  <c r="AN33" i="1" s="1"/>
  <c r="AK33" i="1"/>
  <c r="AC33" i="1"/>
  <c r="BB29" i="1"/>
  <c r="AX29" i="1"/>
  <c r="AK29" i="1"/>
  <c r="AM29" i="1" s="1"/>
  <c r="AN29" i="1" s="1"/>
  <c r="AC29" i="1"/>
  <c r="AU25" i="1"/>
  <c r="AV25" i="1"/>
  <c r="AK25" i="1"/>
  <c r="AC25" i="1"/>
  <c r="BB21" i="1"/>
  <c r="AK21" i="1"/>
  <c r="AM21" i="1" s="1"/>
  <c r="AN21" i="1" s="1"/>
  <c r="AC21" i="1"/>
  <c r="BA17" i="1"/>
  <c r="AZ17" i="1"/>
  <c r="AU17" i="1"/>
  <c r="AQ17" i="1"/>
  <c r="AL17" i="1"/>
  <c r="AK17" i="1"/>
  <c r="AC17" i="1"/>
  <c r="AE17" i="1" s="1"/>
  <c r="AF17" i="1" s="1"/>
  <c r="AX13" i="1"/>
  <c r="BB13" i="1"/>
  <c r="AK13" i="1"/>
  <c r="AC13" i="1"/>
  <c r="AE13" i="1" s="1"/>
  <c r="AF13" i="1" s="1"/>
  <c r="AU9" i="1"/>
  <c r="AV9" i="1"/>
  <c r="AK9" i="1"/>
  <c r="AM9" i="1" s="1"/>
  <c r="AN9" i="1" s="1"/>
  <c r="AC9" i="1"/>
  <c r="AE9" i="1" s="1"/>
  <c r="AF9" i="1" s="1"/>
  <c r="AX5" i="1"/>
  <c r="AT5" i="1"/>
  <c r="AK5" i="1"/>
  <c r="AM5" i="1" s="1"/>
  <c r="AN5" i="1" s="1"/>
  <c r="AC5" i="1"/>
  <c r="AE5" i="1" s="1"/>
  <c r="AF5" i="1" s="1"/>
  <c r="AX75" i="1"/>
  <c r="AX63" i="1"/>
  <c r="AX59" i="1"/>
  <c r="AX51" i="1"/>
  <c r="AX47" i="1"/>
  <c r="AX43" i="1"/>
  <c r="AX35" i="1"/>
  <c r="AX27" i="1"/>
  <c r="AX23" i="1"/>
  <c r="AX19" i="1"/>
  <c r="AX7" i="1"/>
  <c r="I81" i="1"/>
  <c r="BB81" i="1"/>
  <c r="AY81" i="1"/>
  <c r="AW81" i="1"/>
  <c r="AS81" i="1"/>
  <c r="AP81" i="1"/>
  <c r="I77" i="1"/>
  <c r="AY77" i="1"/>
  <c r="AW77" i="1"/>
  <c r="AS77" i="1"/>
  <c r="AP77" i="1"/>
  <c r="AY73" i="1"/>
  <c r="BB73" i="1"/>
  <c r="AW73" i="1"/>
  <c r="AS73" i="1"/>
  <c r="AP73" i="1"/>
  <c r="AY69" i="1"/>
  <c r="AW69" i="1"/>
  <c r="AS69" i="1"/>
  <c r="AP69" i="1"/>
  <c r="BB65" i="1"/>
  <c r="AY65" i="1"/>
  <c r="AW65" i="1"/>
  <c r="AS65" i="1"/>
  <c r="AP65" i="1"/>
  <c r="AY61" i="1"/>
  <c r="AW61" i="1"/>
  <c r="AS61" i="1"/>
  <c r="AP61" i="1"/>
  <c r="AY57" i="1"/>
  <c r="BB57" i="1"/>
  <c r="AW57" i="1"/>
  <c r="AS57" i="1"/>
  <c r="AP57" i="1"/>
  <c r="AY53" i="1"/>
  <c r="AW53" i="1"/>
  <c r="AS53" i="1"/>
  <c r="AP53" i="1"/>
  <c r="BB49" i="1"/>
  <c r="AY49" i="1"/>
  <c r="AW49" i="1"/>
  <c r="AS49" i="1"/>
  <c r="AP49" i="1"/>
  <c r="AY45" i="1"/>
  <c r="AW45" i="1"/>
  <c r="AS45" i="1"/>
  <c r="AP45" i="1"/>
  <c r="AY41" i="1"/>
  <c r="BB41" i="1"/>
  <c r="AW41" i="1"/>
  <c r="AS41" i="1"/>
  <c r="AP41" i="1"/>
  <c r="AY37" i="1"/>
  <c r="AW37" i="1"/>
  <c r="AS37" i="1"/>
  <c r="AP37" i="1"/>
  <c r="BB33" i="1"/>
  <c r="AY33" i="1"/>
  <c r="AW33" i="1"/>
  <c r="AS33" i="1"/>
  <c r="AP33" i="1"/>
  <c r="AY29" i="1"/>
  <c r="AW29" i="1"/>
  <c r="AS29" i="1"/>
  <c r="AP29" i="1"/>
  <c r="AY25" i="1"/>
  <c r="BB25" i="1"/>
  <c r="AW25" i="1"/>
  <c r="AS25" i="1"/>
  <c r="AP25" i="1"/>
  <c r="AY21" i="1"/>
  <c r="AW21" i="1"/>
  <c r="AS21" i="1"/>
  <c r="AP21" i="1"/>
  <c r="BB17" i="1"/>
  <c r="AY17" i="1"/>
  <c r="AW17" i="1"/>
  <c r="AS17" i="1"/>
  <c r="AP17" i="1"/>
  <c r="AZ13" i="1"/>
  <c r="AY13" i="1"/>
  <c r="AW13" i="1"/>
  <c r="AS13" i="1"/>
  <c r="AP13" i="1"/>
  <c r="I9" i="1"/>
  <c r="AZ9" i="1"/>
  <c r="AY9" i="1"/>
  <c r="BB9" i="1"/>
  <c r="AW9" i="1"/>
  <c r="AS9" i="1"/>
  <c r="AP9" i="1"/>
  <c r="I5" i="1"/>
  <c r="AZ5" i="1"/>
  <c r="AY5" i="1"/>
  <c r="AW5" i="1"/>
  <c r="AS5" i="1"/>
  <c r="AP5" i="1"/>
  <c r="I79" i="1"/>
  <c r="BB79" i="1"/>
  <c r="AW79" i="1"/>
  <c r="AY79" i="1"/>
  <c r="AU79" i="1"/>
  <c r="AQ79" i="1"/>
  <c r="I75" i="1"/>
  <c r="BB75" i="1"/>
  <c r="AW75" i="1"/>
  <c r="AY75" i="1"/>
  <c r="AU75" i="1"/>
  <c r="AQ75" i="1"/>
  <c r="I71" i="1"/>
  <c r="BB71" i="1"/>
  <c r="AW71" i="1"/>
  <c r="AY71" i="1"/>
  <c r="AU71" i="1"/>
  <c r="AQ71" i="1"/>
  <c r="I67" i="1"/>
  <c r="BB67" i="1"/>
  <c r="AW67" i="1"/>
  <c r="AY67" i="1"/>
  <c r="AU67" i="1"/>
  <c r="AQ67" i="1"/>
  <c r="I63" i="1"/>
  <c r="BB63" i="1"/>
  <c r="AW63" i="1"/>
  <c r="AY63" i="1"/>
  <c r="AU63" i="1"/>
  <c r="AQ63" i="1"/>
  <c r="I59" i="1"/>
  <c r="BB59" i="1"/>
  <c r="AW59" i="1"/>
  <c r="AY59" i="1"/>
  <c r="AU59" i="1"/>
  <c r="AQ59" i="1"/>
  <c r="I55" i="1"/>
  <c r="BB55" i="1"/>
  <c r="AW55" i="1"/>
  <c r="AY55" i="1"/>
  <c r="AU55" i="1"/>
  <c r="AQ55" i="1"/>
  <c r="I51" i="1"/>
  <c r="BB51" i="1"/>
  <c r="AW51" i="1"/>
  <c r="AY51" i="1"/>
  <c r="AU51" i="1"/>
  <c r="AQ51" i="1"/>
  <c r="AL51" i="1"/>
  <c r="I47" i="1"/>
  <c r="BB47" i="1"/>
  <c r="AW47" i="1"/>
  <c r="AY47" i="1"/>
  <c r="AU47" i="1"/>
  <c r="AQ47" i="1"/>
  <c r="AL47" i="1"/>
  <c r="AM47" i="1" s="1"/>
  <c r="AN47" i="1" s="1"/>
  <c r="I43" i="1"/>
  <c r="BB43" i="1"/>
  <c r="AW43" i="1"/>
  <c r="AY43" i="1"/>
  <c r="AU43" i="1"/>
  <c r="AQ43" i="1"/>
  <c r="AL43" i="1"/>
  <c r="AM43" i="1" s="1"/>
  <c r="AN43" i="1" s="1"/>
  <c r="I39" i="1"/>
  <c r="BB39" i="1"/>
  <c r="AW39" i="1"/>
  <c r="AY39" i="1"/>
  <c r="AU39" i="1"/>
  <c r="AQ39" i="1"/>
  <c r="AL39" i="1"/>
  <c r="I35" i="1"/>
  <c r="BB35" i="1"/>
  <c r="AW35" i="1"/>
  <c r="AY35" i="1"/>
  <c r="AU35" i="1"/>
  <c r="AQ35" i="1"/>
  <c r="AL35" i="1"/>
  <c r="I31" i="1"/>
  <c r="BB31" i="1"/>
  <c r="AW31" i="1"/>
  <c r="AY31" i="1"/>
  <c r="AU31" i="1"/>
  <c r="AQ31" i="1"/>
  <c r="AL31" i="1"/>
  <c r="AM31" i="1" s="1"/>
  <c r="AN31" i="1" s="1"/>
  <c r="I27" i="1"/>
  <c r="BB27" i="1"/>
  <c r="AW27" i="1"/>
  <c r="AY27" i="1"/>
  <c r="AU27" i="1"/>
  <c r="AQ27" i="1"/>
  <c r="AL27" i="1"/>
  <c r="AM27" i="1" s="1"/>
  <c r="AN27" i="1" s="1"/>
  <c r="I23" i="1"/>
  <c r="BB23" i="1"/>
  <c r="AW23" i="1"/>
  <c r="AY23" i="1"/>
  <c r="AU23" i="1"/>
  <c r="AQ23" i="1"/>
  <c r="AL23" i="1"/>
  <c r="AM23" i="1" s="1"/>
  <c r="AN23" i="1" s="1"/>
  <c r="I19" i="1"/>
  <c r="BB19" i="1"/>
  <c r="AW19" i="1"/>
  <c r="AY19" i="1"/>
  <c r="AU19" i="1"/>
  <c r="AQ19" i="1"/>
  <c r="AL19" i="1"/>
  <c r="AM19" i="1" s="1"/>
  <c r="AN19" i="1" s="1"/>
  <c r="I15" i="1"/>
  <c r="BB15" i="1"/>
  <c r="AW15" i="1"/>
  <c r="AY15" i="1"/>
  <c r="AU15" i="1"/>
  <c r="AQ15" i="1"/>
  <c r="AL15" i="1"/>
  <c r="AM15" i="1" s="1"/>
  <c r="AN15" i="1" s="1"/>
  <c r="I11" i="1"/>
  <c r="BB11" i="1"/>
  <c r="AW11" i="1"/>
  <c r="AZ11" i="1"/>
  <c r="AY11" i="1"/>
  <c r="AU11" i="1"/>
  <c r="AQ11" i="1"/>
  <c r="AL11" i="1"/>
  <c r="AM11" i="1" s="1"/>
  <c r="AN11" i="1" s="1"/>
  <c r="I7" i="1"/>
  <c r="BB7" i="1"/>
  <c r="AW7" i="1"/>
  <c r="AY7" i="1"/>
  <c r="AU7" i="1"/>
  <c r="AQ7" i="1"/>
  <c r="AL7" i="1"/>
  <c r="AM7" i="1" s="1"/>
  <c r="AN7" i="1" s="1"/>
  <c r="I3" i="1"/>
  <c r="BB3" i="1"/>
  <c r="AZ3" i="1"/>
  <c r="AW3" i="1"/>
  <c r="AY3" i="1"/>
  <c r="AX3" i="1"/>
  <c r="AU3" i="1"/>
  <c r="AQ3" i="1"/>
  <c r="AL3" i="1"/>
  <c r="AM3" i="1" s="1"/>
  <c r="AN3" i="1" s="1"/>
  <c r="AM72" i="1"/>
  <c r="AN72" i="1" s="1"/>
  <c r="AM68" i="1"/>
  <c r="AN68" i="1" s="1"/>
  <c r="AM64" i="1"/>
  <c r="AN64" i="1" s="1"/>
  <c r="AM56" i="1"/>
  <c r="AN56" i="1" s="1"/>
  <c r="AM52" i="1"/>
  <c r="AN52" i="1" s="1"/>
  <c r="AM48" i="1"/>
  <c r="AN48" i="1" s="1"/>
  <c r="AM44" i="1"/>
  <c r="AN44" i="1" s="1"/>
  <c r="AM40" i="1"/>
  <c r="AN40" i="1" s="1"/>
  <c r="AM32" i="1"/>
  <c r="AN32" i="1" s="1"/>
  <c r="AM28" i="1"/>
  <c r="AN28" i="1" s="1"/>
  <c r="AM24" i="1"/>
  <c r="AN24" i="1" s="1"/>
  <c r="AM20" i="1"/>
  <c r="AN20" i="1" s="1"/>
  <c r="AM16" i="1"/>
  <c r="AN16" i="1" s="1"/>
  <c r="AM8" i="1"/>
  <c r="AN8" i="1" s="1"/>
  <c r="AM4" i="1"/>
  <c r="AN4" i="1" s="1"/>
  <c r="S79" i="1"/>
  <c r="T79" i="1" s="1"/>
  <c r="S75" i="1"/>
  <c r="T75" i="1" s="1"/>
  <c r="S71" i="1"/>
  <c r="T71" i="1" s="1"/>
  <c r="S67" i="1"/>
  <c r="T67" i="1" s="1"/>
  <c r="S63" i="1"/>
  <c r="T63" i="1" s="1"/>
  <c r="S59" i="1"/>
  <c r="T59" i="1" s="1"/>
  <c r="S55" i="1"/>
  <c r="T55" i="1" s="1"/>
  <c r="S51" i="1"/>
  <c r="T51" i="1" s="1"/>
  <c r="S47" i="1"/>
  <c r="T47" i="1" s="1"/>
  <c r="S43" i="1"/>
  <c r="T43" i="1" s="1"/>
  <c r="S39" i="1"/>
  <c r="T39" i="1" s="1"/>
  <c r="S35" i="1"/>
  <c r="T35" i="1" s="1"/>
  <c r="S31" i="1"/>
  <c r="T31" i="1" s="1"/>
  <c r="S27" i="1"/>
  <c r="T27" i="1" s="1"/>
  <c r="S23" i="1"/>
  <c r="T23" i="1" s="1"/>
  <c r="S19" i="1"/>
  <c r="T19" i="1" s="1"/>
  <c r="S15" i="1"/>
  <c r="T15" i="1" s="1"/>
  <c r="S11" i="1"/>
  <c r="T11" i="1" s="1"/>
  <c r="S7" i="1"/>
  <c r="T7" i="1" s="1"/>
  <c r="S3" i="1"/>
  <c r="T3" i="1" s="1"/>
  <c r="W81" i="1"/>
  <c r="X81" i="1" s="1"/>
  <c r="W77" i="1"/>
  <c r="X77" i="1" s="1"/>
  <c r="W73" i="1"/>
  <c r="X73" i="1" s="1"/>
  <c r="W69" i="1"/>
  <c r="X69" i="1" s="1"/>
  <c r="W65" i="1"/>
  <c r="X65" i="1" s="1"/>
  <c r="W61" i="1"/>
  <c r="X61" i="1" s="1"/>
  <c r="W57" i="1"/>
  <c r="X57" i="1" s="1"/>
  <c r="W53" i="1"/>
  <c r="X53" i="1" s="1"/>
  <c r="W49" i="1"/>
  <c r="X49" i="1" s="1"/>
  <c r="W45" i="1"/>
  <c r="X45" i="1" s="1"/>
  <c r="W41" i="1"/>
  <c r="X41" i="1" s="1"/>
  <c r="W37" i="1"/>
  <c r="X37" i="1" s="1"/>
  <c r="W33" i="1"/>
  <c r="X33" i="1" s="1"/>
  <c r="W29" i="1"/>
  <c r="X29" i="1" s="1"/>
  <c r="W25" i="1"/>
  <c r="X25" i="1" s="1"/>
  <c r="W21" i="1"/>
  <c r="X21" i="1" s="1"/>
  <c r="W17" i="1"/>
  <c r="X17" i="1" s="1"/>
  <c r="W13" i="1"/>
  <c r="X13" i="1" s="1"/>
  <c r="W9" i="1"/>
  <c r="X9" i="1" s="1"/>
  <c r="W5" i="1"/>
  <c r="X5" i="1" s="1"/>
  <c r="AA79" i="1"/>
  <c r="AB79" i="1" s="1"/>
  <c r="AA75" i="1"/>
  <c r="AB75" i="1" s="1"/>
  <c r="AA71" i="1"/>
  <c r="AB71" i="1" s="1"/>
  <c r="AA67" i="1"/>
  <c r="AB67" i="1" s="1"/>
  <c r="AA63" i="1"/>
  <c r="AB63" i="1" s="1"/>
  <c r="AA59" i="1"/>
  <c r="AB59" i="1" s="1"/>
  <c r="AA55" i="1"/>
  <c r="AB55" i="1" s="1"/>
  <c r="AA51" i="1"/>
  <c r="AB51" i="1" s="1"/>
  <c r="AA47" i="1"/>
  <c r="AB47" i="1" s="1"/>
  <c r="AA43" i="1"/>
  <c r="AB43" i="1" s="1"/>
  <c r="AA39" i="1"/>
  <c r="AB39" i="1" s="1"/>
  <c r="AA35" i="1"/>
  <c r="AB35" i="1" s="1"/>
  <c r="AA31" i="1"/>
  <c r="AB31" i="1" s="1"/>
  <c r="AA27" i="1"/>
  <c r="AB27" i="1" s="1"/>
  <c r="AA23" i="1"/>
  <c r="AB23" i="1" s="1"/>
  <c r="AA19" i="1"/>
  <c r="AB19" i="1" s="1"/>
  <c r="AA15" i="1"/>
  <c r="AB15" i="1" s="1"/>
  <c r="AA11" i="1"/>
  <c r="AB11" i="1" s="1"/>
  <c r="AA7" i="1"/>
  <c r="AB7" i="1" s="1"/>
  <c r="AA3" i="1"/>
  <c r="AB3" i="1" s="1"/>
  <c r="AE81" i="1"/>
  <c r="AF81" i="1" s="1"/>
  <c r="AE65" i="1"/>
  <c r="AF65" i="1" s="1"/>
  <c r="AE49" i="1"/>
  <c r="AF49" i="1" s="1"/>
  <c r="AE33" i="1"/>
  <c r="AF33" i="1" s="1"/>
  <c r="AE29" i="1"/>
  <c r="AF29" i="1" s="1"/>
  <c r="AE21" i="1"/>
  <c r="AF21" i="1" s="1"/>
  <c r="AI79" i="1"/>
  <c r="AJ79" i="1" s="1"/>
  <c r="AI75" i="1"/>
  <c r="AJ75" i="1" s="1"/>
  <c r="AI71" i="1"/>
  <c r="AJ71" i="1" s="1"/>
  <c r="AI67" i="1"/>
  <c r="AJ67" i="1" s="1"/>
  <c r="AI63" i="1"/>
  <c r="AJ63" i="1" s="1"/>
  <c r="AI59" i="1"/>
  <c r="AJ59" i="1" s="1"/>
  <c r="AI55" i="1"/>
  <c r="AJ55" i="1" s="1"/>
  <c r="AI51" i="1"/>
  <c r="AJ51" i="1" s="1"/>
  <c r="AI47" i="1"/>
  <c r="AJ47" i="1" s="1"/>
  <c r="S81" i="1"/>
  <c r="T81" i="1" s="1"/>
  <c r="S69" i="1"/>
  <c r="T69" i="1" s="1"/>
  <c r="S65" i="1"/>
  <c r="T65" i="1" s="1"/>
  <c r="S53" i="1"/>
  <c r="T53" i="1" s="1"/>
  <c r="S49" i="1"/>
  <c r="T49" i="1" s="1"/>
  <c r="S37" i="1"/>
  <c r="T37" i="1" s="1"/>
  <c r="S33" i="1"/>
  <c r="T33" i="1" s="1"/>
  <c r="S21" i="1"/>
  <c r="T21" i="1" s="1"/>
  <c r="S17" i="1"/>
  <c r="T17" i="1" s="1"/>
  <c r="S5" i="1"/>
  <c r="T5" i="1" s="1"/>
  <c r="W79" i="1"/>
  <c r="X79" i="1" s="1"/>
  <c r="W75" i="1"/>
  <c r="X75" i="1" s="1"/>
  <c r="W71" i="1"/>
  <c r="X71" i="1" s="1"/>
  <c r="W67" i="1"/>
  <c r="X67" i="1" s="1"/>
  <c r="W63" i="1"/>
  <c r="X63" i="1" s="1"/>
  <c r="W59" i="1"/>
  <c r="X59" i="1" s="1"/>
  <c r="W55" i="1"/>
  <c r="X55" i="1" s="1"/>
  <c r="W51" i="1"/>
  <c r="X51" i="1" s="1"/>
  <c r="W47" i="1"/>
  <c r="X47" i="1" s="1"/>
  <c r="W43" i="1"/>
  <c r="X43" i="1" s="1"/>
  <c r="W39" i="1"/>
  <c r="X39" i="1" s="1"/>
  <c r="W35" i="1"/>
  <c r="X35" i="1" s="1"/>
  <c r="W31" i="1"/>
  <c r="X31" i="1" s="1"/>
  <c r="W27" i="1"/>
  <c r="X27" i="1" s="1"/>
  <c r="W23" i="1"/>
  <c r="X23" i="1" s="1"/>
  <c r="W19" i="1"/>
  <c r="X19" i="1" s="1"/>
  <c r="W15" i="1"/>
  <c r="X15" i="1" s="1"/>
  <c r="W11" i="1"/>
  <c r="X11" i="1" s="1"/>
  <c r="W7" i="1"/>
  <c r="X7" i="1" s="1"/>
  <c r="W3" i="1"/>
  <c r="X3" i="1" s="1"/>
  <c r="AA81" i="1"/>
  <c r="AB81" i="1" s="1"/>
  <c r="AA77" i="1"/>
  <c r="AB77" i="1" s="1"/>
  <c r="AA69" i="1"/>
  <c r="AB69" i="1" s="1"/>
  <c r="AA65" i="1"/>
  <c r="AB65" i="1" s="1"/>
  <c r="AA61" i="1"/>
  <c r="AB61" i="1" s="1"/>
  <c r="AA53" i="1"/>
  <c r="AB53" i="1" s="1"/>
  <c r="AA49" i="1"/>
  <c r="AB49" i="1" s="1"/>
  <c r="AA45" i="1"/>
  <c r="AB45" i="1" s="1"/>
  <c r="AA41" i="1"/>
  <c r="AB41" i="1" s="1"/>
  <c r="AA37" i="1"/>
  <c r="AB37" i="1" s="1"/>
  <c r="AA33" i="1"/>
  <c r="AB33" i="1" s="1"/>
  <c r="AA29" i="1"/>
  <c r="AB29" i="1" s="1"/>
  <c r="AA25" i="1"/>
  <c r="AB25" i="1" s="1"/>
  <c r="AA21" i="1"/>
  <c r="AB21" i="1" s="1"/>
  <c r="AA17" i="1"/>
  <c r="AB17" i="1" s="1"/>
  <c r="AA9" i="1"/>
  <c r="AB9" i="1" s="1"/>
  <c r="AA5" i="1"/>
  <c r="AB5" i="1" s="1"/>
  <c r="AE79" i="1"/>
  <c r="AF79" i="1" s="1"/>
  <c r="I82" i="1"/>
  <c r="I78" i="1"/>
  <c r="I74" i="1"/>
  <c r="I70" i="1"/>
  <c r="I66" i="1"/>
  <c r="I62" i="1"/>
  <c r="I58" i="1"/>
  <c r="I54" i="1"/>
  <c r="I50" i="1"/>
  <c r="I46" i="1"/>
  <c r="I42" i="1"/>
  <c r="I38" i="1"/>
  <c r="I34" i="1"/>
  <c r="I30" i="1"/>
  <c r="I26" i="1"/>
  <c r="I22" i="1"/>
  <c r="I18" i="1"/>
  <c r="I14" i="1"/>
  <c r="I10" i="1"/>
  <c r="I6" i="1"/>
  <c r="AE75" i="1"/>
  <c r="AF75" i="1" s="1"/>
  <c r="AE71" i="1"/>
  <c r="AF71" i="1" s="1"/>
  <c r="AE67" i="1"/>
  <c r="AF67" i="1" s="1"/>
  <c r="AE63" i="1"/>
  <c r="AF63" i="1" s="1"/>
  <c r="AE59" i="1"/>
  <c r="AF59" i="1" s="1"/>
  <c r="AE55" i="1"/>
  <c r="AF55" i="1" s="1"/>
  <c r="AE51" i="1"/>
  <c r="AF51" i="1" s="1"/>
  <c r="AE47" i="1"/>
  <c r="AF47" i="1" s="1"/>
  <c r="AE43" i="1"/>
  <c r="AF43" i="1" s="1"/>
  <c r="AE39" i="1"/>
  <c r="AF39" i="1" s="1"/>
  <c r="AE35" i="1"/>
  <c r="AF35" i="1" s="1"/>
  <c r="AE31" i="1"/>
  <c r="AF31" i="1" s="1"/>
  <c r="AE27" i="1"/>
  <c r="AF27" i="1" s="1"/>
  <c r="AE23" i="1"/>
  <c r="AF23" i="1" s="1"/>
  <c r="AE19" i="1"/>
  <c r="AF19" i="1" s="1"/>
  <c r="AE15" i="1"/>
  <c r="AF15" i="1" s="1"/>
  <c r="AE11" i="1"/>
  <c r="AF11" i="1" s="1"/>
  <c r="AE7" i="1"/>
  <c r="AF7" i="1" s="1"/>
  <c r="AE3" i="1"/>
  <c r="AF3" i="1" s="1"/>
  <c r="AI81" i="1"/>
  <c r="AJ81" i="1" s="1"/>
  <c r="AI77" i="1"/>
  <c r="AJ77" i="1" s="1"/>
  <c r="AI73" i="1"/>
  <c r="AJ73" i="1" s="1"/>
  <c r="AI69" i="1"/>
  <c r="AJ69" i="1" s="1"/>
  <c r="AI65" i="1"/>
  <c r="AJ65" i="1" s="1"/>
  <c r="AI61" i="1"/>
  <c r="AJ61" i="1" s="1"/>
  <c r="AI57" i="1"/>
  <c r="AJ57" i="1" s="1"/>
  <c r="AI53" i="1"/>
  <c r="AJ53" i="1" s="1"/>
  <c r="AI49" i="1"/>
  <c r="AJ49" i="1" s="1"/>
  <c r="AI45" i="1"/>
  <c r="AJ45" i="1" s="1"/>
  <c r="AI41" i="1"/>
  <c r="AJ41" i="1" s="1"/>
  <c r="AI37" i="1"/>
  <c r="AJ37" i="1" s="1"/>
  <c r="AI33" i="1"/>
  <c r="AJ33" i="1" s="1"/>
  <c r="AI29" i="1"/>
  <c r="AJ29" i="1" s="1"/>
  <c r="AI25" i="1"/>
  <c r="AJ25" i="1" s="1"/>
  <c r="AI21" i="1"/>
  <c r="AJ21" i="1" s="1"/>
  <c r="AI17" i="1"/>
  <c r="AJ17" i="1" s="1"/>
  <c r="AI13" i="1"/>
  <c r="AJ13" i="1" s="1"/>
  <c r="AI9" i="1"/>
  <c r="AJ9" i="1" s="1"/>
  <c r="AI5" i="1"/>
  <c r="AJ5" i="1" s="1"/>
  <c r="AM79" i="1"/>
  <c r="AN79" i="1" s="1"/>
  <c r="AM75" i="1"/>
  <c r="AN75" i="1" s="1"/>
  <c r="AM71" i="1"/>
  <c r="AN71" i="1" s="1"/>
  <c r="AM67" i="1"/>
  <c r="AN67" i="1" s="1"/>
  <c r="AM63" i="1"/>
  <c r="AN63" i="1" s="1"/>
  <c r="AM59" i="1"/>
  <c r="AN59" i="1" s="1"/>
  <c r="AM55" i="1"/>
  <c r="AN55" i="1" s="1"/>
  <c r="AM51" i="1"/>
  <c r="AN51" i="1" s="1"/>
  <c r="AM39" i="1"/>
  <c r="AN39" i="1" s="1"/>
  <c r="AM35" i="1"/>
  <c r="AN35" i="1" s="1"/>
  <c r="I73" i="1"/>
  <c r="I69" i="1"/>
  <c r="I65" i="1"/>
  <c r="I61" i="1"/>
  <c r="I57" i="1"/>
  <c r="I53" i="1"/>
  <c r="I49" i="1"/>
  <c r="I45" i="1"/>
  <c r="I41" i="1"/>
  <c r="I37" i="1"/>
  <c r="I33" i="1"/>
  <c r="I29" i="1"/>
  <c r="I25" i="1"/>
  <c r="I21" i="1"/>
  <c r="I17" i="1"/>
  <c r="I13" i="1"/>
  <c r="I72" i="1"/>
  <c r="I68" i="1"/>
  <c r="I60" i="1"/>
  <c r="I56" i="1"/>
  <c r="I48" i="1"/>
  <c r="I40" i="1"/>
  <c r="I28" i="1"/>
  <c r="I24" i="1"/>
  <c r="I20" i="1"/>
  <c r="I16" i="1"/>
  <c r="I12" i="1"/>
  <c r="AI43" i="1"/>
  <c r="AJ43" i="1" s="1"/>
  <c r="AI39" i="1"/>
  <c r="AJ39" i="1" s="1"/>
  <c r="M39" i="1" s="1"/>
  <c r="AI35" i="1"/>
  <c r="AJ35" i="1" s="1"/>
  <c r="AI31" i="1"/>
  <c r="AJ31" i="1" s="1"/>
  <c r="AI27" i="1"/>
  <c r="AJ27" i="1" s="1"/>
  <c r="AI23" i="1"/>
  <c r="AJ23" i="1" s="1"/>
  <c r="M23" i="1" s="1"/>
  <c r="AI19" i="1"/>
  <c r="AJ19" i="1" s="1"/>
  <c r="AI15" i="1"/>
  <c r="AJ15" i="1" s="1"/>
  <c r="AI11" i="1"/>
  <c r="AJ11" i="1" s="1"/>
  <c r="AI7" i="1"/>
  <c r="AJ7" i="1" s="1"/>
  <c r="M7" i="1" s="1"/>
  <c r="AI3" i="1"/>
  <c r="AJ3" i="1" s="1"/>
  <c r="AM73" i="1"/>
  <c r="AN73" i="1" s="1"/>
  <c r="AM69" i="1"/>
  <c r="AN69" i="1" s="1"/>
  <c r="AM41" i="1"/>
  <c r="AN41" i="1" s="1"/>
  <c r="AM37" i="1"/>
  <c r="AN37" i="1" s="1"/>
  <c r="AM25" i="1"/>
  <c r="AN25" i="1" s="1"/>
  <c r="AM17" i="1"/>
  <c r="AN17" i="1" s="1"/>
  <c r="AM13" i="1"/>
  <c r="AN13" i="1" s="1"/>
  <c r="S80" i="1"/>
  <c r="T80" i="1" s="1"/>
  <c r="S76" i="1"/>
  <c r="T76" i="1" s="1"/>
  <c r="S68" i="1"/>
  <c r="T68" i="1" s="1"/>
  <c r="S64" i="1"/>
  <c r="T64" i="1" s="1"/>
  <c r="S60" i="1"/>
  <c r="T60" i="1" s="1"/>
  <c r="S52" i="1"/>
  <c r="T52" i="1" s="1"/>
  <c r="S48" i="1"/>
  <c r="T48" i="1" s="1"/>
  <c r="S44" i="1"/>
  <c r="T44" i="1" s="1"/>
  <c r="S36" i="1"/>
  <c r="T36" i="1" s="1"/>
  <c r="S32" i="1"/>
  <c r="T32" i="1" s="1"/>
  <c r="S28" i="1"/>
  <c r="T28" i="1" s="1"/>
  <c r="S20" i="1"/>
  <c r="T20" i="1" s="1"/>
  <c r="S16" i="1"/>
  <c r="T16" i="1" s="1"/>
  <c r="S12" i="1"/>
  <c r="T12" i="1" s="1"/>
  <c r="S4" i="1"/>
  <c r="T4" i="1" s="1"/>
  <c r="W82" i="1"/>
  <c r="X82" i="1" s="1"/>
  <c r="W78" i="1"/>
  <c r="X78" i="1" s="1"/>
  <c r="W74" i="1"/>
  <c r="X74" i="1" s="1"/>
  <c r="W70" i="1"/>
  <c r="X70" i="1" s="1"/>
  <c r="W66" i="1"/>
  <c r="X66" i="1" s="1"/>
  <c r="W62" i="1"/>
  <c r="X62" i="1" s="1"/>
  <c r="W58" i="1"/>
  <c r="X58" i="1" s="1"/>
  <c r="W54" i="1"/>
  <c r="X54" i="1" s="1"/>
  <c r="W50" i="1"/>
  <c r="X50" i="1" s="1"/>
  <c r="W46" i="1"/>
  <c r="X46" i="1" s="1"/>
  <c r="W42" i="1"/>
  <c r="X42" i="1" s="1"/>
  <c r="W38" i="1"/>
  <c r="X38" i="1" s="1"/>
  <c r="W34" i="1"/>
  <c r="X34" i="1" s="1"/>
  <c r="W30" i="1"/>
  <c r="X30" i="1" s="1"/>
  <c r="W26" i="1"/>
  <c r="X26" i="1" s="1"/>
  <c r="W22" i="1"/>
  <c r="X22" i="1" s="1"/>
  <c r="W18" i="1"/>
  <c r="X18" i="1" s="1"/>
  <c r="W14" i="1"/>
  <c r="X14" i="1" s="1"/>
  <c r="S82" i="1"/>
  <c r="T82" i="1" s="1"/>
  <c r="S78" i="1"/>
  <c r="T78" i="1" s="1"/>
  <c r="S74" i="1"/>
  <c r="T74" i="1" s="1"/>
  <c r="S70" i="1"/>
  <c r="T70" i="1" s="1"/>
  <c r="S66" i="1"/>
  <c r="T66" i="1" s="1"/>
  <c r="S62" i="1"/>
  <c r="T62" i="1" s="1"/>
  <c r="S58" i="1"/>
  <c r="T58" i="1" s="1"/>
  <c r="S54" i="1"/>
  <c r="T54" i="1" s="1"/>
  <c r="S50" i="1"/>
  <c r="T50" i="1" s="1"/>
  <c r="S46" i="1"/>
  <c r="T46" i="1" s="1"/>
  <c r="S42" i="1"/>
  <c r="T42" i="1" s="1"/>
  <c r="S38" i="1"/>
  <c r="T38" i="1" s="1"/>
  <c r="S34" i="1"/>
  <c r="T34" i="1" s="1"/>
  <c r="S30" i="1"/>
  <c r="T30" i="1" s="1"/>
  <c r="S26" i="1"/>
  <c r="T26" i="1" s="1"/>
  <c r="S22" i="1"/>
  <c r="T22" i="1" s="1"/>
  <c r="S18" i="1"/>
  <c r="T18" i="1" s="1"/>
  <c r="S14" i="1"/>
  <c r="T14" i="1" s="1"/>
  <c r="S10" i="1"/>
  <c r="T10" i="1" s="1"/>
  <c r="S6" i="1"/>
  <c r="T6" i="1" s="1"/>
  <c r="S2" i="1"/>
  <c r="T2" i="1" s="1"/>
  <c r="W80" i="1"/>
  <c r="X80" i="1" s="1"/>
  <c r="W76" i="1"/>
  <c r="X76" i="1" s="1"/>
  <c r="W72" i="1"/>
  <c r="X72" i="1" s="1"/>
  <c r="W68" i="1"/>
  <c r="X68" i="1" s="1"/>
  <c r="W64" i="1"/>
  <c r="X64" i="1" s="1"/>
  <c r="W60" i="1"/>
  <c r="X60" i="1" s="1"/>
  <c r="W56" i="1"/>
  <c r="X56" i="1" s="1"/>
  <c r="W52" i="1"/>
  <c r="X52" i="1" s="1"/>
  <c r="W48" i="1"/>
  <c r="X48" i="1" s="1"/>
  <c r="W44" i="1"/>
  <c r="X44" i="1" s="1"/>
  <c r="W40" i="1"/>
  <c r="X40" i="1" s="1"/>
  <c r="W36" i="1"/>
  <c r="X36" i="1" s="1"/>
  <c r="W32" i="1"/>
  <c r="X32" i="1" s="1"/>
  <c r="W28" i="1"/>
  <c r="X28" i="1" s="1"/>
  <c r="W24" i="1"/>
  <c r="X24" i="1" s="1"/>
  <c r="W20" i="1"/>
  <c r="X20" i="1" s="1"/>
  <c r="W16" i="1"/>
  <c r="X16" i="1" s="1"/>
  <c r="W12" i="1"/>
  <c r="X12" i="1" s="1"/>
  <c r="W8" i="1"/>
  <c r="X8" i="1" s="1"/>
  <c r="W4" i="1"/>
  <c r="X4" i="1" s="1"/>
  <c r="W10" i="1"/>
  <c r="X10" i="1" s="1"/>
  <c r="W6" i="1"/>
  <c r="X6" i="1" s="1"/>
  <c r="W2" i="1"/>
  <c r="X2" i="1" s="1"/>
  <c r="AA80" i="1"/>
  <c r="AB80" i="1" s="1"/>
  <c r="AA76" i="1"/>
  <c r="AB76" i="1" s="1"/>
  <c r="AA72" i="1"/>
  <c r="AB72" i="1" s="1"/>
  <c r="AA68" i="1"/>
  <c r="AB68" i="1" s="1"/>
  <c r="AA64" i="1"/>
  <c r="AB64" i="1" s="1"/>
  <c r="AA60" i="1"/>
  <c r="AB60" i="1" s="1"/>
  <c r="AA56" i="1"/>
  <c r="AB56" i="1" s="1"/>
  <c r="AA52" i="1"/>
  <c r="AB52" i="1" s="1"/>
  <c r="P52" i="1" s="1"/>
  <c r="AA48" i="1"/>
  <c r="AB48" i="1" s="1"/>
  <c r="AA40" i="1"/>
  <c r="AB40" i="1" s="1"/>
  <c r="AA36" i="1"/>
  <c r="AB36" i="1" s="1"/>
  <c r="AA32" i="1"/>
  <c r="AB32" i="1" s="1"/>
  <c r="AA24" i="1"/>
  <c r="AB24" i="1" s="1"/>
  <c r="AA20" i="1"/>
  <c r="AB20" i="1" s="1"/>
  <c r="P20" i="1" s="1"/>
  <c r="AA12" i="1"/>
  <c r="AB12" i="1" s="1"/>
  <c r="AA8" i="1"/>
  <c r="AB8" i="1" s="1"/>
  <c r="AA4" i="1"/>
  <c r="AB4" i="1" s="1"/>
  <c r="P4" i="1" s="1"/>
  <c r="AE82" i="1"/>
  <c r="AF82" i="1" s="1"/>
  <c r="K82" i="1" s="1"/>
  <c r="AE78" i="1"/>
  <c r="AF78" i="1" s="1"/>
  <c r="K78" i="1" s="1"/>
  <c r="AE74" i="1"/>
  <c r="AF74" i="1" s="1"/>
  <c r="K74" i="1" s="1"/>
  <c r="AE70" i="1"/>
  <c r="AF70" i="1" s="1"/>
  <c r="K70" i="1" s="1"/>
  <c r="AE66" i="1"/>
  <c r="AF66" i="1" s="1"/>
  <c r="K66" i="1" s="1"/>
  <c r="AE62" i="1"/>
  <c r="AF62" i="1" s="1"/>
  <c r="K62" i="1" s="1"/>
  <c r="AE58" i="1"/>
  <c r="AF58" i="1" s="1"/>
  <c r="K58" i="1" s="1"/>
  <c r="AE54" i="1"/>
  <c r="AF54" i="1" s="1"/>
  <c r="K54" i="1" s="1"/>
  <c r="AE50" i="1"/>
  <c r="AF50" i="1" s="1"/>
  <c r="K50" i="1" s="1"/>
  <c r="AE46" i="1"/>
  <c r="AF46" i="1" s="1"/>
  <c r="K46" i="1" s="1"/>
  <c r="AE42" i="1"/>
  <c r="AF42" i="1" s="1"/>
  <c r="K42" i="1" s="1"/>
  <c r="AE38" i="1"/>
  <c r="AF38" i="1" s="1"/>
  <c r="K38" i="1" s="1"/>
  <c r="AE34" i="1"/>
  <c r="AF34" i="1" s="1"/>
  <c r="K34" i="1" s="1"/>
  <c r="AE30" i="1"/>
  <c r="AF30" i="1" s="1"/>
  <c r="K30" i="1" s="1"/>
  <c r="AE26" i="1"/>
  <c r="AF26" i="1" s="1"/>
  <c r="K26" i="1" s="1"/>
  <c r="AE22" i="1"/>
  <c r="AF22" i="1" s="1"/>
  <c r="K22" i="1" s="1"/>
  <c r="AE18" i="1"/>
  <c r="AF18" i="1" s="1"/>
  <c r="K18" i="1" s="1"/>
  <c r="AE14" i="1"/>
  <c r="AF14" i="1" s="1"/>
  <c r="K14" i="1" s="1"/>
  <c r="AE10" i="1"/>
  <c r="AF10" i="1" s="1"/>
  <c r="K10" i="1" s="1"/>
  <c r="AE6" i="1"/>
  <c r="AF6" i="1" s="1"/>
  <c r="K6" i="1" s="1"/>
  <c r="AE2" i="1"/>
  <c r="AF2" i="1" s="1"/>
  <c r="K2" i="1" s="1"/>
  <c r="AI76" i="1"/>
  <c r="AJ76" i="1" s="1"/>
  <c r="M76" i="1" s="1"/>
  <c r="AI72" i="1"/>
  <c r="AJ72" i="1" s="1"/>
  <c r="M72" i="1" s="1"/>
  <c r="AI68" i="1"/>
  <c r="AJ68" i="1" s="1"/>
  <c r="M68" i="1" s="1"/>
  <c r="AI60" i="1"/>
  <c r="AJ60" i="1" s="1"/>
  <c r="M60" i="1" s="1"/>
  <c r="AI56" i="1"/>
  <c r="AJ56" i="1" s="1"/>
  <c r="M56" i="1" s="1"/>
  <c r="AI52" i="1"/>
  <c r="AJ52" i="1" s="1"/>
  <c r="M52" i="1" s="1"/>
  <c r="AI44" i="1"/>
  <c r="AJ44" i="1" s="1"/>
  <c r="M44" i="1" s="1"/>
  <c r="AI40" i="1"/>
  <c r="AJ40" i="1" s="1"/>
  <c r="M40" i="1" s="1"/>
  <c r="AI36" i="1"/>
  <c r="AJ36" i="1" s="1"/>
  <c r="M36" i="1" s="1"/>
  <c r="AI28" i="1"/>
  <c r="AJ28" i="1" s="1"/>
  <c r="M28" i="1" s="1"/>
  <c r="AI24" i="1"/>
  <c r="AJ24" i="1" s="1"/>
  <c r="M24" i="1" s="1"/>
  <c r="AI12" i="1"/>
  <c r="AJ12" i="1" s="1"/>
  <c r="M12" i="1" s="1"/>
  <c r="AI8" i="1"/>
  <c r="AJ8" i="1" s="1"/>
  <c r="M8" i="1" s="1"/>
  <c r="AM82" i="1"/>
  <c r="AN82" i="1" s="1"/>
  <c r="AM78" i="1"/>
  <c r="AN78" i="1" s="1"/>
  <c r="AM74" i="1"/>
  <c r="AN74" i="1" s="1"/>
  <c r="AM70" i="1"/>
  <c r="AN70" i="1" s="1"/>
  <c r="AM66" i="1"/>
  <c r="AN66" i="1" s="1"/>
  <c r="AM62" i="1"/>
  <c r="AN62" i="1" s="1"/>
  <c r="AM58" i="1"/>
  <c r="AN58" i="1" s="1"/>
  <c r="AM54" i="1"/>
  <c r="AN54" i="1" s="1"/>
  <c r="AM50" i="1"/>
  <c r="AN50" i="1" s="1"/>
  <c r="AM46" i="1"/>
  <c r="AN46" i="1" s="1"/>
  <c r="AM42" i="1"/>
  <c r="AN42" i="1" s="1"/>
  <c r="AM38" i="1"/>
  <c r="AN38" i="1" s="1"/>
  <c r="AM34" i="1"/>
  <c r="AN34" i="1" s="1"/>
  <c r="AM30" i="1"/>
  <c r="AN30" i="1" s="1"/>
  <c r="AM26" i="1"/>
  <c r="AN26" i="1" s="1"/>
  <c r="AM22" i="1"/>
  <c r="AN22" i="1" s="1"/>
  <c r="AM18" i="1"/>
  <c r="AN18" i="1" s="1"/>
  <c r="AM14" i="1"/>
  <c r="AN14" i="1" s="1"/>
  <c r="AM10" i="1"/>
  <c r="AN10" i="1" s="1"/>
  <c r="AM6" i="1"/>
  <c r="AN6" i="1" s="1"/>
  <c r="AM2" i="1"/>
  <c r="AN2" i="1" s="1"/>
  <c r="AA82" i="1"/>
  <c r="AB82" i="1" s="1"/>
  <c r="AA78" i="1"/>
  <c r="AB78" i="1" s="1"/>
  <c r="AA74" i="1"/>
  <c r="AB74" i="1" s="1"/>
  <c r="AA70" i="1"/>
  <c r="AB70" i="1" s="1"/>
  <c r="AA66" i="1"/>
  <c r="AB66" i="1" s="1"/>
  <c r="AA62" i="1"/>
  <c r="AB62" i="1" s="1"/>
  <c r="AA58" i="1"/>
  <c r="AB58" i="1" s="1"/>
  <c r="AA54" i="1"/>
  <c r="AB54" i="1" s="1"/>
  <c r="AA50" i="1"/>
  <c r="AB50" i="1" s="1"/>
  <c r="AA46" i="1"/>
  <c r="AB46" i="1" s="1"/>
  <c r="AA42" i="1"/>
  <c r="AB42" i="1" s="1"/>
  <c r="AA38" i="1"/>
  <c r="AB38" i="1" s="1"/>
  <c r="AA34" i="1"/>
  <c r="AB34" i="1" s="1"/>
  <c r="AA30" i="1"/>
  <c r="AB30" i="1" s="1"/>
  <c r="AA26" i="1"/>
  <c r="AB26" i="1" s="1"/>
  <c r="AA22" i="1"/>
  <c r="AB22" i="1" s="1"/>
  <c r="AA18" i="1"/>
  <c r="AB18" i="1" s="1"/>
  <c r="AA14" i="1"/>
  <c r="AB14" i="1" s="1"/>
  <c r="AA10" i="1"/>
  <c r="AB10" i="1" s="1"/>
  <c r="AA6" i="1"/>
  <c r="AB6" i="1" s="1"/>
  <c r="AA2" i="1"/>
  <c r="AB2" i="1" s="1"/>
  <c r="AE80" i="1"/>
  <c r="AF80" i="1" s="1"/>
  <c r="AE76" i="1"/>
  <c r="AF76" i="1" s="1"/>
  <c r="AE68" i="1"/>
  <c r="AF68" i="1" s="1"/>
  <c r="AE64" i="1"/>
  <c r="AF64" i="1" s="1"/>
  <c r="AE60" i="1"/>
  <c r="AF60" i="1" s="1"/>
  <c r="AE56" i="1"/>
  <c r="AF56" i="1" s="1"/>
  <c r="AE52" i="1"/>
  <c r="AF52" i="1" s="1"/>
  <c r="AE48" i="1"/>
  <c r="AF48" i="1" s="1"/>
  <c r="AE44" i="1"/>
  <c r="AF44" i="1" s="1"/>
  <c r="AE40" i="1"/>
  <c r="AF40" i="1" s="1"/>
  <c r="AE36" i="1"/>
  <c r="AF36" i="1" s="1"/>
  <c r="AE32" i="1"/>
  <c r="AF32" i="1" s="1"/>
  <c r="AE28" i="1"/>
  <c r="AF28" i="1" s="1"/>
  <c r="AE20" i="1"/>
  <c r="AF20" i="1" s="1"/>
  <c r="AE16" i="1"/>
  <c r="AF16" i="1" s="1"/>
  <c r="AE12" i="1"/>
  <c r="AF12" i="1" s="1"/>
  <c r="AE4" i="1"/>
  <c r="AF4" i="1" s="1"/>
  <c r="AI82" i="1"/>
  <c r="AJ82" i="1" s="1"/>
  <c r="AI78" i="1"/>
  <c r="AJ78" i="1" s="1"/>
  <c r="AI74" i="1"/>
  <c r="AJ74" i="1" s="1"/>
  <c r="AI70" i="1"/>
  <c r="AJ70" i="1" s="1"/>
  <c r="AI66" i="1"/>
  <c r="AJ66" i="1" s="1"/>
  <c r="AI62" i="1"/>
  <c r="AJ62" i="1" s="1"/>
  <c r="AI58" i="1"/>
  <c r="AJ58" i="1" s="1"/>
  <c r="AI54" i="1"/>
  <c r="AJ54" i="1" s="1"/>
  <c r="AI50" i="1"/>
  <c r="AJ50" i="1" s="1"/>
  <c r="AI46" i="1"/>
  <c r="AJ46" i="1" s="1"/>
  <c r="AI42" i="1"/>
  <c r="AJ42" i="1" s="1"/>
  <c r="AI38" i="1"/>
  <c r="AJ38" i="1" s="1"/>
  <c r="AI34" i="1"/>
  <c r="AJ34" i="1" s="1"/>
  <c r="AI30" i="1"/>
  <c r="AJ30" i="1" s="1"/>
  <c r="AI26" i="1"/>
  <c r="AJ26" i="1" s="1"/>
  <c r="AI22" i="1"/>
  <c r="AJ22" i="1" s="1"/>
  <c r="AI18" i="1"/>
  <c r="AJ18" i="1" s="1"/>
  <c r="AI14" i="1"/>
  <c r="AJ14" i="1" s="1"/>
  <c r="AI10" i="1"/>
  <c r="AJ10" i="1" s="1"/>
  <c r="M10" i="1" s="1"/>
  <c r="AI6" i="1"/>
  <c r="AJ6" i="1" s="1"/>
  <c r="M6" i="1" s="1"/>
  <c r="AI2" i="1"/>
  <c r="AJ2" i="1" s="1"/>
  <c r="M2" i="1" s="1"/>
  <c r="AM80" i="1"/>
  <c r="AN80" i="1" s="1"/>
  <c r="O80" i="1" s="1"/>
  <c r="P36" i="1" l="1"/>
  <c r="O17" i="1"/>
  <c r="O73" i="1"/>
  <c r="O11" i="1"/>
  <c r="O41" i="1"/>
  <c r="O59" i="1"/>
  <c r="O75" i="1"/>
  <c r="M13" i="1"/>
  <c r="M29" i="1"/>
  <c r="M45" i="1"/>
  <c r="M61" i="1"/>
  <c r="M77" i="1"/>
  <c r="K11" i="1"/>
  <c r="K27" i="1"/>
  <c r="K43" i="1"/>
  <c r="K59" i="1"/>
  <c r="K75" i="1"/>
  <c r="O9" i="1"/>
  <c r="O25" i="1"/>
  <c r="AM61" i="1"/>
  <c r="AN61" i="1" s="1"/>
  <c r="O19" i="1"/>
  <c r="O27" i="1"/>
  <c r="O43" i="1"/>
  <c r="P68" i="1"/>
  <c r="O65" i="1"/>
  <c r="O81" i="1"/>
  <c r="M15" i="1"/>
  <c r="M31" i="1"/>
  <c r="O49" i="1"/>
  <c r="O33" i="1"/>
  <c r="O3" i="1"/>
  <c r="N59" i="1"/>
  <c r="N75" i="1"/>
  <c r="L13" i="1"/>
  <c r="L29" i="1"/>
  <c r="L45" i="1"/>
  <c r="L61" i="1"/>
  <c r="L77" i="1"/>
  <c r="O35" i="1"/>
  <c r="O51" i="1"/>
  <c r="O67" i="1"/>
  <c r="M5" i="1"/>
  <c r="M21" i="1"/>
  <c r="M37" i="1"/>
  <c r="M53" i="1"/>
  <c r="M69" i="1"/>
  <c r="K3" i="1"/>
  <c r="K19" i="1"/>
  <c r="K35" i="1"/>
  <c r="K51" i="1"/>
  <c r="K67" i="1"/>
  <c r="N22" i="1"/>
  <c r="N38" i="1"/>
  <c r="N54" i="1"/>
  <c r="N70" i="1"/>
  <c r="L4" i="1"/>
  <c r="L20" i="1"/>
  <c r="L36" i="1"/>
  <c r="L52" i="1"/>
  <c r="L68" i="1"/>
  <c r="P16" i="1"/>
  <c r="P32" i="1"/>
  <c r="P48" i="1"/>
  <c r="P64" i="1"/>
  <c r="P14" i="1"/>
  <c r="P30" i="1"/>
  <c r="P46" i="1"/>
  <c r="P62" i="1"/>
  <c r="P78" i="1"/>
  <c r="O5" i="1"/>
  <c r="O21" i="1"/>
  <c r="O37" i="1"/>
  <c r="O53" i="1"/>
  <c r="O69" i="1"/>
  <c r="M3" i="1"/>
  <c r="M19" i="1"/>
  <c r="M35" i="1"/>
  <c r="O15" i="1"/>
  <c r="O31" i="1"/>
  <c r="O47" i="1"/>
  <c r="O63" i="1"/>
  <c r="O79" i="1"/>
  <c r="M17" i="1"/>
  <c r="M33" i="1"/>
  <c r="M49" i="1"/>
  <c r="M65" i="1"/>
  <c r="M81" i="1"/>
  <c r="K15" i="1"/>
  <c r="K31" i="1"/>
  <c r="K47" i="1"/>
  <c r="K63" i="1"/>
  <c r="N47" i="1"/>
  <c r="N63" i="1"/>
  <c r="N79" i="1"/>
  <c r="L17" i="1"/>
  <c r="L33" i="1"/>
  <c r="L49" i="1"/>
  <c r="L65" i="1"/>
  <c r="L81" i="1"/>
  <c r="P10" i="1"/>
  <c r="P26" i="1"/>
  <c r="P42" i="1"/>
  <c r="P58" i="1"/>
  <c r="P74" i="1"/>
  <c r="N26" i="1"/>
  <c r="N42" i="1"/>
  <c r="N58" i="1"/>
  <c r="N74" i="1"/>
  <c r="L8" i="1"/>
  <c r="L24" i="1"/>
  <c r="L40" i="1"/>
  <c r="L56" i="1"/>
  <c r="L72" i="1"/>
  <c r="P13" i="1"/>
  <c r="P29" i="1"/>
  <c r="P45" i="1"/>
  <c r="P61" i="1"/>
  <c r="P77" i="1"/>
  <c r="N11" i="1"/>
  <c r="N27" i="1"/>
  <c r="N43" i="1"/>
  <c r="P7" i="1"/>
  <c r="P23" i="1"/>
  <c r="P39" i="1"/>
  <c r="P55" i="1"/>
  <c r="P71" i="1"/>
  <c r="N9" i="1"/>
  <c r="N25" i="1"/>
  <c r="N41" i="1"/>
  <c r="N57" i="1"/>
  <c r="N73" i="1"/>
  <c r="L7" i="1"/>
  <c r="L23" i="1"/>
  <c r="L39" i="1"/>
  <c r="L55" i="1"/>
  <c r="L71" i="1"/>
  <c r="N2" i="1"/>
  <c r="N8" i="1"/>
  <c r="N24" i="1"/>
  <c r="N40" i="1"/>
  <c r="N56" i="1"/>
  <c r="N72" i="1"/>
  <c r="L6" i="1"/>
  <c r="L38" i="1"/>
  <c r="L54" i="1"/>
  <c r="L70" i="1"/>
  <c r="N14" i="1"/>
  <c r="N30" i="1"/>
  <c r="N46" i="1"/>
  <c r="N62" i="1"/>
  <c r="N78" i="1"/>
  <c r="L12" i="1"/>
  <c r="L44" i="1"/>
  <c r="L60" i="1"/>
  <c r="L76" i="1"/>
  <c r="P17" i="1"/>
  <c r="P33" i="1"/>
  <c r="P49" i="1"/>
  <c r="P65" i="1"/>
  <c r="P81" i="1"/>
  <c r="N15" i="1"/>
  <c r="N31" i="1"/>
  <c r="P11" i="1"/>
  <c r="P27" i="1"/>
  <c r="P43" i="1"/>
  <c r="P59" i="1"/>
  <c r="P75" i="1"/>
  <c r="N13" i="1"/>
  <c r="N29" i="1"/>
  <c r="N45" i="1"/>
  <c r="N61" i="1"/>
  <c r="N77" i="1"/>
  <c r="L11" i="1"/>
  <c r="L27" i="1"/>
  <c r="L43" i="1"/>
  <c r="L59" i="1"/>
  <c r="L75" i="1"/>
  <c r="L28" i="1"/>
  <c r="P2" i="1"/>
  <c r="P18" i="1"/>
  <c r="P34" i="1"/>
  <c r="P50" i="1"/>
  <c r="P66" i="1"/>
  <c r="P82" i="1"/>
  <c r="P8" i="1"/>
  <c r="P24" i="1"/>
  <c r="P40" i="1"/>
  <c r="P56" i="1"/>
  <c r="P72" i="1"/>
  <c r="N6" i="1"/>
  <c r="N12" i="1"/>
  <c r="N28" i="1"/>
  <c r="N44" i="1"/>
  <c r="N60" i="1"/>
  <c r="N76" i="1"/>
  <c r="L10" i="1"/>
  <c r="L26" i="1"/>
  <c r="L42" i="1"/>
  <c r="L58" i="1"/>
  <c r="L74" i="1"/>
  <c r="N18" i="1"/>
  <c r="N34" i="1"/>
  <c r="N50" i="1"/>
  <c r="N66" i="1"/>
  <c r="N82" i="1"/>
  <c r="L16" i="1"/>
  <c r="L32" i="1"/>
  <c r="L48" i="1"/>
  <c r="L64" i="1"/>
  <c r="L80" i="1"/>
  <c r="P5" i="1"/>
  <c r="P21" i="1"/>
  <c r="P37" i="1"/>
  <c r="P53" i="1"/>
  <c r="P69" i="1"/>
  <c r="N3" i="1"/>
  <c r="N19" i="1"/>
  <c r="N35" i="1"/>
  <c r="N51" i="1"/>
  <c r="N67" i="1"/>
  <c r="L5" i="1"/>
  <c r="L21" i="1"/>
  <c r="L37" i="1"/>
  <c r="L53" i="1"/>
  <c r="L69" i="1"/>
  <c r="P15" i="1"/>
  <c r="P31" i="1"/>
  <c r="P47" i="1"/>
  <c r="P63" i="1"/>
  <c r="P79" i="1"/>
  <c r="N17" i="1"/>
  <c r="N33" i="1"/>
  <c r="N49" i="1"/>
  <c r="N65" i="1"/>
  <c r="N81" i="1"/>
  <c r="L15" i="1"/>
  <c r="L31" i="1"/>
  <c r="L47" i="1"/>
  <c r="L63" i="1"/>
  <c r="L79" i="1"/>
  <c r="L22" i="1"/>
  <c r="P6" i="1"/>
  <c r="P22" i="1"/>
  <c r="P38" i="1"/>
  <c r="P54" i="1"/>
  <c r="P70" i="1"/>
  <c r="P12" i="1"/>
  <c r="P28" i="1"/>
  <c r="P44" i="1"/>
  <c r="P60" i="1"/>
  <c r="P76" i="1"/>
  <c r="N10" i="1"/>
  <c r="N16" i="1"/>
  <c r="N32" i="1"/>
  <c r="N48" i="1"/>
  <c r="N64" i="1"/>
  <c r="N80" i="1"/>
  <c r="L14" i="1"/>
  <c r="L30" i="1"/>
  <c r="L46" i="1"/>
  <c r="L62" i="1"/>
  <c r="L78" i="1"/>
  <c r="O13" i="1"/>
  <c r="O29" i="1"/>
  <c r="O45" i="1"/>
  <c r="O61" i="1"/>
  <c r="O77" i="1"/>
  <c r="M11" i="1"/>
  <c r="M27" i="1"/>
  <c r="M43" i="1"/>
  <c r="O7" i="1"/>
  <c r="O23" i="1"/>
  <c r="O39" i="1"/>
  <c r="O55" i="1"/>
  <c r="O71" i="1"/>
  <c r="M9" i="1"/>
  <c r="M25" i="1"/>
  <c r="M41" i="1"/>
  <c r="M57" i="1"/>
  <c r="M73" i="1"/>
  <c r="K7" i="1"/>
  <c r="K23" i="1"/>
  <c r="K39" i="1"/>
  <c r="K55" i="1"/>
  <c r="K71" i="1"/>
  <c r="P9" i="1"/>
  <c r="P25" i="1"/>
  <c r="P41" i="1"/>
  <c r="P57" i="1"/>
  <c r="P73" i="1"/>
  <c r="N7" i="1"/>
  <c r="N23" i="1"/>
  <c r="N39" i="1"/>
  <c r="N55" i="1"/>
  <c r="N71" i="1"/>
  <c r="L9" i="1"/>
  <c r="L25" i="1"/>
  <c r="L41" i="1"/>
  <c r="L57" i="1"/>
  <c r="L73" i="1"/>
  <c r="P3" i="1"/>
  <c r="P19" i="1"/>
  <c r="P35" i="1"/>
  <c r="P51" i="1"/>
  <c r="P67" i="1"/>
  <c r="N5" i="1"/>
  <c r="N21" i="1"/>
  <c r="N37" i="1"/>
  <c r="N53" i="1"/>
  <c r="N69" i="1"/>
  <c r="L3" i="1"/>
  <c r="L19" i="1"/>
  <c r="L35" i="1"/>
  <c r="L51" i="1"/>
  <c r="L67" i="1"/>
  <c r="P80" i="1"/>
  <c r="N4" i="1"/>
  <c r="N20" i="1"/>
  <c r="N36" i="1"/>
  <c r="N52" i="1"/>
  <c r="N68" i="1"/>
  <c r="L2" i="1"/>
  <c r="L18" i="1"/>
  <c r="L34" i="1"/>
  <c r="L50" i="1"/>
  <c r="L66" i="1"/>
  <c r="L82" i="1"/>
  <c r="M18" i="1"/>
  <c r="M34" i="1"/>
  <c r="M50" i="1"/>
  <c r="M66" i="1"/>
  <c r="M82" i="1"/>
  <c r="K16" i="1"/>
  <c r="K32" i="1"/>
  <c r="K48" i="1"/>
  <c r="K64" i="1"/>
  <c r="K80" i="1"/>
  <c r="K79" i="1"/>
  <c r="O10" i="1"/>
  <c r="O26" i="1"/>
  <c r="O42" i="1"/>
  <c r="O58" i="1"/>
  <c r="O74" i="1"/>
  <c r="M26" i="1"/>
  <c r="M42" i="1"/>
  <c r="M58" i="1"/>
  <c r="M74" i="1"/>
  <c r="K8" i="1"/>
  <c r="K24" i="1"/>
  <c r="K40" i="1"/>
  <c r="K56" i="1"/>
  <c r="K72" i="1"/>
  <c r="O2" i="1"/>
  <c r="O18" i="1"/>
  <c r="O34" i="1"/>
  <c r="O50" i="1"/>
  <c r="O66" i="1"/>
  <c r="O82" i="1"/>
  <c r="M51" i="1"/>
  <c r="M67" i="1"/>
  <c r="K5" i="1"/>
  <c r="K21" i="1"/>
  <c r="K37" i="1"/>
  <c r="K53" i="1"/>
  <c r="K69" i="1"/>
  <c r="O4" i="1"/>
  <c r="O20" i="1"/>
  <c r="O36" i="1"/>
  <c r="O52" i="1"/>
  <c r="O68" i="1"/>
  <c r="M14" i="1"/>
  <c r="M30" i="1"/>
  <c r="M46" i="1"/>
  <c r="M62" i="1"/>
  <c r="M78" i="1"/>
  <c r="K12" i="1"/>
  <c r="K28" i="1"/>
  <c r="K44" i="1"/>
  <c r="K60" i="1"/>
  <c r="K76" i="1"/>
  <c r="O6" i="1"/>
  <c r="O22" i="1"/>
  <c r="O38" i="1"/>
  <c r="O54" i="1"/>
  <c r="O70" i="1"/>
  <c r="M55" i="1"/>
  <c r="M71" i="1"/>
  <c r="K9" i="1"/>
  <c r="K25" i="1"/>
  <c r="K41" i="1"/>
  <c r="K57" i="1"/>
  <c r="K73" i="1"/>
  <c r="O8" i="1"/>
  <c r="O24" i="1"/>
  <c r="O40" i="1"/>
  <c r="O56" i="1"/>
  <c r="O72" i="1"/>
  <c r="M59" i="1"/>
  <c r="M75" i="1"/>
  <c r="K13" i="1"/>
  <c r="K29" i="1"/>
  <c r="K45" i="1"/>
  <c r="K61" i="1"/>
  <c r="K77" i="1"/>
  <c r="O12" i="1"/>
  <c r="O28" i="1"/>
  <c r="O44" i="1"/>
  <c r="O60" i="1"/>
  <c r="M22" i="1"/>
  <c r="M38" i="1"/>
  <c r="M54" i="1"/>
  <c r="M70" i="1"/>
  <c r="K4" i="1"/>
  <c r="K20" i="1"/>
  <c r="K36" i="1"/>
  <c r="K52" i="1"/>
  <c r="K68" i="1"/>
  <c r="O14" i="1"/>
  <c r="O30" i="1"/>
  <c r="O46" i="1"/>
  <c r="O62" i="1"/>
  <c r="O78" i="1"/>
  <c r="M47" i="1"/>
  <c r="M63" i="1"/>
  <c r="M79" i="1"/>
  <c r="K17" i="1"/>
  <c r="K33" i="1"/>
  <c r="K49" i="1"/>
  <c r="K65" i="1"/>
  <c r="K81" i="1"/>
  <c r="O16" i="1"/>
  <c r="O32" i="1"/>
  <c r="O48" i="1"/>
  <c r="O64" i="1"/>
</calcChain>
</file>

<file path=xl/sharedStrings.xml><?xml version="1.0" encoding="utf-8"?>
<sst xmlns="http://schemas.openxmlformats.org/spreadsheetml/2006/main" count="6471" uniqueCount="6182">
  <si>
    <t>3 hrs</t>
  </si>
  <si>
    <t>24 hrs</t>
  </si>
  <si>
    <t>48 hrs</t>
  </si>
  <si>
    <t xml:space="preserve">Y560_MYCTU Uncharacterised  protein </t>
  </si>
  <si>
    <t>P9WKL5</t>
  </si>
  <si>
    <t>Protein ID TB</t>
  </si>
  <si>
    <t>Rv0560c</t>
  </si>
  <si>
    <t>Protein ID BCG</t>
  </si>
  <si>
    <t>A1KG37</t>
  </si>
  <si>
    <t>Up</t>
  </si>
  <si>
    <t>Cut2_MYCTU Probable Cutinase cut2</t>
  </si>
  <si>
    <t>P9WP41</t>
  </si>
  <si>
    <t>A0A0H3MC88</t>
  </si>
  <si>
    <t>Fasta Header TB</t>
  </si>
  <si>
    <t>Fasta Header BCG</t>
  </si>
  <si>
    <t>RV203_MYCTU Heme binding protein</t>
  </si>
  <si>
    <t xml:space="preserve">A0A0H3M1L8_MYCBP Possible exported protein </t>
  </si>
  <si>
    <t>I6X8R5</t>
  </si>
  <si>
    <t>A0A0H3M1L8</t>
  </si>
  <si>
    <t>A0A0H3MC88_MYCBP Cutinase</t>
  </si>
  <si>
    <t>Y605_MYCBP Uncharacterised protein</t>
  </si>
  <si>
    <t>P9WJD7</t>
  </si>
  <si>
    <t>A0A0H3MA09</t>
  </si>
  <si>
    <t>ESPC_MYCTU ESX-1 secretion-associated protein EspC</t>
  </si>
  <si>
    <t>A0A0H3MA09_MYCBP Uncharacterised protein</t>
  </si>
  <si>
    <t>Rv1592c</t>
  </si>
  <si>
    <t>Y1592c_MYCTU Probable inactive lipase</t>
  </si>
  <si>
    <t>A0A0H3MD44_MYCBP Uncharacterised protein</t>
  </si>
  <si>
    <t>P9WK89</t>
  </si>
  <si>
    <t>A0A0H3MD44</t>
  </si>
  <si>
    <t>I6X7F2</t>
  </si>
  <si>
    <t>A0A0H3M982</t>
  </si>
  <si>
    <t>I6X7F2_MYCTU Possible exported protein</t>
  </si>
  <si>
    <t>A0A0H3M982_MYCBP Uncharacterised protein</t>
  </si>
  <si>
    <t>RUVB_MYCBP Holliay junction ATP-dependent DNA helicase RuvB</t>
  </si>
  <si>
    <t>RUVB_MYCTU Holliay junction ATP-dependent DNA helicase RuvB</t>
  </si>
  <si>
    <t>P9WGW1</t>
  </si>
  <si>
    <t>A1KLU0</t>
  </si>
  <si>
    <t>P9WPY1</t>
  </si>
  <si>
    <t>A1KLN7</t>
  </si>
  <si>
    <t>AROC_MYCBP Chorismate synthase</t>
  </si>
  <si>
    <t>AROC_MYCTU Chorismate synthase</t>
  </si>
  <si>
    <t>A0A0H3ME32_MYCBP Probable NADH dehydrogenase I (Chain F) nuoF</t>
  </si>
  <si>
    <t>NUOF_MYCTU NADH-quinone oxidoreductase subunit F</t>
  </si>
  <si>
    <t>P9WIV7</t>
  </si>
  <si>
    <t>A0A0H3ME32</t>
  </si>
  <si>
    <t>I6X486</t>
  </si>
  <si>
    <t>A0A0H3M771</t>
  </si>
  <si>
    <t>Down</t>
  </si>
  <si>
    <t>PE25_MYCTU PE-PGRS family protein PE25</t>
  </si>
  <si>
    <t>A0A0H3M771_MYCBP PE family protein</t>
  </si>
  <si>
    <t>YIDC_MYCTU Membrane protein insertase</t>
  </si>
  <si>
    <t>A0A0G2PF30_MYCBP Probable conserved transmembrane protein</t>
  </si>
  <si>
    <t>P9WIT5</t>
  </si>
  <si>
    <t>A0A0G2PF30</t>
  </si>
  <si>
    <t>A0A0H3MAH0</t>
  </si>
  <si>
    <t>P9WFV3</t>
  </si>
  <si>
    <t>SYI_MYCTU Isoleucine-tRNA ligase</t>
  </si>
  <si>
    <t>A0A0H3MAH0 Isoleucine-tRNA ligase</t>
  </si>
  <si>
    <t>Rv2184c</t>
  </si>
  <si>
    <t>A0A0H3M7X9</t>
  </si>
  <si>
    <t>A0A0H3M7X9_MYCBP Uncharacterised protein</t>
  </si>
  <si>
    <t>O53518_MYCTU Uncharacterised Protein</t>
  </si>
  <si>
    <t>O53518</t>
  </si>
  <si>
    <t>P9WGM5</t>
  </si>
  <si>
    <t>A0A0H3M389</t>
  </si>
  <si>
    <t>NARL_MYCTU Probable transcription regulatory protein NarL</t>
  </si>
  <si>
    <t>A0A0H3M389_MYCBP Possible nitrate/nitrite response transciptional regulatory protein narL</t>
  </si>
  <si>
    <t>Rv3031</t>
  </si>
  <si>
    <t>A0A0H3MDU6</t>
  </si>
  <si>
    <t>A0A0H3MDU6_MYCBP Uncharacterised protein</t>
  </si>
  <si>
    <t>BE_MYCTU Probable 1,4-alpha-glucan branching enzyme Rv3031</t>
  </si>
  <si>
    <t>P9WQ27</t>
  </si>
  <si>
    <t>A0A0H3M1K2</t>
  </si>
  <si>
    <t>O07431</t>
  </si>
  <si>
    <t>O07431_MYCTU Probable O-methyltransferase</t>
  </si>
  <si>
    <t>A0A0H3M1K2_MYCBP Probable O-methyltransferase</t>
  </si>
  <si>
    <t>Rv0187</t>
  </si>
  <si>
    <t>A0A0H3M7Y4_MYCBP Phosphate acetyltransferase</t>
  </si>
  <si>
    <t>PTA_MYCTU Phosphate acetyltransferase</t>
  </si>
  <si>
    <t>P9WHP1</t>
  </si>
  <si>
    <t>A0A0H3M7Y4</t>
  </si>
  <si>
    <t>A1KN20</t>
  </si>
  <si>
    <t>P9WJS5</t>
  </si>
  <si>
    <t>MNMA_MYCTU tRNA-specific 2-thiouridylase MnmA</t>
  </si>
  <si>
    <t>MNMA_MYCBP tRNA-specific 2-thiouridylase MnmA</t>
  </si>
  <si>
    <t>Rv3818</t>
  </si>
  <si>
    <t>A0A0H3MAS6</t>
  </si>
  <si>
    <t>A0A0H3MAS6_MYCBP Uncharacterised protein</t>
  </si>
  <si>
    <t>Y3818_MYCTU Putative Reiske 2F-2S iron-sulfur protein Rv3818</t>
  </si>
  <si>
    <t>P9WH21</t>
  </si>
  <si>
    <t>O53149_MYCTU Probable unidentified antibiotic-transport ATP-binding protein ABC transporter</t>
  </si>
  <si>
    <t>A0A0H3M4V0_MYCBP Probable unidentified antibiotic-transport ATP-binding ABC transporter</t>
  </si>
  <si>
    <t>O53149</t>
  </si>
  <si>
    <t>A0A0H3M4V0</t>
  </si>
  <si>
    <t>RS13_MYCBP 30S ribosomal protein S13</t>
  </si>
  <si>
    <t>RS13_MYCTU 30S ribosomal protein S13</t>
  </si>
  <si>
    <t>P9WH61</t>
  </si>
  <si>
    <t>A1KPE6</t>
  </si>
  <si>
    <t>A0A0H3MAA5</t>
  </si>
  <si>
    <t>I6Y2G3</t>
  </si>
  <si>
    <t>I6Y2G3_MYCTU Probable phosphogluomutase PgmA</t>
  </si>
  <si>
    <t>A0A0H£MAA5_MYCBP Probable phosphoglucomutase pgmA</t>
  </si>
  <si>
    <t>A0A0H3M8B9</t>
  </si>
  <si>
    <t>O53311</t>
  </si>
  <si>
    <t>A0A0H3M8B9_MYCBP Possible dioxygenase</t>
  </si>
  <si>
    <t>O5311_MYCTU Diguanylate cyclase</t>
  </si>
  <si>
    <t>A0A0H3M0V2</t>
  </si>
  <si>
    <t>A0A0H3M0V2_MYCBP Probable conserved MCE associated membrane protein</t>
  </si>
  <si>
    <t>O07422_MYCTU Mammalian cell entry protein</t>
  </si>
  <si>
    <t>O07422</t>
  </si>
  <si>
    <t>O53431_MYCTU Uncharacterised protein</t>
  </si>
  <si>
    <t>A0A0H3M9H3</t>
  </si>
  <si>
    <t>A0A0H3M9H3_MYCBP Uncharcterised protein</t>
  </si>
  <si>
    <t>O53431</t>
  </si>
  <si>
    <t>A0A0H3M3I8</t>
  </si>
  <si>
    <t>A0A0H3M3I8_MYCBP Uncharacterised protein</t>
  </si>
  <si>
    <t>Y441_MYCTU Uncharacterised protein Rv0441</t>
  </si>
  <si>
    <t>P9WKW3</t>
  </si>
  <si>
    <t>P9WFI7</t>
  </si>
  <si>
    <t>A1KGK7</t>
  </si>
  <si>
    <t>Y751_MYCTU Putative S-adenosyl-L-methionine dependent methyltransferase Rv0726c</t>
  </si>
  <si>
    <t>Y776_MYCBP Putative S-adenosyl-L-methionine dependent methyltransferase BCG_0776c</t>
  </si>
  <si>
    <t>Rv0726c</t>
  </si>
  <si>
    <t>VAPB1_MYCTU Putative antitoxin VapB1</t>
  </si>
  <si>
    <t>A0A0H3M0L5_MYCBP Uncharacterised protein</t>
  </si>
  <si>
    <t>P0CW29</t>
  </si>
  <si>
    <t>A0A0H3M0L5</t>
  </si>
  <si>
    <t>A1KJ17</t>
  </si>
  <si>
    <t>P9WML9</t>
  </si>
  <si>
    <t>HIS7_MYCTU Imidazoleglycerol-phosphate dehydratase</t>
  </si>
  <si>
    <t>HIS7_MYCBP Imidazoleglycerol-phosphate dehydratase</t>
  </si>
  <si>
    <t>O33317</t>
  </si>
  <si>
    <t>A0A0H3MDE0</t>
  </si>
  <si>
    <t>O33317_MYCTU GCN5-related N-acetyltransferase</t>
  </si>
  <si>
    <t>A0A0H3MDE0_MYCBP Uncharactersied protein</t>
  </si>
  <si>
    <t>Rv2775</t>
  </si>
  <si>
    <t>A0A0H3M9U7_MYCBP Probable cytochrome P450 125 cyp 125</t>
  </si>
  <si>
    <t>CP125_MYCTU Steroid C26-monooxygenase</t>
  </si>
  <si>
    <t>P9WPP1</t>
  </si>
  <si>
    <t>A0A0H3M9U7</t>
  </si>
  <si>
    <t>I6YC03</t>
  </si>
  <si>
    <t>A0A0H3MBG4</t>
  </si>
  <si>
    <t>EPHB_MYCTU Epoxide hydrolase B</t>
  </si>
  <si>
    <t>A0A0H3MBG4_MYCBP Probable epoxide hydrolase ephB</t>
  </si>
  <si>
    <t>A0A0H3MAD4_MYCBP Glutamate-cysteine ligase EgtA</t>
  </si>
  <si>
    <t>EGTA_MYCTU Glutamate-cysteine ligase EgtA</t>
  </si>
  <si>
    <t>P9WPK7</t>
  </si>
  <si>
    <t>A0A0H3MAD4</t>
  </si>
  <si>
    <t>P9WPA3</t>
  </si>
  <si>
    <t>A0A0H3MDF4</t>
  </si>
  <si>
    <t>COAE_MYCTU Dephospho-CoA kinase</t>
  </si>
  <si>
    <t>A0A0H3MDF4_MYCBP Dephospho-CoA kinase</t>
  </si>
  <si>
    <t>O06418_MYCTU Amidohydrolase</t>
  </si>
  <si>
    <t>A0A0H3M1V4_MYCBP Uncaharacterised protein</t>
  </si>
  <si>
    <t>O06418</t>
  </si>
  <si>
    <t>A0A0H3M1V4</t>
  </si>
  <si>
    <t>A0A0H3M9E9</t>
  </si>
  <si>
    <t>P9WJI5</t>
  </si>
  <si>
    <t>NAT_MYCTU Arylamine  N-acetyltransferase</t>
  </si>
  <si>
    <t>A0A0H3M9E9_MYCBP Arylamine N-acetyltransferase</t>
  </si>
  <si>
    <t>Rv2958c</t>
  </si>
  <si>
    <t>GLTR2_MYCTU PGL/p-HBAD biosynthesis glycosyltransferaseRv2958c</t>
  </si>
  <si>
    <t>GLTR2_MYCBP Inactive PGL/p-HBAD biosynthesis glycosyltransferase</t>
  </si>
  <si>
    <t>P9WFR1</t>
  </si>
  <si>
    <t>A1KMV2</t>
  </si>
  <si>
    <t>O53260</t>
  </si>
  <si>
    <t>A0A0H3M7Y5</t>
  </si>
  <si>
    <t>O53260_MYCTU Conserved protein</t>
  </si>
  <si>
    <t>A0A0H3M7Y5_MYCBP Uncharacterised protein</t>
  </si>
  <si>
    <t>Rv3013</t>
  </si>
  <si>
    <t>UPP_MYCBP Uracil phosphoribosyltransferase</t>
  </si>
  <si>
    <t>UPP_MYCTU Uracil phosphoribosyltransferase</t>
  </si>
  <si>
    <t>P9WFF3</t>
  </si>
  <si>
    <t>A1KNZ5</t>
  </si>
  <si>
    <t>P9WFR9</t>
  </si>
  <si>
    <t>A1KMA6</t>
  </si>
  <si>
    <t>TYSY_MYCTU Thymidylate synthase ThyA</t>
  </si>
  <si>
    <t>TYSY_MYCBP Thymidylate synthase</t>
  </si>
  <si>
    <t>HIS6_MYCBP Imidazole glycerol phosphate synthase subunit HisF</t>
  </si>
  <si>
    <t>HIS6_MYCTU Imidazole glycerol phosphate synthase subunit HisF</t>
  </si>
  <si>
    <t>P9WMM3</t>
  </si>
  <si>
    <t>A1KJ21</t>
  </si>
  <si>
    <t>A0A0H£M3D2</t>
  </si>
  <si>
    <t>P9WMF1</t>
  </si>
  <si>
    <t>Y880_MYCTU Uncharacterised HTH-type transcriptional regulator Rv0880</t>
  </si>
  <si>
    <t>A0A0H3M3D2_MYCBP Possible transcriptional regulatory protein (possible marR-family)</t>
  </si>
  <si>
    <t>P9WL21</t>
  </si>
  <si>
    <t>A0A0H3M9W9</t>
  </si>
  <si>
    <t>Y2917_MYCTU Uncharacterised protein Rv2917</t>
  </si>
  <si>
    <t>A0A0H3M9W9_MYCBP Conserve hypothetical alanine and arginine rich protein</t>
  </si>
  <si>
    <t>A0A0H3M6B9_MYCBP DNA-directed DNA polymerase</t>
  </si>
  <si>
    <t>DPO3A_MYCTU DNA polymerase III subunit alpha</t>
  </si>
  <si>
    <t>P9WNT7</t>
  </si>
  <si>
    <t>A0A0H3M6B9</t>
  </si>
  <si>
    <t>A0A0H3M9P1</t>
  </si>
  <si>
    <t>P9WL99</t>
  </si>
  <si>
    <t>A0A0H3M9P1_MYCBP Uncharacterised protein</t>
  </si>
  <si>
    <t>P9WJH9</t>
  </si>
  <si>
    <t>A0A0H3M896</t>
  </si>
  <si>
    <t>Y2913_MYCTU Uncharacterised protein Rv2913c</t>
  </si>
  <si>
    <t>A0A0H3M896_MYCBP Possible D-amino acid aminohydrolyase</t>
  </si>
  <si>
    <t>PUR7_MYCBP Phosphoribosylaminoimidazole-succinocaboxamide synthase</t>
  </si>
  <si>
    <t>PUR7_MYCTU Phosphoribosylaminoimidazole-succinocaboxamide synthase</t>
  </si>
  <si>
    <t>P9WHN1</t>
  </si>
  <si>
    <t>A1KGR3</t>
  </si>
  <si>
    <t>P9WPC7</t>
  </si>
  <si>
    <t>A0A0H3M7M9</t>
  </si>
  <si>
    <t>Y2667_MYCTU Uncharacterised protein Rv2667</t>
  </si>
  <si>
    <t>A0A0H3M7M9_MYCBP Possible ATP-dependent protease ATP-binding subunit clpX</t>
  </si>
  <si>
    <t>PANC_MYCBP Pantothenate synthetase</t>
  </si>
  <si>
    <t>PANC_MYCTU Pantothenate synthetase</t>
  </si>
  <si>
    <t>P9WIL5</t>
  </si>
  <si>
    <t>A1KPT7</t>
  </si>
  <si>
    <t>A0A0H3M3P3</t>
  </si>
  <si>
    <t>P9WM01</t>
  </si>
  <si>
    <t>A0A0H3M3P3_MYCBP Possible membrane protein</t>
  </si>
  <si>
    <t>Y1362_MYCTU Uncharacterised protein Rv1362c</t>
  </si>
  <si>
    <t>P96242_MYCTU Uncharacterised protein</t>
  </si>
  <si>
    <t>A0A0H3MJC3_MYCBP Uncharacterised protein</t>
  </si>
  <si>
    <t>P96242</t>
  </si>
  <si>
    <t>A0A0H3MJC3</t>
  </si>
  <si>
    <t>P9WPQ1</t>
  </si>
  <si>
    <t>A0A0G2Q9K9</t>
  </si>
  <si>
    <t>BTB7_MYCTU Biotinylated protein TB7</t>
  </si>
  <si>
    <t>A0A0G2Q9K9_MYCBP Biotinykated protein TB7</t>
  </si>
  <si>
    <t>A0A0H3M3C8_MYCBP Possible conserved exported protein</t>
  </si>
  <si>
    <t>Y875_MYCTU Uncharacterised protein</t>
  </si>
  <si>
    <t>P9WKR7</t>
  </si>
  <si>
    <t>A0A0H3M3C8</t>
  </si>
  <si>
    <t>O53404</t>
  </si>
  <si>
    <t>A0A0H3M345</t>
  </si>
  <si>
    <t>O53404_MYCTU Conserved protein</t>
  </si>
  <si>
    <t>A0A0H3M345_MYCBP Uncharacterised protein</t>
  </si>
  <si>
    <t>A0A0H3MAX0</t>
  </si>
  <si>
    <t>P9WJV1</t>
  </si>
  <si>
    <t>A0A0H3MAX0_MYCBP Probable conserved transmembrane transport protein mmpL5</t>
  </si>
  <si>
    <t>MMPL5_MYCTU Siderophore exported MmpL5</t>
  </si>
  <si>
    <t>A0A0H3M1U9_MYCBP Possible o-succinylbenzoic aicd CoA-ligase menE</t>
  </si>
  <si>
    <t>MENE_MYCTU Probable 2-succinylbenzoate-CoA ligase</t>
  </si>
  <si>
    <t>P9WQ39</t>
  </si>
  <si>
    <t>A0A0h3M1U9</t>
  </si>
  <si>
    <t>A0A0H3MAY7</t>
  </si>
  <si>
    <t>I6XCB2</t>
  </si>
  <si>
    <t>I6XCB2_MYCTU Segregation and condensation protein B</t>
  </si>
  <si>
    <t>A0A0H3MAY7_MYCBP Segregation and condensation protein B</t>
  </si>
  <si>
    <t>Rv0634A</t>
  </si>
  <si>
    <t>A0A0H3M451_MYCBP Uncharacterised protein</t>
  </si>
  <si>
    <t>Y634A_MYCTU Uncharacetised protein</t>
  </si>
  <si>
    <t>P9WKS5</t>
  </si>
  <si>
    <t>O06389</t>
  </si>
  <si>
    <t>A0A0H3M451</t>
  </si>
  <si>
    <t>A0A0H3MAL9</t>
  </si>
  <si>
    <t>O06389_MYCTU Conserved protein</t>
  </si>
  <si>
    <t>A0A0H3MAL9_MYCBP Uncharacterised protein</t>
  </si>
  <si>
    <t>A0A0H3MAU6_MYCBP Probable bifunctional protein acetyl-/propionyl-coenzyme A carboxylase (Alpha chain)</t>
  </si>
  <si>
    <t>P96890_MYCTU Acetyl-COA caroboxylase</t>
  </si>
  <si>
    <t>P96890</t>
  </si>
  <si>
    <t>A0A0H3MAU6</t>
  </si>
  <si>
    <t>A0A0H3M4Y1</t>
  </si>
  <si>
    <t>P9WQK1</t>
  </si>
  <si>
    <t>A0A0H3M4Y1_MYCBP Probable adhesion component transport atp-binding protein ATP-binding protein ABC transporter</t>
  </si>
  <si>
    <t>Y986_MYCTU Uncharcterised ABC transporter ATP-binding protein Rv0986</t>
  </si>
  <si>
    <t>A0A0H3MD07_MYCBP Uncharcterised protein</t>
  </si>
  <si>
    <t>O06194_MYCTU Conserved protein</t>
  </si>
  <si>
    <t>O06194</t>
  </si>
  <si>
    <t>A0A0H3MD07</t>
  </si>
  <si>
    <t>I6Y204</t>
  </si>
  <si>
    <t>A0A0H3M9W3</t>
  </si>
  <si>
    <t>I6Y204_MYCTU D-alanyl-D-alanine carboxypeptidase</t>
  </si>
  <si>
    <t>A0A0H3M9W3_MYCBP Probable D-alanyl-D-alanine carboxypeptidase</t>
  </si>
  <si>
    <t>A0A0H3M548_MYCBP Uncharacterised protein</t>
  </si>
  <si>
    <t>SECBL_MYCTU SecB-like chaperone Rv1957</t>
  </si>
  <si>
    <t>P95257</t>
  </si>
  <si>
    <t>A0A0H3M548</t>
  </si>
  <si>
    <t>A0A0H3MHX6</t>
  </si>
  <si>
    <t>O50402</t>
  </si>
  <si>
    <t>A0A0H3MGK2_MYCBP Probable short-chain type dehydrogenase/reductase</t>
  </si>
  <si>
    <t>I6Y1W3_MYCTU Probable short-chain type dehydrogenase/reductase</t>
  </si>
  <si>
    <t>I6Y1W3</t>
  </si>
  <si>
    <t>A0A0H3MGK2</t>
  </si>
  <si>
    <t>P9WJH3</t>
  </si>
  <si>
    <t>A1KNE3</t>
  </si>
  <si>
    <t>NUOC_MYCTU NADH-quinone oxidoreductase subunit C</t>
  </si>
  <si>
    <t>NUOC_MYCBP NADH-quinone oxioreductase subunit C</t>
  </si>
  <si>
    <t>A0A0H3MB85_MYCBP Uncharacterised protein</t>
  </si>
  <si>
    <t>I6X7B3_MYCTU Conserved protein</t>
  </si>
  <si>
    <t>I6X7B3</t>
  </si>
  <si>
    <t>A0A0H3MB85</t>
  </si>
  <si>
    <t>A0A0H3MBP5</t>
  </si>
  <si>
    <t>P9WQ11</t>
  </si>
  <si>
    <t>End3_MYCTU Endonuclease III</t>
  </si>
  <si>
    <t>A0A0H3MBP5_MYCBP Endonuclease III</t>
  </si>
  <si>
    <t>I6Y2Q7_MYCTU Conserved protein</t>
  </si>
  <si>
    <t>I6Y2Q7</t>
  </si>
  <si>
    <t>P9WHD3</t>
  </si>
  <si>
    <t>A1KPE2</t>
  </si>
  <si>
    <t>RL17_MYCTU 50S ribosomal protein L17</t>
  </si>
  <si>
    <t>RL17_MYCBP 50S ribosomal protein L17</t>
  </si>
  <si>
    <t>A0A0G2Q9N8_MYCBP Thioredoxin</t>
  </si>
  <si>
    <t>THIO_MYCTU Thioredoxin</t>
  </si>
  <si>
    <t>P9WG67</t>
  </si>
  <si>
    <t>A0A0G2Q9N8</t>
  </si>
  <si>
    <t>P9WGT1</t>
  </si>
  <si>
    <t>A0A0H3M654</t>
  </si>
  <si>
    <t>HSD_MYCTU 3-alpha-(or 20 beta)-hydroxysteroid dehydrogenase</t>
  </si>
  <si>
    <t>A0A0H3M654_MYCBP Possible 20-beta-hydroxysteroid dehydrogenanse fabG3</t>
  </si>
  <si>
    <t>PURE_MYCTU N5-carboxyaminoimidazole ribonucleotide mutase</t>
  </si>
  <si>
    <t>A0A0H3MHJ6_MYCBP N5-carboxyaminoimidazole ribonucleotide mmutase</t>
  </si>
  <si>
    <t>P9WHM1</t>
  </si>
  <si>
    <t>A0A0H3mHJ6</t>
  </si>
  <si>
    <t>P9WLF7</t>
  </si>
  <si>
    <t>A0A0H3m6W7</t>
  </si>
  <si>
    <t>Y2271_MYCTU Uncharacterised protein</t>
  </si>
  <si>
    <t>A0A0H3M6W7_MYCBP Uncharacterised protein</t>
  </si>
  <si>
    <t>A0A0H3MB99</t>
  </si>
  <si>
    <t>A0A0H3Mb99_MYCBP Uncharacterised protein</t>
  </si>
  <si>
    <t>I6X9Y7_MYCTU Conserved protein</t>
  </si>
  <si>
    <t>I6X9Y7</t>
  </si>
  <si>
    <t>O53451</t>
  </si>
  <si>
    <t>A0A0H3M9I7</t>
  </si>
  <si>
    <t>MAZE_MYCTU Antitoxin MazE3</t>
  </si>
  <si>
    <t>A0A0H3M9I7_MYCBP Uncharacterised protein</t>
  </si>
  <si>
    <t>GCSH_MYCBP Glycine cleavge system H protein</t>
  </si>
  <si>
    <t>GCSH_MYCTU Glycine cleavage system H protein</t>
  </si>
  <si>
    <t>P9WN55</t>
  </si>
  <si>
    <t>A1KJN8</t>
  </si>
  <si>
    <t>O53673</t>
  </si>
  <si>
    <t>A0A0H3MA45</t>
  </si>
  <si>
    <t>O53673_MYCTU Heat shock protein Hsp (heat-stess-induced ribosome-binding protein A)</t>
  </si>
  <si>
    <t>A0A0H3MA45_MYCBP Heat shock protein hsp</t>
  </si>
  <si>
    <t>Rv2402</t>
  </si>
  <si>
    <t>TREH_MYCTU Trehalase</t>
  </si>
  <si>
    <t>A0A0H3MCK0_MYCBP Uncharcterised protein</t>
  </si>
  <si>
    <t>P71741</t>
  </si>
  <si>
    <t>A0A0H3MCK0</t>
  </si>
  <si>
    <t>P9WFE3</t>
  </si>
  <si>
    <t>A1KJR4</t>
  </si>
  <si>
    <t>UREG_MYCTU Urease accessory protein UreG</t>
  </si>
  <si>
    <t>UREG_MYCBP Urease accessory protein UreG</t>
  </si>
  <si>
    <t>Y2561_MYCTU Uncharacterised protein</t>
  </si>
  <si>
    <t>ORF number Mtb</t>
  </si>
  <si>
    <t>functional category</t>
  </si>
  <si>
    <t>Mol. weight [kDa]</t>
  </si>
  <si>
    <t>LFQ intensity Control3A</t>
  </si>
  <si>
    <t>LFQ intensity Control3B</t>
  </si>
  <si>
    <t>LFQ intensity Control24A</t>
  </si>
  <si>
    <t>LFQ intensity Control24B</t>
  </si>
  <si>
    <t>LFQ intensity Control48A</t>
  </si>
  <si>
    <t>LFQ intensity Control48B</t>
  </si>
  <si>
    <t>LFQ intensity Dimer3A</t>
  </si>
  <si>
    <t>LFQ intensity Dimer3B</t>
  </si>
  <si>
    <t>LFQ intensity Dimer24A</t>
  </si>
  <si>
    <t>LFQ intensity Dimer24B</t>
  </si>
  <si>
    <t>LFQ intensity Dimer48A</t>
  </si>
  <si>
    <t>LFQ intensity Dimer48B</t>
  </si>
  <si>
    <t>Unique peptides</t>
  </si>
  <si>
    <t>Sequence coverage [%]</t>
  </si>
  <si>
    <t>Unique peptides Control3A</t>
  </si>
  <si>
    <t>Unique peptides Control3B</t>
  </si>
  <si>
    <t>Unique peptides Control24A</t>
  </si>
  <si>
    <t>Unique peptides Control24B</t>
  </si>
  <si>
    <t>Unique peptides Control48A</t>
  </si>
  <si>
    <t>Unique peptides Control48B</t>
  </si>
  <si>
    <t>Unique peptides Dimer3A</t>
  </si>
  <si>
    <t>Unique peptides Dimer3B</t>
  </si>
  <si>
    <t>Unique peptides Dimer24A</t>
  </si>
  <si>
    <t>Unique peptides Dimer24B</t>
  </si>
  <si>
    <t>Unique peptides Dimer48A</t>
  </si>
  <si>
    <t>Unique peptides Dimer48B</t>
  </si>
  <si>
    <t>Fasta headers</t>
  </si>
  <si>
    <t>1st Accession number</t>
  </si>
  <si>
    <t>2nd Accession number</t>
  </si>
  <si>
    <t>Q-value</t>
  </si>
  <si>
    <t>Score</t>
  </si>
  <si>
    <t>A0A0H3M499_MYCBP Probable polyketide beta-ketoacyl synthase pks3 OS=Mycobacterium bovis (strain BCG / Pasteur 1173P2) GN=pks3 PE=4 SV=1;MSL3_MYCTU Mycolipanoate synthase OS=Mycobacterium tuberculosis (strain ATCC 25618 / H37Rv) GN=msl3 PE=1 SV=2</t>
  </si>
  <si>
    <t>A0A0H3M499</t>
  </si>
  <si>
    <t>A0A089QRB9</t>
  </si>
  <si>
    <t>Rv1180/Rv1181</t>
  </si>
  <si>
    <t>Lipid metabolism</t>
  </si>
  <si>
    <t>A0A0G2PF30_MYCBP Probable conserved transmembrane protein OS=Mycobacterium bovis (strain BCG / Pasteur 1173P2) GN=BCG_0027c PE=3 SV=1;YIDC_MYCTU Membrane protein insertase YidC OS=Mycobacterium tuberculosis (strain ATCC 25618 / H37Rv) GN=yidC PE=1 SV=1</t>
  </si>
  <si>
    <t>Rv3921c</t>
  </si>
  <si>
    <t>A0A0G2Q9D4_MYCBP DNA polymerase III subunit beta OS=Mycobacterium bovis (strain BCG / Pasteur 1173P2) GN=dnaN_1 PE=4 SV=1;DPO3B_MYCTU DNA polymerase III subunit beta OS=Mycobacterium tuberculosis (strain ATCC 25618 / H37Rv) GN=dnaN PE=1 SV=1</t>
  </si>
  <si>
    <t>A0A0G2Q9D4</t>
  </si>
  <si>
    <t>P9WNU1</t>
  </si>
  <si>
    <t>Rv0002</t>
  </si>
  <si>
    <t>GYRB_MYCBP DNA gyrase subunit B OS=Mycobacterium bovis (strain BCG / Pasteur 1173P2) GN=gyrB1 PE=1 SV=1;GYRB_MYCTU DNA gyrase subunit B OS=Mycobacterium tuberculosis (strain ATCC 25618 / H37Rv) GN=gyrB PE=1 SV=1</t>
  </si>
  <si>
    <t>A0A0G2Q9D6</t>
  </si>
  <si>
    <t>P9WG45</t>
  </si>
  <si>
    <t>Rv0005</t>
  </si>
  <si>
    <t>Y007_MYCTU Uncharacterized protein Rv0007 OS=Mycobacterium tuberculosis (strain ATCC 25618 / H37Rv) GN=Rv0007 PE=1 SV=1;A0A0G2Q9D8_MYCBP Possible conserved membrane protein OS=Mycobacterium bovis (strain BCG / Pasteur 1173P2) GN=BCG_0007 PE=4 SV=1</t>
  </si>
  <si>
    <t>P9WMA7</t>
  </si>
  <si>
    <t>A0A0G2Q9D8</t>
  </si>
  <si>
    <t>Rv0007</t>
  </si>
  <si>
    <t>PARB_MYCTU Probable chromosome-partitioning protein ParB OS=Mycobacterium tuberculosis (strain ATCC 25618 / H37Rv) GN=parB PE=1 SV=1;A0A0G2Q9E8_MYCBP Probable chromosome partitioning protein parB OS=Mycobacterium bovis (strain BCG / Pasteur 1173P2) GN=parB</t>
  </si>
  <si>
    <t>P9WIJ9</t>
  </si>
  <si>
    <t>A0A0G2Q9E8</t>
  </si>
  <si>
    <t>Rv3917c</t>
  </si>
  <si>
    <t>Q1LVD4_MYCTU Probable chromosome partitioning protein ParA OS=Mycobacterium tuberculosis (strain ATCC 25618 / H37Rv) GN=parA PE=1 SV=1;A0A0G2Q9E9_MYCBP Probable chromosome partitioning protein parA OS=Mycobacterium bovis (strain BCG / Pasteur 1173P2) GN=pa</t>
  </si>
  <si>
    <t>Q1LVD4</t>
  </si>
  <si>
    <t>A0A0G2Q9E9</t>
  </si>
  <si>
    <t>Rv3918c</t>
  </si>
  <si>
    <t>O53598_MYCTU Conserved protein similar to jag protein OS=Mycobacterium tuberculosis (strain ATCC 25618 / H37Rv) GN=Rv3920c PE=1 SV=1;A0A0G2Q9F0_MYCBP Uncharacterized protein OS=Mycobacterium bovis (strain BCG / Pasteur 1173P2) GN=BCG_0026c PE=4 SV=1</t>
  </si>
  <si>
    <t>O53598</t>
  </si>
  <si>
    <t>A0A0G2Q9F0</t>
  </si>
  <si>
    <t>Rv3920c</t>
  </si>
  <si>
    <t>DNAA_MYCTU Chromosomal replication initiator protein DnaA OS=Mycobacterium tuberculosis (strain ATCC 25618 / H37Rv) GN=dnaA PE=1 SV=1;A0A0G2Q9F4_MYCBP Chromosomal replication initiator protein DnaA OS=Mycobacterium bovis (strain BCG / Pasteur 1173P2) GN=dn</t>
  </si>
  <si>
    <t>P9WNW3</t>
  </si>
  <si>
    <t>A0A0G2Q9F4</t>
  </si>
  <si>
    <t>Rv0001</t>
  </si>
  <si>
    <t>GYRA_MYCBP DNA gyrase subunit A OS=Mycobacterium bovis (strain BCG / Pasteur 1173P2) GN=gyrA1 PE=1 SV=1</t>
  </si>
  <si>
    <t>A0A0G2Q9F8</t>
  </si>
  <si>
    <t>CWSA_MYCTU Cell wall synthesis protein CwsA OS=Mycobacterium tuberculosis (strain ATCC 25618 / H37Rv) GN=cwsA PE=1 SV=1;A0A0G2Q9F9_MYCBP Cell wall synthesis protein CwsA OS=Mycobacterium bovis (strain BCG / Pasteur 1173P2) GN=cwsA PE=3 SV=1</t>
  </si>
  <si>
    <t>P9WJF3</t>
  </si>
  <si>
    <t>A0A0G2Q9F9</t>
  </si>
  <si>
    <t>Rv0008c</t>
  </si>
  <si>
    <t>PPIA_MYCTU Peptidyl-prolyl cis-trans isomerase A OS=Mycobacterium tuberculosis (strain ATCC 25618 / H37Rv) GN=ppiA PE=1 SV=1;A0A0G2Q9G0_MYCBP Peptidyl-prolyl cis-trans isomerase OS=Mycobacterium bovis (strain BCG / Pasteur 1173P2) GN=ppiA_2 PE=3 SV=1</t>
  </si>
  <si>
    <t>P9WHW3</t>
  </si>
  <si>
    <t>A0A0G2Q9G0</t>
  </si>
  <si>
    <t>Rv0009</t>
  </si>
  <si>
    <t>TRPG_MYCTU Anthranilate synthase component 2 OS=Mycobacterium tuberculosis (strain ATCC 25618 / H37Rv) GN=trpG PE=1 SV=1;A0A0G2Q9G3_MYCBP Possible anthranilate synthase component II trpG OS=Mycobacterium bovis (strain BCG / Pasteur 1173P2) GN=trpG_2 PE=4 S</t>
  </si>
  <si>
    <t>P9WN35</t>
  </si>
  <si>
    <t>A0A0G2Q9G3</t>
  </si>
  <si>
    <t>Rv0013</t>
  </si>
  <si>
    <t>SUGPH_MYCTU Acid phosphatase OS=Mycobacterium tuberculosis (strain ATCC 25618 / H37Rv) GN=gpm2 PE=1 SV=1;A0A0G2Q9H1_MYCBP Possible phosphoglycerate mutase gpm2 OS=Mycobacterium bovis (strain BCG / Pasteur 1173P2) GN=gpm2_1 PE=4 SV=1</t>
  </si>
  <si>
    <t>Q6MWZ7</t>
  </si>
  <si>
    <t>A0A0G2Q9H1</t>
  </si>
  <si>
    <t>Rv3214</t>
  </si>
  <si>
    <t>MENF_MYCTU Putative isochorismate synthase MenF OS=Mycobacterium tuberculosis (strain ATCC 25618 / H37Rv) GN=menF PE=1 SV=1;A0A0G2Q9H2_MYCBP Probable isochorismate synthase entC OS=Mycobacterium bovis (strain BCG / Pasteur 1173P2) GN=entC_1 PE=4 SV=1</t>
  </si>
  <si>
    <t>P9WFW9</t>
  </si>
  <si>
    <t>A0A0G2Q9H2</t>
  </si>
  <si>
    <t>Rv3215</t>
  </si>
  <si>
    <t>WHIB1_MYCTU Transcriptional regulator WhiB1 OS=Mycobacterium tuberculosis (strain ATCC 25618 / H37Rv) GN=whiB1 PE=1 SV=1;A0A0G2Q9H6_MYCBP Transcriptional regulator WhiB OS=Mycobacterium bovis (strain BCG / Pasteur 1173P2) GN=whiB1_1 PE=3 SV=1</t>
  </si>
  <si>
    <t>P9WF43</t>
  </si>
  <si>
    <t>A0A0G2Q9H6</t>
  </si>
  <si>
    <t>Rv3219</t>
  </si>
  <si>
    <t>RSHA_MYCTU Anti-sigma factor RshA OS=Mycobacterium tuberculosis (strain ATCC 25618 / H37Rv) GN=rshA PE=1 SV=1;A0A0G2Q9H9_MYCBP Possible anti-sigma factor OS=Mycobacterium bovis (strain BCG / Pasteur 1173P2) GN=BCG_3249c PE=4 SV=1</t>
  </si>
  <si>
    <t>P9WJ69</t>
  </si>
  <si>
    <t>A0A0G2Q9H9</t>
  </si>
  <si>
    <t>Rv3221A</t>
  </si>
  <si>
    <t>O05842_MYCTU Possible iron-regulated short-chain dehydrogenase/reductase OS=Mycobacterium tuberculosis (strain ATCC 25618 / H37Rv) GN=Rv3224 PE=1 SV=1;A0A0G2Q9I2_MYCBP Possible short-chain dehydrogenase/reductase OS=Mycobacterium bovis (strain BCG / Pasteu</t>
  </si>
  <si>
    <t>O05842</t>
  </si>
  <si>
    <t>A0A0G2Q9I2</t>
  </si>
  <si>
    <t>Rv3224</t>
  </si>
  <si>
    <t>A0A0G2Q9I5_MYCBP Possible transferase OS=Mycobacterium bovis (strain BCG / Pasteur 1173P2) GN=BCG_3255c PE=4 SV=1;O05841_MYCTU GCN5-related N-acetyltransferase, phosphorylase OS=Mycobacterium tuberculosis (strain ATCC 25618 / H37Rv) GN=Rv3225c PE=1 SV=2</t>
  </si>
  <si>
    <t>A0A0G2Q9I5</t>
  </si>
  <si>
    <t>O05841</t>
  </si>
  <si>
    <t>Rv3225c</t>
  </si>
  <si>
    <t>AROA_MYCTU 3-phosphoshikimate 1-carboxyvinyltransferase OS=Mycobacterium tuberculosis (strain ATCC 25618 / H37Rv) GN=aroA PE=1 SV=1;A0A0G2Q9I7_MYCBP 3-phosphoshikimate 1-carboxyvinyltransferase OS=Mycobacterium bovis (strain BCG / Pasteur 1173P2) GN=aroA_1</t>
  </si>
  <si>
    <t>P9WPY5</t>
  </si>
  <si>
    <t>A0A0G2Q9I7</t>
  </si>
  <si>
    <t>Rv3227</t>
  </si>
  <si>
    <t>A0A0G2Q9J0_MYCBP Probable transcriptional regulatory protein (Probably asnC-family) OS=Mycobacterium bovis (strain BCG / Pasteur 1173P2) GN=BCG_3320c PE=4 SV=1;I6YBQ3_MYCTU AsnC family transcriptional regulator OS=Mycobacterium tuberculosis (strain ATCC 25</t>
  </si>
  <si>
    <t>A0A0G2Q9J0</t>
  </si>
  <si>
    <t>I6YBQ3</t>
  </si>
  <si>
    <t>Rv3291c</t>
  </si>
  <si>
    <t>P96900_MYCTU Probable transcriptional regulatory protein (Probably TetR-family) OS=Mycobacterium tuberculosis (strain ATCC 25618 / H37Rv) GN=Rv3295 PE=1 SV=1;A0A0G2Q9J4_MYCBP Probable transcriptional regulatory protein (Probably tetR-family) OS=Mycobacteri</t>
  </si>
  <si>
    <t>P96900</t>
  </si>
  <si>
    <t>A0A0G2Q9J4</t>
  </si>
  <si>
    <t>Rv3295</t>
  </si>
  <si>
    <t>P96903_MYCTU Esterase OS=Mycobacterium tuberculosis (strain ATCC 25618 / H37Rv) GN=lpqC PE=1 SV=1;A0A0G2Q9J7_MYCBP Possible esterase lipoprotein lpqC OS=Mycobacterium bovis (strain BCG / Pasteur 1173P2) GN=lpqC_1 PE=4 SV=1</t>
  </si>
  <si>
    <t>P96903</t>
  </si>
  <si>
    <t>A0A0G2Q9J7</t>
  </si>
  <si>
    <t>Rv3298c</t>
  </si>
  <si>
    <t>O65931_MYCTU Probable arylsulfatase AtsB (Aryl-sulfate sulphohydrolase) (Sulfatase) OS=Mycobacterium tuberculosis (strain ATCC 25618 / H37Rv) GN=atsB PE=1 SV=3;A0A0G2Q9J8_MYCBP PRobable arylsulfatase atsB OS=Mycobacterium bovis (strain BCG / Pasteur 1173P2</t>
  </si>
  <si>
    <t>O65931</t>
  </si>
  <si>
    <t>A0A0G2Q9J8</t>
  </si>
  <si>
    <t>Rv3299c</t>
  </si>
  <si>
    <t>GLPD2_MYCTU Glycerol-3-phosphate dehydrogenase 2 OS=Mycobacterium tuberculosis (strain ATCC 25618 / H37Rv) GN=glpD2 PE=1 SV=1;A0A0G2Q9K1_MYCBP Glycerol-3-phosphate dehydrogenase OS=Mycobacterium bovis (strain BCG / Pasteur 1173P2) GN=glpD2_1 PE=3 SV=1</t>
  </si>
  <si>
    <t>P9WN79</t>
  </si>
  <si>
    <t>A0A0G2Q9K1</t>
  </si>
  <si>
    <t>Rv3302c</t>
  </si>
  <si>
    <t>BTB7_MYCTU Biotinylated protein TB7.3 OS=Mycobacterium tuberculosis (strain ATCC 25618 / H37Rv) GN=Rv3221c PE=1 SV=1;A0A0G2Q9K9_MYCBP Biotinylated protein TB7.3 OS=Mycobacterium bovis (strain BCG / Pasteur 1173P2) GN=TB7.3_2 PE=4 SV=1</t>
  </si>
  <si>
    <t>Rv3221c</t>
  </si>
  <si>
    <t>SIGH_MYCTU ECF RNA polymerase sigma factor SigH OS=Mycobacterium tuberculosis (strain ATCC 25618 / H37Rv) GN=sigH PE=1 SV=1;A0A0G2Q9L2_MYCBP RNA polymerase sigma factor OS=Mycobacterium bovis (strain BCG / Pasteur 1173P2) GN=sigH_2 PE=3 SV=1</t>
  </si>
  <si>
    <t>P9WGH9</t>
  </si>
  <si>
    <t>A0A0G2Q9L2</t>
  </si>
  <si>
    <t>Rv3223c</t>
  </si>
  <si>
    <t>O05872_MYCTU Bacteriophage protein OS=Mycobacterium tuberculosis (strain ATCC 25618 / H37Rv) GN=Rv3226c PE=1 SV=1;A0A0G2Q9L7_MYCBP Uncharacterized protein OS=Mycobacterium bovis (strain BCG / Pasteur 1173P2) GN=BCG_3256c PE=4 SV=1</t>
  </si>
  <si>
    <t>O05872</t>
  </si>
  <si>
    <t>A0A0G2Q9L7</t>
  </si>
  <si>
    <t>Rv3226c</t>
  </si>
  <si>
    <t>Y3292_MYCTU Uncharacterized protein Rv3292 OS=Mycobacterium tuberculosis (strain ATCC 25618 / H37Rv) GN=Rv3292 PE=1 SV=1;A0A0G2Q9M2_MYCBP Uncharacterized protein OS=Mycobacterium bovis (strain BCG / Pasteur 1173P2) GN=BCG_3321 PE=4 SV=1</t>
  </si>
  <si>
    <t>P9WL01</t>
  </si>
  <si>
    <t>A0A0G2Q9M2</t>
  </si>
  <si>
    <t>Rv3292</t>
  </si>
  <si>
    <t>A0A0G2Q9N7_MYCBP Thioredoxin reductase OS=Mycobacterium bovis (strain BCG / Pasteur 1173P2) GN=trxB2_1 PE=3 SV=1;TRXB_MYCTU Thioredoxin reductase OS=Mycobacterium tuberculosis (strain ATCC 25618 / H37Rv) GN=trxB PE=1 SV=1</t>
  </si>
  <si>
    <t>A0A0G2Q9N7</t>
  </si>
  <si>
    <t>P9WHH1</t>
  </si>
  <si>
    <t>Rv3913</t>
  </si>
  <si>
    <t>THIO_MYCTU Thioredoxin OS=Mycobacterium tuberculosis (strain ATCC 25618 / H37Rv) GN=trxA PE=1 SV=1;A0A0G2Q9N8_MYCBP Thioredoxin OS=Mycobacterium bovis (strain BCG / Pasteur 1173P2) GN=trxC_1 PE=3 SV=1</t>
  </si>
  <si>
    <t>Rv3914</t>
  </si>
  <si>
    <t>P71599_MYCTU Uncharacterized protein OS=Mycobacterium tuberculosis (strain ATCC 25618 / H37Rv) GN=Rv0029 PE=1 SV=2;A0A0H3M0I9_MYCBP Uncharacterized protein OS=Mycobacterium bovis (strain BCG / Pasteur 1173P2) GN=BCG_0060 PE=4 SV=1</t>
  </si>
  <si>
    <t>P71599</t>
  </si>
  <si>
    <t>A0A0H3M0I9</t>
  </si>
  <si>
    <t>Rv0029</t>
  </si>
  <si>
    <t>A0A0H3M0K1_MYCBP Myo-inositol-1-phosphate synthase INO1 OS=Mycobacterium bovis (strain BCG / Pasteur 1173P2) GN=ino1 PE=4 SV=1;INO1_MYCTU Inositol-3-phosphate synthase OS=Mycobacterium tuberculosis (strain ATCC 25618 / H37Rv) GN=ino1 PE=1 SV=1</t>
  </si>
  <si>
    <t>A0A0H3M0K1</t>
  </si>
  <si>
    <t>P9WKI1</t>
  </si>
  <si>
    <t>Rv0046c</t>
  </si>
  <si>
    <t>A0A0H3M0L5_MYCBP Uncharacterized protein OS=Mycobacterium bovis (strain BCG / Pasteur 1173P2) GN=BCG_0095A PE=4 SV=1;VAPB1_MYCTU Putative antitoxin VapB1 OS=Mycobacterium tuberculosis (strain ATCC 25618 / H37Rv) GN=vapB1 PE=4 SV=1</t>
  </si>
  <si>
    <t>Rv0064A</t>
  </si>
  <si>
    <t>SDHL_MYCTU L-serine dehydratase OS=Mycobacterium tuberculosis (strain ATCC 25618 / H37Rv) GN=sdaA PE=1 SV=1;A0A0H3M0L9_MYCBP Probable l-serine dehydratase sdaA OS=Mycobacterium bovis (strain BCG / Pasteur 1173P2) GN=sdaA PE=4 SV=1</t>
  </si>
  <si>
    <t>P9WGT5</t>
  </si>
  <si>
    <t>A0A0H3M0L9</t>
  </si>
  <si>
    <t>Rv0069c</t>
  </si>
  <si>
    <t>L7N686_MYCTU Uncharacterized protein OS=Mycobacterium tuberculosis (strain ATCC 25618 / H37Rv) GN=Rv0078A PE=1 SV=1;A0A0H3M0M7_MYCBP Uncharacterized protein OS=Mycobacterium bovis (strain BCG / Pasteur 1173P2) GN=BCG_0110c PE=4 SV=1</t>
  </si>
  <si>
    <t>L7N686</t>
  </si>
  <si>
    <t>A0A0H3M0M7</t>
  </si>
  <si>
    <t>Rv0078A</t>
  </si>
  <si>
    <t>Y097_MYCTU Putative dioxygenase Rv0097 OS=Mycobacterium tuberculosis (strain ATCC 25618 / H37Rv) GN=Rv0097 PE=1 SV=1;A0A0H3M0N8_MYCBP Possible oxidoreductase OS=Mycobacterium bovis (strain BCG / Pasteur 1173P2) GN=BCG_0130 PE=4 SV=1</t>
  </si>
  <si>
    <t>P9WG83</t>
  </si>
  <si>
    <t>A0A0H3M0N8</t>
  </si>
  <si>
    <t>Rv0097</t>
  </si>
  <si>
    <t>A0A0H3M0P5_MYCBP Probable cation-transporter atpase I ctpI OS=Mycobacterium bovis (strain BCG / Pasteur 1173P2) GN=ctpI PE=4 SV=1;CTPI_MYCTU Probable cation-transporting ATPase I OS=Mycobacterium tuberculosis (strain ATCC 25618 / H37Rv) GN=ctpI PE=1 SV=1</t>
  </si>
  <si>
    <t>A0A0H3M0P5</t>
  </si>
  <si>
    <t>P9WPS5</t>
  </si>
  <si>
    <t>Rv0107c</t>
  </si>
  <si>
    <t>O07173_MYCTU DNA-binding protein OS=Mycobacterium tuberculosis (strain ATCC 25618 / H37Rv) GN=Rv0123 PE=1 SV=1;A0A0H3M0R1_MYCBP Uncharacterized protein OS=Mycobacterium bovis (strain BCG / Pasteur 1173P2) GN=BCG_0157 PE=4 SV=1</t>
  </si>
  <si>
    <t>O07173</t>
  </si>
  <si>
    <t>A0A0H3M0R1</t>
  </si>
  <si>
    <t>Rv0123</t>
  </si>
  <si>
    <t>A85C_MYCTU Diacylglycerol acyltransferase/mycolyltransferase Ag85C OS=Mycobacterium tuberculosis (strain ATCC 25618 / H37Rv) GN=fbpC PE=1 SV=1;A0A0H3M0R3_MYCBP Secreted antigen 85-c fbpC (85C) OS=Mycobacterium bovis (strain BCG / Pasteur 1173P2) GN=fbpC PE</t>
  </si>
  <si>
    <t>P9WQN9</t>
  </si>
  <si>
    <t>A0A0H3M0R3</t>
  </si>
  <si>
    <t>Rv0129c</t>
  </si>
  <si>
    <t>Y0148_MYCTU Putative short-chain type dehydrogenase/reductase Rv0148 OS=Mycobacterium tuberculosis (strain ATCC 25618 / H37Rv) GN=Rv0148 PE=1 SV=3;A0A0H3M0S5_MYCBP Probable short-chain type dehydrogenase/reductase OS=Mycobacterium bovis (strain BCG / Paste</t>
  </si>
  <si>
    <t>P96825</t>
  </si>
  <si>
    <t>A0A0H3M0S5</t>
  </si>
  <si>
    <t>Rv0148</t>
  </si>
  <si>
    <t>I6WXK4_MYCTU Phosphotyrosine protein phosphatase OS=Mycobacterium tuberculosis (strain ATCC 25618 / H37Rv) GN=ptbB PE=1 SV=1;A0A0H3M0T0_MYCBP Phosphotyrosine protein phosphatase ptpB OS=Mycobacterium bovis (strain BCG / Pasteur 1173P2) GN=ptbB PE=4 SV=1</t>
  </si>
  <si>
    <t>I6WXK4</t>
  </si>
  <si>
    <t>A0A0H3M0T0</t>
  </si>
  <si>
    <t>Rv0153c</t>
  </si>
  <si>
    <t>O53641_MYCTU Probable transcriptional regulatory protein (Possibly TetR-family) OS=Mycobacterium tuberculosis (strain ATCC 25618 / H37Rv) GN=Rv0158 PE=1 SV=1;A0A0H3M0T4_MYCBP Probable transcriptional regulatory protein (Possibly tetR-family) OS=Mycobacteri</t>
  </si>
  <si>
    <t>O53641</t>
  </si>
  <si>
    <t>A0A0H3M0T4</t>
  </si>
  <si>
    <t>Rv0158</t>
  </si>
  <si>
    <t>O07417_MYCTU Possible Mce-family lipoprotein LprK (Mce-family lipoprotein Mce1E) OS=Mycobacterium tuberculosis (strain ATCC 25618 / H37Rv) GN=lprK PE=1 SV=1;A0A0H3M0U8_MYCBP Possible mce-family lipoprotein lprK (MCE-family lipoprotein mce1E) OS=Mycobacteri</t>
  </si>
  <si>
    <t>O07417</t>
  </si>
  <si>
    <t>A0A0H3M0U8</t>
  </si>
  <si>
    <t>Rv0173</t>
  </si>
  <si>
    <t>O07422_MYCTU Mammalian cell entry protein OS=Mycobacterium tuberculosis (strain ATCC 25618 / H37Rv) GN=Rv0178 PE=1 SV=1;A0A0H3M0V2_MYCBP Probable conserved MCE associated membrane protein OS=Mycobacterium bovis (strain BCG / Pasteur 1173P2) GN=BCG_0215 PE=</t>
  </si>
  <si>
    <t>Rv0178</t>
  </si>
  <si>
    <t>MGLL_MYCTU Monoacylglycerol lipase OS=Mycobacterium tuberculosis (strain ATCC 25618 / H37Rv) GN=Rv0183 PE=1 SV=2;A0A0H3M0V8_MYCBP Possible lysophospholipase OS=Mycobacterium bovis (strain BCG / Pasteur 1173P2) GN=BCG_0220 PE=4 SV=1</t>
  </si>
  <si>
    <t>O07427</t>
  </si>
  <si>
    <t>A0A0H3M0V8</t>
  </si>
  <si>
    <t>Rv0183</t>
  </si>
  <si>
    <t>O53650_MYCTU Membrane protein OS=Mycobacterium tuberculosis (strain ATCC 25618 / H37Rv) GN=Rv0199 PE=1 SV=1;A0A0H3M0X2_MYCBP Probable conserved membrane protein OS=Mycobacterium bovis (strain BCG / Pasteur 1173P2) GN=BCG_0236 PE=4 SV=1</t>
  </si>
  <si>
    <t>O53650</t>
  </si>
  <si>
    <t>A0A0H3M0X2</t>
  </si>
  <si>
    <t>Rv0199</t>
  </si>
  <si>
    <t>I6Y340_MYCTU Acyl dehydratase OS=Mycobacterium tuberculosis (strain ATCC 25618 / H37Rv) GN=Rv0216 PE=1 SV=1;A0A0H3M0Z1_MYCBP Uncharacterized protein OS=Mycobacterium bovis (strain BCG / Pasteur 1173P2) GN=BCG_0253 PE=4 SV=1</t>
  </si>
  <si>
    <t>I6Y340</t>
  </si>
  <si>
    <t>A0A0H3M0Z1</t>
  </si>
  <si>
    <t>Rv0216</t>
  </si>
  <si>
    <t>P96409_MYCTU Probable conserved membrane protein OS=Mycobacterium tuberculosis (strain ATCC 25618 / H37Rv) GN=Rv0227c PE=1 SV=1;A0A0H3M102_MYCBP Probable conserved membrane protein OS=Mycobacterium bovis (strain BCG / Pasteur 1173P2) GN=BCG_0264c PE=4 SV=1</t>
  </si>
  <si>
    <t>P96409</t>
  </si>
  <si>
    <t>A0A0H3M102</t>
  </si>
  <si>
    <t>Rv0227c</t>
  </si>
  <si>
    <t>O86361_MYCTU Acetyl-CoA acetyltransferase OS=Mycobacterium tuberculosis (strain ATCC 25618 / H37Rv) GN=fadA2 PE=1 SV=1;A0A0H3M116_MYCBP Probable acetyl-CoA acyltransferase fadA2 OS=Mycobacterium bovis (strain BCG / Pasteur 1173P2) GN=fadA2 PE=3 SV=1</t>
  </si>
  <si>
    <t>O86361</t>
  </si>
  <si>
    <t>A0A0H3M116</t>
  </si>
  <si>
    <t>Rv0243</t>
  </si>
  <si>
    <t>O53670_MYCTU Probable succinate dehydrogenase [iron-sulfur subunit] (Succinic dehydrogenase) OS=Mycobacterium tuberculosis (strain ATCC 25618 / H37Rv) GN=sdhA PE=1 SV=1;A0A0H3M121_MYCBP Probable succinate dehydrogenase [iron-sulfur subunit] OS=Mycobacteriu</t>
  </si>
  <si>
    <t>O53670</t>
  </si>
  <si>
    <t>A0A0H3M121</t>
  </si>
  <si>
    <t>Rv0248c</t>
  </si>
  <si>
    <t>O53697_MYCTU Conserved protein OS=Mycobacterium tuberculosis (strain ATCC 25618 / H37Rv) GN=Rv0293c PE=1 SV=1;A0A0H3M167_MYCBP Uncharacterized protein OS=Mycobacterium bovis (strain BCG / Pasteur 1173P2) GN=BCG_0333c PE=4 SV=1</t>
  </si>
  <si>
    <t>O53697</t>
  </si>
  <si>
    <t>A0A0H3M167</t>
  </si>
  <si>
    <t>Rv0293c</t>
  </si>
  <si>
    <t>I6XU97_MYCTU Hydrolase OS=Mycobacterium tuberculosis (strain ATCC 25618 / H37Rv) GN=Rv0045c PE=1 SV=1;A0A0H3M168_MYCBP Possible hydrolase OS=Mycobacterium bovis (strain BCG / Pasteur 1173P2) GN=BCG_0076c PE=4 SV=1</t>
  </si>
  <si>
    <t>I6XU97</t>
  </si>
  <si>
    <t>A0A0H3M168</t>
  </si>
  <si>
    <t>Rv0045c</t>
  </si>
  <si>
    <t>O07236_MYCTU Possible conserved exported protein OS=Mycobacterium tuberculosis (strain ATCC 25618 / H37Rv) GN=Rv0309 PE=1 SV=1;A0A0H3M181_MYCBP Possible conserved exported protein OS=Mycobacterium bovis (strain BCG / Pasteur 1173P2) GN=BCG_0349 PE=4 SV=1</t>
  </si>
  <si>
    <t>O07236</t>
  </si>
  <si>
    <t>A0A0H3M181</t>
  </si>
  <si>
    <t>Rv0309</t>
  </si>
  <si>
    <t>A0A0H3M195_MYCBP Probable transcriptional regulatory protein OS=Mycobacterium bovis (strain BCG / Pasteur 1173P2) GN=BCG_0109 PE=4 SV=1;O53623_MYCTU Probable transcriptional regulatory protein OS=Mycobacterium tuberculosis (strain ATCC 25618 / H37Rv) GN=Rv</t>
  </si>
  <si>
    <t>A0A0H3M195</t>
  </si>
  <si>
    <t>O53623</t>
  </si>
  <si>
    <t>Rv0078</t>
  </si>
  <si>
    <t>Y0081_MYCTU Uncharacterized HTH-type transcriptional regulator Rv0081 OS=Mycobacterium tuberculosis (strain ATCC 25618 / H37Rv) GN=Rv0081 PE=1 SV=1;A0A0H3M199_MYCBP Probable transcriptional regulatory protein OS=Mycobacterium bovis (strain BCG / Pasteur 11</t>
  </si>
  <si>
    <t>P9WMI7</t>
  </si>
  <si>
    <t>A0A0H3M199</t>
  </si>
  <si>
    <t>Rv0081</t>
  </si>
  <si>
    <t>O07256_MYCTU Conserved protein OS=Mycobacterium tuberculosis (strain ATCC 25618 / H37Rv) GN=Rv0332 PE=1 SV=1;A0A0H3M1A0_MYCBP Uncharacterized protein OS=Mycobacterium bovis (strain BCG / Pasteur 1173P2) GN=BCG_0371 PE=4 SV=1</t>
  </si>
  <si>
    <t>O07256</t>
  </si>
  <si>
    <t>A0A0H3M1A0</t>
  </si>
  <si>
    <t>Rv0332</t>
  </si>
  <si>
    <t>A0A0H3M1A4_MYCBP Putative iron-sulfur-binding reductase OS=Mycobacterium bovis (strain BCG / Pasteur 1173P2) GN=BCG_0377c PE=4 SV=1;O33268_MYCTU FeS-binding protein OS=Mycobacterium tuberculosis (strain ATCC 25618 / H37Rv) GN=Rv0338c PE=1 SV=1</t>
  </si>
  <si>
    <t>A0A0H3M1A4</t>
  </si>
  <si>
    <t>O33268</t>
  </si>
  <si>
    <t>Rv0338c</t>
  </si>
  <si>
    <t>O06299_MYCTU Possible transcriptional regulatory protein OS=Mycobacterium tuberculosis (strain ATCC 25618 / H37Rv) GN=Rv0348 PE=1 SV=1;A0A0H3M1B5_MYCBP Possible transcriptional regulatory protein OS=Mycobacterium bovis (strain BCG / Pasteur 1173P2) GN=BCG_</t>
  </si>
  <si>
    <t>O06299</t>
  </si>
  <si>
    <t>A0A0H3M1B5</t>
  </si>
  <si>
    <t>Rv0348</t>
  </si>
  <si>
    <t>O06307_MYCTU Conserved protein OS=Mycobacterium tuberculosis (strain ATCC 25618 / H37Rv) GN=Rv0356c PE=1 SV=1;A0A0H3M1C0_MYCBP Uncharacterized protein OS=Mycobacterium bovis (strain BCG / Pasteur 1173P2) GN=BCG_0394c PE=4 SV=1</t>
  </si>
  <si>
    <t>O06307</t>
  </si>
  <si>
    <t>A0A0H3M1C0</t>
  </si>
  <si>
    <t>Rv0356c</t>
  </si>
  <si>
    <t>P95202_MYCTU Possible secreted protein OS=Mycobacterium tuberculosis (strain ATCC 25618 / H37Rv) GN=Rv0394c PE=1 SV=1;A0A0H3M1F4_MYCBP Possible secreted protein OS=Mycobacterium bovis (strain BCG / Pasteur 1173P2) GN=BCG_0431c PE=4 SV=1</t>
  </si>
  <si>
    <t>P95202</t>
  </si>
  <si>
    <t>A0A0H3M1F4</t>
  </si>
  <si>
    <t>Rv0394c</t>
  </si>
  <si>
    <t>P96824_MYCTU Aldehyde dehydrogenase OS=Mycobacterium tuberculosis (strain ATCC 25618 / H37Rv) GN=Rv0147 PE=1 SV=1;A0A0H3M1F9_MYCBP Aldehyde dehydrogenase OS=Mycobacterium bovis (strain BCG / Pasteur 1173P2) GN=BCG_0183 PE=3 SV=1</t>
  </si>
  <si>
    <t>P96824</t>
  </si>
  <si>
    <t>A0A0H3M1F9</t>
  </si>
  <si>
    <t>Rv0147</t>
  </si>
  <si>
    <t>FGD_MYCTU F420-dependent glucose-6-phosphate dehydrogenase OS=Mycobacterium tuberculosis (strain ATCC 25618 / H37Rv) GN=fgd1 PE=1 SV=1;A0A0H3M1G9_MYCBP F420-dependent glucose-6-phosphate dehydrogenase OS=Mycobacterium bovis (strain BCG / Pasteur 1173P2) GN</t>
  </si>
  <si>
    <t>P9WNE1</t>
  </si>
  <si>
    <t>A0A0H3M1G9</t>
  </si>
  <si>
    <t>Rv0407</t>
  </si>
  <si>
    <t>P96834_MYCTU NAD(P) transhydrogenase subunit beta OS=Mycobacterium tuberculosis (strain ATCC 25618 / H37Rv) GN=pntB PE=1 SV=1;A0A0H3M1H2_MYCBP NAD(P) transhydrogenase subunit beta OS=Mycobacterium bovis (strain BCG / Pasteur 1173P2) GN=pntB PE=3 SV=1</t>
  </si>
  <si>
    <t>P96834</t>
  </si>
  <si>
    <t>A0A0H3M1H2</t>
  </si>
  <si>
    <t>Rv0157</t>
  </si>
  <si>
    <t>O07416_MYCTU Mammalian cell entry protein OS=Mycobacterium tuberculosis (strain ATCC 25618 / H37Rv) GN=mce1D PE=1 SV=1;A0A0H3M1I8_MYCBP MCE-family protein mce1D OS=Mycobacterium bovis (strain BCG / Pasteur 1173P2) GN=mce1D PE=4 SV=1</t>
  </si>
  <si>
    <t>O07416</t>
  </si>
  <si>
    <t>A0A0H3M1I8</t>
  </si>
  <si>
    <t>Rv0172</t>
  </si>
  <si>
    <t>A0A0H3M1J1_MYCBP Putative tuberculin related peptide OS=Mycobacterium bovis (strain BCG / Pasteur 1173P2) GN=BCG_0470 PE=4 SV=1;P96277_MYCTU Putative tuberculin related peptide OS=Mycobacterium tuberculosis (strain ATCC 25618 / H37Rv) GN=Rv0431 PE=1 SV=2</t>
  </si>
  <si>
    <t>A0A0H3M1J1</t>
  </si>
  <si>
    <t>P96277</t>
  </si>
  <si>
    <t>Rv0431</t>
  </si>
  <si>
    <t>MOEA2_MYCTU Molybdopterin molybdenumtransferase 2 OS=Mycobacterium tuberculosis (strain ATCC 25618 / H37Rv) GN=moaE2 PE=1 SV=1;A0A0H3M1J6_MYCBP Probable molybdopterin biosynthesis protein moeA2 OS=Mycobacterium bovis (strain BCG / Pasteur 1173P2) GN=moeA2</t>
  </si>
  <si>
    <t>P9WJQ5</t>
  </si>
  <si>
    <t>A0A0H3M1J6</t>
  </si>
  <si>
    <t>Rv0438c</t>
  </si>
  <si>
    <t>SIGG_MYCTU ECF RNA polymerase sigma factor SigG OS=Mycobacterium tuberculosis (strain ATCC 25618 / H37Rv) GN=sigG PE=1 SV=1;A0A0H3M1J7_MYCBP RNA polymerase sigma factor OS=Mycobacterium bovis (strain BCG / Pasteur 1173P2) GN=sigG PE=3 SV=1</t>
  </si>
  <si>
    <t>P9WGG5</t>
  </si>
  <si>
    <t>A0A0H3M1J7</t>
  </si>
  <si>
    <t>Rv0182c</t>
  </si>
  <si>
    <t>O07431_MYCTU Probable O-methyltransferase OS=Mycobacterium tuberculosis (strain ATCC 25618 / H37Rv) GN=Rv0187 PE=1 SV=1;A0A0H3M1K2_MYCBP Probable o-methyltransferase OS=Mycobacterium bovis (strain BCG / Pasteur 1173P2) GN=BCG_0224 PE=4 SV=1</t>
  </si>
  <si>
    <t>A0A0H3M1K8_MYCBP Uncharacterized protein OS=Mycobacterium bovis (strain BCG / Pasteur 1173P2) GN=BCG_0229 PE=4 SV=1;LDT4_MYCTU L,D-transpeptidase 4 OS=Mycobacterium tuberculosis (strain ATCC 25618 / H37Rv) GN=Rv0192 PE=1 SV=1</t>
  </si>
  <si>
    <t>A0A0H3M1K8</t>
  </si>
  <si>
    <t>O07436</t>
  </si>
  <si>
    <t>Rv0192</t>
  </si>
  <si>
    <t>I6X8R2_MYCTU Peptidase M13 OS=Mycobacterium tuberculosis (strain ATCC 25618 / H37Rv) GN=zmp1 PE=1 SV=1;A0A0H3M1L3_MYCBP Probable zinc metalloprotease OS=Mycobacterium bovis (strain BCG / Pasteur 1173P2) GN=BCG_0235c PE=4 SV=1</t>
  </si>
  <si>
    <t>I6X8R2</t>
  </si>
  <si>
    <t>A0A0H3M1L3</t>
  </si>
  <si>
    <t>Rv0198c</t>
  </si>
  <si>
    <t>A0A0H3M1L8_MYCBP Possible exported protein OS=Mycobacterium bovis (strain BCG / Pasteur 1173P2) GN=BCG_0240 PE=4 SV=1;RV203_MYCTU Heme-binding protein Rv0203 OS=Mycobacterium tuberculosis (strain ATCC 25618 / H37Rv) GN=Rv0203 PE=1 SV=1</t>
  </si>
  <si>
    <t>Rv0203</t>
  </si>
  <si>
    <t>A0A0H3M1M2_MYCBP Probable transcriptional regulatory protein OS=Mycobacterium bovis (strain BCG / Pasteur 1173P2) GN=BCG_0505c PE=4 SV=1;RAMB_MYCTU HTH-type transcriptional regulator RamB OS=Mycobacterium tuberculosis (strain ATCC 25618 / H37Rv) GN=ramB PE</t>
  </si>
  <si>
    <t>A0A0H3M1M2</t>
  </si>
  <si>
    <t>P9WMI1</t>
  </si>
  <si>
    <t>Rv0465c</t>
  </si>
  <si>
    <t>CMAS3_MYCTU Cyclopropane mycolic acid synthase 3 OS=Mycobacterium tuberculosis (strain ATCC 25618 / H37Rv) GN=pcaA PE=1 SV=1;A0A0H3M1M7_MYCBP Mycolic acid synthase pcaA OS=Mycobacterium bovis (strain BCG / Pasteur 1173P2) GN=pcaA PE=4 SV=1</t>
  </si>
  <si>
    <t>P9WPB3</t>
  </si>
  <si>
    <t>A0A0H3M1M7</t>
  </si>
  <si>
    <t>Rv0470c</t>
  </si>
  <si>
    <t>P96414_MYCTU Acyl-CoA dehydrogenase OS=Mycobacterium tuberculosis (strain ATCC 25618 / H37Rv) GN=fadE4 PE=1 SV=1;A0A0H3M1P1_MYCBP Probable acyl-CoA dehydrogenase fadE4 OS=Mycobacterium bovis (strain BCG / Pasteur 1173P2) GN=fadE4 PE=4 SV=1</t>
  </si>
  <si>
    <t>P96414</t>
  </si>
  <si>
    <t>A0A0H3M1P1</t>
  </si>
  <si>
    <t>Rv0231</t>
  </si>
  <si>
    <t>L7N6B0_MYCTU Beta-glucosidase OS=Mycobacterium tuberculosis (strain ATCC 25618 / H37Rv) GN=lpqI PE=1 SV=1;A0A0H3M1P5_MYCBP Probable conserved lipoprotein lpqI OS=Mycobacterium bovis (strain BCG / Pasteur 1173P2) GN=lpqI PE=4 SV=1</t>
  </si>
  <si>
    <t>L7N6B0</t>
  </si>
  <si>
    <t>A0A0H3M1P5</t>
  </si>
  <si>
    <t>Rv0237</t>
  </si>
  <si>
    <t>I6Y778_MYCTU 3-ketoacyl-ACP reductase OS=Mycobacterium tuberculosis (strain ATCC 25618 / H37Rv) GN=fabG PE=1 SV=1;A0A0H3M1P9_MYCBP Probable 3-oxoacyl-[acyl-carrier protein] reductase fabG4 OS=Mycobacterium bovis (strain BCG / Pasteur 1173P2) GN=fabG4 PE=4</t>
  </si>
  <si>
    <t>I6Y778</t>
  </si>
  <si>
    <t>A0A0H3M1P9</t>
  </si>
  <si>
    <t>Rv0242c</t>
  </si>
  <si>
    <t>O53669_MYCTU Fumarate reductase OS=Mycobacterium tuberculosis (strain ATCC 25618 / H37Rv) GN=Rv0247c PE=1 SV=1;A0A0H3M1Q4_MYCBP Probable succinate dehydrogenase [iron-sulfur subunit] OS=Mycobacterium bovis (strain BCG / Pasteur 1173P2) GN=BCG_0285c PE=4 SV</t>
  </si>
  <si>
    <t>O53669</t>
  </si>
  <si>
    <t>A0A0H3M1Q4</t>
  </si>
  <si>
    <t>Rv0247c</t>
  </si>
  <si>
    <t>Y474_MYCTU Uncharacterized HTH-type transcriptional regulator Rv0474 OS=Mycobacterium tuberculosis (strain ATCC 25618 / H37Rv) GN=Rv0474 PE=1 SV=1;A0A0H3M1R0_MYCBP Probable transcriptional regulatory protein OS=Mycobacterium bovis (strain BCG / Pasteur 117</t>
  </si>
  <si>
    <t>P9WMH9</t>
  </si>
  <si>
    <t>A0A0H3M1R0</t>
  </si>
  <si>
    <t>Rv0474</t>
  </si>
  <si>
    <t>Y481_MYCTU Uncharacterized protein Rv0481c OS=Mycobacterium tuberculosis (strain ATCC 25618 / H37Rv) GN=Rv0481c PE=1 SV=1;A0A0H3M1R4_MYCBP Uncharacterized protein OS=Mycobacterium bovis (strain BCG / Pasteur 1173P2) GN=BCG_0522c PE=4 SV=1</t>
  </si>
  <si>
    <t>P9WKV5</t>
  </si>
  <si>
    <t>A0A0H3M1R4</t>
  </si>
  <si>
    <t>Rv0481c</t>
  </si>
  <si>
    <t>O06392_MYCTU Possible thioredoxin protein (Thiol-disulfide interchange protein) OS=Mycobacterium tuberculosis (strain ATCC 25618 / H37Rv) GN=Rv0526 PE=1 SV=1;A0A0H3M1U2_MYCBP Possible thioredoxin protein OS=Mycobacterium bovis (strain BCG / Pasteur 1173P2)</t>
  </si>
  <si>
    <t>O06392</t>
  </si>
  <si>
    <t>A0A0H3M1U2</t>
  </si>
  <si>
    <t>Rv0526</t>
  </si>
  <si>
    <t>A0A0H3M1U5_MYCBP Uncharacterized protein OS=Mycobacterium bovis (strain BCG / Pasteur 1173P2) GN=BCG_0315A PE=4 SV=1;VPB25_MYCTU Antitoxin VapB25 OS=Mycobacterium tuberculosis (strain ATCC 25618 / H37Rv) GN=vapB25 PE=1 SV=1</t>
  </si>
  <si>
    <t>A0A0H3M1U5</t>
  </si>
  <si>
    <t>P0CW33</t>
  </si>
  <si>
    <t>Rv0277A</t>
  </si>
  <si>
    <t>O06403_MYCTU Membrane protein OS=Mycobacterium tuberculosis (strain ATCC 25618 / H37Rv) GN=Rv0537c PE=1 SV=1;A0A0H3M1U6_MYCBP Probable integral membrane protein OS=Mycobacterium bovis (strain BCG / Pasteur 1173P2) GN=BCG_0581c PE=4 SV=1</t>
  </si>
  <si>
    <t>O06403</t>
  </si>
  <si>
    <t>A0A0H3M1U6</t>
  </si>
  <si>
    <t>Rv0537c</t>
  </si>
  <si>
    <t>O06413_MYCTU Possible oxidoreductase OS=Mycobacterium tuberculosis (strain ATCC 25618 / H37Rv) GN=Rv0547c PE=1 SV=1;A0A0H3M1V2_MYCBP Possible oxidoreductase OS=Mycobacterium bovis (strain BCG / Pasteur 1173P2) GN=BCG_0591c PE=3 SV=1</t>
  </si>
  <si>
    <t>O06413</t>
  </si>
  <si>
    <t>A0A0H3M1V2</t>
  </si>
  <si>
    <t>Rv0547c</t>
  </si>
  <si>
    <t>A0A0H3M1V4_MYCBP Uncharacterized protein OS=Mycobacterium bovis (strain BCG / Pasteur 1173P2) GN=BCG_0597 PE=4 SV=1;O06418_MYCTU Amidohydrolase OS=Mycobacterium tuberculosis (strain ATCC 25618 / H37Rv) GN=Rv0552 PE=1 SV=3</t>
  </si>
  <si>
    <t>Rv0552</t>
  </si>
  <si>
    <t>ECCA3_MYCTU ESX-3 secretion system protein EccA3 OS=Mycobacterium tuberculosis (strain ATCC 25618 / H37Rv) GN=eccA3 PE=1 SV=1;A0A0H3M1V9_MYCBP Uncharacterized protein OS=Mycobacterium bovis (strain BCG / Pasteur 1173P2) GN=BCG_0322 PE=4 SV=1</t>
  </si>
  <si>
    <t>P9WPI3</t>
  </si>
  <si>
    <t>A0A0H3M1V9</t>
  </si>
  <si>
    <t>Rv0282</t>
  </si>
  <si>
    <t>ECCE3_MYCTU ESX-3 secretion system protein EccE3 OS=Mycobacterium tuberculosis (strain ATCC 25618 / H37Rv) GN=eccE3 PE=1 SV=1;A0A0H3M1W7_MYCBP Probable conserved transmembrane protein OS=Mycobacterium bovis (strain BCG / Pasteur 1173P2) GN=BCG_0332 PE=4 SV</t>
  </si>
  <si>
    <t>P9WJE5</t>
  </si>
  <si>
    <t>A0A0H3M1W7</t>
  </si>
  <si>
    <t>Rv0292</t>
  </si>
  <si>
    <t>O53780_MYCTU Probable conserved lipoprotein LpqN OS=Mycobacterium tuberculosis (strain ATCC 25618 / H37Rv) GN=lpqN PE=1 SV=1;A0A0H3M1X0_MYCBP Probable conserved lipoprotein lpqN OS=Mycobacterium bovis (strain BCG / Pasteur 1173P2) GN=lpqN PE=4 SV=1</t>
  </si>
  <si>
    <t>O53780</t>
  </si>
  <si>
    <t>A0A0H3M1X0</t>
  </si>
  <si>
    <t>Rv0583c</t>
  </si>
  <si>
    <t>O07235_MYCTU Membrane protein OS=Mycobacterium tuberculosis (strain ATCC 25618 / H37Rv) GN=Rv0308 PE=1 SV=1;A0A0H3M1X8_MYCBP Probable conserved integral membrane protein OS=Mycobacterium bovis (strain BCG / Pasteur 1173P2) GN=BCG_0348 PE=4 SV=1</t>
  </si>
  <si>
    <t>O07235</t>
  </si>
  <si>
    <t>A0A0H3M1X8</t>
  </si>
  <si>
    <t>Rv0308</t>
  </si>
  <si>
    <t>Y313_MYCTU Uncharacterized protein Rv0313 OS=Mycobacterium tuberculosis (strain ATCC 25618 / H37Rv) GN=Rv0313 PE=1 SV=1;A0A0H3M1Y1_MYCBP Uncharacterized protein OS=Mycobacterium bovis (strain BCG / Pasteur 1173P2) GN=BCG_0353 PE=4 SV=1</t>
  </si>
  <si>
    <t>P9WL03</t>
  </si>
  <si>
    <t>A0A0H3M1Y1</t>
  </si>
  <si>
    <t>Rv0313</t>
  </si>
  <si>
    <t>A0A0H3M1Z8_MYCBP Isoniazid inductible gene protein iniA OS=Mycobacterium bovis (strain BCG / Pasteur 1173P2) GN=iniA PE=4 SV=1;INIA_MYCTU Isoniazid-induced protein IniA OS=Mycobacterium tuberculosis (strain ATCC 25618 / H37Rv) GN=iniA PE=1 SV=1</t>
  </si>
  <si>
    <t>A0A0H3M1Z8</t>
  </si>
  <si>
    <t>P9WJ99</t>
  </si>
  <si>
    <t>Rv0342</t>
  </si>
  <si>
    <t>O06298_MYCTU Membrane protein OS=Mycobacterium tuberculosis (strain ATCC 25618 / H37Rv) GN=Rv0347 PE=1 SV=1;A0A0H3M204_MYCBP Probable conserved membrane protein OS=Mycobacterium bovis (strain BCG / Pasteur 1173P2) GN=BCG_0386 PE=4 SV=1</t>
  </si>
  <si>
    <t>O06298</t>
  </si>
  <si>
    <t>A0A0H3M204</t>
  </si>
  <si>
    <t>Rv0347</t>
  </si>
  <si>
    <t>O06311_MYCTU Membrane protein OS=Mycobacterium tuberculosis (strain ATCC 25618 / H37Rv) GN=Rv0361 PE=1 SV=1;A0A0H3M210_MYCBP Probable conserved membrane protein OS=Mycobacterium bovis (strain BCG / Pasteur 1173P2) GN=BCG_0399 PE=4 SV=1</t>
  </si>
  <si>
    <t>O06311</t>
  </si>
  <si>
    <t>A0A0H3M210</t>
  </si>
  <si>
    <t>Rv0361</t>
  </si>
  <si>
    <t>VPB29_MYCTU Putative antitoxin VapB29 OS=Mycobacterium tuberculosis (strain ATCC 25618 / H37Rv) GN=vapB29 PE=1 SV=1;A0A0H3M214_MYCBP Uncharacterized protein OS=Mycobacterium bovis (strain BCG / Pasteur 1173P2) GN=BCG_0663A PE=4 SV=1</t>
  </si>
  <si>
    <t>P9WJ37</t>
  </si>
  <si>
    <t>A0A0H3M214</t>
  </si>
  <si>
    <t>Rv0616A</t>
  </si>
  <si>
    <t>Y637_MYCTU UPF0336 protein Rv0637 OS=Mycobacterium tuberculosis (strain ATCC 25618 / H37Rv) GN=Rv0637 PE=1 SV=1;A0A0H3M228_MYCBP UPF0336 protein BCG_0686 OS=Mycobacterium bovis (strain BCG / Pasteur 1173P2) GN=BCG_0686 PE=3 SV=1</t>
  </si>
  <si>
    <t>P9WFJ9</t>
  </si>
  <si>
    <t>A0A0H3M228</t>
  </si>
  <si>
    <t>Rv0637</t>
  </si>
  <si>
    <t>A0A0H3M233_MYCBP Methoxy mycolic acid synthase 2 mmaA2 OS=Mycobacterium bovis (strain BCG / Pasteur 1173P2) GN=mmaA2 PE=4 SV=1;MMAA2_MYCTU Cyclopropane mycolic acid synthase MmaA2 OS=Mycobacterium tuberculosis (strain ATCC 25618 / H37Rv) GN=mmaA2 PE=1 SV=1</t>
  </si>
  <si>
    <t>A0A0H3M233</t>
  </si>
  <si>
    <t>Q79FX6</t>
  </si>
  <si>
    <t>Rv0644c</t>
  </si>
  <si>
    <t>MKL_MYCTU Probable ribonucleotide transport ATP-binding protein mkl OS=Mycobacterium tuberculosis (strain ATCC 25618 / H37Rv) GN=mkl PE=1 SV=1;A0A0H3M245_MYCBP Possible ribonucleotide-transport ATP-binding protein ABC transporter mkl OS=Mycobacterium bovis</t>
  </si>
  <si>
    <t>P9WQL5</t>
  </si>
  <si>
    <t>A0A0H3M245</t>
  </si>
  <si>
    <t>Rv0655</t>
  </si>
  <si>
    <t>O86336_MYCTU Beta lactamase like protein OS=Mycobacterium tuberculosis (strain ATCC 25618 / H37Rv) GN=Rv0406c PE=1 SV=1;A0A0H3M246_MYCBP Beta lactamase like protein OS=Mycobacterium bovis (strain BCG / Pasteur 1173P2) GN=BCG_0445c PE=4 SV=1</t>
  </si>
  <si>
    <t>O86336</t>
  </si>
  <si>
    <t>A0A0H3M246</t>
  </si>
  <si>
    <t>Rv0406c</t>
  </si>
  <si>
    <t>MAZE2_MYCTU Probable antitoxin MazE2 OS=Mycobacterium tuberculosis (strain ATCC 25618 / H37Rv) GN=mazE2 PE=3 SV=1;A0A0H3M249_MYCBP Uncharacterized protein OS=Mycobacterium bovis (strain BCG / Pasteur 1173P2) GN=BCG_0709c PE=4 SV=1</t>
  </si>
  <si>
    <t>O06779</t>
  </si>
  <si>
    <t>A0A0H3M249</t>
  </si>
  <si>
    <t>Rv0660c</t>
  </si>
  <si>
    <t>P96257_MYCTU ABC transporter substrate-binding protein OS=Mycobacterium tuberculosis (strain ATCC 25618 / H37Rv) GN=glnH PE=1 SV=1;A0A0H3M252_MYCBP Probable glutamine-binding lipoprotein glnH OS=Mycobacterium bovis (strain BCG / Pasteur 1173P2) GN=glnH PE=</t>
  </si>
  <si>
    <t>P96257</t>
  </si>
  <si>
    <t>A0A0H3M252</t>
  </si>
  <si>
    <t>Rv0411c</t>
  </si>
  <si>
    <t>MMPR5_MYCTU HTH-type transcriptional regulator MmpR5 OS=Mycobacterium tuberculosis (strain ATCC 25618 / H37Rv) GN=mmpR5 PE=1 SV=1;A0A0H3M257_MYCBP Uncharacterized protein OS=Mycobacterium bovis (strain BCG / Pasteur 1173P2) GN=BCG_0727 PE=4 SV=1</t>
  </si>
  <si>
    <t>I6Y8F7</t>
  </si>
  <si>
    <t>A0A0H3M257</t>
  </si>
  <si>
    <t>Rv0678</t>
  </si>
  <si>
    <t>MFTB_MYCTU Putative mycofactocin system protein MftB OS=Mycobacterium tuberculosis (strain ATCC 25618 / H37Rv) GN=mftB PE=4 SV=2;A0A0H3M260_MYCBP Uncharacterized protein OS=Mycobacterium bovis (strain BCG / Pasteur 1173P2) GN=BCG_0741 PE=4 SV=1</t>
  </si>
  <si>
    <t>P95038</t>
  </si>
  <si>
    <t>A0A0H3M260</t>
  </si>
  <si>
    <t>Rv0692</t>
  </si>
  <si>
    <t>LPQL_MYCTU Probable lipoprotein aminopeptidase LpqL OS=Mycobacterium tuberculosis (strain ATCC 25618 / H37Rv) GN=lpqL PE=1 SV=1;A0A0H3M264_MYCBP Probable lipoprotein aminopeptidase lpqL OS=Mycobacterium bovis (strain BCG / Pasteur 1173P2) GN=lpqL PE=4 SV=1</t>
  </si>
  <si>
    <t>P96264</t>
  </si>
  <si>
    <t>A0A0H3M264</t>
  </si>
  <si>
    <t>Rv0418</t>
  </si>
  <si>
    <t>O53728_MYCTU Chorismate synthase OS=Mycobacterium tuberculosis (strain ATCC 25618 / H37Rv) GN=Rv0443 PE=1 SV=3;A0A0H3M286_MYCBP Uncharacterized protein OS=Mycobacterium bovis (strain BCG / Pasteur 1173P2) GN=BCG_0482 PE=4 SV=1</t>
  </si>
  <si>
    <t>O53728</t>
  </si>
  <si>
    <t>A0A0H3M286</t>
  </si>
  <si>
    <t>Rv0443</t>
  </si>
  <si>
    <t>MMPL4_MYCTU Siderophore exporter MmpL4 OS=Mycobacterium tuberculosis (strain ATCC 25618 / H37Rv) GN=mmpL4 PE=1 SV=1;A0A0H3M291_MYCBP Probable conserved transmembrane transport protein mmpL4 OS=Mycobacterium bovis (strain BCG / Pasteur 1173P2) GN=mmpL4 PE=4</t>
  </si>
  <si>
    <t>P9WJV3</t>
  </si>
  <si>
    <t>A0A0H3M291</t>
  </si>
  <si>
    <t>Rv0450c</t>
  </si>
  <si>
    <t>O53740_MYCTU Conserved protein OS=Mycobacterium tuberculosis (strain ATCC 25618 / H37Rv) GN=Rv0455c PE=1 SV=3;A0A0H3M296_MYCBP Uncharacterized protein OS=Mycobacterium bovis (strain BCG / Pasteur 1173P2) GN=BCG_0494c PE=4 SV=1</t>
  </si>
  <si>
    <t>O53740</t>
  </si>
  <si>
    <t>A0A0H3M296</t>
  </si>
  <si>
    <t>Rv0455c</t>
  </si>
  <si>
    <t>O53749_MYCTU 4-carboxymuconolactone decarboxylase OS=Mycobacterium tuberculosis (strain ATCC 25618 / H37Rv) GN=Rv0464c PE=1 SV=1;A0A0H3M2A5_MYCBP Uncharacterized protein OS=Mycobacterium bovis (strain BCG / Pasteur 1173P2) GN=BCG_0504c PE=4 SV=1</t>
  </si>
  <si>
    <t>O53749</t>
  </si>
  <si>
    <t>A0A0H3M2A5</t>
  </si>
  <si>
    <t>Rv0464c</t>
  </si>
  <si>
    <t>UMAA_MYCTU S-adenosylmethionine-dependent methyltransferase UmaA OS=Mycobacterium tuberculosis (strain ATCC 25618 / H37Rv) GN=umaA PE=1 SV=1;A0A0H3M2B0_MYCBP Possible mycolic acid synthase umaA1 OS=Mycobacterium bovis (strain BCG / Pasteur 1173P2) GN=umaA1</t>
  </si>
  <si>
    <t>Q6MX39</t>
  </si>
  <si>
    <t>A0A0H3M2B0</t>
  </si>
  <si>
    <t>Rv0469</t>
  </si>
  <si>
    <t>PKNA_MYCTU Serine/threonine-protein kinase PknA OS=Mycobacterium tuberculosis (strain ATCC 25618 / H37Rv) GN=pknA PE=1 SV=1;A0A0H3M2C1_MYCBP Transmembrane serine/threonine-protein kinase A pknA OS=Mycobacterium bovis (strain BCG / Pasteur 1173P2) GN=pknA P</t>
  </si>
  <si>
    <t>P9WI83</t>
  </si>
  <si>
    <t>A0A0H3M2C1</t>
  </si>
  <si>
    <t>Rv0015c</t>
  </si>
  <si>
    <t>A0A0H3M2C5_MYCBP Uncharacterized protein OS=Mycobacterium bovis (strain BCG / Pasteur 1173P2) GN=BCG_0057 PE=4 SV=1</t>
  </si>
  <si>
    <t>A0A0H3M2C5</t>
  </si>
  <si>
    <t>P9WMB1</t>
  </si>
  <si>
    <t>Rv0026</t>
  </si>
  <si>
    <t>PURQ_MYCTU Phosphoribosylformylglycinamidine synthase subunit PurQ OS=Mycobacterium tuberculosis (strain ATCC 25618 / H37Rv) GN=purQ PE=1 SV=1;A0A0H3M2D0_MYCBP Phosphoribosylformylglycinamidine synthase subunit PurQ OS=Mycobacterium bovis (strain BCG / Pas</t>
  </si>
  <si>
    <t>P9WHL5</t>
  </si>
  <si>
    <t>A0A0H3M2D0</t>
  </si>
  <si>
    <t>Rv0788</t>
  </si>
  <si>
    <t>A0A0H3M2D2_MYCBP Uncharacterized protein OS=Mycobacterium bovis (strain BCG / Pasteur 1173P2) GN=BCG_0067c PE=4 SV=1;Y036_MYCTU Uncharacterized protein Rv0036c OS=Mycobacterium tuberculosis (strain ATCC 25618 / H37Rv) GN=Rv0036c PE=1 SV=1</t>
  </si>
  <si>
    <t>A0A0H3M2D2</t>
  </si>
  <si>
    <t>P9WM91</t>
  </si>
  <si>
    <t>Rv0036c</t>
  </si>
  <si>
    <t>Y043_MYCTU Uncharacterized HTH-type transcriptional regulator Rv0043c OS=Mycobacterium tuberculosis (strain ATCC 25618 / H37Rv) GN=Rv0043c PE=1 SV=1;A0A0H3M2D6_MYCBP Probable transcriptional regulatory protein (Probably gntR-FAMILY) OS=Mycobacterium bovis</t>
  </si>
  <si>
    <t>P9WMG9</t>
  </si>
  <si>
    <t>A0A0H3M2D6</t>
  </si>
  <si>
    <t>Rv0043c</t>
  </si>
  <si>
    <t>I6Y4U9_MYCTU Conserved protein OS=Mycobacterium tuberculosis (strain ATCC 25618 / H37Rv) GN=Rv0799c PE=1 SV=1;A0A0H3M2D9_MYCBP Uncharacterized protein OS=Mycobacterium bovis (strain BCG / Pasteur 1173P2) GN=BCG_0851c PE=4 SV=1</t>
  </si>
  <si>
    <t>I6Y4U9</t>
  </si>
  <si>
    <t>A0A0H3M2D9</t>
  </si>
  <si>
    <t>Rv0799c</t>
  </si>
  <si>
    <t>SSB_MYCTU Single-stranded DNA-binding protein OS=Mycobacterium tuberculosis (strain ATCC 25618 / H37Rv) GN=ssb PE=1 SV=1;A0A0H3M2E5_MYCBP Single-stranded DNA-binding protein OS=Mycobacterium bovis (strain BCG / Pasteur 1173P2) GN=ssb PE=3 SV=1</t>
  </si>
  <si>
    <t>P9WGD5</t>
  </si>
  <si>
    <t>A0A0H3M2E5</t>
  </si>
  <si>
    <t>Rv0054</t>
  </si>
  <si>
    <t>Y497_MYCTU Uncharacterized protein Rv0497 OS=Mycobacterium tuberculosis (strain ATCC 25618 / H37Rv) GN=Rv0497 PE=1 SV=1;A0A0H3M2E7_MYCBP Probable conserved transmembrane protein OS=Mycobacterium bovis (strain BCG / Pasteur 1173P2) GN=BCG_0539 PE=4 SV=1</t>
  </si>
  <si>
    <t>P9WKU3</t>
  </si>
  <si>
    <t>A0A0H3M2E7</t>
  </si>
  <si>
    <t>Rv0497</t>
  </si>
  <si>
    <t>I6X9V3_MYCTU Conserved protein OS=Mycobacterium tuberculosis (strain ATCC 25618 / H37Rv) GN=Rv0811c PE=1 SV=1;A0A0H3M2E8_MYCBP Uncharacterized protein OS=Mycobacterium bovis (strain BCG / Pasteur 1173P2) GN=BCG_0863c PE=3 SV=1</t>
  </si>
  <si>
    <t>I6X9V3</t>
  </si>
  <si>
    <t>A0A0H3M2E8</t>
  </si>
  <si>
    <t>Rv0811c</t>
  </si>
  <si>
    <t>Y501_MYCTU Uncharacterized protein Rv0501 OS=Mycobacterium tuberculosis (strain ATCC 25618 / H37Rv) GN=Rv0501 PE=1 SV=1;A0A0H3M2F1_MYCBP Possible udp-glucose 4-epimerase galE2 OS=Mycobacterium bovis (strain BCG / Pasteur 1173P2) GN=galE2 PE=4 SV=1</t>
  </si>
  <si>
    <t>P9WKT3</t>
  </si>
  <si>
    <t>A0A0H3M2F1</t>
  </si>
  <si>
    <t>Rv0501</t>
  </si>
  <si>
    <t>A0A0H3M2F3_MYCBP Probable isocitrate dehydrogenase OS=Mycobacterium bovis (strain BCG / Pasteur 1173P2) GN=icd2 PE=4 SV=1;O53611_MYCTU Isocitrate dehydrogenase OS=Mycobacterium tuberculosis (strain ATCC 25618 / H37Rv) GN=icd2 PE=1 SV=1</t>
  </si>
  <si>
    <t>A0A0H3M2F3</t>
  </si>
  <si>
    <t>O53611</t>
  </si>
  <si>
    <t>Rv0066c</t>
  </si>
  <si>
    <t>O33358_MYCTU Membrane protein OS=Mycobacterium tuberculosis (strain ATCC 25618 / H37Rv) GN=Rv0513 PE=1 SV=1;A0A0H3M2F9_MYCBP Possible conserved transmembrane protein OS=Mycobacterium bovis (strain BCG / Pasteur 1173P2) GN=BCG_0556 PE=4 SV=1</t>
  </si>
  <si>
    <t>O33358</t>
  </si>
  <si>
    <t>A0A0H3M2F9</t>
  </si>
  <si>
    <t>Rv0513</t>
  </si>
  <si>
    <t>DATIN_MYCTU Dormancy associated translation inhibitor OS=Mycobacterium tuberculosis (strain ATCC 25618 / H37Rv) GN=Rv0079 PE=1 SV=1;A0A0H3M2G5_MYCBP Uncharacterized protein OS=Mycobacterium bovis (strain BCG / Pasteur 1173P2) GN=BCG_0112 PE=4 SV=1</t>
  </si>
  <si>
    <t>P9WMA9</t>
  </si>
  <si>
    <t>A0A0H3M2G5</t>
  </si>
  <si>
    <t>Rv0079</t>
  </si>
  <si>
    <t>Y525_MYCTU Uncharacterized protein Rv0525 OS=Mycobacterium tuberculosis (strain ATCC 25618 / H37Rv) GN=Rv0525 PE=1 SV=1;A0A0H3M2G6_MYCBP Uncharacterized protein OS=Mycobacterium bovis (strain BCG / Pasteur 1173P2) GN=BCG_0568 PE=4 SV=1</t>
  </si>
  <si>
    <t>O06391</t>
  </si>
  <si>
    <t>A0A0H3M2G6</t>
  </si>
  <si>
    <t>Rv0525</t>
  </si>
  <si>
    <t>I6Y8X0_MYCTU Probable proline iminopeptidase Pip (Prolyl aminopeptidase) (Pap) OS=Mycobacterium tuberculosis (strain ATCC 25618 / H37Rv) GN=pip PE=1 SV=1;A0A0H3M2G7_MYCBP Probable proline iminopeptidase pip OS=Mycobacterium bovis (strain BCG / Pasteur 1173</t>
  </si>
  <si>
    <t>I6Y8X0</t>
  </si>
  <si>
    <t>A0A0H3M2G7</t>
  </si>
  <si>
    <t>Rv0840c</t>
  </si>
  <si>
    <t>O06396_MYCTU Conserved protein OS=Mycobacterium tuberculosis (strain ATCC 25618 / H37Rv) GN=Rv0530 PE=1 SV=1;A0A0H3M2H1_MYCBP Uncharacterized protein OS=Mycobacterium bovis (strain BCG / Pasteur 1173P2) GN=BCG_0573 PE=4 SV=1</t>
  </si>
  <si>
    <t>O06396</t>
  </si>
  <si>
    <t>A0A0H3M2H1</t>
  </si>
  <si>
    <t>Rv0530</t>
  </si>
  <si>
    <t>O06412_MYCTU Conserved protein OS=Mycobacterium tuberculosis (strain ATCC 25618 / H37Rv) GN=Rv0546c PE=1 SV=1;A0A0H3M2I4_MYCBP Uncharacterized protein OS=Mycobacterium bovis (strain BCG / Pasteur 1173P2) GN=BCG_0590c PE=4 SV=1</t>
  </si>
  <si>
    <t>O06412</t>
  </si>
  <si>
    <t>A0A0H3M2I4</t>
  </si>
  <si>
    <t>Rv0546c</t>
  </si>
  <si>
    <t>O06417_MYCTU Probable fatty-acid-CoA ligase FadD8 (Fatty-acid-CoA synthetase) (Fatty-acid-CoA synthase) OS=Mycobacterium tuberculosis (strain ATCC 25618 / H37Rv) GN=fadD8 PE=1 SV=1;A0A0H3M2I7_MYCBP Probable fatty-acid-CoA ligase fadD8 OS=Mycobacterium bovi</t>
  </si>
  <si>
    <t>O06417</t>
  </si>
  <si>
    <t>A0A0H3M2I7</t>
  </si>
  <si>
    <t>Rv0551c</t>
  </si>
  <si>
    <t>Y559_MYCTU Uncharacterized protein Rv0559c OS=Mycobacterium tuberculosis (strain ATCC 25618 / H37Rv) GN=Rv0559c PE=1 SV=1;A0A0H3M2J2_MYCBP Possible conserved secreted protein OS=Mycobacterium bovis (strain BCG / Pasteur 1173P2) GN=BCG_0604c PE=4 SV=1</t>
  </si>
  <si>
    <t>P9WKL3</t>
  </si>
  <si>
    <t>A0A0H3M2J2</t>
  </si>
  <si>
    <t>Rv0559c</t>
  </si>
  <si>
    <t>I6WZM9_MYCTU Cold-shock protein OS=Mycobacterium tuberculosis (strain ATCC 25618 / H37Rv) GN=cspB PE=1 SV=1;A0A0H3M2K4_MYCBP Probable cold shock-like protein B cspB OS=Mycobacterium bovis (strain BCG / Pasteur 1173P2) GN=cspB PE=4 SV=1</t>
  </si>
  <si>
    <t>I6WZM9</t>
  </si>
  <si>
    <t>A0A0H3M2K4</t>
  </si>
  <si>
    <t>Rv0871</t>
  </si>
  <si>
    <t>CFP32_MYCTU Putative glyoxylase CFP32 OS=Mycobacterium tuberculosis (strain ATCC 25618 / H37Rv) GN=cfp32 PE=1 SV=1;A0A0H3M2K7_MYCBP Uncharacterized protein OS=Mycobacterium bovis (strain BCG / Pasteur 1173P2) GN=TB27.3 PE=4 SV=1</t>
  </si>
  <si>
    <t>P9WIR3</t>
  </si>
  <si>
    <t>A0A0H3M2K7</t>
  </si>
  <si>
    <t>Rv0577</t>
  </si>
  <si>
    <t>O07175_MYCTU Probable serine protease PepA (Serine proteinase) (MTB32A) OS=Mycobacterium tuberculosis (strain ATCC 25618 / H37Rv) GN=pepA PE=1 SV=1;A0A0H3M2K8_MYCBP Probable serine protease pepA OS=Mycobacterium bovis (strain BCG / Pasteur 1173P2) GN=pepA</t>
  </si>
  <si>
    <t>O07175</t>
  </si>
  <si>
    <t>A0A0H3M2K8</t>
  </si>
  <si>
    <t>Rv0125</t>
  </si>
  <si>
    <t>I6WYU2_MYCTU Uncharacterized protein OS=Mycobacterium tuberculosis (strain ATCC 25618 / H37Rv) GN=Rv0597c PE=1 SV=1;A0A0H3M2M1_MYCBP Uncharacterized protein OS=Mycobacterium bovis (strain BCG / Pasteur 1173P2) GN=BCG_0643c PE=4 SV=1</t>
  </si>
  <si>
    <t>I6WYU2</t>
  </si>
  <si>
    <t>A0A0H3M2M1</t>
  </si>
  <si>
    <t>Rv0597c</t>
  </si>
  <si>
    <t>P96832_MYCTU NAD(P) transhydrogenase subunit alpha OS=Mycobacterium tuberculosis (strain ATCC 25618 / H37Rv) GN=pntAa PE=1 SV=1;A0A0H3M2N0_MYCBP Probable nad(P) transhydrogenase (Subunit alpha) pntAa [first part] OS=Mycobacterium bovis (strain BCG / Pasteu</t>
  </si>
  <si>
    <t>P96832</t>
  </si>
  <si>
    <t>A0A0H3M2N0</t>
  </si>
  <si>
    <t>Rv0155</t>
  </si>
  <si>
    <t>ECHA6_MYCTU Probable enoyl-CoA hydratase echA6 OS=Mycobacterium tuberculosis (strain ATCC 25618 / H37Rv) GN=echA6 PE=1 SV=1;A0A0H3M2P3_MYCBP Possible enoyl-CoA hydratase echA6 OS=Mycobacterium bovis (strain BCG / Pasteur 1173P2) GN=echA6 PE=3 SV=1</t>
  </si>
  <si>
    <t>P9WNP1</t>
  </si>
  <si>
    <t>A0A0H3M2P3</t>
  </si>
  <si>
    <t>Rv0905</t>
  </si>
  <si>
    <t>A0A0H3M2P5_MYCBP MCE-family protein mce1B OS=Mycobacterium bovis (strain BCG / Pasteur 1173P2) GN=mce1B PE=4 SV=1;O07414_MYCTU Mammalian cell entry protein OS=Mycobacterium tuberculosis (strain ATCC 25618 / H37Rv) GN=mce1B PE=1 SV=1</t>
  </si>
  <si>
    <t>A0A0H3M2P5</t>
  </si>
  <si>
    <t>O07414</t>
  </si>
  <si>
    <t>Rv0170</t>
  </si>
  <si>
    <t>Y910_MYCTU Toxin Rv0910 OS=Mycobacterium tuberculosis (strain ATCC 25618 / H37Rv) GN=Rv0910 PE=1 SV=1;A0A0H3M2P8_MYCBP Uncharacterized protein OS=Mycobacterium bovis (strain BCG / Pasteur 1173P2) GN=BCG_0962 PE=4 SV=1</t>
  </si>
  <si>
    <t>P9WJ05</t>
  </si>
  <si>
    <t>A0A0H3M2P8</t>
  </si>
  <si>
    <t>Rv0910</t>
  </si>
  <si>
    <t>O07419_MYCTU Probable conserved Mce associated membrane protein OS=Mycobacterium tuberculosis (strain ATCC 25618 / H37Rv) GN=Rv0175 PE=1 SV=1;A0A0H3M2Q0_MYCBP Probable conserved mce associated membrane protein OS=Mycobacterium bovis (strain BCG / Pasteur 1</t>
  </si>
  <si>
    <t>O07419</t>
  </si>
  <si>
    <t>A0A0H3M2Q0</t>
  </si>
  <si>
    <t>Rv0175</t>
  </si>
  <si>
    <t>O07424_MYCTU Membrane protein OS=Mycobacterium tuberculosis (strain ATCC 25618 / H37Rv) GN=Rv0180c PE=1 SV=1;A0A0H3M2Q5_MYCBP Probable conserved transmembrane protein OS=Mycobacterium bovis (strain BCG / Pasteur 1173P2) GN=BCG_0217c PE=4 SV=1</t>
  </si>
  <si>
    <t>O07424</t>
  </si>
  <si>
    <t>A0A0H3M2Q5</t>
  </si>
  <si>
    <t>Rv0180c</t>
  </si>
  <si>
    <t>A0A0H3M2Q7_MYCBP Uncharacterized protein OS=Mycobacterium bovis (strain BCG / Pasteur 1173P2) GN=BCG_0685 PE=4 SV=1;I6WYY7_MYCTU (3R)-hydroxyacyl-ACP dehydratase subunit HadB OS=Mycobacterium tuberculosis (strain ATCC 25618 / H37Rv) GN=hadB PE=1 SV=1</t>
  </si>
  <si>
    <t>A0A0H3M2Q7</t>
  </si>
  <si>
    <t>I6WYY7</t>
  </si>
  <si>
    <t>Rv0636</t>
  </si>
  <si>
    <t>I6Y946_MYCTU Conserved protein OS=Mycobacterium tuberculosis (strain ATCC 25618 / H37Rv) GN=Rv0925c PE=1 SV=1;A0A0H3M2R3_MYCBP Divalent cation-transport integral membrane protein mntH OS=Mycobacterium bovis (strain BCG / Pasteur 1173P2) GN=BCG_0977c PE=4 S</t>
  </si>
  <si>
    <t>I6Y946</t>
  </si>
  <si>
    <t>A0A0H3M2R3</t>
  </si>
  <si>
    <t>Rv0925c</t>
  </si>
  <si>
    <t>RICR_MYCTU Copper-sensing transcriptional repressor RicR OS=Mycobacterium tuberculosis (strain ATCC 25618 / H37Rv) GN=ricR PE=1 SV=1;A0A0H3M2R5_MYCBP Uncharacterized protein OS=Mycobacterium bovis (strain BCG / Pasteur 1173P2) GN=BCG_0227 PE=4 SV=1</t>
  </si>
  <si>
    <t>O07434</t>
  </si>
  <si>
    <t>A0A0H3M2R5</t>
  </si>
  <si>
    <t>Rv0190</t>
  </si>
  <si>
    <t>CCO_MYCTU Carotenoid cleavage oxygenase OS=Mycobacterium tuberculosis (strain ATCC 25618 / H37Rv) GN=Rv0654 PE=1 SV=1;A0A0H3M2S0_MYCBP Dioxygenase OS=Mycobacterium bovis (strain BCG / Pasteur 1173P2) GN=BCG_0703 PE=3 SV=1</t>
  </si>
  <si>
    <t>P9WPR5</t>
  </si>
  <si>
    <t>A0A0H3M2S0</t>
  </si>
  <si>
    <t>Rv0654</t>
  </si>
  <si>
    <t>O53652_MYCTU Conserved protein OS=Mycobacterium tuberculosis (strain ATCC 25618 / H37Rv) GN=Rv0201c PE=1 SV=1;A0A0H3M2S1_MYCBP Uncharacterized protein OS=Mycobacterium bovis (strain BCG / Pasteur 1173P2) GN=BCG_0238c PE=4 SV=1</t>
  </si>
  <si>
    <t>O53652</t>
  </si>
  <si>
    <t>A0A0H3M2S1</t>
  </si>
  <si>
    <t>Rv0201c</t>
  </si>
  <si>
    <t>A0A0H3M2S6_MYCBP Conserved transmembrane transport protein mmpL3 OS=Mycobacterium bovis (strain BCG / Pasteur 1173P2) GN=mmpL3 PE=4 SV=1;MMPL3_MYCTU Trehalose monomycolate exporter MmpL3 OS=Mycobacterium tuberculosis (strain ATCC 25618 / H37Rv) GN=mmpL3 PE</t>
  </si>
  <si>
    <t>A0A0H3M2S6</t>
  </si>
  <si>
    <t>P9WJV5</t>
  </si>
  <si>
    <t>Rv0206c</t>
  </si>
  <si>
    <t>I6X9J0_MYCTU Acyl-CoA dehydrogenase OS=Mycobacterium tuberculosis (strain ATCC 25618 / H37Rv) GN=fadE8 PE=1 SV=1;A0A0H3M2T2_MYCBP Probable acyl-CoA dehydrogenase fadE8 OS=Mycobacterium bovis (strain BCG / Pasteur 1173P2) GN=fadE8 PE=3 SV=1</t>
  </si>
  <si>
    <t>I6X9J0</t>
  </si>
  <si>
    <t>A0A0H3M2T2</t>
  </si>
  <si>
    <t>Rv0672</t>
  </si>
  <si>
    <t>MMPS5_MYCTU Siderophore export accessory protein MmpS5 OS=Mycobacterium tuberculosis (strain ATCC 25618 / H37Rv) GN=mmpS5 PE=1 SV=1;A0A0H3M2T8_MYCBP Possible conserved membrane protein mmpS5 OS=Mycobacterium bovis (strain BCG / Pasteur 1173P2) GN=mmpS5 PE=</t>
  </si>
  <si>
    <t>P9WJS7</t>
  </si>
  <si>
    <t>A0A0H3M2T8</t>
  </si>
  <si>
    <t>Rv0677c</t>
  </si>
  <si>
    <t>P71540_MYCTU Enoyl-CoA hydratase OS=Mycobacterium tuberculosis (strain ATCC 25618 / H37Rv) GN=echA7 PE=1 SV=1;A0A0H3M2V4_MYCBP Probable enoyl-CoA hydratase echA7 OS=Mycobacterium bovis (strain BCG / Pasteur 1173P2) GN=echA7 PE=4 SV=1</t>
  </si>
  <si>
    <t>P71540</t>
  </si>
  <si>
    <t>A0A0H3M2V4</t>
  </si>
  <si>
    <t>Rv0971c</t>
  </si>
  <si>
    <t>RS17_MYCTU 30S ribosomal protein S17 OS=Mycobacterium tuberculosis (strain ATCC 25618 / H37Rv) GN=rpsQ PE=1 SV=1;A0A0H3M2V9_MYCBP 30S ribosomal protein S17 OS=Mycobacterium bovis (strain BCG / Pasteur 1173P2) GN=rpsQ PE=3 SV=1</t>
  </si>
  <si>
    <t>P9WH51</t>
  </si>
  <si>
    <t>A0A0H3M2V9</t>
  </si>
  <si>
    <t>Rv0710</t>
  </si>
  <si>
    <t>O53667_MYCTU Oxidoreductase OS=Mycobacterium tuberculosis (strain ATCC 25618 / H37Rv) GN=Rv0245 PE=1 SV=1;A0A0H3M2W1_MYCBP Putative oxidoreductase OS=Mycobacterium bovis (strain BCG / Pasteur 1173P2) GN=BCG_0283 PE=4 SV=1</t>
  </si>
  <si>
    <t>O53667</t>
  </si>
  <si>
    <t>A0A0H3M2W1</t>
  </si>
  <si>
    <t>Rv0245</t>
  </si>
  <si>
    <t>O53896_MYCTU Peptidase S1 OS=Mycobacterium tuberculosis (strain ATCC 25618 / H37Rv) GN=pepD PE=1 SV=1;A0A0H3M2W3_MYCBP Probable serine protease OS=Mycobacterium bovis (strain BCG / Pasteur 1173P2) GN=BCG_1038 PE=4 SV=1</t>
  </si>
  <si>
    <t>O53896</t>
  </si>
  <si>
    <t>A0A0H3M2W3</t>
  </si>
  <si>
    <t>Rv0983</t>
  </si>
  <si>
    <t>Y250_MYCTU Uncharacterized protein Rv0250c OS=Mycobacterium tuberculosis (strain ATCC 25618 / H37Rv) GN=Rv0250c PE=1 SV=1;A0A0H3M2W6_MYCBP Uncharacterized protein OS=Mycobacterium bovis (strain BCG / Pasteur 1173P2) GN=BCG_0288c PE=4 SV=1</t>
  </si>
  <si>
    <t>O53672</t>
  </si>
  <si>
    <t>A0A0H3M2W6</t>
  </si>
  <si>
    <t>Rv0250c</t>
  </si>
  <si>
    <t>MAP11_MYCTU Methionine aminopeptidase 1 OS=Mycobacterium tuberculosis (strain ATCC 25618 / H37Rv) GN=map-1 PE=1 SV=1;A0A0H3M2X0_MYCBP Methionine aminopeptidase OS=Mycobacterium bovis (strain BCG / Pasteur 1173P2) GN=mapA PE=3 SV=1</t>
  </si>
  <si>
    <t>P9WK21</t>
  </si>
  <si>
    <t>A0A0H3M2X0</t>
  </si>
  <si>
    <t>Rv0734</t>
  </si>
  <si>
    <t>PPE02_MYCTU Uncharacterized PPE family protein PPE2 OS=Mycobacterium tuberculosis (strain ATCC 25618 / H37Rv) GN=PPE2 PE=1 SV=1;A0A0H3M2X1_MYCBP PPE family protein OS=Mycobacterium bovis (strain BCG / Pasteur 1173P2) GN=PPE2 PE=4 SV=1</t>
  </si>
  <si>
    <t>P9WI47</t>
  </si>
  <si>
    <t>A0A0H3M2X1</t>
  </si>
  <si>
    <t>Rv0256c</t>
  </si>
  <si>
    <t>P95228_MYCTU Acyl-CoA dehydrogenase OS=Mycobacterium tuberculosis (strain ATCC 25618 / H37Rv) GN=fadE6 PE=1 SV=1;A0A0H3M2Y8_MYCBP Probable acyl-CoA dehydrogenase fadE6 OS=Mycobacterium bovis (strain BCG / Pasteur 1173P2) GN=fadE6 PE=4 SV=1</t>
  </si>
  <si>
    <t>P95228</t>
  </si>
  <si>
    <t>A0A0H3M2Y8</t>
  </si>
  <si>
    <t>Rv0271c</t>
  </si>
  <si>
    <t>O53816_MYCTU Methylmalonate-semialdehyde dehydrogenase OS=Mycobacterium tuberculosis (strain ATCC 25618 / H37Rv) GN=mmsA PE=1 SV=1;A0A0H3M2Z1_MYCBP Probable methylmalonate-semialdehyde dehydrogenase mmsA OS=Mycobacterium bovis (strain BCG / Pasteur 1173P2)</t>
  </si>
  <si>
    <t>O53816</t>
  </si>
  <si>
    <t>A0A0H3M2Z1</t>
  </si>
  <si>
    <t>Rv0753c</t>
  </si>
  <si>
    <t>P71814_MYCTU Possible two component system response transcriptional positive regulator PhoP OS=Mycobacterium tuberculosis (strain ATCC 25618 / H37Rv) GN=phoP PE=1 SV=1;A0A0H3M2Z6_MYCBP Possible two component system response transcriptional positive regulat</t>
  </si>
  <si>
    <t>P71814</t>
  </si>
  <si>
    <t>A0A0H3M2Z6</t>
  </si>
  <si>
    <t>Rv0757</t>
  </si>
  <si>
    <t>Q6MX51_MYCTU Probable sulfatase OS=Mycobacterium tuberculosis (strain ATCC 25618 / H37Rv) GN=Rv0296c PE=1 SV=1;A0A0H3M314_MYCBP Probable sulfatase OS=Mycobacterium bovis (strain BCG / Pasteur 1173P2) GN=BCG_0336c PE=4 SV=1</t>
  </si>
  <si>
    <t>Q6MX51</t>
  </si>
  <si>
    <t>A0A0H3M314</t>
  </si>
  <si>
    <t>Rv0296c</t>
  </si>
  <si>
    <t>I6XWA1_MYCTU Adenylosuccinate lyase OS=Mycobacterium tuberculosis (strain ATCC 25618 / H37Rv) GN=purB PE=1 SV=1;A0A0H3M316_MYCBP Adenylosuccinate lyase OS=Mycobacterium bovis (strain BCG / Pasteur 1173P2) GN=purB PE=3 SV=1</t>
  </si>
  <si>
    <t>I6XWA1</t>
  </si>
  <si>
    <t>A0A0H3M316</t>
  </si>
  <si>
    <t>Rv0777</t>
  </si>
  <si>
    <t>P71837_MYCTU Uncharacterized protein OS=Mycobacterium tuberculosis (strain ATCC 25618 / H37Rv) GN=Rv0784 PE=4 SV=2;A0A0H3M322_MYCBP Uncharacterized protein OS=Mycobacterium bovis (strain BCG / Pasteur 1173P2) GN=BCG_0835 PE=4 SV=1</t>
  </si>
  <si>
    <t>P71837</t>
  </si>
  <si>
    <t>A0A0H3M322</t>
  </si>
  <si>
    <t>Rv0784</t>
  </si>
  <si>
    <t>I6Y8S6_MYCTU Phosphoribosylformylglycinamidine synthase subunit PurS OS=Mycobacterium tuberculosis (strain ATCC 25618 / H37Rv) GN=purS PE=1 SV=1;A0A0H3M327_MYCBP Phosphoribosylformylglycinamidine synthase subunit PurS OS=Mycobacterium bovis (strain BCG / P</t>
  </si>
  <si>
    <t>I6Y8S6</t>
  </si>
  <si>
    <t>A0A0H3M327</t>
  </si>
  <si>
    <t>Rv0787A</t>
  </si>
  <si>
    <t>I6WZG6_MYCTU 29 kDa antigen CFP29 OS=Mycobacterium tuberculosis (strain ATCC 25618 / H37Rv) GN=cfp29 PE=1 SV=1;A0A0H3M336_MYCBP 29 kDa antigen cfp29 OS=Mycobacterium bovis (strain BCG / Pasteur 1173P2) GN=cfp29 PE=4 SV=1</t>
  </si>
  <si>
    <t>I6WZG6</t>
  </si>
  <si>
    <t>A0A0H3M336</t>
  </si>
  <si>
    <t>Rv0798c</t>
  </si>
  <si>
    <t>O07243_MYCTU Muconolactone delta-isomerase OS=Mycobacterium tuberculosis (strain ATCC 25618 / H37Rv) GN=Rv0316 PE=1 SV=1;A0A0H3M337_MYCBP Possible muconolactone isomerase OS=Mycobacterium bovis (strain BCG / Pasteur 1173P2) GN=BCG_0356 PE=4 SV=1</t>
  </si>
  <si>
    <t>O07243</t>
  </si>
  <si>
    <t>A0A0H3M337</t>
  </si>
  <si>
    <t>Rv0316</t>
  </si>
  <si>
    <t>O53404_MYCTU Conserved protein OS=Mycobacterium tuberculosis (strain ATCC 25618 / H37Rv) GN=Rv1056 PE=1 SV=1;A0A0H3M345_MYCBP Uncharacterized protein OS=Mycobacterium bovis (strain BCG / Pasteur 1173P2) GN=BCG_1114 PE=4 SV=1</t>
  </si>
  <si>
    <t>Rv1056</t>
  </si>
  <si>
    <t>O53419_MYCTU 3-hydroxyisobutyryl-CoA hydrolase OS=Mycobacterium tuberculosis (strain ATCC 25618 / H37Rv) GN=echA9 PE=1 SV=1;A0A0H3M356_MYCBP Possible enoyl-CoA hydratase echA9 OS=Mycobacterium bovis (strain BCG / Pasteur 1173P2) GN=echA9 PE=4 SV=1</t>
  </si>
  <si>
    <t>O53419</t>
  </si>
  <si>
    <t>A0A0H3M356</t>
  </si>
  <si>
    <t>Rv1071c</t>
  </si>
  <si>
    <t>RMLA_MYCTU Glucose-1-phosphate thymidylyltransferase OS=Mycobacterium tuberculosis (strain ATCC 25618 / H37Rv) GN=rmlA PE=1 SV=1;A0A0H3M357_MYCBP Glucose-1-phosphate thymidylyltransferase OS=Mycobacterium bovis (strain BCG / Pasteur 1173P2) GN=rmlA PE=3 SV</t>
  </si>
  <si>
    <t>P9WH13</t>
  </si>
  <si>
    <t>A0A0H3M357</t>
  </si>
  <si>
    <t>Rv0334</t>
  </si>
  <si>
    <t>MCA_MYCTU Mycothiol S-conjugate amidase OS=Mycobacterium tuberculosis (strain ATCC 25618 / H37Rv) GN=mca PE=1 SV=1;A0A0H3M362_MYCBP Mycothiol S-conjugate amidase OS=Mycobacterium bovis (strain BCG / Pasteur 1173P2) GN=mca PE=3 SV=1</t>
  </si>
  <si>
    <t>P9WJN1</t>
  </si>
  <si>
    <t>A0A0H3M362</t>
  </si>
  <si>
    <t>Rv1082</t>
  </si>
  <si>
    <t>I6WZI4_MYCTU Conserved protein OS=Mycobacterium tuberculosis (strain ATCC 25618 / H37Rv) GN=Rv0822c PE=1 SV=1;A0A0H3M363_MYCBP Uncharacterized protein OS=Mycobacterium bovis (strain BCG / Pasteur 1173P2) GN=BCG_0875c PE=4 SV=1</t>
  </si>
  <si>
    <t>I6WZI4</t>
  </si>
  <si>
    <t>A0A0H3M363</t>
  </si>
  <si>
    <t>Rv0822c</t>
  </si>
  <si>
    <t>O53444_MYCTU Carbohydrate degradation protein OS=Mycobacterium tuberculosis (strain ATCC 25618 / H37Rv) GN=Rv1096 PE=1 SV=1;A0A0H3M373_MYCBP Possible glycosyl hydrolase OS=Mycobacterium bovis (strain BCG / Pasteur 1173P2) GN=BCG_1156 PE=4 SV=1</t>
  </si>
  <si>
    <t>O53444</t>
  </si>
  <si>
    <t>A0A0H3M373</t>
  </si>
  <si>
    <t>Rv1096</t>
  </si>
  <si>
    <t>MAZF3_MYCTU Endoribonuclease MazF3 OS=Mycobacterium tuberculosis (strain ATCC 25618 / H37Rv) GN=mazF3 PE=1 SV=1;A0A0H3M375_MYCBP Uncharacterized protein OS=Mycobacterium bovis (strain BCG / Pasteur 1173P2) GN=BCG_1162c PE=4 SV=1</t>
  </si>
  <si>
    <t>P9WIH9</t>
  </si>
  <si>
    <t>A0A0H3M375</t>
  </si>
  <si>
    <t>Rv1102c</t>
  </si>
  <si>
    <t>A0A0H3M379_MYCBP Uncharacterized protein OS=Mycobacterium bovis (strain BCG / Pasteur 1173P2) GN=BCG_1169c PE=4 SV=1;Y1109_MYCTU Uncharacterized protein Rv1109c OS=Mycobacterium tuberculosis (strain ATCC 25618 / H37Rv) GN=Rv1109c PE=1 SV=1</t>
  </si>
  <si>
    <t>A0A0H3M379</t>
  </si>
  <si>
    <t>P9WM59</t>
  </si>
  <si>
    <t>Rv1109c</t>
  </si>
  <si>
    <t>A0A0H3M380_MYCBP Chaperone protein DnaJ OS=Mycobacterium bovis (strain BCG / Pasteur 1173P2) GN=dnaJ1 PE=3 SV=1;DNAJ1_MYCTU Chaperone protein DnaJ 1 OS=Mycobacterium tuberculosis (strain ATCC 25618 / H37Rv) GN=dnaJ1 PE=1 SV=1</t>
  </si>
  <si>
    <t>A0A0H3M380</t>
  </si>
  <si>
    <t>P9WNV9</t>
  </si>
  <si>
    <t>Rv0352</t>
  </si>
  <si>
    <t>VPC32_MYCTU Ribonuclease VapC32 OS=Mycobacterium tuberculosis (strain ATCC 25618 / H37Rv) GN=vapC32 PE=1 SV=1;A0A0H3M381_MYCBP Ribonuclease VapC OS=Mycobacterium bovis (strain BCG / Pasteur 1173P2) GN=vapC PE=3 SV=1</t>
  </si>
  <si>
    <t>P9WF73</t>
  </si>
  <si>
    <t>A0A0H3M381</t>
  </si>
  <si>
    <t>Rv1114</t>
  </si>
  <si>
    <t>I6X9X6_MYCTU Methyltransferase type 11 OS=Mycobacterium tuberculosis (strain ATCC 25618 / H37Rv) GN=Rv0839 PE=1 SV=1;A0A0H3M383_MYCBP Uncharacterized protein OS=Mycobacterium bovis (strain BCG / Pasteur 1173P2) GN=BCG_0891 PE=4 SV=1</t>
  </si>
  <si>
    <t>I6X9X6</t>
  </si>
  <si>
    <t>A0A0H3M383</t>
  </si>
  <si>
    <t>Rv0839</t>
  </si>
  <si>
    <t>O06570_MYCTU Conserved protein OS=Mycobacterium tuberculosis (strain ATCC 25618 / H37Rv) GN=Rv1118c PE=1 SV=1;A0A0H3M384_MYCBP Uncharacterized protein OS=Mycobacterium bovis (strain BCG / Pasteur 1173P2) GN=BCG_1179c PE=4 SV=1</t>
  </si>
  <si>
    <t>O06570</t>
  </si>
  <si>
    <t>A0A0H3M384</t>
  </si>
  <si>
    <t>Rv1118c</t>
  </si>
  <si>
    <t>NARL_MYCTU Probable transcriptional regulatory protein NarL OS=Mycobacterium tuberculosis (strain ATCC 25618 / H37Rv) GN=narL PE=1 SV=1;A0A0H3M389_MYCBP Possible nitrate/nitrite response transcriptional regulatory protein narL OS=Mycobacterium bovis (strai</t>
  </si>
  <si>
    <t>Rv0844c</t>
  </si>
  <si>
    <t>Y364_MYCTU Uncharacterized membrane protein Rv0364 OS=Mycobacterium tuberculosis (strain ATCC 25618 / H37Rv) GN=Rv0364 PE=1 SV=1;A0A0H3M393_MYCBP Possible conserved transmembrane protein OS=Mycobacterium bovis (strain BCG / Pasteur 1173P2) GN=BCG_0402 PE=4</t>
  </si>
  <si>
    <t>P9WP09</t>
  </si>
  <si>
    <t>A0A0H3M393</t>
  </si>
  <si>
    <t>Rv0364</t>
  </si>
  <si>
    <t>O06543_MYCTU Carnitine dehydratase OS=Mycobacterium tuberculosis (strain ATCC 25618 / H37Rv) GN=mcr PE=1 SV=3;A0A0H3M3A3_MYCBP Probable alpha-methylacyl-CoA racemase mcr OS=Mycobacterium bovis (strain BCG / Pasteur 1173P2) GN=mcr PE=4 SV=1</t>
  </si>
  <si>
    <t>O06543</t>
  </si>
  <si>
    <t>A0A0H3M3A3</t>
  </si>
  <si>
    <t>Rv1143</t>
  </si>
  <si>
    <t>O53872_MYCTU 3-hydroxyacyl-CoA dehydrogenase OS=Mycobacterium tuberculosis (strain ATCC 25618 / H37Rv) GN=fadB PE=1 SV=1;A0A0H3M3A7_MYCBP Probable fatty oxidation protein fadB OS=Mycobacterium bovis (strain BCG / Pasteur 1173P2) GN=fadB PE=4 SV=1</t>
  </si>
  <si>
    <t>O53872</t>
  </si>
  <si>
    <t>A0A0H3M3A7</t>
  </si>
  <si>
    <t>Rv0860</t>
  </si>
  <si>
    <t>A0A0H3M3B0_MYCBP Uncharacterized protein OS=Mycobacterium bovis (strain BCG / Pasteur 1173P2) GN=BCG_1216 PE=4 SV=1;Y1155_MYCTU Putative pyridoxine/pyridoxamine 5-phosphate oxidase OS=Mycobacterium tuberculosis (strain ATCC 25618 / H37Rv) GN=Rv1155 PE=1 S</t>
  </si>
  <si>
    <t>A0A0H3M3B0</t>
  </si>
  <si>
    <t>O06553</t>
  </si>
  <si>
    <t>Rv1155</t>
  </si>
  <si>
    <t>DODEC_MYCTU Calcium dodecin OS=Mycobacterium tuberculosis (strain ATCC 25618 / H37Rv) GN=secE2 PE=1 SV=1;A0A0H3M3B2_MYCBP Possible protein transport protein secE2 OS=Mycobacterium bovis (strain BCG / Pasteur 1173P2) GN=secE2 PE=4 SV=1</t>
  </si>
  <si>
    <t>Q6MX43</t>
  </si>
  <si>
    <t>A0A0H3M3B2</t>
  </si>
  <si>
    <t>Rv0379</t>
  </si>
  <si>
    <t>METZ_MYCTU O-succinylhomoserine sulfhydrylase OS=Mycobacterium tuberculosis (strain ATCC 25618 / H37Rv) GN=metZ PE=1 SV=1;A0A0H3M3C7_MYCBP O-succinylhomoserine sulfhydrylase OS=Mycobacterium bovis (strain BCG / Pasteur 1173P2) GN=metZ PE=3 SV=1</t>
  </si>
  <si>
    <t>P9WGB5</t>
  </si>
  <si>
    <t>A0A0H3M3C7</t>
  </si>
  <si>
    <t>Rv0391</t>
  </si>
  <si>
    <t>Y875_MYCTU Uncharacterized protein Rv0875c OS=Mycobacterium tuberculosis (strain ATCC 25618 / H37Rv) GN=Rv0875c PE=1 SV=1;A0A0H3M3C8_MYCBP Possible conserved exported protein OS=Mycobacterium bovis (strain BCG / Pasteur 1173P2) GN=BCG_0927c PE=4 SV=1</t>
  </si>
  <si>
    <t>Rv0875c</t>
  </si>
  <si>
    <t>Y880_MYCTU Uncharacterized HTH-type transcriptional regulator Rv0880 OS=Mycobacterium tuberculosis (strain ATCC 25618 / H37Rv) GN=Rv0880 PE=1 SV=1;A0A0H3M3D2_MYCBP Possible transcriptional regulatory protein (Possibly marR-family) OS=Mycobacterium bovis (s</t>
  </si>
  <si>
    <t>A0A0H3M3D2</t>
  </si>
  <si>
    <t>Rv0880</t>
  </si>
  <si>
    <t>O05310_MYCTU Cell division protein DivIVA OS=Mycobacterium tuberculosis (strain ATCC 25618 / H37Rv) GN=Rv1209 PE=1 SV=1;A0A0H3M3E7_MYCBP Uncharacterized protein OS=Mycobacterium bovis (strain BCG / Pasteur 1173P2) GN=BCG_1269 PE=4 SV=1</t>
  </si>
  <si>
    <t>O05310</t>
  </si>
  <si>
    <t>A0A0H3M3E7</t>
  </si>
  <si>
    <t>Rv1209</t>
  </si>
  <si>
    <t>A0A0H3M3E8_MYCBP Citrate synthase OS=Mycobacterium bovis (strain BCG / Pasteur 1173P2) GN=gltA2 PE=3 SV=1;CISY1_MYCTU Citrate synthase 1 OS=Mycobacterium tuberculosis (strain ATCC 25618 / H37Rv) GN=gltA2 PE=1 SV=1</t>
  </si>
  <si>
    <t>A0A0H3M3E8</t>
  </si>
  <si>
    <t>P9WPD5</t>
  </si>
  <si>
    <t>Rv0896</t>
  </si>
  <si>
    <t>O05316_MYCTU Conserved protein OS=Mycobacterium tuberculosis (strain ATCC 25618 / H37Rv) GN=Rv1215c PE=1 SV=1;A0A0H3M3F0_MYCBP Uncharacterized protein OS=Mycobacterium bovis (strain BCG / Pasteur 1173P2) GN=BCG_1275c PE=4 SV=1</t>
  </si>
  <si>
    <t>O05316</t>
  </si>
  <si>
    <t>A0A0H3M3F0</t>
  </si>
  <si>
    <t>Rv1215c</t>
  </si>
  <si>
    <t>ACKA_MYCTU Acetate kinase OS=Mycobacterium tuberculosis (strain ATCC 25618 / H37Rv) GN=ackA PE=1 SV=1;A0A0H3M3F1_MYCBP Acetate kinase OS=Mycobacterium bovis (strain BCG / Pasteur 1173P2) GN=ackA PE=3 SV=1</t>
  </si>
  <si>
    <t>P9WQH1</t>
  </si>
  <si>
    <t>A0A0H3M3F1</t>
  </si>
  <si>
    <t>Rv0409</t>
  </si>
  <si>
    <t>O86315_MYCTU Conserved protein OS=Mycobacterium tuberculosis (strain ATCC 25618 / H37Rv) GN=Rv1232c PE=1 SV=1;A0A0H3M3F9_MYCBP Uncharacterized protein OS=Mycobacterium bovis (strain BCG / Pasteur 1173P2) GN=BCG_1292c PE=4 SV=1</t>
  </si>
  <si>
    <t>O86315</t>
  </si>
  <si>
    <t>A0A0H3M3F9</t>
  </si>
  <si>
    <t>Rv1232c</t>
  </si>
  <si>
    <t>Y909_MYCTU Antitoxin Rv0909 OS=Mycobacterium tuberculosis (strain ATCC 25618 / H37Rv) GN=Rv0909 PE=1 SV=1;A0A0H3M3G2_MYCBP Uncharacterized protein OS=Mycobacterium bovis (strain BCG / Pasteur 1173P2) GN=BCG_0961 PE=4 SV=1</t>
  </si>
  <si>
    <t>P9WJ07</t>
  </si>
  <si>
    <t>A0A0H3M3G2</t>
  </si>
  <si>
    <t>Rv0909</t>
  </si>
  <si>
    <t>P96267_MYCTU Alpha/beta hydrolase OS=Mycobacterium tuberculosis (strain ATCC 25618 / H37Rv) GN=Rv0421c PE=1 SV=1;A0A0H3M3G7_MYCBP Uncharacterized protein OS=Mycobacterium bovis (strain BCG / Pasteur 1173P2) GN=BCG_0460c PE=4 SV=1</t>
  </si>
  <si>
    <t>P96267</t>
  </si>
  <si>
    <t>A0A0H3M3G7</t>
  </si>
  <si>
    <t>Rv0421c</t>
  </si>
  <si>
    <t>I6XWJ8_MYCTU Acetyl-CoA acetyltransferase OS=Mycobacterium tuberculosis (strain ATCC 25618 / H37Rv) GN=Rv0914c PE=1 SV=1;A0A0H3M3G9_MYCBP Possible lipid carrier protein or keto acyl-CoA thiolase OS=Mycobacterium bovis (strain BCG / Pasteur 1173P2) GN=BCG_0</t>
  </si>
  <si>
    <t>I6XWJ8</t>
  </si>
  <si>
    <t>A0A0H3M3G9</t>
  </si>
  <si>
    <t>Rv0914c</t>
  </si>
  <si>
    <t>P96273_MYCTU Probable exodeoxyribonuclease III protein XthA (Exonuclease III) (EXO III) (AP endonuclease VI) OS=Mycobacterium tuberculosis (strain ATCC 25618 / H37Rv) GN=xthA PE=1 SV=1;A0A0H3M3H4_MYCBP Probable exodeoxyribonuclease III protein xthA OS=Myco</t>
  </si>
  <si>
    <t>P96273</t>
  </si>
  <si>
    <t>A0A0H3M3H4</t>
  </si>
  <si>
    <t>Rv0427c</t>
  </si>
  <si>
    <t>Y1265_MYCTU Uncharacterized protein Rv1265 OS=Mycobacterium tuberculosis (strain ATCC 25618 / H37Rv) GN=Rv1265 PE=1 SV=1;A0A0H3M3I2_MYCBP Uncharacterized protein OS=Mycobacterium bovis (strain BCG / Pasteur 1173P2) GN=BCG_1324 PE=4 SV=1</t>
  </si>
  <si>
    <t>P9WM49</t>
  </si>
  <si>
    <t>A0A0H3M3I2</t>
  </si>
  <si>
    <t>Rv1265</t>
  </si>
  <si>
    <t>LPRA_MYCTU Lipoprotein LprA OS=Mycobacterium tuberculosis (strain ATCC 25618 / H37Rv) GN=lprA PE=1 SV=1;A0A0H3M3I4_MYCBP Putative lipoprotein lprA OS=Mycobacterium bovis (strain BCG / Pasteur 1173P2) GN=lprA PE=4 SV=1</t>
  </si>
  <si>
    <t>P9WK55</t>
  </si>
  <si>
    <t>A0A0H3M3I4</t>
  </si>
  <si>
    <t>Rv1270c</t>
  </si>
  <si>
    <t>Y441_MYCTU Uncharacterized protein Rv0441c OS=Mycobacterium tuberculosis (strain ATCC 25618 / H37Rv) GN=Rv0441c PE=1 SV=1;A0A0H3M3I8_MYCBP Uncharacterized protein OS=Mycobacterium bovis (strain BCG / Pasteur 1173P2) GN=BCG_0480c PE=4 SV=1</t>
  </si>
  <si>
    <t>Rv0441c</t>
  </si>
  <si>
    <t>O86337_MYCTU Lipoprotein LprC OS=Mycobacterium tuberculosis (strain ATCC 25618 / H37Rv) GN=lprC PE=1 SV=3;A0A0H3M3I9_MYCBP Putative lipoprotein lprC OS=Mycobacterium bovis (strain BCG / Pasteur 1173P2) GN=lprC PE=4 SV=1</t>
  </si>
  <si>
    <t>O86337</t>
  </si>
  <si>
    <t>A0A0H3M3I9</t>
  </si>
  <si>
    <t>Rv1275</t>
  </si>
  <si>
    <t>Y1280_MYCTU Uncharacterized protein Rv1280c OS=Mycobacterium tuberculosis (strain ATCC 25618 / H37Rv) GN=Rv1280c PE=1 SV=1;A0A0H3M3J3_MYCBP Probable periplasmic oligopeptide-binding lipoprotein oppA OS=Mycobacterium bovis (strain BCG / Pasteur 1173P2) GN=o</t>
  </si>
  <si>
    <t>P9WGU5</t>
  </si>
  <si>
    <t>A0A0H3M3J3</t>
  </si>
  <si>
    <t>Rv1280c</t>
  </si>
  <si>
    <t>KHSE_MYCTU Homoserine kinase OS=Mycobacterium tuberculosis (strain ATCC 25618 / H37Rv) GN=thrB PE=1 SV=1;A0A0H3M3K6_MYCBP Homoserine kinase OS=Mycobacterium bovis (strain BCG / Pasteur 1173P2) GN=thrB PE=3 SV=1</t>
  </si>
  <si>
    <t>P9WKE7</t>
  </si>
  <si>
    <t>A0A0H3M3K6</t>
  </si>
  <si>
    <t>Rv1296</t>
  </si>
  <si>
    <t>O07178_MYCTU Peptidase OS=Mycobacterium tuberculosis (strain ATCC 25618 / H37Rv) GN=Rv0457c PE=1 SV=2;A0A0H3M3K7_MYCBP Probable peptidase OS=Mycobacterium bovis (strain BCG / Pasteur 1173P2) GN=BCG_0497c PE=4 SV=1</t>
  </si>
  <si>
    <t>O07178</t>
  </si>
  <si>
    <t>A0A0H3M3K7</t>
  </si>
  <si>
    <t>Rv0457c</t>
  </si>
  <si>
    <t>PDUO_MYCTU Cob(I)yrinic acid a,c-diamide adenosyltransferase OS=Mycobacterium tuberculosis (strain ATCC 25618 / H37Rv) GN=Rv1314c PE=1 SV=1;A0A0H3M3L3_MYCBP Uncharacterized protein OS=Mycobacterium bovis (strain BCG / Pasteur 1173P2) GN=BCG_1375c PE=4 SV=1</t>
  </si>
  <si>
    <t>P9WP99</t>
  </si>
  <si>
    <t>A0A0H3M3L3</t>
  </si>
  <si>
    <t>Rv1314c</t>
  </si>
  <si>
    <t>DLDH_MYCTU Dihydrolipoyl dehydrogenase OS=Mycobacterium tuberculosis (strain ATCC 25618 / H37Rv) GN=lpdC PE=1 SV=1;A0A0H3M3L4_MYCBP Dihydrolipoyl dehydrogenase OS=Mycobacterium bovis (strain BCG / Pasteur 1173P2) GN=lpd PE=3 SV=1</t>
  </si>
  <si>
    <t>P9WHH9</t>
  </si>
  <si>
    <t>A0A0H3M3L4</t>
  </si>
  <si>
    <t>Rv0462</t>
  </si>
  <si>
    <t>ACEA_MYCTU Isocitrate lyase OS=Mycobacterium tuberculosis (strain ATCC 25618 / H37Rv) GN=icl PE=1 SV=1;A0A0H3M3L9_MYCBP Isocitrate lyase icl OS=Mycobacterium bovis (strain BCG / Pasteur 1173P2) GN=icl PE=4 SV=1</t>
  </si>
  <si>
    <t>P9WKK7</t>
  </si>
  <si>
    <t>A0A0H3M3L9</t>
  </si>
  <si>
    <t>Rv0467</t>
  </si>
  <si>
    <t>FADA4_MYCTU Probable acetyl-CoA acetyltransferase OS=Mycobacterium tuberculosis (strain ATCC 25618 / H37Rv) GN=fadA4 PE=1 SV=1;A0A0H3M3M2_MYCBP Probable acetyl-CoA acetyltransferase fadA4 OS=Mycobacterium bovis (strain BCG / Pasteur 1173P2) GN=fadA4 PE=3 S</t>
  </si>
  <si>
    <t>P9WG69</t>
  </si>
  <si>
    <t>A0A0H3M3M2</t>
  </si>
  <si>
    <t>Rv1323</t>
  </si>
  <si>
    <t>CYSO_MYCTU Sulfur carrier protein CysO OS=Mycobacterium tuberculosis (strain ATCC 25618 / H37Rv) GN=cysO PE=1 SV=1;A0A0H3M3M8_MYCBP 9.5 kDa culture filtrate antigen cfp10A OS=Mycobacterium bovis (strain BCG / Pasteur 1173P2) GN=BCG_1397 PE=4 SV=1</t>
  </si>
  <si>
    <t>P9WP33</t>
  </si>
  <si>
    <t>A0A0H3M3M8</t>
  </si>
  <si>
    <t>Rv1335</t>
  </si>
  <si>
    <t>A0A0H3M3P2_MYCBP Probable UTP--glucose-1-phosphate uridylyltransferase galU OS=Mycobacterium bovis (strain BCG / Pasteur 1173P2) GN=galU PE=4 SV=1;O05576_MYCTU UDP-glucose pyrophosphorylase OS=Mycobacterium tuberculosis (strain ATCC 25618 / H37Rv) GN=galU</t>
  </si>
  <si>
    <t>A0A0H3M3P2</t>
  </si>
  <si>
    <t>O05576</t>
  </si>
  <si>
    <t>Rv0993</t>
  </si>
  <si>
    <t>A0A0H3M3P3_MYCBP Possible membrane protein OS=Mycobacterium bovis (strain BCG / Pasteur 1173P2) GN=BCG_1424c PE=4 SV=1;Y1362_MYCTU Uncharacterized protein Rv1362c OS=Mycobacterium tuberculosis (strain ATCC 25618 / H37Rv) GN=Rv1362c PE=1 SV=1</t>
  </si>
  <si>
    <t>Rv1362c</t>
  </si>
  <si>
    <t>A0A0H3M3P5_MYCBP Uncharacterized protein OS=Mycobacterium bovis (strain BCG / Pasteur 1173P2) GN=BCG_1429c PE=4 SV=1;Y1367_MYCTU Uncharacterized protein Rv1367c OS=Mycobacterium tuberculosis (strain ATCC 25618 / H37Rv) GN=Rv1367c PE=1 SV=2</t>
  </si>
  <si>
    <t>A0A0H3M3P5</t>
  </si>
  <si>
    <t>P9WLZ3</t>
  </si>
  <si>
    <t>Rv1367c</t>
  </si>
  <si>
    <t>A0A0H3M3P8_MYCBP Uncharacterized protein OS=Mycobacterium bovis (strain BCG / Pasteur 1173P2) GN=BCG_1053 PE=4 SV=1</t>
  </si>
  <si>
    <t>A0A0H3M3P8</t>
  </si>
  <si>
    <t>Y477_MYCTU Uncharacterized protein Rv0477 OS=Mycobacterium tuberculosis (strain ATCC 25618 / H37Rv) GN=Rv0477 PE=1 SV=1;A0A0H3M3Q1_MYCBP Possible conserved secreted protein OS=Mycobacterium bovis (strain BCG / Pasteur 1173P2) GN=BCG_0518 PE=4 SV=1</t>
  </si>
  <si>
    <t>P9WKV9</t>
  </si>
  <si>
    <t>A0A0H3M3Q1</t>
  </si>
  <si>
    <t>Rv0477</t>
  </si>
  <si>
    <t>PYRC_MYCTU Dihydroorotase OS=Mycobacterium tuberculosis (strain ATCC 25618 / H37Rv) GN=pyrC PE=1 SV=1;A0A0H3M3Q3_MYCBP Dihydroorotase OS=Mycobacterium bovis (strain BCG / Pasteur 1173P2) GN=pyrC PE=3 SV=1</t>
  </si>
  <si>
    <t>P9WHL3</t>
  </si>
  <si>
    <t>A0A0H3M3Q3</t>
  </si>
  <si>
    <t>Rv1381</t>
  </si>
  <si>
    <t>Y484_MYCTU Uncharacterized oxidoreductase Rv0484c OS=Mycobacterium tuberculosis (strain ATCC 25618 / H37Rv) GN=Rv0484c PE=1 SV=1;A0A0H3M3Q6_MYCBP Putative short-chain type oxidoreductase OS=Mycobacterium bovis (strain BCG / Pasteur 1173P2) GN=BCG_0525c PE=</t>
  </si>
  <si>
    <t>P9WGR5</t>
  </si>
  <si>
    <t>A0A0H3M3Q6</t>
  </si>
  <si>
    <t>Rv0484c</t>
  </si>
  <si>
    <t>SYM_MYCTU Methionine--tRNA ligase OS=Mycobacterium tuberculosis (strain ATCC 25618 / H37Rv) GN=metG PE=1 SV=1;A0A0H3M3Q9_MYCBP Methionine--tRNA ligase OS=Mycobacterium bovis (strain BCG / Pasteur 1173P2) GN=metS PE=3 SV=1</t>
  </si>
  <si>
    <t>P9WFU5</t>
  </si>
  <si>
    <t>A0A0H3M3Q9</t>
  </si>
  <si>
    <t>Rv1007c</t>
  </si>
  <si>
    <t>A0A0H3M3R1_MYCBP Two component sensory transduction protein regX3 (Probably luxR-family) OS=Mycobacterium bovis (strain BCG / Pasteur 1173P2) GN=regX3 PE=4 SV=1;REGX3_MYCTU Sensory transduction protein regX3 OS=Mycobacterium tuberculosis (strain ATCC 25618</t>
  </si>
  <si>
    <t>A0A0H3M3R1</t>
  </si>
  <si>
    <t>P9WGL9</t>
  </si>
  <si>
    <t>Rv0491</t>
  </si>
  <si>
    <t>RL25_MYCTU 50S ribosomal protein L25 OS=Mycobacterium tuberculosis (strain ATCC 25618 / H37Rv) GN=rplY PE=1 SV=1;A0A0H3M3R5_MYCBP 50S ribosomal protein L25 OS=Mycobacterium bovis (strain BCG / Pasteur 1173P2) GN=rplY PE=3 SV=1</t>
  </si>
  <si>
    <t>P9WHB5</t>
  </si>
  <si>
    <t>A0A0H3M3R5</t>
  </si>
  <si>
    <t>Rv1015c</t>
  </si>
  <si>
    <t>Y495_MYCTU Uncharacterized protein Rv0495c OS=Mycobacterium tuberculosis (strain ATCC 25618 / H37Rv) GN=Rv0495c PE=1 SV=1;A0A0H3M3R6_MYCBP Uncharacterized protein OS=Mycobacterium bovis (strain BCG / Pasteur 1173P2) GN=BCG_0537c PE=4 SV=1</t>
  </si>
  <si>
    <t>P9WKU5</t>
  </si>
  <si>
    <t>A0A0H3M3R6</t>
  </si>
  <si>
    <t>Rv0495c</t>
  </si>
  <si>
    <t>A0A0H3M3R7_MYCBP Probable lipase lipH OS=Mycobacterium bovis (strain BCG / Pasteur 1173P2) GN=lipH PE=4 SV=1;NLHH_MYCTU Carboxylesterase NlhH OS=Mycobacterium tuberculosis (strain ATCC 25618 / H37Rv) GN=nlhH PE=1 SV=1</t>
  </si>
  <si>
    <t>A0A0H3M3R7</t>
  </si>
  <si>
    <t>P9WK87</t>
  </si>
  <si>
    <t>Rv1399c</t>
  </si>
  <si>
    <t>P5CR_MYCTU Pyrroline-5-carboxylate reductase OS=Mycobacterium tuberculosis (strain ATCC 25618 / H37Rv) GN=proC PE=1 SV=1;A0A0H3M3S0_MYCBP Pyrroline-5-carboxylate reductase OS=Mycobacterium bovis (strain BCG / Pasteur 1173P2) GN=proC PE=3 SV=1</t>
  </si>
  <si>
    <t>P9WHU7</t>
  </si>
  <si>
    <t>A0A0H3M3S0</t>
  </si>
  <si>
    <t>Rv0500</t>
  </si>
  <si>
    <t>MAZG_MYCTU Nucleoside triphosphate pyrophosphohydrolase OS=Mycobacterium tuberculosis (strain ATCC 25618 / H37Rv) GN=mazG PE=1 SV=1;A0A0H3M3S1_MYCBP Uncharacterized protein OS=Mycobacterium bovis (strain BCG / Pasteur 1173P2) GN=BCG_1078 PE=4 SV=1</t>
  </si>
  <si>
    <t>P96379</t>
  </si>
  <si>
    <t>A0A0H3M3S1</t>
  </si>
  <si>
    <t>Rv1021</t>
  </si>
  <si>
    <t>P71672_MYCTU Probable transcriptional regulatory protein OS=Mycobacterium tuberculosis (strain ATCC 25618 / H37Rv) GN=Rv1404 PE=1 SV=1;A0A0H3M3S2_MYCBP Probable transcriptional regulatory protein OS=Mycobacterium bovis (strain BCG / Pasteur 1173P2) GN=BCG_</t>
  </si>
  <si>
    <t>P71672</t>
  </si>
  <si>
    <t>A0A0H3M3S2</t>
  </si>
  <si>
    <t>Rv1404</t>
  </si>
  <si>
    <t>Y504_MYCTU UPF0336 protein Rv0504c OS=Mycobacterium tuberculosis (strain ATCC 25618 / H37Rv) GN=Rv0504c PE=1 SV=1;A0A0H3M3S6_MYCBP UPF0336 protein BCG_0547c OS=Mycobacterium bovis (strain BCG / Pasteur 1173P2) GN=BCG_0547c PE=3 SV=1</t>
  </si>
  <si>
    <t>P9WFK3</t>
  </si>
  <si>
    <t>A0A0H3M3S6</t>
  </si>
  <si>
    <t>Rv0504c</t>
  </si>
  <si>
    <t>LPRG_MYCTU Lipoarabinomannan carrier protein LprG OS=Mycobacterium tuberculosis (strain ATCC 25618 / H37Rv) GN=lprG PE=1 SV=1;LPRG_MYCBP Lipoarabinomannan carrier protein LprG OS=Mycobacterium bovis (strain BCG / Pasteur 1173P2) GN=lprG PE=1 SV=1</t>
  </si>
  <si>
    <t>P9WK45</t>
  </si>
  <si>
    <t>A0A0H3M3S8</t>
  </si>
  <si>
    <t>Rv1411c</t>
  </si>
  <si>
    <t>Q6MX34_MYCTU Probable uroporphyrin-III C-methyltransferase HemD (Uroporphyrinogen III methylase) (Urogen III methylase) (SUMT) (Urogen III methylase) (UROM) OS=Mycobacterium tuberculosis (strain ATCC 25618 / H37Rv) GN=hemD PE=1 SV=1;A0A0H3M3T0_MYCBP Probab</t>
  </si>
  <si>
    <t>Q6MX34</t>
  </si>
  <si>
    <t>A0A0H3M3T0</t>
  </si>
  <si>
    <t>Rv0511</t>
  </si>
  <si>
    <t>G6PD2_MYCTU Glucose-6-phosphate 1-dehydrogenase 2 OS=Mycobacterium tuberculosis (strain ATCC 25618 / H37Rv) GN=zwf2 PE=1 SV=1;A0A0H3M3W1_MYCBP Glucose-6-phosphate 1-dehydrogenase OS=Mycobacterium bovis (strain BCG / Pasteur 1173P2) GN=zwf2 PE=3 SV=1</t>
  </si>
  <si>
    <t>P9WN73</t>
  </si>
  <si>
    <t>A0A0H3M3W1</t>
  </si>
  <si>
    <t>Rv1447c</t>
  </si>
  <si>
    <t>O53146_MYCTU NADPH--quinone reductase OS=Mycobacterium tuberculosis (strain ATCC 25618 / H37Rv) GN=qor PE=1 SV=3;A0A0H3M3W6_MYCBP Probable quinone reductase qor OS=Mycobacterium bovis (strain BCG / Pasteur 1173P2) GN=qor PE=4 SV=1</t>
  </si>
  <si>
    <t>O53146</t>
  </si>
  <si>
    <t>A0A0H3M3W6</t>
  </si>
  <si>
    <t>Rv1454c</t>
  </si>
  <si>
    <t>GPDA2_MYCTU Probable glycerol-3-phosphate dehydrogenase 2 [NAD(P)+] OS=Mycobacterium tuberculosis (strain ATCC 25618 / H37Rv) GN=gpsA2 PE=1 SV=1;A0A0H3M3X0_MYCBP Glycerol-3-phosphate dehydrogenase [NAD(P)+] OS=Mycobacterium bovis (strain BCG / Pasteur 1173</t>
  </si>
  <si>
    <t>P9WN75</t>
  </si>
  <si>
    <t>A0A0H3M3X0</t>
  </si>
  <si>
    <t>Rv0564c</t>
  </si>
  <si>
    <t>Y1459_MYCTU Alpha-(1-&gt;6)-mannopyranosyltransferase Rv1459c OS=Mycobacterium tuberculosis (strain ATCC 25618 / H37Rv) GN=Rv1459c PE=1 SV=1;A0A0H3M3X1_MYCBP Probable conserved transmembrane protein OS=Mycobacterium bovis (strain BCG / Pasteur 1173P2) GN=BCG_</t>
  </si>
  <si>
    <t>O53150</t>
  </si>
  <si>
    <t>A0A0H3M3X1</t>
  </si>
  <si>
    <t>Rv1459c</t>
  </si>
  <si>
    <t>CSD_MYCTU Probable cysteine desulfurase OS=Mycobacterium tuberculosis (strain ATCC 25618 / H37Rv) GN=csd PE=1 SV=1;A0A0H3M3X5_MYCBP Cysteine desulfurase OS=Mycobacterium bovis (strain BCG / Pasteur 1173P2) GN=csd PE=3 SV=1</t>
  </si>
  <si>
    <t>P9WQ69</t>
  </si>
  <si>
    <t>A0A0H3M3X5</t>
  </si>
  <si>
    <t>Rv1464</t>
  </si>
  <si>
    <t>O53408_MYCTU Uncharacterized protein OS=Mycobacterium tuberculosis (strain ATCC 25618 / H37Rv) GN=Rv1060 PE=1 SV=1;A0A0H3M3X6_MYCBP Uncharacterized protein OS=Mycobacterium bovis (strain BCG / Pasteur 1173P2) GN=BCG_1118 PE=4 SV=1</t>
  </si>
  <si>
    <t>O53408</t>
  </si>
  <si>
    <t>A0A0H3M3X6</t>
  </si>
  <si>
    <t>Rv1060</t>
  </si>
  <si>
    <t>O53777_MYCTU Conserved protein OS=Mycobacterium tuberculosis (strain ATCC 25618 / H37Rv) GN=Rv0580c PE=1 SV=3;A0A0H3M3Y3_MYCBP Uncharacterized protein OS=Mycobacterium bovis (strain BCG / Pasteur 1173P2) GN=BCG_0625c PE=4 SV=1</t>
  </si>
  <si>
    <t>O53777</t>
  </si>
  <si>
    <t>A0A0H3M3Y3</t>
  </si>
  <si>
    <t>Rv0580c</t>
  </si>
  <si>
    <t>ECHA8_MYCTU Probable enoyl-CoA hydratase echA8 OS=Mycobacterium tuberculosis (strain ATCC 25618 / H37Rv) GN=echA8 PE=1 SV=1;A0A0H3M3Y5_MYCBP Probable enoyl-CoA hydratase echA8 OS=Mycobacterium bovis (strain BCG / Pasteur 1173P2) GN=echA8 PE=3 SV=1</t>
  </si>
  <si>
    <t>P9WNN9</t>
  </si>
  <si>
    <t>A0A0H3M3Y5</t>
  </si>
  <si>
    <t>Rv1070c</t>
  </si>
  <si>
    <t>INHA_MYCTU Enoyl-[acyl-carrier-protein] reductase [NADH] OS=Mycobacterium tuberculosis (strain ATCC 25618 / H37Rv) GN=inhA PE=1 SV=1;A0A0H3M400_MYCBP Enoyl-[acyl-carrier-protein] reductase [NADH] OS=Mycobacterium bovis (strain BCG / Pasteur 1173P2) GN=inhA</t>
  </si>
  <si>
    <t>P9WGR1</t>
  </si>
  <si>
    <t>A0A0H3M400</t>
  </si>
  <si>
    <t>Rv1484</t>
  </si>
  <si>
    <t>3BHS_MYCTU 3 beta-hydroxysteroid dehydrogenase/Delta 5--&gt;4-isomerase OS=Mycobacterium tuberculosis (strain ATCC 25618 / H37Rv) GN=Rv1106c PE=1 SV=1;A0A0H3M427_MYCBP Probable cholesterol dehydrogenase OS=Mycobacterium bovis (strain BCG / Pasteur 1173P2) GN=</t>
  </si>
  <si>
    <t>P9WQP7</t>
  </si>
  <si>
    <t>A0A0H3M427</t>
  </si>
  <si>
    <t>Rv1106c</t>
  </si>
  <si>
    <t>VPB32_MYCTU Antitoxin VapB32 OS=Mycobacterium tuberculosis (strain ATCC 25618 / H37Rv) GN=vapB32 PE=1 SV=1;A0A0H3M433_MYCBP Uncharacterized protein OS=Mycobacterium bovis (strain BCG / Pasteur 1173P2) GN=BCG_1173 PE=4 SV=1</t>
  </si>
  <si>
    <t>P9WJ33</t>
  </si>
  <si>
    <t>A0A0H3M433</t>
  </si>
  <si>
    <t>Rv1113</t>
  </si>
  <si>
    <t>O06569_MYCTU Antibiotic biosynthesis monooxygenase OS=Mycobacterium tuberculosis (strain ATCC 25618 / H37Rv) GN=Rv1117 PE=1 SV=1;A0A0H3M439_MYCBP Uncharacterized protein OS=Mycobacterium bovis (strain BCG / Pasteur 1173P2) GN=BCG_1178 PE=4 SV=1</t>
  </si>
  <si>
    <t>O06569</t>
  </si>
  <si>
    <t>A0A0H3M439</t>
  </si>
  <si>
    <t>Rv1117</t>
  </si>
  <si>
    <t>O06574_MYCTU 6-phosphogluconate dehydrogenase OS=Mycobacterium tuberculosis (strain ATCC 25618 / H37Rv) GN=gnd2 PE=1 SV=1;A0A0H3M443_MYCBP Probable 6-phosphogluconate dehydrogenase, decarboxylating gnd2 OS=Mycobacterium bovis (strain BCG / Pasteur 1173P2)</t>
  </si>
  <si>
    <t>O06574</t>
  </si>
  <si>
    <t>A0A0H3M443</t>
  </si>
  <si>
    <t>Rv1122</t>
  </si>
  <si>
    <t>Y634A_MYCTU Uncharacterized protein Rv0634A OS=Mycobacterium tuberculosis (strain ATCC 25618 / H37Rv) GN=Rv0634A PE=1 SV=1;A0A0H3M451_MYCBP Uncharacterized protein OS=Mycobacterium bovis (strain BCG / Pasteur 1173P2) GN=BCG_0682 PE=4 SV=1</t>
  </si>
  <si>
    <t>NUSG_MYCTU Transcription termination/antitermination protein NusG OS=Mycobacterium tuberculosis (strain ATCC 25618 / H37Rv) GN=nusG PE=1 SV=1;A0A0H3M454_MYCBP Transcription termination/antitermination protein NusG OS=Mycobacterium bovis (strain BCG / Paste</t>
  </si>
  <si>
    <t>P9WIU9</t>
  </si>
  <si>
    <t>A0A0H3M454</t>
  </si>
  <si>
    <t>Rv0639</t>
  </si>
  <si>
    <t>P96935_MYCTU Hydrolase OS=Mycobacterium tuberculosis (strain ATCC 25618 / H37Rv) GN=lipG PE=1 SV=4;A0A0H3M461_MYCBP Probable lipase/esterase lipG OS=Mycobacterium bovis (strain BCG / Pasteur 1173P2) GN=lipG PE=4 SV=1</t>
  </si>
  <si>
    <t>P96935</t>
  </si>
  <si>
    <t>A0A0H3M461</t>
  </si>
  <si>
    <t>Rv0646c</t>
  </si>
  <si>
    <t>RL7_MYCTU 50S ribosomal protein L7/L12 OS=Mycobacterium tuberculosis (strain ATCC 25618 / H37Rv) GN=rplL PE=1 SV=1;A0A0H3M466_MYCBP 50S ribosomal protein L7/L12 OS=Mycobacterium bovis (strain BCG / Pasteur 1173P2) GN=rplL PE=3 SV=1</t>
  </si>
  <si>
    <t>P9WHE3</t>
  </si>
  <si>
    <t>A0A0H3M466</t>
  </si>
  <si>
    <t>Rv0652</t>
  </si>
  <si>
    <t>MFTD_MYCTU Putative mycofactocin system heme/flavin oxidoreductase MftD OS=Mycobacterium tuberculosis (strain ATCC 25618 / H37Rv) GN=mftD PE=1 SV=1;A0A0H3M498_MYCBP Possible L-lactate dehydrogenase (Cytochrome) lldD1 OS=Mycobacterium bovis (strain BCG / Pa</t>
  </si>
  <si>
    <t>P9WND7</t>
  </si>
  <si>
    <t>A0A0H3M498</t>
  </si>
  <si>
    <t>Rv0694</t>
  </si>
  <si>
    <t>A0A0H3M4A4_MYCBP Imidazole glycerol phosphate synthase subunit HisH OS=Mycobacterium bovis (strain BCG / Pasteur 1173P2) GN=hisH PE=3 SV=1;HIS5_MYCTU Imidazole glycerol phosphate synthase subunit HisH OS=Mycobacterium tuberculosis (strain ATCC 25618 / H37R</t>
  </si>
  <si>
    <t>A0A0H3M4A4</t>
  </si>
  <si>
    <t>P9WMM1</t>
  </si>
  <si>
    <t>Rv1602</t>
  </si>
  <si>
    <t>O05295_MYCTU Acyl-CoA synthetase OS=Mycobacterium tuberculosis (strain ATCC 25618 / H37Rv) GN=fadD36 PE=1 SV=1;A0A0H3M4A7_MYCBP Probable fatty-acid-CoA ligase fadD36 OS=Mycobacterium bovis (strain BCG / Pasteur 1173P2) GN=fadD36 PE=4 SV=1</t>
  </si>
  <si>
    <t>O05295</t>
  </si>
  <si>
    <t>A0A0H3M4A7</t>
  </si>
  <si>
    <t>Rv1193</t>
  </si>
  <si>
    <t>I6XW38_MYCTU GCN5-related N-acetyltransferase OS=Mycobacterium tuberculosis (strain ATCC 25618 / H37Rv) GN=Rv0730 PE=1 SV=1;A0A0H3M4A9_MYCBP Uncharacterized protein OS=Mycobacterium bovis (strain BCG / Pasteur 1173P2) GN=BCG_0780 PE=4 SV=1</t>
  </si>
  <si>
    <t>I6XW38</t>
  </si>
  <si>
    <t>A0A0H3M4A9</t>
  </si>
  <si>
    <t>Rv0730</t>
  </si>
  <si>
    <t>GPGS_MYCTU Glucosyl-3-phosphoglycerate synthase OS=Mycobacterium tuberculosis (strain ATCC 25618 / H37Rv) GN=gpgS PE=1 SV=1;A0A0H3M4B9_MYCBP Uncharacterized protein OS=Mycobacterium bovis (strain BCG / Pasteur 1173P2) GN=BCG_1268 PE=4 SV=1</t>
  </si>
  <si>
    <t>P9WMW9</t>
  </si>
  <si>
    <t>A0A0H3M4B9</t>
  </si>
  <si>
    <t>Rv1208</t>
  </si>
  <si>
    <t>VPC33_MYCTU Ribonuclease VapC33 OS=Mycobacterium tuberculosis (strain ATCC 25618 / H37Rv) GN=vapC33 PE=1 SV=1;A0A0H3M4D6_MYCBP Ribonuclease VapC OS=Mycobacterium bovis (strain BCG / Pasteur 1173P2) GN=vapC PE=3 SV=1</t>
  </si>
  <si>
    <t>P9WF69</t>
  </si>
  <si>
    <t>A0A0H3M4D6</t>
  </si>
  <si>
    <t>Rv1242</t>
  </si>
  <si>
    <t>Y770_MYCTU Uncharacterized oxidoreductase Rv0770 OS=Mycobacterium tuberculosis (strain ATCC 25618 / H37Rv) GN=Rv0770 PE=1 SV=1;A0A0H3M4D7_MYCBP Probable dehydrogenase/reductase OS=Mycobacterium bovis (strain BCG / Pasteur 1173P2) GN=BCG_0822 PE=4 SV=1</t>
  </si>
  <si>
    <t>P9WNY3</t>
  </si>
  <si>
    <t>A0A0H3M4D7</t>
  </si>
  <si>
    <t>Rv0770</t>
  </si>
  <si>
    <t>RELB_MYCTU Antitoxin RelB OS=Mycobacterium tuberculosis (strain ATCC 25618 / H37Rv) GN=relB PE=1 SV=1;A0A0H3M4D9_MYCBP Antitoxin OS=Mycobacterium bovis (strain BCG / Pasteur 1173P2) GN=BCG_1307c PE=3 SV=1</t>
  </si>
  <si>
    <t>O50462</t>
  </si>
  <si>
    <t>A0A0H3M4D9</t>
  </si>
  <si>
    <t>Rv1247c</t>
  </si>
  <si>
    <t>A0A0H3M4E5_MYCBP Probable protease II ptrB (Oligopeptidase B) OS=Mycobacterium bovis (strain BCG / Pasteur 1173P2) GN=ptrB PE=4 SV=1;P71834_MYCTU Probable protease II PtrBb [second part] (Oligopeptidase B) OS=Mycobacterium tuberculosis (strain ATCC 25618 /</t>
  </si>
  <si>
    <t>A0A0H3M4E5</t>
  </si>
  <si>
    <t>P71834</t>
  </si>
  <si>
    <t>Rv0781/Rv0782</t>
  </si>
  <si>
    <t>intermediary metabolism and respiration</t>
  </si>
  <si>
    <t>Y1269_MYCTU Protein Rv1269c OS=Mycobacterium tuberculosis (strain ATCC 25618 / H37Rv) GN=Rv1269c PE=1 SV=1;A0A0H3M4F5_MYCBP Conserved probable secreted protein OS=Mycobacterium bovis (strain BCG / Pasteur 1173P2) GN=BCG_1328c PE=4 SV=1</t>
  </si>
  <si>
    <t>P9WM45</t>
  </si>
  <si>
    <t>A0A0H3M4F5</t>
  </si>
  <si>
    <t>Rv1269c</t>
  </si>
  <si>
    <t>UVRA_MYCTU UvrABC system protein A OS=Mycobacterium tuberculosis (strain ATCC 25618 / H37Rv) GN=uvrA PE=1 SV=1;A0A0H3M4F7_MYCBP UvrABC system protein A OS=Mycobacterium bovis (strain BCG / Pasteur 1173P2) GN=uvrA PE=3 SV=1</t>
  </si>
  <si>
    <t>P9WQK7</t>
  </si>
  <si>
    <t>A0A0H3M4F7</t>
  </si>
  <si>
    <t>Rv1638</t>
  </si>
  <si>
    <t>LPRB_MYCTU Putative lipoprotein LprB OS=Mycobacterium tuberculosis (strain ATCC 25618 / H37Rv) GN=lprB PE=1 SV=1;A0A0H3M4G0_MYCBP Putative lipoprotein lprB OS=Mycobacterium bovis (strain BCG / Pasteur 1173P2) GN=lprB PE=4 SV=1</t>
  </si>
  <si>
    <t>P9WK53</t>
  </si>
  <si>
    <t>A0A0H3M4G0</t>
  </si>
  <si>
    <t>Rv1274</t>
  </si>
  <si>
    <t>Y802_MYCTU Putative succinyl-CoA transferase Rv0802c OS=Mycobacterium tuberculosis (strain ATCC 25618 / H37Rv) GN=Rv0802c PE=1 SV=1;A0A0H3M4G2_MYCBP Uncharacterized protein OS=Mycobacterium bovis (strain BCG / Pasteur 1173P2) GN=BCG_0854c PE=4 SV=1</t>
  </si>
  <si>
    <t>P9WQG7</t>
  </si>
  <si>
    <t>A0A0H3M4G2</t>
  </si>
  <si>
    <t>Rv0802c</t>
  </si>
  <si>
    <t>Y1279_MYCTU Uncharacterized GMC-type oxidoreductase Rv1279 OS=Mycobacterium tuberculosis (strain ATCC 25618 / H37Rv) GN=Rv1279 PE=1 SV=1;A0A0H3M4G4_MYCBP Probable dehydrogenase FAD flavoprotein gmc oxidoreductase OS=Mycobacterium bovis (strain BCG / Pasteu</t>
  </si>
  <si>
    <t>P9WMV5</t>
  </si>
  <si>
    <t>A0A0H3M4G4</t>
  </si>
  <si>
    <t>Rv1279</t>
  </si>
  <si>
    <t>PUR1_MYCTU Amidophosphoribosyltransferase OS=Mycobacterium tuberculosis (strain ATCC 25618 / H37Rv) GN=purF PE=1 SV=1;A0A0H3M4G7_MYCBP Amidophosphoribosyltransferase OS=Mycobacterium bovis (strain BCG / Pasteur 1173P2) GN=purF PE=3 SV=1</t>
  </si>
  <si>
    <t>P9WHQ7</t>
  </si>
  <si>
    <t>A0A0H3M4G7</t>
  </si>
  <si>
    <t>Rv0808</t>
  </si>
  <si>
    <t>MTCA1_MYCTU Beta-carbonic anhydrase 1 OS=Mycobacterium tuberculosis (strain ATCC 25618 / H37Rv) GN=mtcA1 PE=1 SV=1;A0A0H3M4G8_MYCBP Carbonic anhydrase OS=Mycobacterium bovis (strain BCG / Pasteur 1173P2) GN=canA PE=3 SV=1</t>
  </si>
  <si>
    <t>P9WPJ7</t>
  </si>
  <si>
    <t>A0A0H3M4G8</t>
  </si>
  <si>
    <t>Rv1284</t>
  </si>
  <si>
    <t>Y3118_MYCTU Uncharacterized protein Rv3118 OS=Mycobacterium tuberculosis (strain ATCC 25618 / H37Rv) GN=sseC1 PE=1 SV=1;Y814_MYCTU Uncharacterized protein Rv0814c OS=Mycobacterium tuberculosis (strain ATCC 25618 / H37Rv) GN=sseC2 PE=1 SV=1;A0A0H3M4H2_MYCBP</t>
  </si>
  <si>
    <t>P0CG96</t>
  </si>
  <si>
    <t>P0CG95</t>
  </si>
  <si>
    <t>Rv3118</t>
  </si>
  <si>
    <t>A0A0H3M4H4_MYCBP Macrolide-transport ATP-binding protein ABC transporter OS=Mycobacterium bovis (strain BCG / Pasteur 1173P2) GN=BCG_1706c PE=4 SV=1;O53916_MYCTU Probable first part of macrolide-transport ATP-binding protein ABC transporter OS=Mycobacteriu</t>
  </si>
  <si>
    <t>A0A0H3M4H4</t>
  </si>
  <si>
    <t>O53916</t>
  </si>
  <si>
    <t>Rv1667c/Rv1668c</t>
  </si>
  <si>
    <t>cell wall and cell processes</t>
  </si>
  <si>
    <t>THRC_MYCTU Threonine synthase OS=Mycobacterium tuberculosis (strain ATCC 25618 / H37Rv) GN=thrC PE=1 SV=1;A0A0H3M4H7_MYCBP Threonine synthase OS=Mycobacterium bovis (strain BCG / Pasteur 1173P2) GN=thrC PE=3 SV=1</t>
  </si>
  <si>
    <t>P9WG59</t>
  </si>
  <si>
    <t>A0A0H3M4H7</t>
  </si>
  <si>
    <t>Rv1295</t>
  </si>
  <si>
    <t>O53836_MYCTU Conserved protein OS=Mycobacterium tuberculosis (strain ATCC 25618 / H37Rv) GN=Rv0825c PE=1 SV=3;A0A0H3M4I1_MYCBP Uncharacterized protein OS=Mycobacterium bovis (strain BCG / Pasteur 1173P2) GN=BCG_0878c PE=4 SV=1</t>
  </si>
  <si>
    <t>O53836</t>
  </si>
  <si>
    <t>A0A0H3M4I1</t>
  </si>
  <si>
    <t>Rv0825c</t>
  </si>
  <si>
    <t>O33185_MYCTU Possible bifunctional enzyme long-chain acyl-CoA synthase and lipase OS=Mycobacterium tuberculosis (strain ATCC 25618 / H37Rv) GN=Rv1683 PE=1 SV=3;A0A0H3M4I3_MYCBP Possible long-chain acyl-CoA synthase OS=Mycobacterium bovis (strain BCG / Past</t>
  </si>
  <si>
    <t>O33185</t>
  </si>
  <si>
    <t>A0A0H3M4I3</t>
  </si>
  <si>
    <t>Rv1683</t>
  </si>
  <si>
    <t>O53842_MYCTU Conserved protein OS=Mycobacterium tuberculosis (strain ATCC 25618 / H37Rv) GN=Rv0831c PE=1 SV=3;A0A0H3M4I5_MYCBP Uncharacterized protein OS=Mycobacterium bovis (strain BCG / Pasteur 1173P2) GN=BCG_0884c PE=4 SV=1</t>
  </si>
  <si>
    <t>O53842</t>
  </si>
  <si>
    <t>A0A0H3M4I5</t>
  </si>
  <si>
    <t>Rv0831c</t>
  </si>
  <si>
    <t>SYY_MYCTU Tyrosine--tRNA ligase OS=Mycobacterium tuberculosis (strain ATCC 25618 / H37Rv) GN=tyrS PE=1 SV=1;A0A0H3M4I7_MYCBP Tyrosine--tRNA ligase OS=Mycobacterium bovis (strain BCG / Pasteur 1173P2) GN=tyrS PE=3 SV=1</t>
  </si>
  <si>
    <t>P9WFT1</t>
  </si>
  <si>
    <t>A0A0H3M4I7</t>
  </si>
  <si>
    <t>Rv1689</t>
  </si>
  <si>
    <t>I6X235_MYCTU ADP-ribose pyrophosphatase OS=Mycobacterium tuberculosis (strain ATCC 25618 / H37Rv) GN=Rv1700 PE=1 SV=1;A0A0H3M4J6_MYCBP Uncharacterized protein OS=Mycobacterium bovis (strain BCG / Pasteur 1173P2) GN=BCG_1738 PE=4 SV=1</t>
  </si>
  <si>
    <t>I6X235</t>
  </si>
  <si>
    <t>A0A0H3M4J6</t>
  </si>
  <si>
    <t>Rv1700</t>
  </si>
  <si>
    <t>PHSG_MYCTU Glycogen phosphorylase OS=Mycobacterium tuberculosis (strain ATCC 25618 / H37Rv) GN=glgP PE=1 SV=1;A0A0H3M4J8_MYCBP Probable glycogen phosphorylase glgP OS=Mycobacterium bovis (strain BCG / Pasteur 1173P2) GN=glgP PE=4 SV=1</t>
  </si>
  <si>
    <t>P9WMW1</t>
  </si>
  <si>
    <t>A0A0H3M4J8</t>
  </si>
  <si>
    <t>Rv1328</t>
  </si>
  <si>
    <t>NTPA_MYCTU Non-canonical purine NTP pyrophosphatase OS=Mycobacterium tuberculosis (strain ATCC 25618 / H37Rv) GN=Rv1341 PE=1 SV=1;A0A0H3M4K7_MYCBP dITP/XTP pyrophosphatase OS=Mycobacterium bovis (strain BCG / Pasteur 1173P2) GN=BCG_1403 PE=3 SV=1</t>
  </si>
  <si>
    <t>P9WMR7</t>
  </si>
  <si>
    <t>A0A0H3M4K7</t>
  </si>
  <si>
    <t>Rv1341</t>
  </si>
  <si>
    <t>VPB12_MYCTU Putative antitoxin VapB12 OS=Mycobacterium tuberculosis (strain ATCC 25618 / H37Rv) GN=vapB12 PE=1 SV=1;A0A0H3M4L2_MYCBP Uncharacterized protein OS=Mycobacterium bovis (strain BCG / Pasteur 1173P2) GN=BCG_1760c PE=4 SV=1</t>
  </si>
  <si>
    <t>P9WJ53</t>
  </si>
  <si>
    <t>A0A0H3M4L2</t>
  </si>
  <si>
    <t>Rv1721c</t>
  </si>
  <si>
    <t>I6XWF9_MYCTU Uncharacterized protein OS=Mycobacterium tuberculosis (strain ATCC 25618 / H37Rv) GN=Rv0863 PE=1 SV=1;A0A0H3M4L3_MYCBP Uncharacterized protein OS=Mycobacterium bovis (strain BCG / Pasteur 1173P2) GN=BCG_0915 PE=4 SV=1</t>
  </si>
  <si>
    <t>I6XWF9</t>
  </si>
  <si>
    <t>A0A0H3M4L3</t>
  </si>
  <si>
    <t>Rv0863</t>
  </si>
  <si>
    <t>Y873_MYCTU Probable acyl-CoA dehydrogenase FadE10 OS=Mycobacterium tuberculosis (strain ATCC 25618 / H37Rv) GN=fadE10 PE=1 SV=1;A0A0H3M4M1_MYCBP Probable acyl-CoA dehydrogenase fadE10 OS=Mycobacterium bovis (strain BCG / Pasteur 1173P2) GN=fadE10 PE=3 SV=1</t>
  </si>
  <si>
    <t>P9WQF7</t>
  </si>
  <si>
    <t>A0A0H3M4M1</t>
  </si>
  <si>
    <t>Rv0873</t>
  </si>
  <si>
    <t>Y883_MYCTU Uncharacterized protein Rv0883c OS=Mycobacterium tuberculosis (strain ATCC 25618 / H37Rv) GN=Rv0883c PE=1 SV=1;A0A0H3M4N1_MYCBP Uncharacterized protein OS=Mycobacterium bovis (strain BCG / Pasteur 1173P2) GN=BCG_0935c PE=4 SV=1</t>
  </si>
  <si>
    <t>P9WKQ7</t>
  </si>
  <si>
    <t>A0A0H3M4N1</t>
  </si>
  <si>
    <t>Rv0883c</t>
  </si>
  <si>
    <t>A0A0H3M4N6_MYCBP Probable cutinase cut1 OS=Mycobacterium bovis (strain BCG / Pasteur 1173P2) GN=cut1 PE=4 SV=1;O06793_MYCTU Probable cutinase Cut1 OS=Mycobacterium tuberculosis (strain ATCC 25618 / H37Rv) GN=cut1 PE=4 SV=1</t>
  </si>
  <si>
    <t>A0A0H3M4N6</t>
  </si>
  <si>
    <t>O06793</t>
  </si>
  <si>
    <t>Rv1758</t>
  </si>
  <si>
    <t>PRRB_MYCTU Sensor-type histidine kinase PrrB OS=Mycobacterium tuberculosis (strain ATCC 25618 / H37Rv) GN=prrB PE=1 SV=1;A0A0H3M4P2_MYCBP Two component sensor histidine kinase prrB OS=Mycobacterium bovis (strain BCG / Pasteur 1173P2) GN=prrB PE=4 SV=1</t>
  </si>
  <si>
    <t>P9WGK7</t>
  </si>
  <si>
    <t>A0A0H3M4P2</t>
  </si>
  <si>
    <t>Rv0902c</t>
  </si>
  <si>
    <t>O53931_MYCTU Conserved protein OS=Mycobacterium tuberculosis (strain ATCC 25618 / H37Rv) GN=Rv1780 PE=1 SV=1;A0A0H3M4P8_MYCBP Uncharacterized protein OS=Mycobacterium bovis (strain BCG / Pasteur 1173P2) GN=BCG_1813 PE=4 SV=1</t>
  </si>
  <si>
    <t>O53931</t>
  </si>
  <si>
    <t>A0A0H3M4P8</t>
  </si>
  <si>
    <t>Rv1780</t>
  </si>
  <si>
    <t>VPB10_MYCTU Putative antitoxin VapB10 OS=Mycobacterium tuberculosis (strain ATCC 25618 / H37Rv) GN=vapB10 PE=1 SV=1;A0A0H3M4Q1_MYCBP Uncharacterized protein OS=Mycobacterium bovis (strain BCG / Pasteur 1173P2) GN=BCG_1459c PE=4 SV=1</t>
  </si>
  <si>
    <t>P9WLZ1</t>
  </si>
  <si>
    <t>A0A0H3M4Q1</t>
  </si>
  <si>
    <t>Rv1398c</t>
  </si>
  <si>
    <t>A0A0H3M4R1_MYCBP Riboflavin biosynthesis protein RibD OS=Mycobacterium bovis (strain BCG / Pasteur 1173P2) GN=ribG PE=3 SV=1;RIBD_MYCTU Riboflavin biosynthesis protein RibD OS=Mycobacterium tuberculosis (strain ATCC 25618 / H37Rv) GN=ribD PE=1 SV=1</t>
  </si>
  <si>
    <t>A0A0H3M4R1</t>
  </si>
  <si>
    <t>P9WPH1</t>
  </si>
  <si>
    <t>Rv1409</t>
  </si>
  <si>
    <t>MYCP5_MYCTU Mycosin-5 OS=Mycobacterium tuberculosis (strain ATCC 25618 / H37Rv) GN=mycP5 PE=1 SV=1;A0A0H3M4R2_MYCBP Conserved hypothetical pro-rich protease OS=Mycobacterium bovis (strain BCG / Pasteur 1173P2) GN=BCG_1828 PE=4 SV=1</t>
  </si>
  <si>
    <t>O53945</t>
  </si>
  <si>
    <t>A0A0H3M4R2</t>
  </si>
  <si>
    <t>Rv1796</t>
  </si>
  <si>
    <t>Y927C_MYCTU Uncharacterized oxidoreductase Rv0927c OS=Mycobacterium tuberculosis (strain ATCC 25618 / H37Rv) GN=Rv0927c PE=1 SV=1;A0A0H3M4R4_MYCBP Putative short-chain type dehydrogenase/reductase OS=Mycobacterium bovis (strain BCG / Pasteur 1173P2) GN=BCG</t>
  </si>
  <si>
    <t>P9WGQ5</t>
  </si>
  <si>
    <t>A0A0H3M4R4</t>
  </si>
  <si>
    <t>Rv0927c</t>
  </si>
  <si>
    <t>A0A0H3M4R6_MYCBP 6,7-dimethyl-8-ribityllumazine synthase OS=Mycobacterium bovis (strain BCG / Pasteur 1173P2) GN=ribH PE=3 SV=1;RISB_MYCTU 6,7-dimethyl-8-ribityllumazine synthase OS=Mycobacterium tuberculosis (strain ATCC 25618 / H37Rv) GN=ribH PE=1 SV=1</t>
  </si>
  <si>
    <t>A0A0H3M4R6</t>
  </si>
  <si>
    <t>P9WHE9</t>
  </si>
  <si>
    <t>Rv1416</t>
  </si>
  <si>
    <t>A0A0H3M4R9_MYCBP Transmembrane serine/threonine-protein kinase D pknDa [first part] OS=Mycobacterium bovis (strain BCG / Pasteur 1173P2) GN=pknDa PE=4 SV=1</t>
  </si>
  <si>
    <t>A0A0H3M4R9</t>
  </si>
  <si>
    <t>Y940_MYCTU Uncharacterized protein Rv0940c OS=Mycobacterium tuberculosis (strain ATCC 25618 / H37Rv) GN=Rv0940c PE=1 SV=1;A0A0H3M4T3_MYCBP Possible oxidoreductase OS=Mycobacterium bovis (strain BCG / Pasteur 1173P2) GN=BCG_0994c PE=4 SV=1</t>
  </si>
  <si>
    <t>P9WKP1</t>
  </si>
  <si>
    <t>A0A0H3M4T3</t>
  </si>
  <si>
    <t>Rv0940c</t>
  </si>
  <si>
    <t>A0A0H3M4T8_MYCBP Putative OXPP cycle protein opcA OS=Mycobacterium bovis (strain BCG / Pasteur 1173P2) GN=opcA PE=4 SV=1;O06813_MYCTU Oxidoreductase OS=Mycobacterium tuberculosis (strain ATCC 25618 / H37Rv) GN=opcA PE=1 SV=1</t>
  </si>
  <si>
    <t>A0A0H3M4T8</t>
  </si>
  <si>
    <t>O06813</t>
  </si>
  <si>
    <t>Rv1446c</t>
  </si>
  <si>
    <t>Y945_MYCTU Uncharacterized oxidoreductase Rv0945 OS=Mycobacterium tuberculosis (strain ATCC 25618 / H37Rv) GN=Rv0945 PE=1 SV=1;A0A0H3M4T9_MYCBP Putative short-chain type dehydrogenase/reductase OS=Mycobacterium bovis (strain BCG / Pasteur 1173P2) GN=BCG_09</t>
  </si>
  <si>
    <t>P9WGR7</t>
  </si>
  <si>
    <t>A0A0H3M4T9</t>
  </si>
  <si>
    <t>Rv0945</t>
  </si>
  <si>
    <t>BACA_MYCTU Vitamin B12 transport ATP-binding protein BacA OS=Mycobacterium tuberculosis (strain ATCC 25618 / H37Rv) GN=bacA PE=1 SV=1;A0A0H3M4U0_MYCBP Probable drugs-transport transmembrane ATP-binding protein ABC transporter OS=Mycobacterium bovis (strain</t>
  </si>
  <si>
    <t>P9WQI9</t>
  </si>
  <si>
    <t>A0A0H3M4U0</t>
  </si>
  <si>
    <t>Rv1819c</t>
  </si>
  <si>
    <t>Y1825_MYCTU UPF0749 protein Rv1825 OS=Mycobacterium tuberculosis (strain ATCC 25618 / H37Rv) GN=Rv1825 PE=1 SV=1;A0A0H3M4U3_MYCBP Uncharacterized protein OS=Mycobacterium bovis (strain BCG / Pasteur 1173P2) GN=BCG_1860 PE=4 SV=1</t>
  </si>
  <si>
    <t>P9WFG3</t>
  </si>
  <si>
    <t>A0A0H3M4U3</t>
  </si>
  <si>
    <t>Rv1825</t>
  </si>
  <si>
    <t>A0A0H3M4U6_MYCBP Succinate--CoA ligase [ADP-forming] subunit alpha OS=Mycobacterium bovis (strain BCG / Pasteur 1173P2) GN=sucD PE=3 SV=1;SUCD_MYCTU Succinate--CoA ligase [ADP-forming] subunit alpha OS=Mycobacterium tuberculosis (strain ATCC 25618 / H37Rv)</t>
  </si>
  <si>
    <t>A0A0H3M4U6</t>
  </si>
  <si>
    <t>P9WGC7</t>
  </si>
  <si>
    <t>Rv0952</t>
  </si>
  <si>
    <t>O53149_MYCTU Probable unidentified antibiotic-transport ATP-binding protein ABC transporter OS=Mycobacterium tuberculosis (strain ATCC 25618 / H37Rv) GN=Rv1458c PE=1 SV=1;A0A0H3M4V0_MYCBP Probable unidentified antibiotic-transport ATP-binding protein ABC t</t>
  </si>
  <si>
    <t>Rv1458c</t>
  </si>
  <si>
    <t>A0A0H3M4V4_MYCBP Possible magnesium chelatase OS=Mycobacterium bovis (strain BCG / Pasteur 1173P2) GN=BCG_1012 PE=4 SV=1;P71552_MYCTU Magnesium chelatase OS=Mycobacterium tuberculosis (strain ATCC 25618 / H37Rv) GN=Rv0958 PE=1 SV=1</t>
  </si>
  <si>
    <t>A0A0H3M4V4</t>
  </si>
  <si>
    <t>P71552</t>
  </si>
  <si>
    <t>Rv0958</t>
  </si>
  <si>
    <t>Y1843_MYCTU Uncharacterized oxidoreductase Rv1843c OS=Mycobacterium tuberculosis (strain ATCC 25618 / H37Rv) GN=guaB1 PE=1 SV=1;A0A0H3M4V5_MYCBP Probable inosine-5-monophosphate dehydrogenase guaB1 OS=Mycobacterium bovis (strain BCG / Pasteur 1173P2) GN=g</t>
  </si>
  <si>
    <t>P9WKI3</t>
  </si>
  <si>
    <t>A0A0H3M4V5</t>
  </si>
  <si>
    <t>Rv1843c</t>
  </si>
  <si>
    <t>O53154_MYCTU Cysteine desulfurase OS=Mycobacterium tuberculosis (strain ATCC 25618 / H37Rv) GN=sufC PE=1 SV=1;A0A0H3M4V8_MYCBP Probable conserved ATP-binding protein ABC transporter OS=Mycobacterium bovis (strain BCG / Pasteur 1173P2) GN=BCG_1524 PE=4 SV=1</t>
  </si>
  <si>
    <t>O53154</t>
  </si>
  <si>
    <t>A0A0H3M4V8</t>
  </si>
  <si>
    <t>Rv1463</t>
  </si>
  <si>
    <t>Y968_MYCTU Uncharacterized protein Rv0968 OS=Mycobacterium tuberculosis (strain ATCC 25618 / H37Rv) GN=Rv0968 PE=1 SV=1;A0A0H3M4W6_MYCBP Uncharacterized protein OS=Mycobacterium bovis (strain BCG / Pasteur 1173P2) GN=BCG_1022 PE=4 SV=1</t>
  </si>
  <si>
    <t>P9WKL9</t>
  </si>
  <si>
    <t>A0A0H3M4W6</t>
  </si>
  <si>
    <t>Rv0968</t>
  </si>
  <si>
    <t>P71538_MYCTU Acetyl-CoA carboxylase subunit alpha OS=Mycobacterium tuberculosis (strain ATCC 25618 / H37Rv) GN=accA2 PE=1 SV=2;A0A0H3M4X1_MYCBP Probable acetyl-/propionyl-coenzyme A carboxylase alpha chain (Alpha subunit) accA2 OS=Mycobacterium bovis (stra</t>
  </si>
  <si>
    <t>P71538</t>
  </si>
  <si>
    <t>A0A0H3M4X1</t>
  </si>
  <si>
    <t>Rv0973c</t>
  </si>
  <si>
    <t>A0A0H3M4X4_MYCBP Probable reductase OS=Mycobacterium bovis (strain BCG / Pasteur 1173P2) GN=BCG_1905c PE=4 SV=1;P95146_MYCTU Probable reductase OS=Mycobacterium tuberculosis (strain ATCC 25618 / H37Rv) GN=Rv1869c PE=1 SV=1</t>
  </si>
  <si>
    <t>A0A0H3M4X4</t>
  </si>
  <si>
    <t>P95146</t>
  </si>
  <si>
    <t>Rv1869c</t>
  </si>
  <si>
    <t>A0A0H3M4Y1_MYCBP Probable adhesion component transport atp-binding protein ABC transporter OS=Mycobacterium bovis (strain BCG / Pasteur 1173P2) GN=BCG_1041 PE=4 SV=1;Y986_MYCTU Uncharacterized ABC transporter ATP-binding protein Rv0986 OS=Mycobacterium tub</t>
  </si>
  <si>
    <t>Rv0986</t>
  </si>
  <si>
    <t>FABG_MYCTU 3-oxoacyl-[acyl-carrier-protein] reductase FabG1 OS=Mycobacterium tuberculosis (strain ATCC 25618 / H37Rv) GN=fabG1 PE=1 SV=1;A0A0H3M4Y2_MYCBP Probable 3-oxoacyl-[acyl-carrier protein] reductase fabG1 OS=Mycobacterium bovis (strain BCG / Pasteur</t>
  </si>
  <si>
    <t>P9WGT3</t>
  </si>
  <si>
    <t>A0A0H3M4Y2</t>
  </si>
  <si>
    <t>Rv1483</t>
  </si>
  <si>
    <t>O05574_MYCTU Conserved serine rich protein OS=Mycobacterium tuberculosis (strain ATCC 25618 / H37Rv) GN=Rv0991c PE=1 SV=3;A0A0H3M4Y6_MYCBP Conserved hypothetical serine rich protein OS=Mycobacterium bovis (strain BCG / Pasteur 1173P2) GN=BCG_1046c PE=4 SV=</t>
  </si>
  <si>
    <t>O05574</t>
  </si>
  <si>
    <t>A0A0H3M4Y6</t>
  </si>
  <si>
    <t>Rv0991c</t>
  </si>
  <si>
    <t>L7N692_MYCTU Conserved protein OS=Mycobacterium tuberculosis (strain ATCC 25618 / H37Rv) GN=Rv1489 PE=1 SV=1;A0A0H3M4Y7_MYCBP Uncharacterized protein OS=Mycobacterium bovis (strain BCG / Pasteur 1173P2) GN=BCG_1551 PE=4 SV=1</t>
  </si>
  <si>
    <t>L7N692</t>
  </si>
  <si>
    <t>A0A0H3M4Y7</t>
  </si>
  <si>
    <t>Rv1489</t>
  </si>
  <si>
    <t>O07748_MYCTU Uncharacterized protein OS=Mycobacterium tuberculosis (strain ATCC 25618 / H37Rv) GN=Rv1883c PE=1 SV=1;A0A0H3M4Y9_MYCBP Uncharacterized protein OS=Mycobacterium bovis (strain BCG / Pasteur 1173P2) GN=BCG_1920c PE=4 SV=1</t>
  </si>
  <si>
    <t>O07748</t>
  </si>
  <si>
    <t>A0A0H3M4Y9</t>
  </si>
  <si>
    <t>Rv1883c</t>
  </si>
  <si>
    <t>MUTB_MYCTU Probable methylmalonyl-CoA mutase large subunit OS=Mycobacterium tuberculosis (strain ATCC 25618 / H37Rv) GN=mutB PE=1 SV=1;A0A0H3M4Z3_MYCBP Probable methylmalonyl-COA mutase large subunit mutB OS=Mycobacterium bovis (strain BCG / Pasteur 1173P2</t>
  </si>
  <si>
    <t>P9WJK5</t>
  </si>
  <si>
    <t>A0A0H3M4Z3</t>
  </si>
  <si>
    <t>Rv1493</t>
  </si>
  <si>
    <t>O07739_MYCTU Uncharacterized protein OS=Mycobacterium tuberculosis (strain ATCC 25618 / H37Rv) GN=Rv1893 PE=1 SV=1;A0A0H3M4Z6_MYCBP Uncharacterized protein OS=Mycobacterium bovis (strain BCG / Pasteur 1173P2) GN=BCG_1931 PE=4 SV=1</t>
  </si>
  <si>
    <t>O07739</t>
  </si>
  <si>
    <t>A0A0H3M4Z6</t>
  </si>
  <si>
    <t>Rv1893</t>
  </si>
  <si>
    <t>O05582_MYCTU Uncharacterized protein OS=Mycobacterium tuberculosis (strain ATCC 25618 / H37Rv) GN=Rv0999 PE=1 SV=1;A0A0H3M4Z9_MYCBP Uncharacterized protein OS=Mycobacterium bovis (strain BCG / Pasteur 1173P2) GN=BCG_1056 PE=4 SV=1</t>
  </si>
  <si>
    <t>O05582</t>
  </si>
  <si>
    <t>A0A0H3M4Z9</t>
  </si>
  <si>
    <t>Rv0999</t>
  </si>
  <si>
    <t>A0A0H3M501_MYCBP Possible lipoprotein lppD OS=Mycobacterium bovis (strain BCG / Pasteur 1173P2) GN=lppD PE=4 SV=1;Y1899_MYCTU Uncharacterized protein Rv1899c OS=Mycobacterium tuberculosis (strain ATCC 25618 / H37Rv) GN=Rv1899c PE=1 SV=1</t>
  </si>
  <si>
    <t>A0A0H3M501</t>
  </si>
  <si>
    <t>P9WK29</t>
  </si>
  <si>
    <t>Rv1899c</t>
  </si>
  <si>
    <t>A0A0H3M506_MYCBP Putative D-amino acid oxidase aao OS=Mycobacterium bovis (strain BCG / Pasteur 1173P2) GN=aao PE=4 SV=1;DAO_MYCTU Probable D-amino-acid oxidase OS=Mycobacterium tuberculosis (strain ATCC 25618 / H37Rv) GN=aao PE=1 SV=1</t>
  </si>
  <si>
    <t>A0A0H3M506</t>
  </si>
  <si>
    <t>P9WP27</t>
  </si>
  <si>
    <t>Rv1905c</t>
  </si>
  <si>
    <t>LPPC_MYCTU Putative lipoprotein LppC OS=Mycobacterium tuberculosis (strain ATCC 25618 / H37Rv) GN=lppC PE=1 SV=2;A0A0H3M510_MYCBP Probable lipoprotein lppC OS=Mycobacterium bovis (strain BCG / Pasteur 1173P2) GN=lppC PE=4 SV=1</t>
  </si>
  <si>
    <t>P9WFN3</t>
  </si>
  <si>
    <t>A0A0H3M510</t>
  </si>
  <si>
    <t>Rv1911c</t>
  </si>
  <si>
    <t>P96375_MYCTU Conserved protein OS=Mycobacterium tuberculosis (strain ATCC 25618 / H37Rv) GN=Rv1025 PE=1 SV=4;A0A0H3M517_MYCBP Uncharacterized protein OS=Mycobacterium bovis (strain BCG / Pasteur 1173P2) GN=BCG_1082 PE=4 SV=1</t>
  </si>
  <si>
    <t>P96375</t>
  </si>
  <si>
    <t>A0A0H3M517</t>
  </si>
  <si>
    <t>Rv1025</t>
  </si>
  <si>
    <t>P95291_MYCTU Probable conserved lipoprotein OS=Mycobacterium tuberculosis (strain ATCC 25618 / H37Rv) GN=Rv1922 PE=1 SV=1;A0A0H3M519_MYCBP Probable conserved lipoprotein OS=Mycobacterium bovis (strain BCG / Pasteur 1173P2) GN=BCG_1961 PE=4 SV=1</t>
  </si>
  <si>
    <t>P95291</t>
  </si>
  <si>
    <t>A0A0H3M519</t>
  </si>
  <si>
    <t>Rv1922</t>
  </si>
  <si>
    <t>O08377_MYCTU Probable transcriptional regulator OS=Mycobacterium tuberculosis (strain ATCC 25618 / H37Rv) GN=Rv1534 PE=1 SV=1;A0A0H3M525_MYCBP Probable transcriptional regulator OS=Mycobacterium bovis (strain BCG / Pasteur 1173P2) GN=BCG_1586 PE=4 SV=1</t>
  </si>
  <si>
    <t>O08377</t>
  </si>
  <si>
    <t>A0A0H3M525</t>
  </si>
  <si>
    <t>Rv1534</t>
  </si>
  <si>
    <t>TPX_MYCTU Probable thiol peroxidase OS=Mycobacterium tuberculosis (strain ATCC 25618 / H37Rv) GN=tpx PE=1 SV=1;A0A0H3M528_MYCBP Probable thiol peroxidase OS=Mycobacterium bovis (strain BCG / Pasteur 1173P2) GN=tpx PE=3 SV=1</t>
  </si>
  <si>
    <t>P9WG35</t>
  </si>
  <si>
    <t>A0A0H3M528</t>
  </si>
  <si>
    <t>Rv1932</t>
  </si>
  <si>
    <t>SECBL_MYCTU SecB-like chaperone Rv1957 OS=Mycobacterium tuberculosis (strain ATCC 25618 / H37Rv) GN=secBL PE=1 SV=1;A0A0H3M548_MYCBP Uncharacterized protein OS=Mycobacterium bovis (strain BCG / Pasteur 1173P2) GN=BCG_1996 PE=4 SV=1</t>
  </si>
  <si>
    <t>Rv1957</t>
  </si>
  <si>
    <t>Y1993_MYCTU Uncharacterized protein Rv1993c OS=Mycobacterium tuberculosis (strain ATCC 25618 / H37Rv) GN=Rv1993c PE=1 SV=1;A0A0H3M561_MYCBP Uncharacterized protein OS=Mycobacterium bovis (strain BCG / Pasteur 1173P2) GN=BCG_2010c PE=4 SV=1</t>
  </si>
  <si>
    <t>P9WLP5</t>
  </si>
  <si>
    <t>A0A0H3M561</t>
  </si>
  <si>
    <t>Rv1993c</t>
  </si>
  <si>
    <t>A0A0H3M564_MYCBP Histidinol dehydrogenase OS=Mycobacterium bovis (strain BCG / Pasteur 1173P2) GN=hisD PE=3 SV=1;HISX_MYCTU Histidinol dehydrogenase OS=Mycobacterium tuberculosis (strain ATCC 25618 / H37Rv) GN=hisD PE=1 SV=2</t>
  </si>
  <si>
    <t>A0A0H3M564</t>
  </si>
  <si>
    <t>P9WNW9</t>
  </si>
  <si>
    <t>Rv1599</t>
  </si>
  <si>
    <t>Y1998_MYCTU Uncharacterized protein Rv1998c OS=Mycobacterium tuberculosis (strain ATCC 25618 / H37Rv) GN=Rv1998c PE=1 SV=1;A0A0H3M565_MYCBP Uncharacterized protein OS=Mycobacterium bovis (strain BCG / Pasteur 1173P2) GN=BCG_2015c PE=4 SV=1</t>
  </si>
  <si>
    <t>P9WLN9</t>
  </si>
  <si>
    <t>A0A0H3M565</t>
  </si>
  <si>
    <t>Rv1998c</t>
  </si>
  <si>
    <t>O53406_MYCTU Long-chain fatty acid--CoA ligase OS=Mycobacterium tuberculosis (strain ATCC 25618 / H37Rv) GN=fadD14 PE=1 SV=1;A0A0H3M566_MYCBP Probable medium chain fatty-acid-CoA ligase fadD14 OS=Mycobacterium bovis (strain BCG / Pasteur 1173P2) GN=fadD14</t>
  </si>
  <si>
    <t>O53406</t>
  </si>
  <si>
    <t>A0A0H3M566</t>
  </si>
  <si>
    <t>Rv1058</t>
  </si>
  <si>
    <t>Y2003_MYCTU Uncharacterized protein Rv2003c OS=Mycobacterium tuberculosis (strain ATCC 25618 / H37Rv) GN=Rv2003c PE=1 SV=1;A0A0H3M568_MYCBP Uncharacterized protein OS=Mycobacterium bovis (strain BCG / Pasteur 1173P2) GN=BCG_2020c PE=4 SV=1</t>
  </si>
  <si>
    <t>P9WJZ5</t>
  </si>
  <si>
    <t>A0A0H3M568</t>
  </si>
  <si>
    <t>Rv2003c</t>
  </si>
  <si>
    <t>TRPE_MYCTU Anthranilate synthase component 1 OS=Mycobacterium tuberculosis (strain ATCC 25618 / H37Rv) GN=trpE PE=1 SV=1;A0A0H3M569_MYCBP Anthranilate synthase component 1 OS=Mycobacterium bovis (strain BCG / Pasteur 1173P2) GN=trpE PE=3 SV=1</t>
  </si>
  <si>
    <t>P9WFX3</t>
  </si>
  <si>
    <t>A0A0H3M569</t>
  </si>
  <si>
    <t>Rv1609</t>
  </si>
  <si>
    <t>Y1063_MYCTU Uncharacterized NTE family protein Rv1063c OS=Mycobacterium tuberculosis (strain ATCC 25618 / H37Rv) GN=Rv1063c PE=1 SV=1;A0A0H3M570_MYCBP Uncharacterized protein OS=Mycobacterium bovis (strain BCG / Pasteur 1173P2) GN=BCG_1121c PE=4 SV=1</t>
  </si>
  <si>
    <t>P9WIY9</t>
  </si>
  <si>
    <t>A0A0H3M570</t>
  </si>
  <si>
    <t>Rv1063c</t>
  </si>
  <si>
    <t>KPYK_MYCTU Pyruvate kinase OS=Mycobacterium tuberculosis (strain ATCC 25618 / H37Rv) GN=pyk PE=1 SV=1;A0A0H3M573_MYCBP Pyruvate kinase OS=Mycobacterium bovis (strain BCG / Pasteur 1173P2) GN=pykA PE=3 SV=1</t>
  </si>
  <si>
    <t>P9WKE5</t>
  </si>
  <si>
    <t>A0A0H3M573</t>
  </si>
  <si>
    <t>Rv1617</t>
  </si>
  <si>
    <t>PRA_MYCTU Proline-rich antigen homolog OS=Mycobacterium tuberculosis (strain ATCC 25618 / H37Rv) GN=pra PE=1 SV=1;A0A0H3M579_MYCBP Probable Proline-rich antigen homolog pra OS=Mycobacterium bovis (strain BCG / Pasteur 1173P2) GN=pra PE=4 SV=1</t>
  </si>
  <si>
    <t>P9WIM7</t>
  </si>
  <si>
    <t>A0A0H3M579</t>
  </si>
  <si>
    <t>Rv1078</t>
  </si>
  <si>
    <t>O53432_MYCTU Conserved protein OS=Mycobacterium tuberculosis (strain ATCC 25618 / H37Rv) GN=Rv1084 PE=1 SV=1;A0A0H3M580_MYCBP Uncharacterized protein OS=Mycobacterium bovis (strain BCG / Pasteur 1173P2) GN=BCG_1142 PE=4 SV=1</t>
  </si>
  <si>
    <t>O53432</t>
  </si>
  <si>
    <t>A0A0H3M580</t>
  </si>
  <si>
    <t>Rv1084</t>
  </si>
  <si>
    <t>VPB45_MYCTU Putative antitoxin VapB45 OS=Mycobacterium tuberculosis (strain ATCC 25618 / H37Rv) GN=vapB45 PE=1 SV=3;A0A0H3M582_MYCBP Uncharacterized protein OS=Mycobacterium bovis (strain BCG / Pasteur 1173P2) GN=BCG_2035 PE=4 SV=1</t>
  </si>
  <si>
    <t>O53464</t>
  </si>
  <si>
    <t>A0A0H3M582</t>
  </si>
  <si>
    <t>Rv2018</t>
  </si>
  <si>
    <t>A0A0H3M586_MYCBP Serine hydroxymethyltransferase OS=Mycobacterium bovis (strain BCG / Pasteur 1173P2) GN=glyA1 PE=3 SV=1</t>
  </si>
  <si>
    <t>A0A0H3M586</t>
  </si>
  <si>
    <t>FUMC_MYCTU Fumarate hydratase class II OS=Mycobacterium tuberculosis (strain ATCC 25618 / H37Rv) GN=fumC PE=1 SV=1;A0A0H3M589_MYCBP Fumarate hydratase class II OS=Mycobacterium bovis (strain BCG / Pasteur 1173P2) GN=fum PE=3 SV=1</t>
  </si>
  <si>
    <t>P9WN93</t>
  </si>
  <si>
    <t>A0A0H3M589</t>
  </si>
  <si>
    <t>Rv1098c</t>
  </si>
  <si>
    <t>ACR_MYCTU Alpha-crystallin OS=Mycobacterium tuberculosis (strain ATCC 25618 / H37Rv) GN=hspX PE=1 SV=1;A0A0H3M591_MYCBP Heat shock protein hspX OS=Mycobacterium bovis (strain BCG / Pasteur 1173P2) GN=hspX PE=3 SV=1</t>
  </si>
  <si>
    <t>P9WMK1</t>
  </si>
  <si>
    <t>A0A0H3M591</t>
  </si>
  <si>
    <t>Rv2031c</t>
  </si>
  <si>
    <t>O86351_MYCTU Uncharacterized protein OS=Mycobacterium tuberculosis (strain ATCC 25618 / H37Rv) GN=Rv1111c PE=1 SV=2;A0A0H3M597_MYCBP Uncharacterized protein OS=Mycobacterium bovis (strain BCG / Pasteur 1173P2) GN=BCG_1171c PE=4 SV=1</t>
  </si>
  <si>
    <t>O86351</t>
  </si>
  <si>
    <t>A0A0H3M597</t>
  </si>
  <si>
    <t>Rv1111c</t>
  </si>
  <si>
    <t>O53485_MYCTU ABC transporter OS=Mycobacterium tuberculosis (strain ATCC 25618 / H37Rv) GN=Rv2041c PE=1 SV=1;A0A0H3M599_MYCBP Probable sugar-binding lipoprotein OS=Mycobacterium bovis (strain BCG / Pasteur 1173P2) GN=BCG_2060c PE=4 SV=1</t>
  </si>
  <si>
    <t>O53485</t>
  </si>
  <si>
    <t>A0A0H3M599</t>
  </si>
  <si>
    <t>Rv2041c</t>
  </si>
  <si>
    <t>PPMNT_MYCTU Bifunctional apolipoprotein N-acyltransferase/polyprenol monophosphomannose synthase OS=Mycobacterium tuberculosis (strain ATCC 25618 / H37Rv) GN=ppm1 PE=1 SV=1;PPMNT_MYCBP Bifunctional apolipoprotein N-acyltransferase/polyprenol monophosphoman</t>
  </si>
  <si>
    <t>O53493</t>
  </si>
  <si>
    <t>A0A0H3M5A8</t>
  </si>
  <si>
    <t>Rv2051c</t>
  </si>
  <si>
    <t>O06149_MYCTU Uncharacterized protein OS=Mycobacterium tuberculosis (strain ATCC 25618 / H37Rv) GN=Rv1632c PE=1 SV=1;A0A0H3M5A9_MYCBP Uncharacterized protein OS=Mycobacterium bovis (strain BCG / Pasteur 1173P2) GN=BCG_1670c PE=4 SV=1</t>
  </si>
  <si>
    <t>O06149</t>
  </si>
  <si>
    <t>A0A0H3M5A9</t>
  </si>
  <si>
    <t>Rv1632c</t>
  </si>
  <si>
    <t>O06154_MYCTU Conserved protein OS=Mycobacterium tuberculosis (strain ATCC 25618 / H37Rv) GN=Rv1637c PE=1 SV=2;A0A0H3M5B3_MYCBP Uncharacterized protein OS=Mycobacterium bovis (strain BCG / Pasteur 1173P2) GN=BCG_1675c PE=4 SV=1</t>
  </si>
  <si>
    <t>O06154</t>
  </si>
  <si>
    <t>A0A0H3M5B3</t>
  </si>
  <si>
    <t>Rv1637c</t>
  </si>
  <si>
    <t>A0A0H3M5C1_MYCBP Phenylalanine--tRNA ligase beta subunit OS=Mycobacterium bovis (strain BCG / Pasteur 1173P2) GN=pheT PE=3 SV=1;SYFB_MYCTU Phenylalanine--tRNA ligase beta subunit OS=Mycobacterium tuberculosis (strain ATCC 25618 / H37Rv) GN=pheT PE=1 SV=1</t>
  </si>
  <si>
    <t>A0A0H3M5C1</t>
  </si>
  <si>
    <t>P9WFU1</t>
  </si>
  <si>
    <t>Rv1650</t>
  </si>
  <si>
    <t>I6XYM2_MYCTU Probable conserved lipoprotein DsbF OS=Mycobacterium tuberculosis (strain ATCC 25618 / H37Rv) GN=dsbF PE=1 SV=1;A0A0H3M5E1_MYCBP Probable conserved lipoprotein dsbF OS=Mycobacterium bovis (strain BCG / Pasteur 1173P2) GN=dsbF PE=4 SV=1</t>
  </si>
  <si>
    <t>I6XYM2</t>
  </si>
  <si>
    <t>A0A0H3M5E1</t>
  </si>
  <si>
    <t>Rv1677</t>
  </si>
  <si>
    <t>O50423_MYCTU Probable transcriptional regulatory protein OS=Mycobacterium tuberculosis (strain ATCC 25618 / H37Rv) GN=Rv1167c PE=1 SV=1;A0A0H3M5E4_MYCBP Probable transcriptional regulatory protein OS=Mycobacterium bovis (strain BCG / Pasteur 1173P2) GN=BCG</t>
  </si>
  <si>
    <t>O50423</t>
  </si>
  <si>
    <t>A0A0H3M5E4</t>
  </si>
  <si>
    <t>Rv1167c</t>
  </si>
  <si>
    <t>PAFC_MYCTU Protein PafC OS=Mycobacterium tuberculosis (strain ATCC 25618 / H37Rv) GN=pafC PE=1 SV=1;A0A0H3M5F0_MYCBP Uncharacterized protein OS=Mycobacterium bovis (strain BCG / Pasteur 1173P2) GN=BCG_2115c PE=4 SV=1</t>
  </si>
  <si>
    <t>P9WIL9</t>
  </si>
  <si>
    <t>A0A0H3M5F0</t>
  </si>
  <si>
    <t>Rv2095c</t>
  </si>
  <si>
    <t>O50434_MYCTU Aminotransferase OS=Mycobacterium tuberculosis (strain ATCC 25618 / H37Rv) GN=Rv1178 PE=1 SV=1;A0A0H3M5F4_MYCBP Aminotransferase OS=Mycobacterium bovis (strain BCG / Pasteur 1173P2) GN=BCG_1241 PE=3 SV=1</t>
  </si>
  <si>
    <t>O50434</t>
  </si>
  <si>
    <t>A0A0H3M5F4</t>
  </si>
  <si>
    <t>Rv1178</t>
  </si>
  <si>
    <t>O33195_MYCTU Uncharacterized protein OS=Mycobacterium tuberculosis (strain ATCC 25618 / H37Rv) GN=Rv1693 PE=1 SV=1;A0A0H3M5F6_MYCBP Uncharacterized protein OS=Mycobacterium bovis (strain BCG / Pasteur 1173P2) GN=BCG_1731 PE=4 SV=1</t>
  </si>
  <si>
    <t>O33195</t>
  </si>
  <si>
    <t>A0A0H3M5F6</t>
  </si>
  <si>
    <t>Rv1693</t>
  </si>
  <si>
    <t>DOP_MYCTU Pup deamidase/depupylase OS=Mycobacterium tuberculosis (strain ATCC 25618 / H37Rv) GN=dop PE=1 SV=1;A0A0H3M5G3_MYCBP Uncharacterized protein OS=Mycobacterium bovis (strain BCG / Pasteur 1173P2) GN=BCG_2129c PE=4 SV=1</t>
  </si>
  <si>
    <t>P9WNU9</t>
  </si>
  <si>
    <t>A0A0H3M5G3</t>
  </si>
  <si>
    <t>Rv2112c</t>
  </si>
  <si>
    <t>A0A0H3M5G5_MYCBP Possible alternative RNA polymerase sigma factor sigI OS=Mycobacterium bovis (strain BCG / Pasteur 1173P2) GN=sigI PE=3 SV=1;SIGI_MYCTU Probable ECF RNA polymerase sigma factor SigI OS=Mycobacterium tuberculosis (strain ATCC 25618 / H37Rv)</t>
  </si>
  <si>
    <t>A0A0H3M5G5</t>
  </si>
  <si>
    <t>P9WGH3</t>
  </si>
  <si>
    <t>Rv1189</t>
  </si>
  <si>
    <t>TRMI_MYCTU tRNA (adenine(58)-N(1))-methyltransferase TrmI OS=Mycobacterium tuberculosis (strain ATCC 25618 / H37Rv) GN=trmI PE=1 SV=1;A0A0H3M5G7_MYCBP tRNA (adenine(58)-N(1))-methyltransferase TrmI OS=Mycobacterium bovis (strain BCG / Pasteur 1173P2) GN=BC</t>
  </si>
  <si>
    <t>P9WFZ1</t>
  </si>
  <si>
    <t>A0A0H3M5G7</t>
  </si>
  <si>
    <t>Rv2118c</t>
  </si>
  <si>
    <t>A0A0H3M5H1_MYCBP Putative initiation inhibitor protein OS=Mycobacterium bovis (strain BCG / Pasteur 1173P2) GN=BCG_1747 PE=4 SV=1;Y1708_MYCTU Uncharacterized protein Rv1708 OS=Mycobacterium tuberculosis (strain ATCC 25618 / H37Rv) GN=Rv1708 PE=1 SV=1</t>
  </si>
  <si>
    <t>A0A0H3M5H1</t>
  </si>
  <si>
    <t>P9WLT1</t>
  </si>
  <si>
    <t>Rv1708</t>
  </si>
  <si>
    <t>DAPD_MYCTU 2,3,4,5-tetrahydropyridine-2,6-dicarboxylate N-succinyltransferase OS=Mycobacterium tuberculosis (strain ATCC 25618 / H37Rv) GN=dapD PE=1 SV=1;A0A0H3M5H2_MYCBP 2,3,4,5-tetrahydropyridine-2,6-dicarboxylate N-succinyltransferase OS=Mycobacterium b</t>
  </si>
  <si>
    <t>P9WP21</t>
  </si>
  <si>
    <t>A0A0H3M5H2</t>
  </si>
  <si>
    <t>Rv1201c</t>
  </si>
  <si>
    <t>CYSQ_MYCTU 3-phosphoadenosine 5-phosphate phosphatase OS=Mycobacterium tuberculosis (strain ATCC 25618 / H37Rv) GN=cysQ PE=1 SV=1;A0A0H3M5H9_MYCBP Uncharacterized protein OS=Mycobacterium bovis (strain BCG / Pasteur 1173P2) GN=cysQ PE=4 SV=1</t>
  </si>
  <si>
    <t>P9WKJ1</t>
  </si>
  <si>
    <t>A0A0H3M5H9</t>
  </si>
  <si>
    <t>Rv2131c</t>
  </si>
  <si>
    <t>O05307_MYCTU Long-chain-acyl-CoA synthetase OS=Mycobacterium tuberculosis (strain ATCC 25618 / H37Rv) GN=fadD6 PE=1 SV=1;A0A0H3M5I0_MYCBP Probable fatty-acid-CoA ligase fadD6 OS=Mycobacterium bovis (strain BCG / Pasteur 1173P2) GN=fadD6 PE=4 SV=1</t>
  </si>
  <si>
    <t>O05307</t>
  </si>
  <si>
    <t>A0A0H3M5I0</t>
  </si>
  <si>
    <t>Rv1206</t>
  </si>
  <si>
    <t>O06238_MYCTU Uncharacterized protein OS=Mycobacterium tuberculosis (strain ATCC 25618 / H37Rv) GN=Rv2137c PE=1 SV=1;A0A0H3M5I2_MYCBP Uncharacterized protein OS=Mycobacterium bovis (strain BCG / Pasteur 1173P2) GN=BCG_2154c PE=4 SV=1</t>
  </si>
  <si>
    <t>O06238</t>
  </si>
  <si>
    <t>A0A0H3M5I2</t>
  </si>
  <si>
    <t>Rv2137c</t>
  </si>
  <si>
    <t>O05312_MYCTU Conserved protein OS=Mycobacterium tuberculosis (strain ATCC 25618 / H37Rv) GN=Rv1211 PE=1 SV=3;A0A0H3M5I5_MYCBP Uncharacterized protein OS=Mycobacterium bovis (strain BCG / Pasteur 1173P2) GN=BCG_1271 PE=4 SV=1</t>
  </si>
  <si>
    <t>O05312</t>
  </si>
  <si>
    <t>A0A0H3M5I5</t>
  </si>
  <si>
    <t>Rv1211</t>
  </si>
  <si>
    <t>A0A0H3M5J1_MYCBP Probable serine protease htrA OS=Mycobacterium bovis (strain BCG / Pasteur 1173P2) GN=htrA PE=4 SV=1;O06291_MYCTU Probable serine protease HtrA (DEGP protein) OS=Mycobacterium tuberculosis (strain ATCC 25618 / H37Rv) GN=htrA PE=1 SV=3</t>
  </si>
  <si>
    <t>A0A0H3M5J1</t>
  </si>
  <si>
    <t>O06291</t>
  </si>
  <si>
    <t>Rv1223</t>
  </si>
  <si>
    <t>P71990_MYCTU Alkyl hydroperoxide reductase OS=Mycobacterium tuberculosis (strain ATCC 25618 / H37Rv) GN=Rv1732c PE=1 SV=1;A0A0H3M5J2_MYCBP Uncharacterized protein OS=Mycobacterium bovis (strain BCG / Pasteur 1173P2) GN=BCG_1771c PE=4 SV=1</t>
  </si>
  <si>
    <t>P71990</t>
  </si>
  <si>
    <t>A0A0H3M5J2</t>
  </si>
  <si>
    <t>Rv1732c</t>
  </si>
  <si>
    <t>APBC_MYCTU Iron-sulfur cluster carrier protein OS=Mycobacterium tuberculosis (strain ATCC 25618 / H37Rv) GN=mrp PE=1 SV=1;A0A0H3M5J5_MYCBP Iron-sulfur cluster carrier protein OS=Mycobacterium bovis (strain BCG / Pasteur 1173P2) GN=mrp PE=3 SV=1</t>
  </si>
  <si>
    <t>P9WJN7</t>
  </si>
  <si>
    <t>A0A0H3M5J5</t>
  </si>
  <si>
    <t>Rv1229c</t>
  </si>
  <si>
    <t>MURE_MYCTU UDP-N-acetylmuramoyl-L-alanyl-D-glutamate--2,6-diaminopimelate ligase OS=Mycobacterium tuberculosis (strain ATCC 25618 / H37Rv) GN=murE PE=1 SV=1;A0A0H3M5J7_MYCBP UDP-N-acetylmuramoyl-L-alanyl-D-glutamate--2,6-diaminopimelate ligase OS=Mycobacte</t>
  </si>
  <si>
    <t>P9WJL3</t>
  </si>
  <si>
    <t>A0A0H3M5J7</t>
  </si>
  <si>
    <t>Rv2158c</t>
  </si>
  <si>
    <t>P72005_MYCTU Uncharacterized protein OS=Mycobacterium tuberculosis (strain ATCC 25618 / H37Rv) GN=Rv1748 PE=1 SV=1;A0A0H3M5K5_MYCBP Uncharacterized protein OS=Mycobacterium bovis (strain BCG / Pasteur 1173P2) GN=BCG_1787 PE=4 SV=1</t>
  </si>
  <si>
    <t>P72005</t>
  </si>
  <si>
    <t>A0A0H3M5K5</t>
  </si>
  <si>
    <t>Rv1748</t>
  </si>
  <si>
    <t>O50460_MYCTU Acetoin dehydrogenase OS=Mycobacterium tuberculosis (strain ATCC 25618 / H37Rv) GN=Rv1245c PE=1 SV=1;A0A0H3M5K7_MYCBP Probable short-chain type dehydrogenase/reductase OS=Mycobacterium bovis (strain BCG / Pasteur 1173P2) GN=BCG_1305c PE=3 SV=1</t>
  </si>
  <si>
    <t>O50460</t>
  </si>
  <si>
    <t>A0A0H3M5K7</t>
  </si>
  <si>
    <t>Rv1245c</t>
  </si>
  <si>
    <t>O53506_MYCTU Conserved protein OS=Mycobacterium tuberculosis (strain ATCC 25618 / H37Rv) GN=Rv2172c PE=1 SV=3;A0A0H3M5K8_MYCBP Uncharacterized protein OS=Mycobacterium bovis (strain BCG / Pasteur 1173P2) GN=BCG_2187c PE=4 SV=1</t>
  </si>
  <si>
    <t>O53506</t>
  </si>
  <si>
    <t>A0A0H3M5K8</t>
  </si>
  <si>
    <t>Rv2172c</t>
  </si>
  <si>
    <t>O50466_MYCTU Nuclease OS=Mycobacterium tuberculosis (strain ATCC 25618 / H37Rv) GN=Rv1251c PE=1 SV=3;A0A0H3M5L3_MYCBP Uncharacterized protein OS=Mycobacterium bovis (strain BCG / Pasteur 1173P2) GN=BCG_1311c PE=4 SV=1</t>
  </si>
  <si>
    <t>O50466</t>
  </si>
  <si>
    <t>A0A0H3M5L3</t>
  </si>
  <si>
    <t>Rv1251c</t>
  </si>
  <si>
    <t>O06796_MYCTU Possible exported protein OS=Mycobacterium tuberculosis (strain ATCC 25618 / H37Rv) GN=Rv1761c PE=1 SV=1;A0A0H3M5M1_MYCBP Hypothetical exported protein OS=Mycobacterium bovis (strain BCG / Pasteur 1173P2) GN=BCG_1802c PE=4 SV=1</t>
  </si>
  <si>
    <t>O06796</t>
  </si>
  <si>
    <t>A0A0H3M5M1</t>
  </si>
  <si>
    <t>Rv1761c</t>
  </si>
  <si>
    <t>O33177_MYCTU Oxidoreductase OS=Mycobacterium tuberculosis (strain ATCC 25618 / H37Rv) GN=Rv1774 PE=1 SV=1;A0A0H3M5M8_MYCBP Probable oxidoreductase OS=Mycobacterium bovis (strain BCG / Pasteur 1173P2) GN=BCG_1807 PE=4 SV=1</t>
  </si>
  <si>
    <t>O33177</t>
  </si>
  <si>
    <t>A0A0H3M5M8</t>
  </si>
  <si>
    <t>Rv1774</t>
  </si>
  <si>
    <t>EMBR_MYCTU Transcriptional regulatory protein EmbR OS=Mycobacterium tuberculosis (strain ATCC 25618 / H37Rv) GN=embR PE=1 SV=1;A0A0H3M5N0_MYCBP Probable transcriptional regulatory protein embR OS=Mycobacterium bovis (strain BCG / Pasteur 1173P2) GN=embR PE</t>
  </si>
  <si>
    <t>P9WGJ9</t>
  </si>
  <si>
    <t>A0A0H3M5N0</t>
  </si>
  <si>
    <t>Rv1267c</t>
  </si>
  <si>
    <t>CP143_MYCTU Putative cytochrome P450 143 OS=Mycobacterium tuberculosis (strain ATCC 25618 / H37Rv) GN=cyp143 PE=1 SV=1;A0A0H3M5N8_MYCBP Probable cytochrome P450 143 cyp143 OS=Mycobacterium bovis (strain BCG / Pasteur 1173P2) GN=cyp143 PE=3 SV=1</t>
  </si>
  <si>
    <t>P9WPL3</t>
  </si>
  <si>
    <t>A0A0H3M5N8</t>
  </si>
  <si>
    <t>Rv1785c</t>
  </si>
  <si>
    <t>Q50699_MYCTU Uncharacterized protein OS=Mycobacterium tuberculosis (strain ATCC 25618 / H37Rv) GN=Rv1277 PE=1 SV=2;A0A0H3M5P0_MYCBP Uncharacterized protein OS=Mycobacterium bovis (strain BCG / Pasteur 1173P2) GN=BCG_1336 PE=4 SV=1</t>
  </si>
  <si>
    <t>Q50699</t>
  </si>
  <si>
    <t>A0A0H3M5P0</t>
  </si>
  <si>
    <t>Rv1277</t>
  </si>
  <si>
    <t>DCDA_MYCTU Diaminopimelate decarboxylase OS=Mycobacterium tuberculosis (strain ATCC 25618 / H37Rv) GN=lysA PE=1 SV=1;A0A0H3M5P9_MYCBP Diaminopimelate decarboxylase OS=Mycobacterium bovis (strain BCG / Pasteur 1173P2) GN=lysA PE=3 SV=1</t>
  </si>
  <si>
    <t>P9WIU7</t>
  </si>
  <si>
    <t>A0A0H3M5P9</t>
  </si>
  <si>
    <t>Rv1293</t>
  </si>
  <si>
    <t>A0A0H3M5Q8_MYCBP Conserved hypothetical secreted protein OS=Mycobacterium bovis (strain BCG / Pasteur 1173P2) GN=BCG_1372 PE=4 SV=1;Y1312_MYCTU Uncharacterized protein Rv1312 OS=Mycobacterium tuberculosis (strain ATCC 25618 / H37Rv) GN=Rv1312 PE=1 SV=1</t>
  </si>
  <si>
    <t>A0A0H3M5Q8</t>
  </si>
  <si>
    <t>P9WM29</t>
  </si>
  <si>
    <t>Rv1312</t>
  </si>
  <si>
    <t>OGT_MYCTU Methylated-DNA--protein-cysteine methyltransferase OS=Mycobacterium tuberculosis (strain ATCC 25618 / H37Rv) GN=ogt PE=1 SV=1;A0A0H3M5R1_MYCBP Methylated-DNA--protein-cysteine methyltransferase OS=Mycobacterium bovis (strain BCG / Pasteur 1173P2)</t>
  </si>
  <si>
    <t>P9WJW5</t>
  </si>
  <si>
    <t>A0A0H3M5R1</t>
  </si>
  <si>
    <t>Rv1316c</t>
  </si>
  <si>
    <t>ADOK_MYCTU Adenosine kinase OS=Mycobacterium tuberculosis (strain ATCC 25618 / H37Rv) GN=adoK PE=1 SV=1;A0A0H3M5R5_MYCBP Adenosine kinase OS=Mycobacterium bovis (strain BCG / Pasteur 1173P2) GN=adoK PE=4 SV=1</t>
  </si>
  <si>
    <t>P9WID5</t>
  </si>
  <si>
    <t>A0A0H3M5R5</t>
  </si>
  <si>
    <t>Rv2202c</t>
  </si>
  <si>
    <t>Y1830_MYCTU Uncharacterized HTH-type transcriptional regulator Rv1830 OS=Mycobacterium tuberculosis (strain ATCC 25618 / H37Rv) GN=Rv1830 PE=1 SV=1;A0A0H3M5R7_MYCBP Uncharacterized protein OS=Mycobacterium bovis (strain BCG / Pasteur 1173P2) GN=BCG_1865 PE</t>
  </si>
  <si>
    <t>P9WME5</t>
  </si>
  <si>
    <t>A0A0H3M5R7</t>
  </si>
  <si>
    <t>Rv1830</t>
  </si>
  <si>
    <t>A0A0H3M5S1_MYCBP Uncharacterized protein OS=Mycobacterium bovis (strain BCG / Pasteur 1173P2) GN=BCG_1871c PE=4 SV=1;Y1836_MYCTU Uncharacterized protein Rv1836c OS=Mycobacterium tuberculosis (strain ATCC 25618 / H37Rv) GN=Rv1836c PE=1 SV=1</t>
  </si>
  <si>
    <t>A0A0H3M5S1</t>
  </si>
  <si>
    <t>P9WLQ9</t>
  </si>
  <si>
    <t>Rv1836c</t>
  </si>
  <si>
    <t>A0A0H3M5S4_MYCBP Dihydrolipoamide acetyltransferase component of pyruvate dehydrogenase complex OS=Mycobacterium bovis (strain BCG / Pasteur 1173P2) GN=dlaT PE=3 SV=1;ODP2_MYCTU Dihydrolipoyllysine-residue acetyltransferase component of pyruvate dehydrogen</t>
  </si>
  <si>
    <t>A0A0H3M5S4</t>
  </si>
  <si>
    <t>P9WIS7</t>
  </si>
  <si>
    <t>Rv2215</t>
  </si>
  <si>
    <t>Y2237_MYCTU Uncharacterized protein Rv2237 OS=Mycobacterium tuberculosis (strain ATCC 25618 / H37Rv) GN=Rv2237 PE=1 SV=1;A0A0H3M5U3_MYCBP Uncharacterized protein OS=Mycobacterium bovis (strain BCG / Pasteur 1173P2) GN=BCG_2254 PE=4 SV=1</t>
  </si>
  <si>
    <t>P9WLH1</t>
  </si>
  <si>
    <t>A0A0H3M5U3</t>
  </si>
  <si>
    <t>Rv2237</t>
  </si>
  <si>
    <t>Y2242_MYCTU Uncharacterized protein Rv2242 OS=Mycobacterium tuberculosis (strain ATCC 25618 / H37Rv) GN=Rv2242 PE=1 SV=1;A0A0H3M5U7_MYCBP Uncharacterized protein OS=Mycobacterium bovis (strain BCG / Pasteur 1173P2) GN=BCG_2259 PE=4 SV=1</t>
  </si>
  <si>
    <t>P9WPH5</t>
  </si>
  <si>
    <t>A0A0H3M5U7</t>
  </si>
  <si>
    <t>Rv2242</t>
  </si>
  <si>
    <t>PCC6_MYCTU Probable propionyl-CoA carboxylase beta chain 6 OS=Mycobacterium tuberculosis (strain ATCC 25618 / H37Rv) GN=accD6 PE=1 SV=1;A0A0H3M5V0_MYCBP Acetyl/propionyl-CoA carboxylase (Beta subunit) accD6 OS=Mycobacterium bovis (strain BCG / Pasteur 1173</t>
  </si>
  <si>
    <t>P9WQH5</t>
  </si>
  <si>
    <t>A0A0H3M5V0</t>
  </si>
  <si>
    <t>Rv2247</t>
  </si>
  <si>
    <t>A0A0H3M5V5_MYCBP Possible flavoprotein OS=Mycobacterium bovis (strain BCG / Pasteur 1173P2) GN=BCG_2269 PE=4 SV=1;L0TBR2_MYCTU Possible flavoprotein OS=Mycobacterium tuberculosis (strain ATCC 25618 / H37Rv) GN=Rv2251 PE=1 SV=1</t>
  </si>
  <si>
    <t>A0A0H3M5V5</t>
  </si>
  <si>
    <t>L0TBR2</t>
  </si>
  <si>
    <t>Rv2251</t>
  </si>
  <si>
    <t>A0A0H3M5V7_MYCBP Possible transmembrane protein OS=Mycobacterium bovis (strain BCG / Pasteur 1173P2) GN=BCG_1925c PE=4 SV=1;O07744_MYCTU Possible transmembrane protein OS=Mycobacterium tuberculosis (strain ATCC 25618 / H37Rv) GN=Rv1888c PE=4 SV=1</t>
  </si>
  <si>
    <t>A0A0H3M5V7</t>
  </si>
  <si>
    <t>O07744</t>
  </si>
  <si>
    <t>Rv1888c</t>
  </si>
  <si>
    <t>CARA_MYCTU Carbamoyl-phosphate synthase small chain OS=Mycobacterium tuberculosis (strain ATCC 25618 / H37Rv) GN=carA PE=1 SV=1;A0A0H3M5W3_MYCBP Carbamoyl-phosphate synthase small chain OS=Mycobacterium bovis (strain BCG / Pasteur 1173P2) GN=carA PE=3 SV=1</t>
  </si>
  <si>
    <t>P9WPK5</t>
  </si>
  <si>
    <t>A0A0H3M5W3</t>
  </si>
  <si>
    <t>Rv1383</t>
  </si>
  <si>
    <t>KGUA_MYCTU Guanylate kinase OS=Mycobacterium tuberculosis (strain ATCC 25618 / H37Rv) GN=gmk PE=1 SV=1;A0A0H3M5W6_MYCBP Guanylate kinase OS=Mycobacterium bovis (strain BCG / Pasteur 1173P2) GN=gmk PE=3 SV=1</t>
  </si>
  <si>
    <t>P9WKE9</t>
  </si>
  <si>
    <t>A0A0H3M5W6</t>
  </si>
  <si>
    <t>Rv1389</t>
  </si>
  <si>
    <t>A0A0H3M5X5_MYCBP Possible glycerolphosphodiesterase OS=Mycobacterium bovis (strain BCG / Pasteur 1173P2) GN=BCG_2294c PE=4 SV=1;Y2277_MYCTU Uncharacterized protein Rv2277c OS=Mycobacterium tuberculosis (strain ATCC 25618 / H37Rv) GN=Rv2277c PE=1 SV=1</t>
  </si>
  <si>
    <t>A0A0H3M5X5</t>
  </si>
  <si>
    <t>P9WLF1</t>
  </si>
  <si>
    <t>Rv2277c</t>
  </si>
  <si>
    <t>A0A0H3M5X7_MYCBP Probable isocitrate lyase aceA OS=Mycobacterium bovis (strain BCG / Pasteur 1173P2) GN=aceA PE=4 SV=1</t>
  </si>
  <si>
    <t>A0A0H3M5X7</t>
  </si>
  <si>
    <t>O07718</t>
  </si>
  <si>
    <t>Q50681_MYCTU Esterase OS=Mycobacterium tuberculosis (strain ATCC 25618 / H37Rv) GN=lipM PE=1 SV=1;A0A0H3M5X8_MYCBP Probable esterase LipM OS=Mycobacterium bovis (strain BCG / Pasteur 1173P2) GN=lipM PE=4 SV=1</t>
  </si>
  <si>
    <t>Q50681</t>
  </si>
  <si>
    <t>A0A0H3M5X8</t>
  </si>
  <si>
    <t>Rv2284</t>
  </si>
  <si>
    <t>A0A0H3M5Y1_MYCBP Probable fmu protein OS=Mycobacterium bovis (strain BCG / Pasteur 1173P2) GN=fmu PE=3 SV=1;Y1407_MYCTU Putative methyltransferase Rv1407 OS=Mycobacterium tuberculosis (strain ATCC 25618 / H37Rv) GN=Rv1407 PE=1 SV=1</t>
  </si>
  <si>
    <t>A0A0H3M5Y1</t>
  </si>
  <si>
    <t>P9WGX3</t>
  </si>
  <si>
    <t>Rv1407</t>
  </si>
  <si>
    <t>O53963_MYCTU Lipoprotein OS=Mycobacterium tuberculosis (strain ATCC 25618 / H37Rv) GN=lppF PE=4 SV=2;A0A0H3M5Y2_MYCBP Probable conserved lipoprotein lppF OS=Mycobacterium bovis (strain BCG / Pasteur 1173P2) GN=lppF PE=4 SV=1</t>
  </si>
  <si>
    <t>O53963</t>
  </si>
  <si>
    <t>A0A0H3M5Y2</t>
  </si>
  <si>
    <t>Rv1921c</t>
  </si>
  <si>
    <t>MP63_MYCTU Immunogenic protein MPT63 OS=Mycobacterium tuberculosis (strain ATCC 25618 / H37Rv) GN=mpt63 PE=1 SV=1;A0A0H3M5Y6_MYCBP Immunogenic protein mpt63 OS=Mycobacterium bovis (strain BCG / Pasteur 1173P2) GN=mpt63 PE=4 SV=1</t>
  </si>
  <si>
    <t>P9WIP1</t>
  </si>
  <si>
    <t>A0A0H3M5Y6</t>
  </si>
  <si>
    <t>Rv1926c</t>
  </si>
  <si>
    <t>CBL_MYCTU Putative cystathionine beta-lyase OS=Mycobacterium tuberculosis (strain ATCC 25618 / H37Rv) GN=Rv2294 PE=1 SV=1;A0A0H3M5Y7_MYCBP Probable aminotransferase OS=Mycobacterium bovis (strain BCG / Pasteur 1173P2) GN=BCG_2310 PE=4 SV=1</t>
  </si>
  <si>
    <t>P9WQ83</t>
  </si>
  <si>
    <t>A0A0H3M5Y7</t>
  </si>
  <si>
    <t>Rv2294</t>
  </si>
  <si>
    <t>Y1419_MYCTU Uncharacterized protein Rv1419 OS=Mycobacterium tuberculosis (strain ATCC 25618 / H37Rv) GN=Rv1419 PE=1 SV=1;A0A0H3M5Y9_MYCBP Uncharacterized protein OS=Mycobacterium bovis (strain BCG / Pasteur 1173P2) GN=BCG_1480 PE=4 SV=1</t>
  </si>
  <si>
    <t>P9WLX9</t>
  </si>
  <si>
    <t>A0A0H3M5Y9</t>
  </si>
  <si>
    <t>Rv1419</t>
  </si>
  <si>
    <t>A0A0H3M5Z7_MYCBP Uncharacterized protein OS=Mycobacterium bovis (strain BCG / Pasteur 1173P2) GN=BCG_2321 PE=4 SV=1;Y2305_MYCTU Uncharacterized protein Rv2305 OS=Mycobacterium tuberculosis (strain ATCC 25618 / H37Rv) GN=Rv2305 PE=1 SV=1</t>
  </si>
  <si>
    <t>A0A0H3M5Z7</t>
  </si>
  <si>
    <t>P9WLD1</t>
  </si>
  <si>
    <t>Rv2305</t>
  </si>
  <si>
    <t>P71897_MYCTU Conserved protein OS=Mycobacterium tuberculosis (strain ATCC 25618 / H37Rv) GN=Rv2315c PE=1 SV=2;A0A0H3M610_MYCBP Uncharacterized protein OS=Mycobacterium bovis (strain BCG / Pasteur 1173P2) GN=BCG_2336c PE=4 SV=1</t>
  </si>
  <si>
    <t>P71897</t>
  </si>
  <si>
    <t>A0A0H3M610</t>
  </si>
  <si>
    <t>Rv2315c</t>
  </si>
  <si>
    <t>O06815_MYCTU ATPase OS=Mycobacterium tuberculosis (strain ATCC 25618 / H37Rv) GN=Rv1444c PE=1 SV=1;A0A0H3M611_MYCBP Uncharacterized protein OS=Mycobacterium bovis (strain BCG / Pasteur 1173P2) GN=BCG_1505c PE=4 SV=1</t>
  </si>
  <si>
    <t>O06815</t>
  </si>
  <si>
    <t>A0A0H3M611</t>
  </si>
  <si>
    <t>Rv1444c</t>
  </si>
  <si>
    <t>Y1461_MYCTU UPF0051 protein Rv1461 OS=Mycobacterium tuberculosis (strain ATCC 25618 / H37Rv) GN=Rv1461 PE=1 SV=1;A0A0H3M629_MYCBP Uncharacterized protein OS=Mycobacterium bovis (strain BCG / Pasteur 1173P2) GN=BCG_1522 PE=4 SV=1</t>
  </si>
  <si>
    <t>P9WFP7</t>
  </si>
  <si>
    <t>A0A0H3M629</t>
  </si>
  <si>
    <t>Rv1461</t>
  </si>
  <si>
    <t>CYSK_MYCTU O-acetylserine sulfhydrylase OS=Mycobacterium tuberculosis (strain ATCC 25618 / H37Rv) GN=cysK1 PE=1 SV=1;A0A0H3M632_MYCBP Cysteine synthase OS=Mycobacterium bovis (strain BCG / Pasteur 1173P2) GN=cysK1 PE=3 SV=1</t>
  </si>
  <si>
    <t>P9WP55</t>
  </si>
  <si>
    <t>A0A0H3M632</t>
  </si>
  <si>
    <t>Rv2334</t>
  </si>
  <si>
    <t>O53157_MYCTU Conserved protein OS=Mycobacterium tuberculosis (strain ATCC 25618 / H37Rv) GN=Rv1466 PE=1 SV=2;A0A0H3M633_MYCBP Uncharacterized protein OS=Mycobacterium bovis (strain BCG / Pasteur 1173P2) GN=BCG_1527 PE=4 SV=1</t>
  </si>
  <si>
    <t>O53157</t>
  </si>
  <si>
    <t>A0A0H3M633</t>
  </si>
  <si>
    <t>Rv1466</t>
  </si>
  <si>
    <t>L7N664_MYCTU Thioredoxin OS=Mycobacterium tuberculosis (strain ATCC 25618 / H37Rv) GN=trxB1 PE=1 SV=1;A0A0H3M638_MYCBP Thioredoxin OS=Mycobacterium bovis (strain BCG / Pasteur 1173P2) GN=trxB1 PE=3 SV=1</t>
  </si>
  <si>
    <t>L7N664</t>
  </si>
  <si>
    <t>A0A0H3M638</t>
  </si>
  <si>
    <t>Rv1471</t>
  </si>
  <si>
    <t>ACNA_MYCTU Aconitate hydratase A OS=Mycobacterium tuberculosis (strain ATCC 25618 / H37Rv) GN=acn PE=1 SV=1;A0A0H3M648_MYCBP Probable aconitate hydratase acn OS=Mycobacterium bovis (strain BCG / Pasteur 1173P2) GN=acn PE=4 SV=1</t>
  </si>
  <si>
    <t>O53166</t>
  </si>
  <si>
    <t>A0A0H3M648</t>
  </si>
  <si>
    <t>Rv1475c</t>
  </si>
  <si>
    <t>HSD_MYCTU 3-alpha-(or 20-beta)-hydroxysteroid dehydrogenase OS=Mycobacterium tuberculosis (strain ATCC 25618 / H37Rv) GN=fabG3 PE=1 SV=1;A0A0H3M654_MYCBP Possible 20-beta-hydroxysteroid dehydrogenase fabG3 OS=Mycobacterium bovis (strain BCG / Pasteur 1173P</t>
  </si>
  <si>
    <t>Rv2002</t>
  </si>
  <si>
    <t>Y1480_MYCTU Uncharacterized protein Rv1480 OS=Mycobacterium tuberculosis (strain ATCC 25618 / H37Rv) GN=Rv1480 PE=1 SV=1;A0A0H3M655_MYCBP Uncharacterized protein OS=Mycobacterium bovis (strain BCG / Pasteur 1173P2) GN=BCG_1542 PE=4 SV=1</t>
  </si>
  <si>
    <t>P9WLX5</t>
  </si>
  <si>
    <t>A0A0H3M655</t>
  </si>
  <si>
    <t>Rv1480</t>
  </si>
  <si>
    <t>CYSA_MYCTU Sulfate/thiosulfate import ATP-binding protein CysA OS=Mycobacterium tuberculosis (strain ATCC 25618 / H37Rv) GN=cysA PE=1 SV=2;A0A0H3M675_MYCBP Sulfate/thiosulfate import ATP-binding protein CysA OS=Mycobacterium bovis (strain BCG / Pasteur 117</t>
  </si>
  <si>
    <t>P9WQM1</t>
  </si>
  <si>
    <t>A0A0H3M675</t>
  </si>
  <si>
    <t>Rv2397c</t>
  </si>
  <si>
    <t>PKS5_MYCTU Mycocerosic acid synthase-like polyketide synthase OS=Mycobacterium tuberculosis (strain ATCC 25618 / H37Rv) GN=pks5 PE=1 SV=2;A0A0H3M694_MYCBP Probable polyketide synthase pks5 OS=Mycobacterium bovis (strain BCG / Pasteur 1173P2) GN=pks5 PE=4 S</t>
  </si>
  <si>
    <t>O53901</t>
  </si>
  <si>
    <t>A0A0H3M694</t>
  </si>
  <si>
    <t>Rv1527c</t>
  </si>
  <si>
    <t>O53479_MYCTU ATPase OS=Mycobacterium tuberculosis (strain ATCC 25618 / H37Rv) GN=Rv2035 PE=1 SV=1;A0A0H3M698_MYCBP Uncharacterized protein OS=Mycobacterium bovis (strain BCG / Pasteur 1173P2) GN=BCG_2054 PE=4 SV=1</t>
  </si>
  <si>
    <t>O53479</t>
  </si>
  <si>
    <t>A0A0H3M698</t>
  </si>
  <si>
    <t>Rv2035</t>
  </si>
  <si>
    <t>Y1543_MYCTU Uncharacterized oxidoreductase Rv1543 OS=Mycobacterium tuberculosis (strain ATCC 25618 / H37Rv) GN=Rv1543 PE=1 SV=1;A0A0H3M6B2_MYCBP Possible fatty acyl-CoA reductase OS=Mycobacterium bovis (strain BCG / Pasteur 1173P2) GN=BCG_1595 PE=3 SV=1</t>
  </si>
  <si>
    <t>P9WGS1</t>
  </si>
  <si>
    <t>A0A0H3M6B2</t>
  </si>
  <si>
    <t>Rv1543</t>
  </si>
  <si>
    <t>RBPA_MYCTU RNA polymerase-binding protein RbpA OS=Mycobacterium tuberculosis (strain ATCC 25618 / H37Rv) GN=rbpA PE=1 SV=1;A0A0H3M6B6_MYCBP RNA polymerase-binding protein RbpA OS=Mycobacterium bovis (strain BCG / Pasteur 1173P2) GN=rbpA PE=3 SV=1</t>
  </si>
  <si>
    <t>P9WHJ5</t>
  </si>
  <si>
    <t>A0A0H3M6B6</t>
  </si>
  <si>
    <t>Rv2050</t>
  </si>
  <si>
    <t>DPO3A_MYCTU DNA polymerase III subunit alpha OS=Mycobacterium tuberculosis (strain ATCC 25618 / H37Rv) GN=dnaE1 PE=1 SV=1;A0A0H3M6B9_MYCBP DNA-directed DNA polymerase OS=Mycobacterium bovis (strain BCG / Pasteur 1173P2) GN=dnaE1 PE=3 SV=1</t>
  </si>
  <si>
    <t>Rv1547</t>
  </si>
  <si>
    <t>P71905_MYCTU Possible ribonuclease E Rne OS=Mycobacterium tuberculosis (strain ATCC 25618 / H37Rv) GN=rne PE=1 SV=2;A0A0H3M6C0_MYCBP Possible ribonuclease E rne OS=Mycobacterium bovis (strain BCG / Pasteur 1173P2) GN=rne PE=4 SV=1</t>
  </si>
  <si>
    <t>P71905</t>
  </si>
  <si>
    <t>A0A0H3M6C0</t>
  </si>
  <si>
    <t>Rv2444c</t>
  </si>
  <si>
    <t>MAZE7_MYCTU Antitoxin MazE7 OS=Mycobacterium tuberculosis (strain ATCC 25618 / H37Rv) GN=mazE7 PE=1 SV=1;A0A0H3M6C8_MYCBP Uncharacterized protein OS=Mycobacterium bovis (strain BCG / Pasteur 1173P2) GN=BCG_2082 PE=4 SV=1</t>
  </si>
  <si>
    <t>P9WJ85</t>
  </si>
  <si>
    <t>A0A0H3M6C8</t>
  </si>
  <si>
    <t>Rv2063</t>
  </si>
  <si>
    <t>ILVA_MYCTU L-threonine dehydratase biosynthetic IlvA OS=Mycobacterium tuberculosis (strain ATCC 25618 / H37Rv) GN=ilvA PE=1 SV=1;A0A0H3M6D1_MYCBP L-threonine dehydratase OS=Mycobacterium bovis (strain BCG / Pasteur 1173P2) GN=ilvA PE=3 SV=1</t>
  </si>
  <si>
    <t>P9WG95</t>
  </si>
  <si>
    <t>A0A0H3M6D1</t>
  </si>
  <si>
    <t>Rv1559</t>
  </si>
  <si>
    <t>BLAC_MYCTU Beta-lactamase OS=Mycobacterium tuberculosis (strain ATCC 25618 / H37Rv) GN=blaC PE=1 SV=1;A0A0H3M6D3_MYCBP Beta-lactamase OS=Mycobacterium bovis (strain BCG / Pasteur 1173P2) GN=blaC PE=3 SV=1</t>
  </si>
  <si>
    <t>P9WKD3</t>
  </si>
  <si>
    <t>A0A0H3M6D3</t>
  </si>
  <si>
    <t>Rv2068c</t>
  </si>
  <si>
    <t>BIOA_MYCTU Adenosylmethionine-8-amino-7-oxononanoate aminotransferase OS=Mycobacterium tuberculosis (strain ATCC 25618 / H37Rv) GN=bioA PE=1 SV=1;A0A0H3M6D8_MYCBP Adenosylmethionine-8-amino-7-oxononanoate aminotransferase OS=Mycobacterium bovis (strain BCG</t>
  </si>
  <si>
    <t>P9WQ81</t>
  </si>
  <si>
    <t>A0A0H3M6D8</t>
  </si>
  <si>
    <t>Rv1568</t>
  </si>
  <si>
    <t>A0A0H3M6E3_MYCBP Uncharacterized protein OS=Mycobacterium bovis (strain BCG / Pasteur 1173P2) GN=BCG_2102 PE=4 SV=1;Y2083_MYCTU Uncharacterized protein Rv2083 OS=Mycobacterium tuberculosis (strain ATCC 25618 / H37Rv) GN=Rv2083 PE=4 SV=1</t>
  </si>
  <si>
    <t>A0A0H3M6E3</t>
  </si>
  <si>
    <t>P9WLK3</t>
  </si>
  <si>
    <t>Rv2083</t>
  </si>
  <si>
    <t>O53190_MYCTU Esterase OS=Mycobacterium tuberculosis (strain ATCC 25618 / H37Rv) GN=lipP PE=1 SV=1;A0A0H3M6E4_MYCBP Probable esterase/lipase lipP OS=Mycobacterium bovis (strain BCG / Pasteur 1173P2) GN=lipP PE=4 SV=1</t>
  </si>
  <si>
    <t>O53190</t>
  </si>
  <si>
    <t>A0A0H3M6E4</t>
  </si>
  <si>
    <t>Rv2463</t>
  </si>
  <si>
    <t>A0A0H3M6E5_MYCBP Uncharacterized protein OS=Mycobacterium bovis (strain BCG / Pasteur 1173P2) GN=BCG_1635 PE=4 SV=1;O06593_MYCTU Methyltransferase type 11 OS=Mycobacterium tuberculosis (strain ATCC 25618 / H37Rv) GN=Rv1597 PE=1 SV=1</t>
  </si>
  <si>
    <t>A0A0H3M6E5</t>
  </si>
  <si>
    <t>O06593</t>
  </si>
  <si>
    <t>Rv1597</t>
  </si>
  <si>
    <t>Y2468_MYCTU Uncharacterized protein Rv2468c OS=Mycobacterium tuberculosis (strain ATCC 25618 / H37Rv) GN=Rv2468c PE=1 SV=1;A0A0H3M6F0_MYCBP Uncharacterized protein OS=Mycobacterium bovis (strain BCG / Pasteur 1173P2) GN=BCG_2488c PE=4 SV=1</t>
  </si>
  <si>
    <t>P9WLA7</t>
  </si>
  <si>
    <t>A0A0H3M6F0</t>
  </si>
  <si>
    <t>Rv2468c</t>
  </si>
  <si>
    <t>I6YCF3_MYCTU Helicase HelZ OS=Mycobacterium tuberculosis (strain ATCC 25618 / H37Rv) GN=helZ PE=1 SV=1;A0A0H3M6F5_MYCBP Probable helicase helZ OS=Mycobacterium bovis (strain BCG / Pasteur 1173P2) GN=helZ PE=4 SV=1</t>
  </si>
  <si>
    <t>I6YCF3</t>
  </si>
  <si>
    <t>A0A0H3M6F5</t>
  </si>
  <si>
    <t>Rv2101</t>
  </si>
  <si>
    <t>O53200_MYCTU Membrane protein OS=Mycobacterium tuberculosis (strain ATCC 25618 / H37Rv) GN=Rv2473 PE=1 SV=1;A0A0H3M6G0_MYCBP Possible alanine and proline rich membrane protein OS=Mycobacterium bovis (strain BCG / Pasteur 1173P2) GN=BCG_2493 PE=4 SV=1</t>
  </si>
  <si>
    <t>O53200</t>
  </si>
  <si>
    <t>A0A0H3M6G0</t>
  </si>
  <si>
    <t>Rv2473</t>
  </si>
  <si>
    <t>METH_MYCTU Methionine synthase OS=Mycobacterium tuberculosis (strain ATCC 25618 / H37Rv) GN=metH PE=1 SV=1;A0A0H3M6G7_MYCBP Probable 5-methyltetrahydrofolate--homocystein methyltransferase MetH (Methionine synthase, vitamin-B12 dependent isozyme) (MS) OS=M</t>
  </si>
  <si>
    <t>O33259</t>
  </si>
  <si>
    <t>A0A0H3M6G7</t>
  </si>
  <si>
    <t>Rv2124c</t>
  </si>
  <si>
    <t>O33263_MYCTU Probable oxidoreductase OS=Mycobacterium tuberculosis (strain ATCC 25618 / H37Rv) GN=Rv2129c PE=1 SV=3;A0A0H3M6H3_MYCBP Probable oxidoreductase OS=Mycobacterium bovis (strain BCG / Pasteur 1173P2) GN=BCG_2146c PE=3 SV=1</t>
  </si>
  <si>
    <t>O33263</t>
  </si>
  <si>
    <t>A0A0H3M6H3</t>
  </si>
  <si>
    <t>Rv2129c</t>
  </si>
  <si>
    <t>O06240_MYCTU Conserved protein OS=Mycobacterium tuberculosis (strain ATCC 25618 / H37Rv) GN=Rv2135c PE=1 SV=1;A0A0H3M6H7_MYCBP Uncharacterized protein OS=Mycobacterium bovis (strain BCG / Pasteur 1173P2) GN=BCG_2152c PE=4 SV=1</t>
  </si>
  <si>
    <t>O06240</t>
  </si>
  <si>
    <t>A0A0H3M6H7</t>
  </si>
  <si>
    <t>Rv2135c</t>
  </si>
  <si>
    <t>PARE2_MYCTU Toxin ParE2 OS=Mycobacterium tuberculosis (strain ATCC 25618 / H37Rv) GN=parE2 PE=1 SV=1;A0A0H3M6I0_MYCBP Uncharacterized protein OS=Mycobacterium bovis (strain BCG / Pasteur 1173P2) GN=BCG_2159c PE=4 SV=1</t>
  </si>
  <si>
    <t>P9WHG5</t>
  </si>
  <si>
    <t>A0A0H3M6I0</t>
  </si>
  <si>
    <t>Rv2142c</t>
  </si>
  <si>
    <t>A0A0H3M6I2_MYCBP Dihydrolipoamide acetyltransferase component of pyruvate dehydrogenase complex OS=Mycobacterium bovis (strain BCG / Pasteur 1173P2) GN=pdhC PE=3 SV=1;BKDC_MYCTU Dihydrolipoyllysine-residue acyltransferase component of branched-chain alpha-</t>
  </si>
  <si>
    <t>A0A0H3M6I2</t>
  </si>
  <si>
    <t>O06159</t>
  </si>
  <si>
    <t>Rv2495c</t>
  </si>
  <si>
    <t>MURF_MYCTU UDP-N-acetylmuramoyl-tripeptide--D-alanyl-D-alanine ligase OS=Mycobacterium tuberculosis (strain ATCC 25618 / H37Rv) GN=murF PE=1 SV=1;A0A0H3M6I8_MYCBP UDP-N-acetylmuramoyl-tripeptide--D-alanyl-D-alanine ligase OS=Mycobacterium bovis (strain BCG</t>
  </si>
  <si>
    <t>P9WJL1</t>
  </si>
  <si>
    <t>A0A0H3M6I8</t>
  </si>
  <si>
    <t>Rv2157c</t>
  </si>
  <si>
    <t>RS1_MYCTU 30S ribosomal protein S1 OS=Mycobacterium tuberculosis (strain ATCC 25618 / H37Rv) GN=rpsA PE=1 SV=1;A0A0H3M6I9_MYCBP Probable ribosomal protein S1 rpsA OS=Mycobacterium bovis (strain BCG / Pasteur 1173P2) GN=rpsA PE=4 SV=1</t>
  </si>
  <si>
    <t>P9WH43</t>
  </si>
  <si>
    <t>A0A0H3M6I9</t>
  </si>
  <si>
    <t>Rv1630</t>
  </si>
  <si>
    <t>I6Y0W5_MYCTU Acyl-CoA dehydrogenase OS=Mycobacterium tuberculosis (strain ATCC 25618 / H37Rv) GN=fadE19 PE=1 SV=1;A0A0H3M6J0_MYCBP Possible acyl-CoA dehydrogenase fadE19 OS=Mycobacterium bovis (strain BCG / Pasteur 1173P2) GN=fadE19 PE=3 SV=1</t>
  </si>
  <si>
    <t>I6Y0W5</t>
  </si>
  <si>
    <t>A0A0H3M6J0</t>
  </si>
  <si>
    <t>Rv2500c</t>
  </si>
  <si>
    <t>ARGD_MYCTU Acetylornithine aminotransferase OS=Mycobacterium tuberculosis (strain ATCC 25618 / H37Rv) GN=argD PE=1 SV=1;A0A0H3M6K7_MYCBP Acetylornithine aminotransferase OS=Mycobacterium bovis (strain BCG / Pasteur 1173P2) GN=argD PE=3 SV=1</t>
  </si>
  <si>
    <t>P9WPZ7</t>
  </si>
  <si>
    <t>A0A0H3M6K7</t>
  </si>
  <si>
    <t>Rv1655</t>
  </si>
  <si>
    <t>VPB17_MYCTU Putative antitoxin VapB17 OS=Mycobacterium tuberculosis (strain ATCC 25618 / H37Rv) GN=vapB17 PE=1 SV=1;A0A0H3M6L1_MYCBP Uncharacterized protein OS=Mycobacterium bovis (strain BCG / Pasteur 1173P2) GN=BCG_2547 PE=4 SV=1</t>
  </si>
  <si>
    <t>P9WJ49</t>
  </si>
  <si>
    <t>A0A0H3M6L1</t>
  </si>
  <si>
    <t>Rv2526</t>
  </si>
  <si>
    <t>VPB39_MYCTU Antitoxin VapB39 OS=Mycobacterium tuberculosis (strain ATCC 25618 / H37Rv) GN=vapB39 PE=1 SV=1;A0A0H3M6L2_MYCBP Uncharacterized protein OS=Mycobacterium bovis (strain BCG / Pasteur 1173P2) GN=BCG_2552c PE=4 SV=1</t>
  </si>
  <si>
    <t>P9WJ23</t>
  </si>
  <si>
    <t>A0A0H3M6L2</t>
  </si>
  <si>
    <t>Rv2530A</t>
  </si>
  <si>
    <t>AROB_MYCTU 3-dehydroquinate synthase OS=Mycobacterium tuberculosis (strain ATCC 25618 / H37Rv) GN=aroB PE=1 SV=1;A0A0H3M6M0_MYCBP 3-dehydroquinate synthase OS=Mycobacterium bovis (strain BCG / Pasteur 1173P2) GN=aroB PE=3 SV=1</t>
  </si>
  <si>
    <t>P9WPX9</t>
  </si>
  <si>
    <t>A0A0H3M6M0</t>
  </si>
  <si>
    <t>Rv2538c</t>
  </si>
  <si>
    <t>QCRB_MYCTU Cytochrome bc1 complex cytochrome b subunit OS=Mycobacterium tuberculosis (strain ATCC 25618 / H37Rv) GN=qcrB PE=1 SV=1;A0A0H3M6M5_MYCBP Probable Ubiquinol-cytochrome C reductase QcrB (Cytochrome B subunit) OS=Mycobacterium bovis (strain BCG / P</t>
  </si>
  <si>
    <t>P9WP37</t>
  </si>
  <si>
    <t>A0A0H3M6M5</t>
  </si>
  <si>
    <t>Rv2196</t>
  </si>
  <si>
    <t>O33182_MYCTU Phosphate ABC transporter substrate-binding protein OS=Mycobacterium tuberculosis (strain ATCC 25618 / H37Rv) GN=Rv1680 PE=1 SV=1;A0A0H3M6M8_MYCBP Uncharacterized protein OS=Mycobacterium bovis (strain BCG / Pasteur 1173P2) GN=BCG_1718 PE=4 SV</t>
  </si>
  <si>
    <t>O33182</t>
  </si>
  <si>
    <t>A0A0H3M6M8</t>
  </si>
  <si>
    <t>Rv1680</t>
  </si>
  <si>
    <t>O33193_MYCTU Uncharacterized protein OS=Mycobacterium tuberculosis (strain ATCC 25618 / H37Rv) GN=Rv1691 PE=1 SV=1;A0A0H3M6N4_MYCBP Uncharacterized protein OS=Mycobacterium bovis (strain BCG / Pasteur 1173P2) GN=BCG_1729 PE=4 SV=1</t>
  </si>
  <si>
    <t>O33193</t>
  </si>
  <si>
    <t>A0A0H3M6N4</t>
  </si>
  <si>
    <t>Rv1691</t>
  </si>
  <si>
    <t>RECN_MYCTU DNA repair protein RecN OS=Mycobacterium tuberculosis (strain ATCC 25618 / H37Rv) GN=recN PE=1 SV=1;A0A0H3M6N8_MYCBP DNA repair protein RecN OS=Mycobacterium bovis (strain BCG / Pasteur 1173P2) GN=recN PE=3 SV=1</t>
  </si>
  <si>
    <t>P9WHI7</t>
  </si>
  <si>
    <t>A0A0H3M6N8</t>
  </si>
  <si>
    <t>Rv1696</t>
  </si>
  <si>
    <t>A0A0H3M6P1_MYCBP Uncharacterized protein OS=Mycobacterium bovis (strain BCG / Pasteur 1173P2) GN=BCG_2584 PE=4 SV=1; Y2561_MYCTU Uncharacterised protein Rv2561/Rv2562</t>
  </si>
  <si>
    <t>A0A0H3M6P1</t>
  </si>
  <si>
    <t>Rv2561/Rv2562</t>
  </si>
  <si>
    <t>Conserved hypotheticals</t>
  </si>
  <si>
    <t>Y2576_MYCTU Uncharacterized protein Rv2576c OS=Mycobacterium tuberculosis (strain ATCC 25618 / H37Rv) GN=Rv2576c PE=1 SV=1;A0A0H3M6Q2_MYCBP Possible conserved membrane protein OS=Mycobacterium bovis (strain BCG / Pasteur 1173P2) GN=BCG_2599c PE=4 SV=1</t>
  </si>
  <si>
    <t>P9WL83</t>
  </si>
  <si>
    <t>A0A0H3M6Q2</t>
  </si>
  <si>
    <t>Rv2576c</t>
  </si>
  <si>
    <t>RELA_MYCTU Bifunctional (p)ppGpp synthase/hydrolase RelA OS=Mycobacterium tuberculosis (strain ATCC 25618 / H37Rv) GN=relA PE=1 SV=1;A0A0H3M6Q9_MYCBP Probable GTP pyrophosphokinase relA OS=Mycobacterium bovis (strain BCG / Pasteur 1173P2) GN=relA PE=3 SV=1</t>
  </si>
  <si>
    <t>P9WHG9</t>
  </si>
  <si>
    <t>A0A0H3M6Q9</t>
  </si>
  <si>
    <t>Rv2583c</t>
  </si>
  <si>
    <t>ASNH_MYCTU Putative asparagine synthetase [glutamine-hydrolyzing] OS=Mycobacterium tuberculosis (strain ATCC 25618 / H37Rv) GN=asnB PE=1 SV=1;A0A0H3M6R2_MYCBP Probable asparagine synthetase AsnB OS=Mycobacterium bovis (strain BCG / Pasteur 1173P2) GN=asnB</t>
  </si>
  <si>
    <t>P9WN33</t>
  </si>
  <si>
    <t>A0A0H3M6R2</t>
  </si>
  <si>
    <t>Rv2201</t>
  </si>
  <si>
    <t>GABT_MYCTU 4-aminobutyrate aminotransferase OS=Mycobacterium tuberculosis (strain ATCC 25618 / H37Rv) GN=gabT PE=1 SV=1;A0A0H3M6R4_MYCBP 4-aminobutyrate aminotransferase gabT OS=Mycobacterium bovis (strain BCG / Pasteur 1173P2) GN=gabT PE=3 SV=1</t>
  </si>
  <si>
    <t>P9WQ79</t>
  </si>
  <si>
    <t>A0A0H3M6R4</t>
  </si>
  <si>
    <t>Rv2589</t>
  </si>
  <si>
    <t>EPHD_MYCTU Probable oxidoreductase EphD OS=Mycobacterium tuberculosis (strain ATCC 25618 / H37Rv) GN=ephD PE=1 SV=1;A0A0H3M6S0_MYCBP Possible short-chain dehydrogenase EphD OS=Mycobacterium bovis (strain BCG / Pasteur 1173P2) GN=ephD PE=4 SV=1</t>
  </si>
  <si>
    <t>P9WGS3</t>
  </si>
  <si>
    <t>A0A0H3M6S0</t>
  </si>
  <si>
    <t>Rv2214c</t>
  </si>
  <si>
    <t>Y2597_MYCTU Uncharacterized protein Rv2597 OS=Mycobacterium tuberculosis (strain ATCC 25618 / H37Rv) GN=Rv2597 PE=1 SV=1;A0A0H3M6S2_MYCBP Probable membrane protein OS=Mycobacterium bovis (strain BCG / Pasteur 1173P2) GN=BCG_2620 PE=4 SV=1</t>
  </si>
  <si>
    <t>P9WL73</t>
  </si>
  <si>
    <t>A0A0H3M6S2</t>
  </si>
  <si>
    <t>Rv2597</t>
  </si>
  <si>
    <t>PKNF_MYCTU Serine/threonine-protein kinase PknF OS=Mycobacterium tuberculosis (strain ATCC 25618 / H37Rv) GN=pknF PE=1 SV=1;A0A0H3M6S7_MYCBP Anchored-membrane serine/threonine-protein kinase pknF OS=Mycobacterium bovis (strain BCG / Pasteur 1173P2) GN=pknF</t>
  </si>
  <si>
    <t>P9WI75</t>
  </si>
  <si>
    <t>A0A0H3M6S7</t>
  </si>
  <si>
    <t>Rv1746</t>
  </si>
  <si>
    <t>GLNA1_MYCTU Glutamine synthetase 1 OS=Mycobacterium tuberculosis (strain ATCC 25618 / H37Rv) GN=glnA1 PE=1 SV=1;A0A0H3M6S8_MYCBP Glutamine synthetase OS=Mycobacterium bovis (strain BCG / Pasteur 1173P2) GN=glnA1 PE=3 SV=1</t>
  </si>
  <si>
    <t>P9WN39</t>
  </si>
  <si>
    <t>A0A0H3M6S8</t>
  </si>
  <si>
    <t>Rv2220</t>
  </si>
  <si>
    <t>A0A0H3M6T2_MYCBP Probable oxidoreductase OS=Mycobacterium bovis (strain BCG / Pasteur 1173P2) GN=BCG_1790 PE=4 SV=1;O65936_MYCTU Probable oxidoreductase OS=Mycobacterium tuberculosis (strain ATCC 25618 / H37Rv) GN=Rv1751 PE=1 SV=1</t>
  </si>
  <si>
    <t>A0A0H3M6T2</t>
  </si>
  <si>
    <t>O65936</t>
  </si>
  <si>
    <t>Rv1751</t>
  </si>
  <si>
    <t>A0A0H3M6T3_MYCBP Uncharacterized protein OS=Mycobacterium bovis (strain BCG / Pasteur 1173P2) GN=BCG_2243 PE=4 SV=1;Y2226_MYCTU Uncharacterized protein Rv2226 OS=Mycobacterium tuberculosis (strain ATCC 25618 / H37Rv) GN=Rv2226 PE=1 SV=1</t>
  </si>
  <si>
    <t>A0A0H3M6T3</t>
  </si>
  <si>
    <t>P9WLH9</t>
  </si>
  <si>
    <t>Rv2226</t>
  </si>
  <si>
    <t>GCH1L_MYCTU GTP cyclohydrolase 1 type 2 homolog OS=Mycobacterium tuberculosis (strain ATCC 25618 / H37Rv) GN=Rv2230c PE=1 SV=1;A0A0H3M6T9_MYCBP GTP cyclohydrolase 1 type 2 homolog OS=Mycobacterium bovis (strain BCG / Pasteur 1173P2) GN=BCG_2248c PE=3 SV=1</t>
  </si>
  <si>
    <t>P9WFM1</t>
  </si>
  <si>
    <t>A0A0H3M6T9</t>
  </si>
  <si>
    <t>Rv2230c</t>
  </si>
  <si>
    <t>Y2623_MYCTU Universal stress protein Rv2623 OS=Mycobacterium tuberculosis (strain ATCC 25618 / H37Rv) GN=Rv2623 PE=1 SV=1;A0A0H3M6U9_MYCBP Uncharacterized protein OS=Mycobacterium bovis (strain BCG / Pasteur 1173P2) GN=TB31.7 PE=3 SV=1</t>
  </si>
  <si>
    <t>P9WFD7</t>
  </si>
  <si>
    <t>A0A0H3M6U9</t>
  </si>
  <si>
    <t>Rv2623</t>
  </si>
  <si>
    <t>FAB2_MYCTU 3-oxoacyl-[acyl-carrier-protein] synthase 2 OS=Mycobacterium tuberculosis (strain ATCC 25618 / H37Rv) GN=kasB PE=1 SV=1;A0A0H3M6V0_MYCBP 3-oxoacyl-[acyl-carrier protein] synthase 2 kasB OS=Mycobacterium bovis (strain BCG / Pasteur 1173P2) GN=kas</t>
  </si>
  <si>
    <t>P9WQD7</t>
  </si>
  <si>
    <t>A0A0H3M6V0</t>
  </si>
  <si>
    <t>Rv2246</t>
  </si>
  <si>
    <t>ECCB5_MYCTU ESX-5 secretion system ATPase EccB5 OS=Mycobacterium tuberculosis (strain ATCC 25618 / H37Rv) GN=eccB5 PE=1 SV=1;A0A0H3M6W0_MYCBP Probable conserved membrane protein OS=Mycobacterium bovis (strain BCG / Pasteur 1173P2) GN=BCG_1815 PE=4 SV=1</t>
  </si>
  <si>
    <t>P9WNQ9</t>
  </si>
  <si>
    <t>A0A0H3M6W0</t>
  </si>
  <si>
    <t>Rv1782</t>
  </si>
  <si>
    <t>O53534_MYCTU Uncharacterized protein OS=Mycobacterium tuberculosis (strain ATCC 25618 / H37Rv) GN=Rv2260 PE=1 SV=3;A0A0H3M6W1_MYCBP Uncharacterized protein OS=Mycobacterium bovis (strain BCG / Pasteur 1173P2) GN=BCG_2278 PE=4 SV=1</t>
  </si>
  <si>
    <t>O53534</t>
  </si>
  <si>
    <t>A0A0H3M6W1</t>
  </si>
  <si>
    <t>Rv2260</t>
  </si>
  <si>
    <t>Y2271_MYCTU Uncharacterized protein Rv2271 OS=Mycobacterium tuberculosis (strain ATCC 25618 / H37Rv) GN=Rv2271 PE=1 SV=1;A0A0H3M6W7_MYCBP Uncharacterized protein OS=Mycobacterium bovis (strain BCG / Pasteur 1173P2) GN=BCG_2288 PE=4 SV=1</t>
  </si>
  <si>
    <t>A0A0H3M6W7</t>
  </si>
  <si>
    <t>Rv2271</t>
  </si>
  <si>
    <t>ESXN_MYCTU ESAT-6-like protein EsxN OS=Mycobacterium tuberculosis (strain ATCC 25618 / H37Rv) GN=esxN PE=1 SV=1;A0A0H3M6W9_MYCBP ESAT-6-like protein OS=Mycobacterium bovis (strain BCG / Pasteur 1173P2) GN=esxN PE=3 SV=1;ESXO_MYCTU ESAT-6-like protein EsxO</t>
  </si>
  <si>
    <t>P9WNJ3</t>
  </si>
  <si>
    <t>A0A0H3M6W9</t>
  </si>
  <si>
    <t>Rv2346c</t>
  </si>
  <si>
    <t>ECCA5_MYCTU ESX-5 secretion system protein EccA5 OS=Mycobacterium tuberculosis (strain ATCC 25618 / H37Rv) GN=eccA5 PE=1 SV=1;A0A0H3M6X1_MYCBP Uncharacterized protein OS=Mycobacterium bovis (strain BCG / Pasteur 1173P2) GN=BCG_1830 PE=4 SV=1</t>
  </si>
  <si>
    <t>P9WPI1</t>
  </si>
  <si>
    <t>A0A0H3M6X1</t>
  </si>
  <si>
    <t>Rv1798</t>
  </si>
  <si>
    <t>Y1812_MYCTU NADH dehydrogenase-like protein Rv1812c OS=Mycobacterium tuberculosis (strain ATCC 25618 / H37Rv) GN=Rv1812c PE=1 SV=1;A0A0H3M6Y1_MYCBP Probable dehydrogenase OS=Mycobacterium bovis (strain BCG / Pasteur 1173P2) GN=BCG_1846c PE=4 SV=1</t>
  </si>
  <si>
    <t>P9WJJ1</t>
  </si>
  <si>
    <t>A0A0H3M6Y1</t>
  </si>
  <si>
    <t>Rv1812c</t>
  </si>
  <si>
    <t>AFTC_MYCTU Alpha-(1-&gt;3)-arabinofuranosyltransferase OS=Mycobacterium tuberculosis (strain ATCC 25618 / H37Rv) GN=aftC PE=1 SV=1;A0A0H3M6Y3_MYCBP Probable conserved transmembrane protein OS=Mycobacterium bovis (strain BCG / Pasteur 1173P2) GN=BCG_2686 PE=4</t>
  </si>
  <si>
    <t>P9WMZ7</t>
  </si>
  <si>
    <t>A0A0H3M6Y3</t>
  </si>
  <si>
    <t>Rv2673</t>
  </si>
  <si>
    <t>I6YA03_MYCTU Enoyl-CoA hydratase OS=Mycobacterium tuberculosis (strain ATCC 25618 / H37Rv) GN=echA15 PE=1 SV=1;A0A0H3M6Y7_MYCBP Probable enoyl-CoA hydratase echA15 OS=Mycobacterium bovis (strain BCG / Pasteur 1173P2) GN=BCG_2692 PE=3 SV=1</t>
  </si>
  <si>
    <t>I6YA03</t>
  </si>
  <si>
    <t>A0A0H3M6Y7</t>
  </si>
  <si>
    <t>Rv2679</t>
  </si>
  <si>
    <t>Y2298_MYCTU Uncharacterized oxidoreductase Rv2298 OS=Mycobacterium tuberculosis (strain ATCC 25618 / H37Rv) GN=Rv2298 PE=1 SV=1;A0A0H3M6Y9_MYCBP Uncharacterized protein OS=Mycobacterium bovis (strain BCG / Pasteur 1173P2) GN=BCG_2314 PE=4 SV=1</t>
  </si>
  <si>
    <t>P9WQA7</t>
  </si>
  <si>
    <t>A0A0H3M6Y9</t>
  </si>
  <si>
    <t>Rv2298</t>
  </si>
  <si>
    <t>P71898_MYCTU Conserved protein OS=Mycobacterium tuberculosis (strain ATCC 25618 / H37Rv) GN=Rv2314c PE=1 SV=1;A0A0H3M703_MYCBP Uncharacterized protein OS=Mycobacterium bovis (strain BCG / Pasteur 1173P2) GN=BCG_2335c PE=4 SV=1</t>
  </si>
  <si>
    <t>P71898</t>
  </si>
  <si>
    <t>A0A0H3M703</t>
  </si>
  <si>
    <t>Rv2314c</t>
  </si>
  <si>
    <t>I6Y1H7_MYCTU DNA-binding protein OS=Mycobacterium tuberculosis (strain ATCC 25618 / H37Rv) GN=Rv2690c PE=1 SV=1;A0A0H3M707_MYCBP Probable conserved integral membrane alanine and valine and leucine rich protein OS=Mycobacterium bovis (strain BCG / Pasteur 1</t>
  </si>
  <si>
    <t>I6Y1H7</t>
  </si>
  <si>
    <t>A0A0H3M707</t>
  </si>
  <si>
    <t>Rv2690c</t>
  </si>
  <si>
    <t>P71888_MYCTU AsnC family transcriptional regulator OS=Mycobacterium tuberculosis (strain ATCC 25618 / H37Rv) GN=Rv2324 PE=1 SV=1;A0A0H3M709_MYCBP Probable transcriptional regulatory protein (Probably asnC-family) OS=Mycobacterium bovis (strain BCG / Pasteu</t>
  </si>
  <si>
    <t>P71888</t>
  </si>
  <si>
    <t>A0A0H3M709</t>
  </si>
  <si>
    <t>Rv2324</t>
  </si>
  <si>
    <t>P95159_MYCTU Oxidoreductase OS=Mycobacterium tuberculosis (strain ATCC 25618 / H37Rv) GN=Rv1855c PE=1 SV=2;A0A0H3M717_MYCBP Possible oxidoreductase OS=Mycobacterium bovis (strain BCG / Pasteur 1173P2) GN=BCG_1891c PE=4 SV=1</t>
  </si>
  <si>
    <t>P95159</t>
  </si>
  <si>
    <t>A0A0H3M717</t>
  </si>
  <si>
    <t>Rv1855c</t>
  </si>
  <si>
    <t>SUHB_MYCTU Inositol-1-monophosphatase SuhB OS=Mycobacterium tuberculosis (strain ATCC 25618 / H37Rv) GN=suhB PE=1 SV=1;A0A0H3M720_MYCBP Possible extragenic suppressor protein suhB OS=Mycobacterium bovis (strain BCG / Pasteur 1173P2) GN=suhB PE=4 SV=1</t>
  </si>
  <si>
    <t>P9WKI9</t>
  </si>
  <si>
    <t>A0A0H3M720</t>
  </si>
  <si>
    <t>Rv2701c</t>
  </si>
  <si>
    <t>P95238_MYCTU Uncharacterized protein OS=Mycobacterium tuberculosis (strain ATCC 25618 / H37Rv) GN=Rv2342 PE=1 SV=3;A0A0H3M722_MYCBP Uncharacterized protein OS=Mycobacterium bovis (strain BCG / Pasteur 1173P2) GN=BCG_2365 PE=4 SV=1</t>
  </si>
  <si>
    <t>P95238</t>
  </si>
  <si>
    <t>A0A0H3M722</t>
  </si>
  <si>
    <t>Rv2342</t>
  </si>
  <si>
    <t>SYG_MYCTU Glycine--tRNA ligase OS=Mycobacterium tuberculosis (strain ATCC 25618 / H37Rv) GN=glyQS PE=1 SV=1;A0A0H3M725_MYCBP Glycine--tRNA ligase OS=Mycobacterium bovis (strain BCG / Pasteur 1173P2) GN=glyS PE=3 SV=1</t>
  </si>
  <si>
    <t>P9WFV7</t>
  </si>
  <si>
    <t>A0A0H3M725</t>
  </si>
  <si>
    <t>Rv2357c</t>
  </si>
  <si>
    <t>AMIA2_MYCTU Putative amidase AmiA2 OS=Mycobacterium tuberculosis (strain ATCC 25618 / H37Rv) GN=amiA2 PE=1 SV=1;A0A0H3M730_MYCBP Probable amidase amiA2 OS=Mycobacterium bovis (strain BCG / Pasteur 1173P2) GN=amiA2 PE=3 SV=1</t>
  </si>
  <si>
    <t>P9WQ99</t>
  </si>
  <si>
    <t>A0A0H3M730</t>
  </si>
  <si>
    <t>Rv2363</t>
  </si>
  <si>
    <t>MTB12_MYCTU Low molecular weight antigen MTB12 OS=Mycobacterium tuberculosis (strain ATCC 25618 / H37Rv) GN=mtb12 PE=1 SV=1;A0A0H3M735_MYCBP Low molecular weight antigen cfp2 OS=Mycobacterium bovis (strain BCG / Pasteur 1173P2) GN=cfp2 PE=4 SV=1</t>
  </si>
  <si>
    <t>P9WIN7</t>
  </si>
  <si>
    <t>A0A0H3M735</t>
  </si>
  <si>
    <t>Rv2376c</t>
  </si>
  <si>
    <t>IDER_MYCTU Iron-dependent repressor IdeR OS=Mycobacterium tuberculosis (strain ATCC 25618 / H37Rv) GN=ideR PE=1 SV=1;A0A0H3M737_MYCBP Iron-dependent repressor and activator ideR OS=Mycobacterium bovis (strain BCG / Pasteur 1173P2) GN=ideR PE=4 SV=1</t>
  </si>
  <si>
    <t>P9WMH1</t>
  </si>
  <si>
    <t>A0A0H3M737</t>
  </si>
  <si>
    <t>Rv2711</t>
  </si>
  <si>
    <t>SIR_MYCTU Sulfite reductase [ferredoxin] OS=Mycobacterium tuberculosis (strain ATCC 25618 / H37Rv) GN=sir PE=1 SV=1;A0A0H3M745_MYCBP Probable ferredoxin-dependant nitrite reductase nirA OS=Mycobacterium bovis (strain BCG / Pasteur 1173P2) GN=nirA PE=3 SV=1</t>
  </si>
  <si>
    <t>P9WJ03</t>
  </si>
  <si>
    <t>A0A0H3M745</t>
  </si>
  <si>
    <t>Rv2391</t>
  </si>
  <si>
    <t>PKNB_MYCTU Serine/threonine-protein kinase PknB OS=Mycobacterium tuberculosis (strain ATCC 25618 / H37Rv) GN=pknB PE=1 SV=1;A0A0H3M746_MYCBP Transmembrane serine/threonine-protein kinase B pknB OS=Mycobacterium bovis (strain BCG / Pasteur 1173P2) GN=pknB P</t>
  </si>
  <si>
    <t>P9WI81</t>
  </si>
  <si>
    <t>A0A0H3M746</t>
  </si>
  <si>
    <t>Rv0014c</t>
  </si>
  <si>
    <t>BFR_MYCTU Bacterioferritin OS=Mycobacterium tuberculosis (strain ATCC 25618 / H37Rv) GN=bfr PE=1 SV=1;A0A0H3M748_MYCBP Bacterioferritin OS=Mycobacterium bovis (strain BCG / Pasteur 1173P2) GN=bfrA PE=3 SV=1</t>
  </si>
  <si>
    <t>P9WPQ9</t>
  </si>
  <si>
    <t>A0A0H3M748</t>
  </si>
  <si>
    <t>Rv1876</t>
  </si>
  <si>
    <t>A0A0H3M751_MYCBP Uncharacterized protein OS=Mycobacterium bovis (strain BCG / Pasteur 1173P2) GN=TB39.8 PE=4 SV=1;FHAA_MYCTU FHA domain-containing protein FhaA OS=Mycobacterium tuberculosis (strain ATCC 25618 / H37Rv) GN=fhaA PE=1 SV=1</t>
  </si>
  <si>
    <t>A0A0H3M751</t>
  </si>
  <si>
    <t>P71590</t>
  </si>
  <si>
    <t>Rv0020c</t>
  </si>
  <si>
    <t>CP140_MYCTU Putative cytochrome P450 140 OS=Mycobacterium tuberculosis (strain ATCC 25618 / H37Rv) GN=cyp140 PE=1 SV=1;A0A0H3M755_MYCBP Probable cytochrome p450 140 CYP140 OS=Mycobacterium bovis (strain BCG / Pasteur 1173P2) GN=cyp140 PE=3 SV=1</t>
  </si>
  <si>
    <t>P9WPL9</t>
  </si>
  <si>
    <t>A0A0H3M755</t>
  </si>
  <si>
    <t>Rv1880c</t>
  </si>
  <si>
    <t>O33237_MYCTU Probable conserved transmembrane protein OS=Mycobacterium tuberculosis (strain ATCC 25618 / H37Rv) GN=Rv2732c PE=1 SV=1;A0A0H3M758_MYCBP Probable conserved transmembrane protein OS=Mycobacterium bovis (strain BCG / Pasteur 1173P2) GN=BCG_2745c</t>
  </si>
  <si>
    <t>O33237</t>
  </si>
  <si>
    <t>A0A0H3M758</t>
  </si>
  <si>
    <t>Rv2732c</t>
  </si>
  <si>
    <t>SCMU_MYCTU Secreted chorismate mutase OS=Mycobacterium tuberculosis (strain ATCC 25618 / H37Rv) GN=Rv1885c PE=1 SV=1;A0A0H3M762_MYCBP Chorismate mutase OS=Mycobacterium bovis (strain BCG / Pasteur 1173P2) GN=BCG_1922c PE=4 SV=1</t>
  </si>
  <si>
    <t>P9WIB9</t>
  </si>
  <si>
    <t>A0A0H3M762</t>
  </si>
  <si>
    <t>Rv1885c</t>
  </si>
  <si>
    <t>GPGP_MYCTU Glucosyl-3-phosphoglycerate phosphatase OS=Mycobacterium tuberculosis (strain ATCC 25618 / H37Rv) GN=gpgP PE=1 SV=1;A0A0H3M763_MYCBP Probable phosphoglycerate mutase OS=Mycobacterium bovis (strain BCG / Pasteur 1173P2) GN=BCG_2435c PE=3 SV=1</t>
  </si>
  <si>
    <t>P9WIC7</t>
  </si>
  <si>
    <t>A0A0H3M763</t>
  </si>
  <si>
    <t>Rv2419c</t>
  </si>
  <si>
    <t>P71699_MYCTU Possible transcriptional regulatory protein (Probably MarR-family) OS=Mycobacterium tuberculosis (strain ATCC 25618 / H37Rv) GN=Rv0042c PE=1 SV=1;A0A0H3M764_MYCBP Possible transcriptional regulatory protein (MarR-FAMILY) OS=Mycobacterium bovis</t>
  </si>
  <si>
    <t>P71699</t>
  </si>
  <si>
    <t>A0A0H3M764</t>
  </si>
  <si>
    <t>Rv0042c</t>
  </si>
  <si>
    <t>I6YA47_MYCTU Signal transduction histidine kinase OS=Mycobacterium tuberculosis (strain ATCC 25618 / H37Rv) GN=Rv2738c PE=1 SV=1;A0A0H3M767_MYCBP Uncharacterized protein OS=Mycobacterium bovis (strain BCG / Pasteur 1173P2) GN=BCG_2752c PE=4 SV=1</t>
  </si>
  <si>
    <t>I6YA47</t>
  </si>
  <si>
    <t>A0A0H3M767</t>
  </si>
  <si>
    <t>Rv2738c</t>
  </si>
  <si>
    <t>P71704_MYCTU Conserved protein OS=Mycobacterium tuberculosis (strain ATCC 25618 / H37Rv) GN=Rv0047c PE=1 SV=1;A0A0H3M768_MYCBP Uncharacterized protein OS=Mycobacterium bovis (strain BCG / Pasteur 1173P2) GN=BCG_0078c PE=4 SV=1</t>
  </si>
  <si>
    <t>P71704</t>
  </si>
  <si>
    <t>A0A0H3M768</t>
  </si>
  <si>
    <t>Rv0047c</t>
  </si>
  <si>
    <t>PE25_MYCTU PE-PGRS family protein PE25 OS=Mycobacterium tuberculosis (strain ATCC 25618 / H37Rv) GN=PE25 PE=1 SV=1;A0A0H3M771_MYCBP PE family protein OS=Mycobacterium bovis (strain BCG / Pasteur 1173P2) GN=PE25 PE=4 SV=1</t>
  </si>
  <si>
    <t>Rv2431c</t>
  </si>
  <si>
    <t>I6Y6S3_MYCTU Conserved protein OS=Mycobacterium tuberculosis (strain ATCC 25618 / H37Rv) GN=Rv0052 PE=1 SV=2;A0A0H3M772_MYCBP Uncharacterized protein OS=Mycobacterium bovis (strain BCG / Pasteur 1173P2) GN=BCG_0083 PE=4 SV=1</t>
  </si>
  <si>
    <t>I6Y6S3</t>
  </si>
  <si>
    <t>A0A0H3M772</t>
  </si>
  <si>
    <t>Rv0052</t>
  </si>
  <si>
    <t>O53605_MYCTU Uncharacterized protein OS=Mycobacterium tuberculosis (strain ATCC 25618 / H37Rv) GN=Rv0060 PE=1 SV=1;A0A0H3M776_MYCBP Uncharacterized protein OS=Mycobacterium bovis (strain BCG / Pasteur 1173P2) GN=BCG_0091 PE=4 SV=1</t>
  </si>
  <si>
    <t>O53605</t>
  </si>
  <si>
    <t>A0A0H3M776</t>
  </si>
  <si>
    <t>Rv0060</t>
  </si>
  <si>
    <t>P71906_MYCTU C4-dicarboxylate transporter OS=Mycobacterium tuberculosis (strain ATCC 25618 / H37Rv) GN=dctA PE=4 SV=1;A0A0H3M781_MYCBP Probable C4-dicarboxylate-transport transmembrane protein dctA OS=Mycobacterium bovis (strain BCG / Pasteur 1173P2) GN=dc</t>
  </si>
  <si>
    <t>P71906</t>
  </si>
  <si>
    <t>A0A0H3M781</t>
  </si>
  <si>
    <t>Rv2443</t>
  </si>
  <si>
    <t>GLYA2_MYCTU Serine hydroxymethyltransferase 2 OS=Mycobacterium tuberculosis (strain ATCC 25618 / H37Rv) GN=glyA2 PE=1 SV=1;A0A0H3M782_MYCBP Serine hydroxymethyltransferase OS=Mycobacterium bovis (strain BCG / Pasteur 1173P2) GN=glyA2 PE=3 SV=1</t>
  </si>
  <si>
    <t>P9WGI7</t>
  </si>
  <si>
    <t>A0A0H3M782</t>
  </si>
  <si>
    <t>Rv0070c</t>
  </si>
  <si>
    <t>KORA_MYCTU 2-oxoglutarate oxidoreductase subunit KorA OS=Mycobacterium tuberculosis (strain ATCC 25618 / H37Rv) GN=korA PE=1 SV=3;A0A0H3M788_MYCBP Probable oxidoreductase (Alpha subunit) OS=Mycobacterium bovis (strain BCG / Pasteur 1173P2) GN=BCG_2475c PE=</t>
  </si>
  <si>
    <t>O53182</t>
  </si>
  <si>
    <t>A0A0H3M788</t>
  </si>
  <si>
    <t>Rv2455c</t>
  </si>
  <si>
    <t>CLPP1_MYCTU ATP-dependent Clp protease proteolytic subunit 1 OS=Mycobacterium tuberculosis (strain ATCC 25618 / H37Rv) GN=clpP1 PE=1 SV=1;A0A0H3M791_MYCBP ATP-dependent Clp protease proteolytic subunit OS=Mycobacterium bovis (strain BCG / Pasteur 1173P2) G</t>
  </si>
  <si>
    <t>P9WPC5</t>
  </si>
  <si>
    <t>A0A0H3M791</t>
  </si>
  <si>
    <t>Rv2461c</t>
  </si>
  <si>
    <t>L7N655_MYCTU Aminopeptidase N OS=Mycobacterium tuberculosis (strain ATCC 25618 / H37Rv) GN=pepN PE=1 SV=1;A0A0H3M795_MYCBP Probable aminopeptidase N pepN OS=Mycobacterium bovis (strain BCG / Pasteur 1173P2) GN=pepN PE=4 SV=1</t>
  </si>
  <si>
    <t>L7N655</t>
  </si>
  <si>
    <t>A0A0H3M795</t>
  </si>
  <si>
    <t>Rv2467</t>
  </si>
  <si>
    <t>Y088_MYCTU Uncharacterized protein Rv0088 OS=Mycobacterium tuberculosis (strain ATCC 25618 / H37Rv) GN=Rv0088 PE=1 SV=1;A0A0H3M796_MYCBP Uncharacterized protein OS=Mycobacterium bovis (strain BCG / Pasteur 1173P2) GN=BCG_0121 PE=4 SV=1</t>
  </si>
  <si>
    <t>P9WM73</t>
  </si>
  <si>
    <t>A0A0H3M796</t>
  </si>
  <si>
    <t>Rv0088</t>
  </si>
  <si>
    <t>O53961_MYCTU Conserved protein OS=Mycobacterium tuberculosis (strain ATCC 25618 / H37Rv) GN=Rv1919c PE=1 SV=3;A0A0H3M797_MYCBP Uncharacterized protein OS=Mycobacterium bovis (strain BCG / Pasteur 1173P2) GN=BCG_1958c PE=4 SV=1</t>
  </si>
  <si>
    <t>O53961</t>
  </si>
  <si>
    <t>A0A0H3M797</t>
  </si>
  <si>
    <t>Rv1919c</t>
  </si>
  <si>
    <t>A0A0H3M7A3_MYCBP Probable macrolide-transport ATP-binding protein ABC transporter OS=Mycobacterium bovis (strain BCG / Pasteur 1173P2) GN=BCG_2497c PE=4 SV=1;ETTA_MYCTU Energy-dependent translational throttle protein EttA OS=Mycobacterium tuberculosis (str</t>
  </si>
  <si>
    <t>A0A0H3M7A3</t>
  </si>
  <si>
    <t>P9WQK3</t>
  </si>
  <si>
    <t>Rv2477c</t>
  </si>
  <si>
    <t>O53630_MYCTU Uncharacterized protein OS=Mycobacterium tuberculosis (strain ATCC 25618 / H37Rv) GN=Rv0108c PE=1 SV=1;A0A0H3M7A8_MYCBP Uncharacterized protein OS=Mycobacterium bovis (strain BCG / Pasteur 1173P2) GN=BCG_0141c PE=4 SV=1</t>
  </si>
  <si>
    <t>O53630</t>
  </si>
  <si>
    <t>A0A0H3M7A8</t>
  </si>
  <si>
    <t>Rv0108c</t>
  </si>
  <si>
    <t>O07169_MYCTU Probable fatty-acid-CoA ligase FadD7 (Fatty-acid-CoA synthetase) (Fatty-acid-CoA synthase) OS=Mycobacterium tuberculosis (strain ATCC 25618 / H37Rv) GN=fadD7 PE=1 SV=4;A0A0H3M7B7_MYCBP Probable fatty-acid-CoA ligase fadD7 OS=Mycobacterium bovi</t>
  </si>
  <si>
    <t>O07169</t>
  </si>
  <si>
    <t>A0A0H3M7B7</t>
  </si>
  <si>
    <t>Rv0119</t>
  </si>
  <si>
    <t>I6Y9I3_MYCTU Probable short-chain type dehydrogenase/reductase OS=Mycobacterium tuberculosis (strain ATCC 25618 / H37Rv) GN=Rv2509 PE=1 SV=1;A0A0H3M7C2_MYCBP Putative short-chain type dehydrogenase/reductase OS=Mycobacterium bovis (strain BCG / Pasteur 117</t>
  </si>
  <si>
    <t>I6Y9I3</t>
  </si>
  <si>
    <t>A0A0H3M7C2</t>
  </si>
  <si>
    <t>Rv2509</t>
  </si>
  <si>
    <t>P95270_MYCTU Conserved protein OS=Mycobacterium tuberculosis (strain ATCC 25618 / H37Rv) GN=Rv1944c PE=1 SV=1;A0A0H3M7C3_MYCBP Uncharacterized protein OS=Mycobacterium bovis (strain BCG / Pasteur 1173P2) GN=BCG_1983c PE=4 SV=1</t>
  </si>
  <si>
    <t>P95270</t>
  </si>
  <si>
    <t>A0A0H3M7C3</t>
  </si>
  <si>
    <t>Rv1944c</t>
  </si>
  <si>
    <t>ECH1_MYCTU Probable enoyl-CoA hydratase 1 OS=Mycobacterium tuberculosis (strain ATCC 25618 / H37Rv) GN=Rv0130 PE=1 SV=1;A0A0H3M7C4_MYCBP Uncharacterized protein OS=Mycobacterium bovis (strain BCG / Pasteur 1173P2) GN=BCG_0164 PE=4 SV=1</t>
  </si>
  <si>
    <t>P9WNP3</t>
  </si>
  <si>
    <t>A0A0H3M7C4</t>
  </si>
  <si>
    <t>Rv0130</t>
  </si>
  <si>
    <t>LYS25_MYCTU Putative peptidoglycan hydrolase Rv2525c OS=Mycobacterium tuberculosis (strain ATCC 25618 / H37Rv) GN=Rv2525c PE=1 SV=1;A0A0H3M7D3_MYCBP Uncharacterized protein OS=Mycobacterium bovis (strain BCG / Pasteur 1173P2) GN=BCG_2546c PE=4 SV=1</t>
  </si>
  <si>
    <t>I6XEI5</t>
  </si>
  <si>
    <t>A0A0H3M7D3</t>
  </si>
  <si>
    <t>Rv2525c</t>
  </si>
  <si>
    <t>P96831_MYCTU Probable acyl-CoA dehydrogenase FadE2 OS=Mycobacterium tuberculosis (strain ATCC 25618 / H37Rv) GN=fadE2 PE=1 SV=3;A0A0H3M7D5_MYCBP Probable acyl-CoA dehydrogenase fadE2 OS=Mycobacterium bovis (strain BCG / Pasteur 1173P2) GN=fadE2 PE=3 SV=1</t>
  </si>
  <si>
    <t>P96831</t>
  </si>
  <si>
    <t>A0A0H3M7D5</t>
  </si>
  <si>
    <t>Rv0154c</t>
  </si>
  <si>
    <t>P95017_MYCTU Membrane protein OS=Mycobacterium tuberculosis (strain ATCC 25618 / H37Rv) GN=Rv2536 PE=1 SV=3;A0A0H3M7E0_MYCBP Probable conserved transmembrane protein OS=Mycobacterium bovis (strain BCG / Pasteur 1173P2) GN=BCG_2558 PE=4 SV=1</t>
  </si>
  <si>
    <t>P95017</t>
  </si>
  <si>
    <t>A0A0H3M7E0</t>
  </si>
  <si>
    <t>Rv2536</t>
  </si>
  <si>
    <t>L7N657_MYCTU Conserved protein TB18.5 OS=Mycobacterium tuberculosis (strain ATCC 25618 / H37Rv) GN=TB18.5 PE=1 SV=1;A0A0H3M7E1_MYCBP Uncharacterized protein OS=Mycobacterium bovis (strain BCG / Pasteur 1173P2) GN=TB18.5 PE=4 SV=1</t>
  </si>
  <si>
    <t>L7N657</t>
  </si>
  <si>
    <t>A0A0H3M7E1</t>
  </si>
  <si>
    <t>Rv0164</t>
  </si>
  <si>
    <t>Q79FZ9_MYCTU MCE-family protein MCE1A OS=Mycobacterium tuberculosis (strain ATCC 25618 / H37Rv) GN=mce1A PE=1 SV=1;A0A0H3M7E6_MYCBP MCE-family protein mce1A OS=Mycobacterium bovis (strain BCG / Pasteur 1173P2) GN=mce1A PE=4 SV=1</t>
  </si>
  <si>
    <t>Q79FZ9</t>
  </si>
  <si>
    <t>A0A0H3M7E6</t>
  </si>
  <si>
    <t>Rv0169</t>
  </si>
  <si>
    <t>A0A0H3M7F0_MYCBP MCE-family protein mce1F OS=Mycobacterium bovis (strain BCG / Pasteur 1173P2) GN=mce1F PE=4 SV=1;L0T2W6_MYCTU Mammalian cell entry protein OS=Mycobacterium tuberculosis (strain ATCC 25618 / H37Rv) GN=mce1F PE=1 SV=1</t>
  </si>
  <si>
    <t>A0A0H3M7F0</t>
  </si>
  <si>
    <t>L0T2W6</t>
  </si>
  <si>
    <t>Rv0174</t>
  </si>
  <si>
    <t>Y2560_MYCTU Uncharacterized protein Rv2560 OS=Mycobacterium tuberculosis (strain ATCC 25618 / H37Rv) GN=Rv2560 PE=1 SV=1;A0A0H3M7F6_MYCBP Probable proline and glycine rich transmembrane protein OS=Mycobacterium bovis (strain BCG / Pasteur 1173P2) GN=BCG_25</t>
  </si>
  <si>
    <t>P9WLA1</t>
  </si>
  <si>
    <t>A0A0H3M7F6</t>
  </si>
  <si>
    <t>Rv2560</t>
  </si>
  <si>
    <t>Y2000_MYCTU Uncharacterized protein Rv2000 OS=Mycobacterium tuberculosis (strain ATCC 25618 / H37Rv) GN=Rv2000 PE=1 SV=1;A0A0H3M7G2_MYCBP Uncharacterized protein OS=Mycobacterium bovis (strain BCG / Pasteur 1173P2) GN=BCG_2017 PE=4 SV=1</t>
  </si>
  <si>
    <t>P9WLN7</t>
  </si>
  <si>
    <t>A0A0H3M7G2</t>
  </si>
  <si>
    <t>Rv2000</t>
  </si>
  <si>
    <t>ILVD_MYCTU Dihydroxy-acid dehydratase OS=Mycobacterium tuberculosis (strain ATCC 25618 / H37Rv) GN=ilvD PE=1 SV=1;A0A0H3M7G4_MYCBP Dihydroxy-acid dehydratase OS=Mycobacterium bovis (strain BCG / Pasteur 1173P2) GN=ilvD PE=3 SV=1</t>
  </si>
  <si>
    <t>P9WKJ5</t>
  </si>
  <si>
    <t>A0A0H3M7G4</t>
  </si>
  <si>
    <t>Rv0189c</t>
  </si>
  <si>
    <t>O33332_MYCTU Lipid-transfer protein OS=Mycobacterium tuberculosis (strain ATCC 25618 / H37Rv) GN=ltp1 PE=1 SV=1;A0A0H3M7G5_MYCBP Probable lipid-transfer protein ltp1 OS=Mycobacterium bovis (strain BCG / Pasteur 1173P2) GN=ltp1 PE=3 SV=1</t>
  </si>
  <si>
    <t>O33332</t>
  </si>
  <si>
    <t>A0A0H3M7G5</t>
  </si>
  <si>
    <t>Rv2790c</t>
  </si>
  <si>
    <t>Y2005_MYCTU Universal stress protein Rv2005c OS=Mycobacterium tuberculosis (strain ATCC 25618 / H37Rv) GN=Rv2005c PE=1 SV=1;A0A0H3M7G6_MYCBP Uncharacterized protein OS=Mycobacterium bovis (strain BCG / Pasteur 1173P2) GN=BCG_2022c PE=3 SV=1</t>
  </si>
  <si>
    <t>P9WLN1</t>
  </si>
  <si>
    <t>A0A0H3M7G6</t>
  </si>
  <si>
    <t>Rv2005c</t>
  </si>
  <si>
    <t>PPIB_MYCTU Probable peptidyl-prolyl cis-trans isomerase B OS=Mycobacterium tuberculosis (strain ATCC 25618 / H37Rv) GN=ppiB PE=1 SV=1;A0A0H3M7H0_MYCBP Probable peptidyl-prolyl cis-trans isomerase B ppiB OS=Mycobacterium bovis (strain BCG / Pasteur 1173P2)</t>
  </si>
  <si>
    <t>P9WHW1</t>
  </si>
  <si>
    <t>A0A0H3M7H0</t>
  </si>
  <si>
    <t>Rv2582</t>
  </si>
  <si>
    <t>P71655_MYCTU Probable conserved lipoprotein LppV OS=Mycobacterium tuberculosis (strain ATCC 25618 / H37Rv) GN=lppV PE=4 SV=4;A0A0H3M7H1_MYCBP Probable conserved lipoprotein lppV OS=Mycobacterium bovis (strain BCG / Pasteur 1173P2) GN=lppV PE=4 SV=1</t>
  </si>
  <si>
    <t>P71655</t>
  </si>
  <si>
    <t>A0A0H3M7H1</t>
  </si>
  <si>
    <t>Rv2796c</t>
  </si>
  <si>
    <t>Y2588_MYCTU Uncharacterized protein Rv2588c OS=Mycobacterium tuberculosis (strain ATCC 25618 / H37Rv) GN=Rv2588c PE=1 SV=1;A0A0H3M7H6_MYCBP Probable conserved membrane protein secretion factor yajC OS=Mycobacterium bovis (strain BCG / Pasteur 1173P2) GN=BC</t>
  </si>
  <si>
    <t>P9WL75</t>
  </si>
  <si>
    <t>A0A0H3M7H6</t>
  </si>
  <si>
    <t>Rv2588c</t>
  </si>
  <si>
    <t>AP4A_MYCTU AP-4-A phosphorylase OS=Mycobacterium tuberculosis (strain ATCC 25618 / H37Rv) GN=Rv2613c PE=1 SV=1;A0A0H3M7J4_MYCBP Uncharacterized protein OS=Mycobacterium bovis (strain BCG / Pasteur 1173P2) GN=BCG_2638c PE=4 SV=1</t>
  </si>
  <si>
    <t>P9WMK9</t>
  </si>
  <si>
    <t>A0A0H3M7J4</t>
  </si>
  <si>
    <t>Rv2613c</t>
  </si>
  <si>
    <t>I6XER9_MYCTU Membrane protein OS=Mycobacterium tuberculosis (strain ATCC 25618 / H37Rv) GN=Rv2617c PE=1 SV=1;A0A0H3M7J8_MYCBP Probable transmembrane protein OS=Mycobacterium bovis (strain BCG / Pasteur 1173P2) GN=BCG_2644c PE=4 SV=1</t>
  </si>
  <si>
    <t>I6XER9</t>
  </si>
  <si>
    <t>A0A0H3M7J8</t>
  </si>
  <si>
    <t>Rv2617c</t>
  </si>
  <si>
    <t>P71625_MYCTU Uncharacterized protein OS=Mycobacterium tuberculosis (strain ATCC 25618 / H37Rv) GN=Rv2827c PE=1 SV=4;A0A0H3M7K0_MYCBP Uncharacterized protein OS=Mycobacterium bovis (strain BCG / Pasteur 1173P2) GN=BCG_2846c PE=4 SV=1</t>
  </si>
  <si>
    <t>P71625</t>
  </si>
  <si>
    <t>A0A0H3M7K0</t>
  </si>
  <si>
    <t>Rv2827c</t>
  </si>
  <si>
    <t>I6XES4_MYCTU Methyltransferase OS=Mycobacterium tuberculosis (strain ATCC 25618 / H37Rv) GN=Rv2622 PE=1 SV=1;A0A0H3M7K2_MYCBP Possible methyltransferase (Methylase) OS=Mycobacterium bovis (strain BCG / Pasteur 1173P2) GN=BCG_2649 PE=4 SV=1</t>
  </si>
  <si>
    <t>I6XES4</t>
  </si>
  <si>
    <t>A0A0H3M7K2</t>
  </si>
  <si>
    <t>Rv2622</t>
  </si>
  <si>
    <t>I6YEH6_MYCTU Enoyl-CoA hydratase OS=Mycobacterium tuberculosis (strain ATCC 25618 / H37Rv) GN=echA16 PE=1 SV=1;A0A0H3M7K7_MYCBP Probable enoyl-CoA hydratase echa16 OS=Mycobacterium bovis (strain BCG / Pasteur 1173P2) GN=echA16 PE=4 SV=1</t>
  </si>
  <si>
    <t>I6YEH6</t>
  </si>
  <si>
    <t>A0A0H3M7K7</t>
  </si>
  <si>
    <t>Rv2831</t>
  </si>
  <si>
    <t>A0A0H3M7K8_MYCBP Probable acyl-CoA dehydrogenase fadE5 OS=Mycobacterium bovis (strain BCG / Pasteur 1173P2) GN=fadE5 PE=3 SV=1;O53666_MYCTU Butyryl-CoA dehydrogenase OS=Mycobacterium tuberculosis (strain ATCC 25618 / H37Rv) GN=fadE5 PE=1 SV=1</t>
  </si>
  <si>
    <t>A0A0H3M7K8</t>
  </si>
  <si>
    <t>O53666</t>
  </si>
  <si>
    <t>Rv0244c</t>
  </si>
  <si>
    <t>Y2632_MYCTU Uncharacterized protein Rv2632c OS=Mycobacterium tuberculosis (strain ATCC 25618 / H37Rv) GN=Rv2632c PE=1 SV=1;A0A0H3M7L0_MYCBP Uncharacterized protein OS=Mycobacterium bovis (strain BCG / Pasteur 1173P2) GN=BCG_2659c PE=4 SV=1</t>
  </si>
  <si>
    <t>P9WL61</t>
  </si>
  <si>
    <t>A0A0H3M7L0</t>
  </si>
  <si>
    <t>Rv2632c</t>
  </si>
  <si>
    <t>O53671_MYCTU Membrane protein OS=Mycobacterium tuberculosis (strain ATCC 25618 / H37Rv) GN=Rv0249c PE=1 SV=1;A0A0H3M7L3_MYCBP Putative succinate dehydrogenase [membrane anchor subunit] OS=Mycobacterium bovis (strain BCG / Pasteur 1173P2) GN=BCG_0287c PE=4</t>
  </si>
  <si>
    <t>O53671</t>
  </si>
  <si>
    <t>A0A0H3M7L3</t>
  </si>
  <si>
    <t>Rv0249c</t>
  </si>
  <si>
    <t>A0A0H3M7L7_MYCBP Probable polyketide synthase pks12 OS=Mycobacterium bovis (strain BCG / Pasteur 1173P2) GN=pks12 PE=4 SV=1;I6XD69_MYCTU Polyketide synthase Pks12 OS=Mycobacterium tuberculosis (strain ATCC 25618 / H37Rv) GN=pks12 PE=1 SV=1</t>
  </si>
  <si>
    <t>A0A0H3M7L7</t>
  </si>
  <si>
    <t>I6XD69</t>
  </si>
  <si>
    <t>Rv2048c</t>
  </si>
  <si>
    <t>L7N6B2_MYCTU Iron ABC transporter substrate-binding protein OS=Mycobacterium tuberculosis (strain ATCC 25618 / H37Rv) GN=Rv0265c PE=1 SV=1;A0A0H3M7M5_MYCBP Probable periplasmic iron-transport lipoprotein OS=Mycobacterium bovis (strain BCG / Pasteur 1173P2)</t>
  </si>
  <si>
    <t>L7N6B2</t>
  </si>
  <si>
    <t>A0A0H3M7M5</t>
  </si>
  <si>
    <t>Rv0265c</t>
  </si>
  <si>
    <t>O86340_MYCTU Conserved protein OS=Mycobacterium tuberculosis (strain ATCC 25618 / H37Rv) GN=Rv2061c PE=1 SV=3;A0A0H3M7M8_MYCBP Uncharacterized protein OS=Mycobacterium bovis (strain BCG / Pasteur 1173P2) GN=BCG_2080c PE=4 SV=1</t>
  </si>
  <si>
    <t>O86340</t>
  </si>
  <si>
    <t>A0A0H3M7M8</t>
  </si>
  <si>
    <t>Rv2061c</t>
  </si>
  <si>
    <t>Y2667_MYCTU Uncharacterized protein Rv2667 OS=Mycobacterium tuberculosis (strain ATCC 25618 / H37Rv) GN=Rv2667 PE=3 SV=1;A0A0H3M7M9_MYCBP Possible ATP-dependent protease ATP-binding subunit clpX OS=Mycobacterium bovis (strain BCG / Pasteur 1173P2) GN=clpX</t>
  </si>
  <si>
    <t>Rv2667</t>
  </si>
  <si>
    <t>P95227_MYCTU Acyl-CoA synthetase OS=Mycobacterium tuberculosis (strain ATCC 25618 / H37Rv) GN=fadD2 PE=1 SV=1;A0A0H3M7N1_MYCBP Probable fatty-acid-CoA ligase fadD2 OS=Mycobacterium bovis (strain BCG / Pasteur 1173P2) GN=fadD2 PE=4 SV=1</t>
  </si>
  <si>
    <t>P95227</t>
  </si>
  <si>
    <t>A0A0H3M7N1</t>
  </si>
  <si>
    <t>Rv0270</t>
  </si>
  <si>
    <t>Y2859_MYCTU Putative glutamine amidotransferase Rv2859c OS=Mycobacterium tuberculosis (strain ATCC 25618 / H37Rv) GN=Rv2859c PE=1 SV=1;A0A0H3M7N2_MYCBP Possible amidotransferase OS=Mycobacterium bovis (strain BCG / Pasteur 1173P2) GN=BCG_2881c PE=4 SV=1</t>
  </si>
  <si>
    <t>O33341</t>
  </si>
  <si>
    <t>A0A0H3M7N2</t>
  </si>
  <si>
    <t>Rv2859c</t>
  </si>
  <si>
    <t>P71969_MYCTU Possible secreted protease OS=Mycobacterium tuberculosis (strain ATCC 25618 / H37Rv) GN=Rv2672 PE=1 SV=1;A0A0H3M7N4_MYCBP Possible secreted protease OS=Mycobacterium bovis (strain BCG / Pasteur 1173P2) GN=BCG_2685 PE=4 SV=1</t>
  </si>
  <si>
    <t>P71969</t>
  </si>
  <si>
    <t>A0A0H3M7N4</t>
  </si>
  <si>
    <t>Rv2672</t>
  </si>
  <si>
    <t>ECCC3_MYCTU ESX-3 secretion system protein EccC3 OS=Mycobacterium tuberculosis (strain ATCC 25618 / H37Rv) GN=eccC3 PE=1 SV=1;A0A0H3M7P2_MYCBP Possible conserved membrane protein OS=Mycobacterium bovis (strain BCG / Pasteur 1173P2) GN=BCG_0324 PE=4 SV=1</t>
  </si>
  <si>
    <t>P9WNA9</t>
  </si>
  <si>
    <t>A0A0H3M7P2</t>
  </si>
  <si>
    <t>Rv0284</t>
  </si>
  <si>
    <t>ESPG3_MYCTU ESX-3 secretion-associated protein EspG3 OS=Mycobacterium tuberculosis (strain ATCC 25618 / H37Rv) GN=espG3 PE=1 SV=1;A0A0H3M7P5_MYCBP Uncharacterized protein OS=Mycobacterium bovis (strain BCG / Pasteur 1173P2) GN=BCG_0329 PE=4 SV=1</t>
  </si>
  <si>
    <t>P9WJC7</t>
  </si>
  <si>
    <t>A0A0H3M7P5</t>
  </si>
  <si>
    <t>Rv0289</t>
  </si>
  <si>
    <t>STF0_MYCTU Trehalose 2-sulfotransferase OS=Mycobacterium tuberculosis (strain ATCC 25618 / H37Rv) GN=stf0 PE=1 SV=1;A0A0H3M7Q0_MYCBP Uncharacterized protein OS=Mycobacterium bovis (strain BCG / Pasteur 1173P2) GN=BCG_0335c PE=4 SV=1</t>
  </si>
  <si>
    <t>O53699</t>
  </si>
  <si>
    <t>A0A0H3M7Q0</t>
  </si>
  <si>
    <t>Rv0295c</t>
  </si>
  <si>
    <t>O07191_MYCTU 23S rRNA methyltransferase OS=Mycobacterium tuberculosis (strain ATCC 25618 / H37Rv) GN=Rv2689c PE=1 SV=3;A0A0H3M7Q7_MYCBP Conserved hypothetical alanine and valine and glycine rich protein OS=Mycobacterium bovis (strain BCG / Pasteur 1173P2)</t>
  </si>
  <si>
    <t>O07191</t>
  </si>
  <si>
    <t>A0A0H3M7Q7</t>
  </si>
  <si>
    <t>Rv2689c</t>
  </si>
  <si>
    <t>O07242_MYCTU 1,3-beta-glucanase OS=Mycobacterium tuberculosis (strain ATCC 25618 / H37Rv) GN=Rv0315 PE=1 SV=1;A0A0H3M7R0_MYCBP Possible beta-1,3-glucanase OS=Mycobacterium bovis (strain BCG / Pasteur 1173P2) GN=BCG_0355 PE=4 SV=1</t>
  </si>
  <si>
    <t>O07242</t>
  </si>
  <si>
    <t>A0A0H3M7R0</t>
  </si>
  <si>
    <t>Rv0315</t>
  </si>
  <si>
    <t>O07196_MYCTU Conserved protein OS=Mycobacterium tuberculosis (strain ATCC 25618 / H37Rv) GN=Rv2694c PE=1 SV=3;A0A0H3M7R3_MYCBP Uncharacterized protein OS=Mycobacterium bovis (strain BCG / Pasteur 1173P2) GN=BCG_2707c PE=4 SV=1</t>
  </si>
  <si>
    <t>O07196</t>
  </si>
  <si>
    <t>A0A0H3M7R3</t>
  </si>
  <si>
    <t>Rv2694c</t>
  </si>
  <si>
    <t>Y2091_MYCTU Uncharacterized protein Rv2091c OS=Mycobacterium tuberculosis (strain ATCC 25618 / H37Rv) GN=Rv2091c PE=1 SV=1;A0A0H3M7R4_MYCBP Probable membrane protein OS=Mycobacterium bovis (strain BCG / Pasteur 1173P2) GN=BCG_2111c PE=4 SV=1</t>
  </si>
  <si>
    <t>P9WLJ5</t>
  </si>
  <si>
    <t>A0A0H3M7R4</t>
  </si>
  <si>
    <t>Rv2091c</t>
  </si>
  <si>
    <t>I6Y1I5_MYCTU Possible conserved secreted alanine rich protein OS=Mycobacterium tuberculosis (strain ATCC 25618 / H37Rv) GN=Rv2700 PE=1 SV=1;A0A0H3M7R6_MYCBP Possible secreted alanine rich protein OS=Mycobacterium bovis (strain BCG / Pasteur 1173P2) GN=BCG_</t>
  </si>
  <si>
    <t>I6Y1I5</t>
  </si>
  <si>
    <t>A0A0H3M7R6</t>
  </si>
  <si>
    <t>Rv2700</t>
  </si>
  <si>
    <t>O07252_MYCTU Possible transcriptional regulatory protein (Possibly TetR/AcrR-family) OS=Mycobacterium tuberculosis (strain ATCC 25618 / H37Rv) GN=Rv0328 PE=1 SV=1;A0A0H3M7R7_MYCBP Possible transcriptional regulatory protein (Possibly tetR/acrR-family) OS=M</t>
  </si>
  <si>
    <t>O07252</t>
  </si>
  <si>
    <t>A0A0H3M7R7</t>
  </si>
  <si>
    <t>Rv0328</t>
  </si>
  <si>
    <t>Y2908_MYCTU UPF0109 protein Rv2908c OS=Mycobacterium tuberculosis (strain ATCC 25618 / H37Rv) GN=Rv2908c PE=1 SV=1;A0A0H3M7R8_MYCBP UPF0109 protein BCG_2929c OS=Mycobacterium bovis (strain BCG / Pasteur 1173P2) GN=BCG_2929c PE=3 SV=1</t>
  </si>
  <si>
    <t>P9WFM7</t>
  </si>
  <si>
    <t>A0A0H3M7R8</t>
  </si>
  <si>
    <t>Rv2908c</t>
  </si>
  <si>
    <t>O33273_MYCTU Uncharacterized protein OS=Mycobacterium tuberculosis (strain ATCC 25618 / H37Rv) GN=Rv0333 PE=1 SV=1;A0A0H3M7S1_MYCBP Uncharacterized protein OS=Mycobacterium bovis (strain BCG / Pasteur 1173P2) GN=BCG_0372 PE=4 SV=1</t>
  </si>
  <si>
    <t>O33273</t>
  </si>
  <si>
    <t>A0A0H3M7S1</t>
  </si>
  <si>
    <t>Rv0333</t>
  </si>
  <si>
    <t>O07206_MYCTU Uncharacterized protein OS=Mycobacterium tuberculosis (strain ATCC 25618 / H37Rv) GN=Rv2705c PE=1 SV=1;A0A0H3M7S2_MYCBP Uncharacterized protein OS=Mycobacterium bovis (strain BCG / Pasteur 1173P2) GN=BCG_2718c PE=4 SV=1</t>
  </si>
  <si>
    <t>O07206</t>
  </si>
  <si>
    <t>A0A0H3M7S2</t>
  </si>
  <si>
    <t>Rv2705c</t>
  </si>
  <si>
    <t>Y2915_MYCTU Uncharacterized protein Rv2915c OS=Mycobacterium tuberculosis (strain ATCC 25618 / H37Rv) GN=Rv2915c PE=1 SV=1;A0A0H3M7S3_MYCBP Uncharacterized protein OS=Mycobacterium bovis (strain BCG / Pasteur 1173P2) GN=BCG_2936c PE=4 SV=1</t>
  </si>
  <si>
    <t>P9WL23</t>
  </si>
  <si>
    <t>A0A0H3M7S3</t>
  </si>
  <si>
    <t>Rv2915c</t>
  </si>
  <si>
    <t>SIGB_MYCTU RNA polymerase sigma factor SigB OS=Mycobacterium tuberculosis (strain ATCC 25618 / H37Rv) GN=sigB PE=1 SV=1;A0A0H3M7S6_MYCBP RNA polymerase sigma factor OS=Mycobacterium bovis (strain BCG / Pasteur 1173P2) GN=sigB PE=3 SV=1</t>
  </si>
  <si>
    <t>P9WGI5</t>
  </si>
  <si>
    <t>A0A0H3M7S6</t>
  </si>
  <si>
    <t>Rv2710</t>
  </si>
  <si>
    <t>Y2716_MYCTU Uncharacterized protein Rv2716 OS=Mycobacterium tuberculosis (strain ATCC 25618 / H37Rv) GN=Rv2716 PE=1 SV=1;A0A0H3M7T1_MYCBP Uncharacterized protein OS=Mycobacterium bovis (strain BCG / Pasteur 1173P2) GN=BCG_2729 PE=4 SV=1</t>
  </si>
  <si>
    <t>P9WL43</t>
  </si>
  <si>
    <t>A0A0H3M7T1</t>
  </si>
  <si>
    <t>Rv2716</t>
  </si>
  <si>
    <t>O33249_MYCTU Conserved protein OS=Mycobacterium tuberculosis (strain ATCC 25618 / H37Rv) GN=Rv2114 PE=1 SV=3;A0A0H3M7T2_MYCBP Uncharacterized protein OS=Mycobacterium bovis (strain BCG / Pasteur 1173P2) GN=BCG_2131 PE=4 SV=1</t>
  </si>
  <si>
    <t>O33249</t>
  </si>
  <si>
    <t>A0A0H3M7T2</t>
  </si>
  <si>
    <t>Rv2114</t>
  </si>
  <si>
    <t>Y2926_MYCTU Uncharacterized protein Rv2926c OS=Mycobacterium tuberculosis (strain ATCC 25618 / H37Rv) GN=Rv2926c PE=1 SV=1;A0A0H3M7T4_MYCBP Uncharacterized protein OS=Mycobacterium bovis (strain BCG / Pasteur 1173P2) GN=BCG_2948c PE=4 SV=1</t>
  </si>
  <si>
    <t>P9WL17</t>
  </si>
  <si>
    <t>A0A0H3M7T4</t>
  </si>
  <si>
    <t>Rv2926c</t>
  </si>
  <si>
    <t>O33255_MYCTU Membrane protein OS=Mycobacterium tuberculosis (strain ATCC 25618 / H37Rv) GN=Rv2120c PE=1 SV=1;A0A0H3M7T8_MYCBP Probable conserved integral membrane protein OS=Mycobacterium bovis (strain BCG / Pasteur 1173P2) GN=BCG_2137c PE=4 SV=1</t>
  </si>
  <si>
    <t>O33255</t>
  </si>
  <si>
    <t>A0A0H3M7T8</t>
  </si>
  <si>
    <t>Rv2120c</t>
  </si>
  <si>
    <t>ALF_MYCTU Fructose-bisphosphate aldolase OS=Mycobacterium tuberculosis (strain ATCC 25618 / H37Rv) GN=fba PE=1 SV=1;A0A0H3M7T9_MYCBP Probable fructose-bisphosphate aldolase fba OS=Mycobacterium bovis (strain BCG / Pasteur 1173P2) GN=fba PE=3 SV=1</t>
  </si>
  <si>
    <t>P9WQA3</t>
  </si>
  <si>
    <t>A0A0H3M7T9</t>
  </si>
  <si>
    <t>Rv0363c</t>
  </si>
  <si>
    <t>A0A0H3M7U0_MYCBP Phenolpthiocerol synthesis type-I polyketide synthase ppsA OS=Mycobacterium bovis (strain BCG / Pasteur 1173P2) GN=ppsA PE=4 SV=1</t>
  </si>
  <si>
    <t>A0A0H3M7U0</t>
  </si>
  <si>
    <t>I6XF60_MYCTU Conserved alanine and arginine rich protein OS=Mycobacterium tuberculosis (strain ATCC 25618 / H37Rv) GN=Rv2731 PE=1 SV=1;A0A0H3M7U1_MYCBP Conserved hypothetical alanine and arginine rich protein OS=Mycobacterium bovis (strain BCG / Pasteur 11</t>
  </si>
  <si>
    <t>I6XF60</t>
  </si>
  <si>
    <t>A0A0H3M7U1</t>
  </si>
  <si>
    <t>Rv2731</t>
  </si>
  <si>
    <t>A0A0H3M7U5_MYCBP Probable daunorubicin-DIM-transport ATP-binding protein ABC transporter drrA OS=Mycobacterium bovis (strain BCG / Pasteur 1173P2) GN=drrA PE=4 SV=1;DRRA_MYCTU Doxorubicin resistance ATP-binding protein DrrA OS=Mycobacterium tuberculosis (s</t>
  </si>
  <si>
    <t>A0A0H3M7U5</t>
  </si>
  <si>
    <t>P9WQL9</t>
  </si>
  <si>
    <t>Rv2936</t>
  </si>
  <si>
    <t>Y2140_MYCTU UPF0098 protein Rv2140c OS=Mycobacterium tuberculosis (strain ATCC 25618 / H37Rv) GN=Rv2140c PE=1 SV=1;A0A0H3M7V3_MYCBP Uncharacterized protein OS=Mycobacterium bovis (strain BCG / Pasteur 1173P2) GN=TB18.6 PE=4 SV=1</t>
  </si>
  <si>
    <t>P9WFN1</t>
  </si>
  <si>
    <t>A0A0H3M7V3</t>
  </si>
  <si>
    <t>Rv2140c</t>
  </si>
  <si>
    <t>FAA22_MYCTU p-hydroxybenzoic acid--AMP ligase FadD22 OS=Mycobacterium tuberculosis (strain ATCC 25618 / H37Rv) GN=fadD22 PE=1 SV=1;A0A0H3M7V5_MYCBP Probable fatty-acid-CoA ligase fadD22 OS=Mycobacterium bovis (strain BCG / Pasteur 1173P2) GN=fadD22 PE=4 SV</t>
  </si>
  <si>
    <t>P9WQ61</t>
  </si>
  <si>
    <t>A0A0H3M7V5</t>
  </si>
  <si>
    <t>Rv2948c</t>
  </si>
  <si>
    <t>WAG31_MYCTU Cell wall synthesis protein Wag31 OS=Mycobacterium tuberculosis (strain ATCC 25618 / H37Rv) GN=wag31 PE=1 SV=1;A0A0H3M7V8_MYCBP Uncharacterized protein OS=Mycobacterium bovis (strain BCG / Pasteur 1173P2) GN=wag31 PE=4 SV=1</t>
  </si>
  <si>
    <t>P9WMU1</t>
  </si>
  <si>
    <t>A0A0H3M7V8</t>
  </si>
  <si>
    <t>Rv2145c</t>
  </si>
  <si>
    <t>CLPB_MYCTU Chaperone protein ClpB OS=Mycobacterium tuberculosis (strain ATCC 25618 / H37Rv) GN=clpB PE=1 SV=1;A0A0H3M7W9_MYCBP Chaperone protein ClpB OS=Mycobacterium bovis (strain BCG / Pasteur 1173P2) GN=clpB PE=3 SV=1</t>
  </si>
  <si>
    <t>P9WPD1</t>
  </si>
  <si>
    <t>A0A0H3M7W9</t>
  </si>
  <si>
    <t>Rv0384c</t>
  </si>
  <si>
    <t>P95198_MYCTU Conserved protein OS=Mycobacterium tuberculosis (strain ATCC 25618 / H37Rv) GN=Rv0390 PE=1 SV=2;A0A0H3M7X2_MYCBP Uncharacterized protein OS=Mycobacterium bovis (strain BCG / Pasteur 1173P2) GN=BCG_0427 PE=4 SV=1</t>
  </si>
  <si>
    <t>P95198</t>
  </si>
  <si>
    <t>A0A0H3M7X2</t>
  </si>
  <si>
    <t>Rv0390</t>
  </si>
  <si>
    <t>A0A0H3M7X4_MYCBP Probable DNA-binding protein HU homolog hupB OS=Mycobacterium bovis (strain BCG / Pasteur 1173P2) GN=hupB PE=3 SV=1;DBH_MYCTU DNA-binding protein HU homolog OS=Mycobacterium tuberculosis (strain ATCC 25618 / H37Rv) GN=hup PE=1 SV=1</t>
  </si>
  <si>
    <t>A0A0H3M7X4</t>
  </si>
  <si>
    <t>P9WMK7</t>
  </si>
  <si>
    <t>Rv2986c</t>
  </si>
  <si>
    <t>P95208_MYCTU Acyl-CoA dehydrogenase OS=Mycobacterium tuberculosis (strain ATCC 25618 / H37Rv) GN=fadE7 PE=1 SV=3;A0A0H3M7X8_MYCBP Probable acyl-CoA dehydrogenase fadE7 OS=Mycobacterium bovis (strain BCG / Pasteur 1173P2) GN=fadE7 PE=3 SV=1</t>
  </si>
  <si>
    <t>P95208</t>
  </si>
  <si>
    <t>A0A0H3M7X8</t>
  </si>
  <si>
    <t>Rv0400c</t>
  </si>
  <si>
    <t>O53518_MYCTU Uncharacterized protein OS=Mycobacterium tuberculosis (strain ATCC 25618 / H37Rv) GN=Rv2184c PE=1 SV=3;A0A0H3M7X9_MYCBP Uncharacterized protein OS=Mycobacterium bovis (strain BCG / Pasteur 1173P2) GN=BCG_2199c PE=4 SV=1</t>
  </si>
  <si>
    <t>O53246_MYCTU Peptidase M23B OS=Mycobacterium tuberculosis (strain ATCC 25618 / H37Rv) GN=lppY PE=1 SV=1;A0A0H3M7Y0_MYCBP Probable conserved lipoprotein lppY OS=Mycobacterium bovis (strain BCG / Pasteur 1173P2) GN=lppY PE=4 SV=1</t>
  </si>
  <si>
    <t>O53246</t>
  </si>
  <si>
    <t>A0A0H3M7Y0</t>
  </si>
  <si>
    <t>Rv2999</t>
  </si>
  <si>
    <t>FAA30_MYCTU Long-chain-fatty-acid--AMP ligase FadD30 OS=Mycobacterium tuberculosis (strain ATCC 25618 / H37Rv) GN=fadD30 PE=1 SV=1;A0A0H3M7Y1_MYCBP Probable fatty-acid-CoA ligase fadD30 OS=Mycobacterium bovis (strain BCG / Pasteur 1173P2) GN=fadD30 PE=4 SV</t>
  </si>
  <si>
    <t>P9WQ57</t>
  </si>
  <si>
    <t>A0A0H3M7Y1</t>
  </si>
  <si>
    <t>Rv0404</t>
  </si>
  <si>
    <t>I6YAV3_MYCTU Membrane protein OS=Mycobacterium tuberculosis (strain ATCC 25618 / H37Rv) GN=Rv3005c PE=1 SV=1;A0A0H3M7Y3_MYCBP Uncharacterized protein OS=Mycobacterium bovis (strain BCG / Pasteur 1173P2) GN=BCG_3027c PE=4 SV=1</t>
  </si>
  <si>
    <t>I6YAV3</t>
  </si>
  <si>
    <t>A0A0H3M7Y3</t>
  </si>
  <si>
    <t>Rv3005c</t>
  </si>
  <si>
    <t>PTA_MYCTU Phosphate acetyltransferase OS=Mycobacterium tuberculosis (strain ATCC 25618 / H37Rv) GN=pta PE=1 SV=1;A0A0H3M7Y4_MYCBP Phosphate acetyltransferase OS=Mycobacterium bovis (strain BCG / Pasteur 1173P2) GN=pta PE=3 SV=1</t>
  </si>
  <si>
    <t>Rv0408</t>
  </si>
  <si>
    <t>O53260_MYCTU Conserved protein OS=Mycobacterium tuberculosis (strain ATCC 25618 / H37Rv) GN=Rv3013 PE=1 SV=3;A0A0H3M7Y5_MYCBP Uncharacterized protein OS=Mycobacterium bovis (strain BCG / Pasteur 1173P2) GN=BCG_3035 PE=4 SV=1</t>
  </si>
  <si>
    <t>MUTT3_MYCTU Putative 8-oxo-dGTP diphosphatase 3 OS=Mycobacterium tuberculosis (strain ATCC 25618 / H37Rv) GN=mutT3 PE=1 SV=1;A0A0H3M7Y8_MYCBP Possible mutator protein mutT3 (7,8-DIHYDRO-8-OXOGUANINE-TRIPHOSPHATASE) (8-OXO-DGTPASE) (DGTP PYROPHOSPHOHYDROLAS</t>
  </si>
  <si>
    <t>P9WIX9</t>
  </si>
  <si>
    <t>A0A0H3M7Y8</t>
  </si>
  <si>
    <t>Rv0413</t>
  </si>
  <si>
    <t>I6Y1P2_MYCTU Conserved protein OS=Mycobacterium tuberculosis (strain ATCC 25618 / H37Rv) GN=Rv2778c PE=1 SV=1;A0A0H3M7Z8_MYCBP Uncharacterized protein OS=Mycobacterium bovis (strain BCG / Pasteur 1173P2) GN=BCG_2795c PE=4 SV=1</t>
  </si>
  <si>
    <t>I6Y1P2</t>
  </si>
  <si>
    <t>A0A0H3M7Z8</t>
  </si>
  <si>
    <t>Rv2778c</t>
  </si>
  <si>
    <t>Y2782_MYCTU Uncharacterized zinc protease Rv2782c OS=Mycobacterium tuberculosis (strain ATCC 25618 / H37Rv) GN=Rv2782c PE=1 SV=1;A0A0H3M801_MYCBP Probable zinc protease pepR OS=Mycobacterium bovis (strain BCG / Pasteur 1173P2) GN=pepR PE=3 SV=1</t>
  </si>
  <si>
    <t>P9WHT5</t>
  </si>
  <si>
    <t>A0A0H3M801</t>
  </si>
  <si>
    <t>Rv2782c</t>
  </si>
  <si>
    <t>O53287_MYCTU Conserved protein OS=Mycobacterium tuberculosis (strain ATCC 25618 / H37Rv) GN=Rv3040c PE=1 SV=1;A0A0H3M804_MYCBP Uncharacterized protein OS=Mycobacterium bovis (strain BCG / Pasteur 1173P2) GN=BCG_3064c PE=4 SV=1</t>
  </si>
  <si>
    <t>O53287</t>
  </si>
  <si>
    <t>A0A0H3M804</t>
  </si>
  <si>
    <t>Rv3040c</t>
  </si>
  <si>
    <t>I6YEE1_MYCTU Metallophosphoesterase OS=Mycobacterium tuberculosis (strain ATCC 25618 / H37Rv) GN=Rv2795c PE=1 SV=1;A0A0H3M805_MYCBP Uncharacterized protein OS=Mycobacterium bovis (strain BCG / Pasteur 1173P2) GN=BCG_2813c PE=4 SV=1</t>
  </si>
  <si>
    <t>I6YEE1</t>
  </si>
  <si>
    <t>A0A0H3M805</t>
  </si>
  <si>
    <t>Rv2795c</t>
  </si>
  <si>
    <t>ADHC_MYCTU NADP-dependent alcohol dehydrogenase C OS=Mycobacterium tuberculosis (strain ATCC 25618 / H37Rv) GN=adhC PE=1 SV=1;A0A0H3M808_MYCBP Probable NADP-dependent alcohol dehydrogenase adhC OS=Mycobacterium bovis (strain BCG / Pasteur 1173P2) GN=adhC P</t>
  </si>
  <si>
    <t>P9WQC5</t>
  </si>
  <si>
    <t>A0A0H3M808</t>
  </si>
  <si>
    <t>Rv3045</t>
  </si>
  <si>
    <t>SODC_MYCTU Superoxide dismutase [Cu-Zn] OS=Mycobacterium tuberculosis (strain ATCC 25618 / H37Rv) GN=sodC PE=1 SV=1;A0A0H3M817_MYCBP Superoxide dismutase [Cu-Zn] OS=Mycobacterium bovis (strain BCG / Pasteur 1173P2) GN=sodC PE=3 SV=1</t>
  </si>
  <si>
    <t>P9WGE9</t>
  </si>
  <si>
    <t>A0A0H3M817</t>
  </si>
  <si>
    <t>Rv0432</t>
  </si>
  <si>
    <t>Y2204_MYCTU Protein Rv2204c OS=Mycobacterium tuberculosis (strain ATCC 25618 / H37Rv) GN=Rv2204c PE=1 SV=1;A0A0H3M819_MYCBP Uncharacterized protein OS=Mycobacterium bovis (strain BCG / Pasteur 1173P2) GN=BCG_2220c PE=3 SV=1</t>
  </si>
  <si>
    <t>P9WMN5</t>
  </si>
  <si>
    <t>A0A0H3M819</t>
  </si>
  <si>
    <t>Rv2204c</t>
  </si>
  <si>
    <t>O53726_MYCTU Probable dehydrogenase/reductase OS=Mycobacterium tuberculosis (strain ATCC 25618 / H37Rv) GN=Rv0439c PE=1 SV=3;A0A0H3M824_MYCBP Putative dehydrogenase/reductase OS=Mycobacterium bovis (strain BCG / Pasteur 1173P2) GN=BCG_0478c PE=4 SV=1</t>
  </si>
  <si>
    <t>O53726</t>
  </si>
  <si>
    <t>A0A0H3M824</t>
  </si>
  <si>
    <t>Rv0439c</t>
  </si>
  <si>
    <t>I6X658_MYCTU DeoR faimly transcriptional regulator OS=Mycobacterium tuberculosis (strain ATCC 25618 / H37Rv) GN=Rv3066 PE=1 SV=1;A0A0H3M826_MYCBP Probable transcriptional regulatory protein (Probably deoR-family) OS=Mycobacterium bovis (strain BCG / Pasteu</t>
  </si>
  <si>
    <t>I6X658</t>
  </si>
  <si>
    <t>A0A0H3M826</t>
  </si>
  <si>
    <t>Rv3066</t>
  </si>
  <si>
    <t>Y2219_MYCTU Uncharacterized protein Rv2219 OS=Mycobacterium tuberculosis (strain ATCC 25618 / H37Rv) GN=Rv2219 PE=1 SV=1;A0A0H3M828_MYCBP Probable conserved transmembrane protein OS=Mycobacterium bovis (strain BCG / Pasteur 1173P2) GN=BCG_2235 PE=4 SV=1</t>
  </si>
  <si>
    <t>P9WLI1</t>
  </si>
  <si>
    <t>A0A0H3M828</t>
  </si>
  <si>
    <t>Rv2219</t>
  </si>
  <si>
    <t>P95087_MYCTU Uncharacterized protein OS=Mycobacterium tuberculosis (strain ATCC 25618 / H37Rv) GN=Rv3071 PE=1 SV=3;A0A0H3M831_MYCBP Uncharacterized protein OS=Mycobacterium bovis (strain BCG / Pasteur 1173P2) GN=BCG_3096 PE=4 SV=1</t>
  </si>
  <si>
    <t>P95087</t>
  </si>
  <si>
    <t>A0A0H3M831</t>
  </si>
  <si>
    <t>Rv3071</t>
  </si>
  <si>
    <t>I6YAE2_MYCTU Probable conserved transmembrane alanine rich protein OS=Mycobacterium tuberculosis (strain ATCC 25618 / H37Rv) GN=Rv2843 PE=1 SV=1;A0A0H3M847_MYCBP Probable conserved transmembrane alanine rich protein OS=Mycobacterium bovis (strain BCG / Pas</t>
  </si>
  <si>
    <t>I6YAE2</t>
  </si>
  <si>
    <t>A0A0H3M847</t>
  </si>
  <si>
    <t>Rv2843</t>
  </si>
  <si>
    <t>Y2239_MYCTU Uncharacterized protein Rv2239c OS=Mycobacterium tuberculosis (strain ATCC 25618 / H37Rv) GN=Rv2239c PE=1 SV=1;A0A0H3M849_MYCBP Uncharacterized protein OS=Mycobacterium bovis (strain BCG / Pasteur 1173P2) GN=BCG_2256c PE=4 SV=1</t>
  </si>
  <si>
    <t>P9WLG9</t>
  </si>
  <si>
    <t>A0A0H3M849</t>
  </si>
  <si>
    <t>Rv2239c</t>
  </si>
  <si>
    <t>O53751_MYCTU Acyl-ACP thioesterase OS=Mycobacterium tuberculosis (strain ATCC 25618 / H37Rv) GN=Rv0466 PE=1 SV=1;A0A0H3M851_MYCBP Uncharacterized protein OS=Mycobacterium bovis (strain BCG / Pasteur 1173P2) GN=BCG_0506 PE=4 SV=1</t>
  </si>
  <si>
    <t>O53751</t>
  </si>
  <si>
    <t>A0A0H3M851</t>
  </si>
  <si>
    <t>Rv0466</t>
  </si>
  <si>
    <t>I6YB49_MYCTU Conserved protein OS=Mycobacterium tuberculosis (strain ATCC 25618 / H37Rv) GN=Rv3091 PE=1 SV=1;A0A0H3M854_MYCBP Uncharacterized protein OS=Mycobacterium bovis (strain BCG / Pasteur 1173P2) GN=BCG_3116 PE=4 SV=1</t>
  </si>
  <si>
    <t>I6YB49</t>
  </si>
  <si>
    <t>A0A0H3M854</t>
  </si>
  <si>
    <t>Rv3091</t>
  </si>
  <si>
    <t>ACPM_MYCTU Meromycolate extension acyl carrier protein OS=Mycobacterium tuberculosis (strain ATCC 25618 / H37Rv) GN=acpM PE=1 SV=1;A0A0H3M855_MYCBP Acyl carrier protein OS=Mycobacterium bovis (strain BCG / Pasteur 1173P2) GN=acpM PE=3 SV=1</t>
  </si>
  <si>
    <t>P9WQF3</t>
  </si>
  <si>
    <t>A0A0H3M855</t>
  </si>
  <si>
    <t>Rv2244</t>
  </si>
  <si>
    <t>MTR_MYCTU Mycothione reductase OS=Mycobacterium tuberculosis (strain ATCC 25618 / H37Rv) GN=mtr PE=1 SV=1;A0A0H3M857_MYCBP Probable mycothiol reductase mtr OS=Mycobacterium bovis (strain BCG / Pasteur 1173P2) GN=mtr PE=3 SV=1</t>
  </si>
  <si>
    <t>P9WHH3</t>
  </si>
  <si>
    <t>A0A0H3M857</t>
  </si>
  <si>
    <t>Rv2855</t>
  </si>
  <si>
    <t>O33340_MYCTU Aldehyde dehydrogenase OS=Mycobacterium tuberculosis (strain ATCC 25618 / H37Rv) GN=aldC PE=1 SV=1;A0A0H3M862_MYCBP Probable aldehyde dehydrogenase aldC OS=Mycobacterium bovis (strain BCG / Pasteur 1173P2) GN=aldC PE=3 SV=1</t>
  </si>
  <si>
    <t>O33340</t>
  </si>
  <si>
    <t>A0A0H3M862</t>
  </si>
  <si>
    <t>Rv2858c</t>
  </si>
  <si>
    <t>O53532_MYCTU Methyltransferase OS=Mycobacterium tuberculosis (strain ATCC 25618 / H37Rv) GN=Rv2258c PE=1 SV=1;A0A0H3M867_MYCBP Possible transcriptional regulatory protein OS=Mycobacterium bovis (strain BCG / Pasteur 1173P2) GN=BCG_2276c PE=4 SV=1</t>
  </si>
  <si>
    <t>O53532</t>
  </si>
  <si>
    <t>A0A0H3M867</t>
  </si>
  <si>
    <t>Rv2258c</t>
  </si>
  <si>
    <t>Y2913_MYCTU Uncharacterized protein Rv2913c OS=Mycobacterium tuberculosis (strain ATCC 25618 / H37Rv) GN=Rv2913c PE=1 SV=1;A0A0H3M896_MYCBP Possible D-amino acid aminohydrolase OS=Mycobacterium bovis (strain BCG / Pasteur 1173P2) GN=BCG_2934c PE=4 SV=1</t>
  </si>
  <si>
    <t>Rv2913c</t>
  </si>
  <si>
    <t>GLNB_MYCTU Nitrogen regulatory protein P-II OS=Mycobacterium tuberculosis (strain ATCC 25618 / H37Rv) GN=glnB PE=1 SV=1;A0A0H3M898_MYCBP Probable nitrogen regulatory protein P-II glnB OS=Mycobacterium bovis (strain BCG / Pasteur 1173P2) GN=glnB PE=3 SV=1</t>
  </si>
  <si>
    <t>P9WN31</t>
  </si>
  <si>
    <t>A0A0H3M898</t>
  </si>
  <si>
    <t>Rv2919c</t>
  </si>
  <si>
    <t>P95185_MYCTU NADPH:quinone oxidoreductase OS=Mycobacterium tuberculosis (strain ATCC 25618 / H37Rv) GN=fadB4 PE=1 SV=1;A0A0H3M899_MYCBP Probable NADPH quinone oxidoreductase fadB4 OS=Mycobacterium bovis (strain BCG / Pasteur 1173P2) GN=fadB4 PE=4 SV=1</t>
  </si>
  <si>
    <t>P95185</t>
  </si>
  <si>
    <t>A0A0H3M899</t>
  </si>
  <si>
    <t>Rv3141</t>
  </si>
  <si>
    <t>DHMA1_MYCTU Haloalkane dehalogenase 1 OS=Mycobacterium tuberculosis (strain ATCC 25618 / H37Rv) GN=dhmA1 PE=1 SV=1;A0A0H3M8A0_MYCBP Haloalkane dehalogenase OS=Mycobacterium bovis (strain BCG / Pasteur 1173P2) GN=dhmA PE=3 SV=1</t>
  </si>
  <si>
    <t>P9WMS3</t>
  </si>
  <si>
    <t>A0A0H3M8A0</t>
  </si>
  <si>
    <t>Rv2296</t>
  </si>
  <si>
    <t>RNC_MYCTU Ribonuclease 3 OS=Mycobacterium tuberculosis (strain ATCC 25618 / H37Rv) GN=rnc PE=1 SV=1;A0A0H3M8A2_MYCBP Ribonuclease 3 OS=Mycobacterium bovis (strain BCG / Pasteur 1173P2) GN=rnc PE=3 SV=1</t>
  </si>
  <si>
    <t>P9WH03</t>
  </si>
  <si>
    <t>A0A0H3M8A2</t>
  </si>
  <si>
    <t>Rv2925c</t>
  </si>
  <si>
    <t>Y2302_MYCTU Uncharacterized protein Rv2302 OS=Mycobacterium tuberculosis (strain ATCC 25618 / H37Rv) GN=Rv2302 PE=1 SV=1;A0A0H3M8A3_MYCBP Uncharacterized protein OS=Mycobacterium bovis (strain BCG / Pasteur 1173P2) GN=BCG_2318 PE=4 SV=1</t>
  </si>
  <si>
    <t>P9WLD5</t>
  </si>
  <si>
    <t>A0A0H3M8A3</t>
  </si>
  <si>
    <t>Rv2302</t>
  </si>
  <si>
    <t>NUOE_MYCTU NADH-quinone oxidoreductase subunit E OS=Mycobacterium tuberculosis (strain ATCC 25618 / H37Rv) GN=nuoE PE=1 SV=1;A0A0H3M8A5_MYCBP Probable NADH dehydrogenase I (Chain E) nuoE OS=Mycobacterium bovis (strain BCG / Pasteur 1173P2) GN=nuoE PE=4 SV=</t>
  </si>
  <si>
    <t>P9WIV5</t>
  </si>
  <si>
    <t>A0A0H3M8A5</t>
  </si>
  <si>
    <t>Rv3149</t>
  </si>
  <si>
    <t>A0A0H3M8A6_MYCBP Fatty-acid-CoA ligase fadD26 OS=Mycobacterium bovis (strain BCG / Pasteur 1173P2) GN=fadD26 PE=4 SV=1;FAA26_MYCTU Long-chain-fatty-acid--AMP ligase FadD26 OS=Mycobacterium tuberculosis (strain ATCC 25618 / H37Rv) GN=fadD26 PE=1 SV=1</t>
  </si>
  <si>
    <t>A0A0H3M8A6</t>
  </si>
  <si>
    <t>P9WQ43</t>
  </si>
  <si>
    <t>Rv2930</t>
  </si>
  <si>
    <t>A0A0H3M8B0_MYCBP Phenolpthiocerol synthesis type-I polyketide synthase ppsE OS=Mycobacterium bovis (strain BCG / Pasteur 1173P2) GN=ppsE PE=4 SV=1;PPSE_MYCTU Phthiocerol synthesis polyketide synthase type I PpsE OS=Mycobacterium tuberculosis (strain ATCC 2</t>
  </si>
  <si>
    <t>A0A0H3M8B0</t>
  </si>
  <si>
    <t>P9WQE1</t>
  </si>
  <si>
    <t>Rv2935</t>
  </si>
  <si>
    <t>CMAS2_MYCTU Cyclopropane mycolic acid synthase 2 OS=Mycobacterium tuberculosis (strain ATCC 25618 / H37Rv) GN=cmaA2 PE=1 SV=1;A0A0H3M8B1_MYCBP Cyclopropane-fatty-acyl-phospholipid synthase 2 cmaA2 OS=Mycobacterium bovis (strain BCG / Pasteur 1173P2) GN=cma</t>
  </si>
  <si>
    <t>P9WPB5</t>
  </si>
  <si>
    <t>A0A0H3M8B1</t>
  </si>
  <si>
    <t>Rv0503c</t>
  </si>
  <si>
    <t>FAA28_MYCTU Long-chain-fatty-acid--AMP ligase FadD28 OS=Mycobacterium tuberculosis (strain ATCC 25618 / H37Rv) GN=fadD28 PE=1 SV=1;A0A0H3M8B5_MYCBP Fatty-acid-CoA ligase fadD28 OS=Mycobacterium bovis (strain BCG / Pasteur 1173P2) GN=fadD28 PE=4 SV=1</t>
  </si>
  <si>
    <t>P9WQ59</t>
  </si>
  <si>
    <t>A0A0H3M8B5</t>
  </si>
  <si>
    <t>Rv1529</t>
  </si>
  <si>
    <t>A0A0H3M8B9_MYCBP Possible dioxygenase OS=Mycobacterium bovis (strain BCG / Pasteur 1173P2) GN=BCG_3185c PE=4 SV=1;O53311_MYCTU Diguanylate cyclase OS=Mycobacterium tuberculosis (strain ATCC 25618 / H37Rv) GN=Rv3161c PE=1 SV=1</t>
  </si>
  <si>
    <t>Rv3161c</t>
  </si>
  <si>
    <t>O33361_MYCTU Possible anti-anti-sigma factor OS=Mycobacterium tuberculosis (strain ATCC 25618 / H37Rv) GN=Rv0516c PE=1 SV=3;A0A0H3M8C0_MYCBP Uncharacterized protein OS=Mycobacterium bovis (strain BCG / Pasteur 1173P2) GN=BCG_0559c PE=4 SV=1</t>
  </si>
  <si>
    <t>O33361</t>
  </si>
  <si>
    <t>A0A0H3M8C0</t>
  </si>
  <si>
    <t>Rv0516c</t>
  </si>
  <si>
    <t>A0A0H3M8C2_MYCBP Probable polyketide synthase pks1 OS=Mycobacterium bovis (strain BCG / Pasteur 1173P2) GN=pks1 PE=4 SV=1;PKS1_MYCTU Putative inactive phenolphthiocerol synthesis polyketide synthase type I Pks1 OS=Mycobacterium tuberculosis (strain ATCC 25</t>
  </si>
  <si>
    <t>A0A0H3M8C2</t>
  </si>
  <si>
    <t>P96285</t>
  </si>
  <si>
    <t>Rv2947c</t>
  </si>
  <si>
    <t>P95137_MYCTU Conserved protein OS=Mycobacterium tuberculosis (strain ATCC 25618 / H37Rv) GN=Rv2955c PE=1 SV=4;A0A0H3M8C8_MYCBP Uncharacterized protein OS=Mycobacterium bovis (strain BCG / Pasteur 1173P2) GN=BCG_2976c PE=4 SV=1</t>
  </si>
  <si>
    <t>P95137</t>
  </si>
  <si>
    <t>A0A0H3M8C8</t>
  </si>
  <si>
    <t>Rv2955c</t>
  </si>
  <si>
    <t>P71885_MYCTU Conserved protein OS=Mycobacterium tuberculosis (strain ATCC 25618 / H37Rv) GN=Rv2327 PE=1 SV=1;A0A0H3M8D4_MYCBP Uncharacterized protein OS=Mycobacterium bovis (strain BCG / Pasteur 1173P2) GN=BCG_2348 PE=4 SV=1</t>
  </si>
  <si>
    <t>P71885</t>
  </si>
  <si>
    <t>A0A0H3M8D4</t>
  </si>
  <si>
    <t>Rv2327</t>
  </si>
  <si>
    <t>O06404_MYCTU Possible conserved membrane protein OS=Mycobacterium tuberculosis (strain ATCC 25618 / H37Rv) GN=Rv0538 PE=1 SV=1;A0A0H3M8D6_MYCBP Possible conserved membrane protein OS=Mycobacterium bovis (strain BCG / Pasteur 1173P2) GN=BCG_0582 PE=4 SV=1</t>
  </si>
  <si>
    <t>O06404</t>
  </si>
  <si>
    <t>A0A0H3M8D6</t>
  </si>
  <si>
    <t>Rv0538</t>
  </si>
  <si>
    <t>O06409_MYCTU Conserved protein OS=Mycobacterium tuberculosis (strain ATCC 25618 / H37Rv) GN=Rv0543c PE=1 SV=1;A0A0H3M8D7_MYCBP Uncharacterized protein OS=Mycobacterium bovis (strain BCG / Pasteur 1173P2) GN=BCG_0587c PE=4 SV=1</t>
  </si>
  <si>
    <t>O06409</t>
  </si>
  <si>
    <t>A0A0H3M8D7</t>
  </si>
  <si>
    <t>Rv0543c</t>
  </si>
  <si>
    <t>MENB_MYCTU 1,4-dihydroxy-2-naphthoyl-CoA synthase OS=Mycobacterium tuberculosis (strain ATCC 25618 / H37Rv) GN=menB PE=1 SV=1;A0A0H3M8D9_MYCBP 1,4-dihydroxy-2-naphthoyl-CoA synthase OS=Mycobacterium bovis (strain BCG / Pasteur 1173P2) GN=menB PE=3 SV=1</t>
  </si>
  <si>
    <t>P9WNP5</t>
  </si>
  <si>
    <t>A0A0H3M8D9</t>
  </si>
  <si>
    <t>Rv0548c</t>
  </si>
  <si>
    <t>BPOC_MYCTU Putative non-heme bromoperoxidase BpoC OS=Mycobacterium tuberculosis (strain ATCC 25618 / H37Rv) GN=bpoC PE=1 SV=1;A0A0H3M8E0_MYCBP Possible peroxidase bpoC (Non-haem peroxidase) OS=Mycobacterium bovis (strain BCG / Pasteur 1173P2) GN=bpoC PE=4</t>
  </si>
  <si>
    <t>P9WNH1</t>
  </si>
  <si>
    <t>A0A0H3M8E0</t>
  </si>
  <si>
    <t>Rv0554</t>
  </si>
  <si>
    <t>O53334_MYCTU Uncharacterized protein OS=Mycobacterium tuberculosis (strain ATCC 25618 / H37Rv) GN=Rv3188 PE=1 SV=1;A0A0H3M8E1_MYCBP Uncharacterized protein OS=Mycobacterium bovis (strain BCG / Pasteur 1173P2) GN=BCG_3210 PE=4 SV=1</t>
  </si>
  <si>
    <t>O53334</t>
  </si>
  <si>
    <t>A0A0H3M8E1</t>
  </si>
  <si>
    <t>Rv3188</t>
  </si>
  <si>
    <t>O06428_MYCTU Geranylgeranyl pyrophosphate synthase OS=Mycobacterium tuberculosis (strain ATCC 25618 / H37Rv) GN=grcC1 PE=1 SV=1;A0A0H3M8E2_MYCBP Probable polyprenyl-diphosphate synthase grcC1 OS=Mycobacterium bovis (strain BCG / Pasteur 1173P2) GN=grcC1 PE</t>
  </si>
  <si>
    <t>O06428</t>
  </si>
  <si>
    <t>A0A0H3M8E2</t>
  </si>
  <si>
    <t>Rv0562</t>
  </si>
  <si>
    <t>Y0569_MYCTU Uncharacterized protein Rv0569 OS=Mycobacterium tuberculosis (strain ATCC 25618 / H37Rv) GN=Rv0569 PE=1 SV=1;A0A0H3M8E5_MYCBP Uncharacterized protein OS=Mycobacterium bovis (strain BCG / Pasteur 1173P2) GN=BCG_0614 PE=4 SV=1</t>
  </si>
  <si>
    <t>P9WM83</t>
  </si>
  <si>
    <t>A0A0H3M8E5</t>
  </si>
  <si>
    <t>Rv0569</t>
  </si>
  <si>
    <t>P95125_MYCTU Lipase OS=Mycobacterium tuberculosis (strain ATCC 25618 / H37Rv) GN=lipN PE=1 SV=1;A0A0H3M8E8_MYCBP Probable lipase/esterase lipN OS=Mycobacterium bovis (strain BCG / Pasteur 1173P2) GN=lipN PE=4 SV=1</t>
  </si>
  <si>
    <t>P95125</t>
  </si>
  <si>
    <t>A0A0H3M8E8</t>
  </si>
  <si>
    <t>Rv2970c</t>
  </si>
  <si>
    <t>MOEZ_MYCTU Probable adenylyltransferase/sulfurtransferase MoeZ OS=Mycobacterium tuberculosis (strain ATCC 25618 / H37Rv) GN=moeZ PE=1 SV=1;A0A0H3M8F6_MYCBP Probable molybdenum cofactor biosynthesis protein moeB1 OS=Mycobacterium bovis (strain BCG / Pasteur</t>
  </si>
  <si>
    <t>P9WMN7</t>
  </si>
  <si>
    <t>A0A0H3M8F6</t>
  </si>
  <si>
    <t>Rv3206c</t>
  </si>
  <si>
    <t>O05856_MYCTU Conserved protein OS=Mycobacterium tuberculosis (strain ATCC 25618 / H37Rv) GN=Rv3210c PE=1 SV=1;A0A0H3M8G1_MYCBP Uncharacterized protein OS=Mycobacterium bovis (strain BCG / Pasteur 1173P2) GN=BCG_3237c PE=4 SV=1</t>
  </si>
  <si>
    <t>O05856</t>
  </si>
  <si>
    <t>A0A0H3M8G1</t>
  </si>
  <si>
    <t>Rv3210c</t>
  </si>
  <si>
    <t>MUTT1_MYCTU Probable 8-oxo-dGTP diphosphatase 1 OS=Mycobacterium tuberculosis (strain ATCC 25618 / H37Rv) GN=mutT1 PE=1 SV=1;A0A0H3M8G2_MYCBP Possible hydrolase mutT1 OS=Mycobacterium bovis (strain BCG / Pasteur 1173P2) GN=mutT1 PE=3 SV=1</t>
  </si>
  <si>
    <t>P9WIY3</t>
  </si>
  <si>
    <t>A0A0H3M8G2</t>
  </si>
  <si>
    <t>Rv2985</t>
  </si>
  <si>
    <t>VPB27_MYCTU Antitoxin VapB27 OS=Mycobacterium tuberculosis (strain ATCC 25618 / H37Rv) GN=vapB27 PE=1 SV=3;A0A0H3M8G3_MYCBP Uncharacterized protein OS=Mycobacterium bovis (strain BCG / Pasteur 1173P2) GN=BCG_0645c PE=4 SV=1</t>
  </si>
  <si>
    <t>O07779</t>
  </si>
  <si>
    <t>A0A0H3M8G3</t>
  </si>
  <si>
    <t>Rv0599c</t>
  </si>
  <si>
    <t>A0A0H3M8G4_MYCBP Putative ESAT-6 like protein 6 OS=Mycobacterium bovis (strain BCG / Pasteur 1173P2) GN=esxO PE=4 SV=1</t>
  </si>
  <si>
    <t>A0A0H3M8G4</t>
  </si>
  <si>
    <t>O05876_MYCTU Conserved protein OS=Mycobacterium tuberculosis (strain ATCC 25618 / H37Rv) GN=Rv3231c PE=1 SV=1;A0A0H3M8G6_MYCBP Uncharacterized protein OS=Mycobacterium bovis (strain BCG / Pasteur 1173P2) GN=BCG_3261c PE=4 SV=1</t>
  </si>
  <si>
    <t>O05876</t>
  </si>
  <si>
    <t>A0A0H3M8G6</t>
  </si>
  <si>
    <t>Rv3231c</t>
  </si>
  <si>
    <t>I6X9E2_MYCTU Peptidase M23B OS=Mycobacterium tuberculosis (strain ATCC 25618 / H37Rv) GN=lpqO PE=1 SV=1;A0A0H3M8G7_MYCBP Probable conserved lipoprotein lpqO OS=Mycobacterium bovis (strain BCG / Pasteur 1173P2) GN=lpqO PE=4 SV=1</t>
  </si>
  <si>
    <t>I6X9E2</t>
  </si>
  <si>
    <t>A0A0H3M8G7</t>
  </si>
  <si>
    <t>Rv0604</t>
  </si>
  <si>
    <t>I6Y276_MYCTU Possible 2-hydroxyhepta-2,4-diene-1,7-dioate isomerase (HHDD isomerase) OS=Mycobacterium tuberculosis (strain ATCC 25618 / H37Rv) GN=Rv2993c PE=1 SV=2;A0A0H3M8G8_MYCBP Possible 2-hydroxyhepta-2,4-diene-1,7-dioate isomerase OS=Mycobacterium bov</t>
  </si>
  <si>
    <t>I6Y276</t>
  </si>
  <si>
    <t>A0A0H3M8G8</t>
  </si>
  <si>
    <t>Rv2993c</t>
  </si>
  <si>
    <t>I6Y897_MYCTU Tetratricopeptide repeat family protein OS=Mycobacterium tuberculosis (strain ATCC 25618 / H37Rv) GN=Rv0613c PE=1 SV=1;A0A0H3M8H6_MYCBP Uncharacterized protein OS=Mycobacterium bovis (strain BCG / Pasteur 1173P2) GN=BCG_0660c PE=4 SV=1</t>
  </si>
  <si>
    <t>I6Y897</t>
  </si>
  <si>
    <t>A0A0H3M8H6</t>
  </si>
  <si>
    <t>Rv0613c</t>
  </si>
  <si>
    <t>O05888_MYCTU Uncharacterized protein OS=Mycobacterium tuberculosis (strain ATCC 25618 / H37Rv) GN=Rv3243c PE=1 SV=3;A0A0H3M8H7_MYCBP Uncharacterized protein OS=Mycobacterium bovis (strain BCG / Pasteur 1173P2) GN=BCG_3272c PE=4 SV=1</t>
  </si>
  <si>
    <t>O05888</t>
  </si>
  <si>
    <t>A0A0H3M8H7</t>
  </si>
  <si>
    <t>Rv3243c</t>
  </si>
  <si>
    <t>DNAJ2_MYCTU Chaperone protein DnaJ 2 OS=Mycobacterium tuberculosis (strain ATCC 25618 / H37Rv) GN=dnaJ2 PE=1 SV=1;A0A0H3M8I0_MYCBP Chaperone protein DnaJ OS=Mycobacterium bovis (strain BCG / Pasteur 1173P2) GN=dnaJ2 PE=3 SV=1</t>
  </si>
  <si>
    <t>P9WNV7</t>
  </si>
  <si>
    <t>A0A0H3M8I0</t>
  </si>
  <si>
    <t>Rv2373c</t>
  </si>
  <si>
    <t>I6YFL7_MYCTU Rubredoxin OS=Mycobacterium tuberculosis (strain ATCC 25618 / H37Rv) GN=rubB PE=1 SV=1;A0A0H3M8I2_MYCBP Rubredoxin OS=Mycobacterium bovis (strain BCG / Pasteur 1173P2) GN=BCG_3279c PE=3 SV=1</t>
  </si>
  <si>
    <t>I6YFL7</t>
  </si>
  <si>
    <t>A0A0H3M8I2</t>
  </si>
  <si>
    <t>Rv3250c</t>
  </si>
  <si>
    <t>PFKA_MYCTU ATP-dependent 6-phosphofructokinase OS=Mycobacterium tuberculosis (strain ATCC 25618 / H37Rv) GN=pfkA PE=1 SV=1;A0A0H3M8I4_MYCBP ATP-dependent 6-phosphofructokinase OS=Mycobacterium bovis (strain BCG / Pasteur 1173P2) GN=pfkA PE=3 SV=1</t>
  </si>
  <si>
    <t>P9WID7</t>
  </si>
  <si>
    <t>A0A0H3M8I4</t>
  </si>
  <si>
    <t>Rv3010c</t>
  </si>
  <si>
    <t>O05898_MYCTU Mannose-6-phosphate isomerase OS=Mycobacterium tuberculosis (strain ATCC 25618 / H37Rv) GN=manA PE=1 SV=1;A0A0H3M8I6_MYCBP Probable mannose-6-phosphate isomerase manA OS=Mycobacterium bovis (strain BCG / Pasteur 1173P2) GN=manA PE=3 SV=1</t>
  </si>
  <si>
    <t>O05898</t>
  </si>
  <si>
    <t>A0A0H3M8I6</t>
  </si>
  <si>
    <t>Rv3255c</t>
  </si>
  <si>
    <t>I6Y4A5_MYCTU Beta-lactamase OS=Mycobacterium tuberculosis (strain ATCC 25618 / H37Rv) GN=Rv0634c PE=1 SV=1;A0A0H3M8J1_MYCBP Possible glyoxalase II OS=Mycobacterium bovis (strain BCG / Pasteur 1173P2) GN=BCG_0681c PE=4 SV=1</t>
  </si>
  <si>
    <t>I6Y4A5</t>
  </si>
  <si>
    <t>A0A0H3M8J1</t>
  </si>
  <si>
    <t>Rv0634c</t>
  </si>
  <si>
    <t>SECE_MYCTU Protein translocase subunit SecE OS=Mycobacterium tuberculosis (strain ATCC 25618 / H37Rv) GN=secE PE=1 SV=1;A0A0H3M8J5_MYCBP Protein translocase subunit SecE OS=Mycobacterium bovis (strain BCG / Pasteur 1173P2) GN=secE1 PE=3 SV=1</t>
  </si>
  <si>
    <t>P9WGN7</t>
  </si>
  <si>
    <t>A0A0H3M8J5</t>
  </si>
  <si>
    <t>Rv0638</t>
  </si>
  <si>
    <t>MMAA1_MYCTU Mycolic acid methyltransferase MmaA1 OS=Mycobacterium tuberculosis (strain ATCC 25618 / H37Rv) GN=mmaA1 PE=1 SV=1;A0A0H3M8J8_MYCBP Methoxy mycolic acid synthase 1 mmaA1 OS=Mycobacterium bovis (strain BCG / Pasteur 1173P2) GN=mmaA1 PE=4 SV=1</t>
  </si>
  <si>
    <t>P9WPB1</t>
  </si>
  <si>
    <t>A0A0H3M8J8</t>
  </si>
  <si>
    <t>Rv0645c</t>
  </si>
  <si>
    <t>ETFB_MYCTU Electron transfer flavoprotein subunit beta OS=Mycobacterium tuberculosis (strain ATCC 25618 / H37Rv) GN=etfB PE=1 SV=1;A0A0H3M8K1_MYCBP Probable electron transfer flavoprotein (Beta-subunit) fixA OS=Mycobacterium bovis (strain BCG / Pasteur 117</t>
  </si>
  <si>
    <t>P9WNG7</t>
  </si>
  <si>
    <t>A0A0H3M8K1</t>
  </si>
  <si>
    <t>Rv3029c</t>
  </si>
  <si>
    <t>I6YAY5_MYCTU Uncharacterized protein OS=Mycobacterium tuberculosis (strain ATCC 25618 / H37Rv) GN=Rv3033 PE=1 SV=1;A0A0H3M8K7_MYCBP Uncharacterized protein OS=Mycobacterium bovis (strain BCG / Pasteur 1173P2) GN=BCG_3057 PE=4 SV=1</t>
  </si>
  <si>
    <t>I6YAY5</t>
  </si>
  <si>
    <t>A0A0H3M8K7</t>
  </si>
  <si>
    <t>Rv3033</t>
  </si>
  <si>
    <t>I6YAZ1_MYCTU Conserved protein OS=Mycobacterium tuberculosis (strain ATCC 25618 / H37Rv) GN=Rv3038c PE=1 SV=1;A0A0H3M8L2_MYCBP Uncharacterized protein OS=Mycobacterium bovis (strain BCG / Pasteur 1173P2) GN=BCG_3062c PE=4 SV=1</t>
  </si>
  <si>
    <t>I6YAZ1</t>
  </si>
  <si>
    <t>A0A0H3M8L2</t>
  </si>
  <si>
    <t>Rv3038c</t>
  </si>
  <si>
    <t>P71733_MYCTU Conserved protein OS=Mycobacterium tuberculosis (strain ATCC 25618 / H37Rv) GN=Rv2410c PE=1 SV=1;A0A0H3M8L4_MYCBP Uncharacterized protein OS=Mycobacterium bovis (strain BCG / Pasteur 1173P2) GN=BCG_2426c PE=4 SV=1</t>
  </si>
  <si>
    <t>P71733</t>
  </si>
  <si>
    <t>A0A0H3M8L4</t>
  </si>
  <si>
    <t>Rv2410c</t>
  </si>
  <si>
    <t>THT2_MYCTU Putative thiosulfate sulfurtransferase SseA OS=Mycobacterium tuberculosis (strain ATCC 25618 / H37Rv) GN=sseA PE=1 SV=1;A0A0H3M8L7_MYCBP Sulfurtransferase OS=Mycobacterium bovis (strain BCG / Pasteur 1173P2) GN=sseA PE=4 SV=1</t>
  </si>
  <si>
    <t>P9WHF7</t>
  </si>
  <si>
    <t>A0A0H3M8L7</t>
  </si>
  <si>
    <t>Rv3283</t>
  </si>
  <si>
    <t>O53291_MYCTU Fe3+-citrate ABC transporter substrate-binding protein OS=Mycobacterium tuberculosis (strain ATCC 25618 / H37Rv) GN=fecB PE=1 SV=1;A0A0H3M8L8_MYCBP Probable FeIII-dicitrate-binding periplasmic lipoprotein fecB OS=Mycobacterium bovis (strain BC</t>
  </si>
  <si>
    <t>O53291</t>
  </si>
  <si>
    <t>A0A0H3M8L8</t>
  </si>
  <si>
    <t>Rv3044</t>
  </si>
  <si>
    <t>P95034_MYCTU Putative ferredoxin reductase OS=Mycobacterium tuberculosis (strain ATCC 25618 / H37Rv) GN=Rv0688 PE=1 SV=1;A0A0H3M8M4_MYCBP Putative ferredoxin reductase OS=Mycobacterium bovis (strain BCG / Pasteur 1173P2) GN=BCG_0737 PE=4 SV=1</t>
  </si>
  <si>
    <t>P95034</t>
  </si>
  <si>
    <t>A0A0H3M8M4</t>
  </si>
  <si>
    <t>Rv0688</t>
  </si>
  <si>
    <t>AHPC_MYCTU Alkyl hydroperoxide reductase subunit C OS=Mycobacterium tuberculosis (strain ATCC 25618 / H37Rv) GN=ahpC PE=1 SV=1;A0A0H3M8M8_MYCBP Alkyl hydroperoxide reductase C protein ahpC OS=Mycobacterium bovis (strain BCG / Pasteur 1173P2) GN=ahpC PE=4 S</t>
  </si>
  <si>
    <t>P9WQB7</t>
  </si>
  <si>
    <t>A0A0H3M8M8</t>
  </si>
  <si>
    <t>Rv2428</t>
  </si>
  <si>
    <t>P95105_MYCTU Uncharacterized protein OS=Mycobacterium tuberculosis (strain ATCC 25618 / H37Rv) GN=Rv3054c PE=1 SV=4;A0A0H3M8N0_MYCBP Uncharacterized protein OS=Mycobacterium bovis (strain BCG / Pasteur 1173P2) GN=BCG_3079c PE=4 SV=1</t>
  </si>
  <si>
    <t>P95105</t>
  </si>
  <si>
    <t>A0A0H3M8N0</t>
  </si>
  <si>
    <t>Rv3054c</t>
  </si>
  <si>
    <t>I6Y8I5_MYCTU Conserved protein OS=Mycobacterium tuberculosis (strain ATCC 25618 / H37Rv) GN=Rv0712 PE=1 SV=1;A0A0H3M8N7_MYCBP Uncharacterized protein OS=Mycobacterium bovis (strain BCG / Pasteur 1173P2) GN=BCG_0762 PE=4 SV=1</t>
  </si>
  <si>
    <t>I6Y8I5</t>
  </si>
  <si>
    <t>A0A0H3M8N7</t>
  </si>
  <si>
    <t>Rv0712</t>
  </si>
  <si>
    <t>I6Y0R5_MYCTU Dihydrofolate synthase OS=Mycobacterium tuberculosis (strain ATCC 25618 / H37Rv) GN=folC PE=1 SV=1;A0A0H3M8P3_MYCBP Probable folylpolyglutamate synthase protein folC OS=Mycobacterium bovis (strain BCG / Pasteur 1173P2) GN=folC PE=4 SV=1</t>
  </si>
  <si>
    <t>I6Y0R5</t>
  </si>
  <si>
    <t>A0A0H3M8P3</t>
  </si>
  <si>
    <t>Rv2447c</t>
  </si>
  <si>
    <t>A0A0H3M8P8_MYCBP Probable succinate dehydrogenase (Iron-sulphur protein subunit) sdhB OS=Mycobacterium bovis (strain BCG / Pasteur 1173P2) GN=sdhB PE=4 SV=1;O53371_MYCTU Probable succinate dehydrogenase (Iron-sulphur protein subunit) SdhB (Succinic dehydro</t>
  </si>
  <si>
    <t>A0A0H3M8P8</t>
  </si>
  <si>
    <t>O53371</t>
  </si>
  <si>
    <t>Rv3319</t>
  </si>
  <si>
    <t>I6YF40_MYCTU Conserved protein OS=Mycobacterium tuberculosis (strain ATCC 25618 / H37Rv) GN=Rv3075c PE=1 SV=1;A0A0H3M8P9_MYCBP Uncharacterized protein OS=Mycobacterium bovis (strain BCG / Pasteur 1173P2) GN=BCG_3100c PE=3 SV=1</t>
  </si>
  <si>
    <t>I6YF40</t>
  </si>
  <si>
    <t>A0A0H3M8P9</t>
  </si>
  <si>
    <t>Rv3075c</t>
  </si>
  <si>
    <t>A0A0H3M8R0_MYCBP Uncharacterized protein OS=Mycobacterium bovis (strain BCG / Pasteur 1173P2) GN=BCG_0811c PE=4 SV=1;YHI1_MYCTU Uncharacterized HIT-like protein Rv0759c OS=Mycobacterium tuberculosis (strain ATCC 25618 / H37Rv) GN=Rv0759c PE=1 SV=1</t>
  </si>
  <si>
    <t>A0A0H3M8R0</t>
  </si>
  <si>
    <t>P9WML3</t>
  </si>
  <si>
    <t>Rv0759c</t>
  </si>
  <si>
    <t>RPIB_MYCTU Ribose-5-phosphate isomerase B OS=Mycobacterium tuberculosis (strain ATCC 25618 / H37Rv) GN=rpiB PE=1 SV=1;A0A0H3M8R1_MYCBP Ribose-5-phosphate isomerase OS=Mycobacterium bovis (strain BCG / Pasteur 1173P2) GN=rpiB PE=4 SV=1</t>
  </si>
  <si>
    <t>P9WKD7</t>
  </si>
  <si>
    <t>A0A0H3M8R1</t>
  </si>
  <si>
    <t>Rv2465c</t>
  </si>
  <si>
    <t>O05769_MYCTU Uncharacterized protein OS=Mycobacterium tuberculosis (strain ATCC 25618 / H37Rv) GN=Rv3090 PE=1 SV=1;A0A0H3M8R2_MYCBP Hypothetical alanine and valine rich protein OS=Mycobacterium bovis (strain BCG / Pasteur 1173P2) GN=BCG_3115 PE=4 SV=1</t>
  </si>
  <si>
    <t>O05769</t>
  </si>
  <si>
    <t>A0A0H3M8R2</t>
  </si>
  <si>
    <t>Rv3090</t>
  </si>
  <si>
    <t>A0A0H3M8R4_MYCBP Possible transcriptional regulatory protein embR2 OS=Mycobacterium bovis (strain BCG / Pasteur 1173P2) GN=embR2 PE=4 SV=1</t>
  </si>
  <si>
    <t>A0A0H3M8R4</t>
  </si>
  <si>
    <t>FTSX_MYCTU Cell division protein FtsX OS=Mycobacterium tuberculosis (strain ATCC 25618 / H37Rv) GN=ftsX PE=1 SV=1;A0A0H3M8R9_MYCBP Cell division protein FtsX OS=Mycobacterium bovis (strain BCG / Pasteur 1173P2) GN=ftsX PE=3 SV=1</t>
  </si>
  <si>
    <t>P9WG19</t>
  </si>
  <si>
    <t>A0A0H3M8R9</t>
  </si>
  <si>
    <t>Rv3101c</t>
  </si>
  <si>
    <t>I6Y8R4_MYCTU Esterase OS=Mycobacterium tuberculosis (strain ATCC 25618 / H37Rv) GN=Rv0774c PE=1 SV=1;A0A0H3M8S0_MYCBP Probable conserved exported protein OS=Mycobacterium bovis (strain BCG / Pasteur 1173P2) GN=BCG_0826c PE=4 SV=1</t>
  </si>
  <si>
    <t>I6Y8R4</t>
  </si>
  <si>
    <t>A0A0H3M8S0</t>
  </si>
  <si>
    <t>Rv0774c</t>
  </si>
  <si>
    <t>O53380_MYCTU D-alanyl-D-alanine carboxypeptidase OS=Mycobacterium tuberculosis (strain ATCC 25618 / H37Rv) GN=dacB1 PE=1 SV=1;A0A0H3M8S1_MYCBP Probable penicillin-binding protein dacB1 OS=Mycobacterium bovis (strain BCG / Pasteur 1173P2) GN=dacB1 PE=3 SV=1</t>
  </si>
  <si>
    <t>O53380</t>
  </si>
  <si>
    <t>A0A0H3M8S1</t>
  </si>
  <si>
    <t>Rv3330</t>
  </si>
  <si>
    <t>A0A0H3M8S4_MYCBP Probable NADPH:adrenodoxin oxidoreductase fprA OS=Mycobacterium bovis (strain BCG / Pasteur 1173P2) GN=fprA PE=4 SV=1;FPRA_MYCTU NADPH-ferredoxin reductase FprA OS=Mycobacterium tuberculosis (strain ATCC 25618 / H37Rv) GN=fprA PE=1 SV=1</t>
  </si>
  <si>
    <t>A0A0H3M8S4</t>
  </si>
  <si>
    <t>P9WIQ3</t>
  </si>
  <si>
    <t>Rv3106</t>
  </si>
  <si>
    <t>A0A0H3M8T0_MYCBP Possible transmembrane phospholipid biosynthesis bifunctionnal enzyme plsC: putative l-3-phosphoserine phosphatase + 1-ACYL-SN-GLYCEROL-3-PHOSPHATE ACYLTRANSFERASE OS=Mycobacterium bovis (strain BCG / Pasteur 1173P2) GN=plsC PE=4 SV=1;I6YD</t>
  </si>
  <si>
    <t>A0A0H3M8T0</t>
  </si>
  <si>
    <t>I6YDI9</t>
  </si>
  <si>
    <t>Rv2483c</t>
  </si>
  <si>
    <t>A0A0H3M8T3_MYCBP Probable O-acetylhomoserine sulfhydrylase metC OS=Mycobacterium bovis (strain BCG / Pasteur 1173P2) GN=metC PE=3 SV=1;O53390_MYCTU Probable O-acetylhomoserine sulfhydrylase MetC (Homocysteine synthase) (O-acetylhomoserine (Thiol)-lyase) (O</t>
  </si>
  <si>
    <t>A0A0H3M8T3</t>
  </si>
  <si>
    <t>O53390</t>
  </si>
  <si>
    <t>Rv3340</t>
  </si>
  <si>
    <t>O06633_MYCTU Conserved protein OS=Mycobacterium tuberculosis (strain ATCC 25618 / H37Rv) GN=Rv0801 PE=1 SV=1;A0A0H3M8T9_MYCBP Uncharacterized protein OS=Mycobacterium bovis (strain BCG / Pasteur 1173P2) GN=BCG_0853 PE=4 SV=1</t>
  </si>
  <si>
    <t>O06633</t>
  </si>
  <si>
    <t>A0A0H3M8T9</t>
  </si>
  <si>
    <t>Rv0801</t>
  </si>
  <si>
    <t>A0A0H3M8U4_MYCBP PPE family protein OS=Mycobacterium bovis (strain BCG / Pasteur 1173P2) GN=PPE50 PE=4 SV=1;PPE50_MYCTU Uncharacterized PPE family protein PPE50 OS=Mycobacterium tuberculosis (strain ATCC 25618 / H37Rv) GN=PPE50 PE=1 SV=1</t>
  </si>
  <si>
    <t>A0A0H3M8U4</t>
  </si>
  <si>
    <t>Q6MX07</t>
  </si>
  <si>
    <t>Rv3135</t>
  </si>
  <si>
    <t>P95186_MYCTU Acyl-CoA dehydrogenase OS=Mycobacterium tuberculosis (strain ATCC 25618 / H37Rv) GN=fadE23 PE=1 SV=1;A0A0H3M8U8_MYCBP Probable acyl-CoA dehydrogenase fadE23 OS=Mycobacterium bovis (strain BCG / Pasteur 1173P2) GN=fadE23 PE=3 SV=1</t>
  </si>
  <si>
    <t>P95186</t>
  </si>
  <si>
    <t>A0A0H3M8U8</t>
  </si>
  <si>
    <t>Rv3140</t>
  </si>
  <si>
    <t>BKDA_MYCTU 3-methyl-2-oxobutanoate dehydrogenase subunit alpha OS=Mycobacterium tuberculosis (strain ATCC 25618 / H37Rv) GN=bkdA PE=1 SV=1;A0A0H3M8U9_MYCBP Probable pyruvate dehydrogenase E1 component (Alpha subunit) pdhA OS=Mycobacterium bovis (strain BCG</t>
  </si>
  <si>
    <t>P9WIS3</t>
  </si>
  <si>
    <t>A0A0H3M8U9</t>
  </si>
  <si>
    <t>Rv2497c</t>
  </si>
  <si>
    <t>O53830_MYCTU Transcriptional regulatory protein OS=Mycobacterium tuberculosis (strain ATCC 25618 / H37Rv) GN=Rv0818 PE=1 SV=3;A0A0H3M8W1_MYCBP Transcriptional regulatory protein OS=Mycobacterium bovis (strain BCG / Pasteur 1173P2) GN=BCG_0870 PE=4 SV=1</t>
  </si>
  <si>
    <t>O53830</t>
  </si>
  <si>
    <t>A0A0H3M8W1</t>
  </si>
  <si>
    <t>Rv0818</t>
  </si>
  <si>
    <t>DESA1_MYCTU Putative acyl-[acyl-carrier-protein] desaturase DesA1 OS=Mycobacterium tuberculosis (strain ATCC 25618 / H37Rv) GN=desA1 PE=1 SV=1;A0A0H3M8W5_MYCBP Probable acyl-[acyl-carrier protein] desaturase desA1 OS=Mycobacterium bovis (strain BCG / Paste</t>
  </si>
  <si>
    <t>P9WNZ7</t>
  </si>
  <si>
    <t>A0A0H3M8W5</t>
  </si>
  <si>
    <t>Rv0824c</t>
  </si>
  <si>
    <t>I6Y9K2_MYCTU Probable restriction system protein Mrr OS=Mycobacterium tuberculosis (strain ATCC 25618 / H37Rv) GN=mrr PE=1 SV=1;A0A0H3M8X2_MYCBP Probable restriction system protein mrr OS=Mycobacterium bovis (strain BCG / Pasteur 1173P2) GN=mrr PE=4 SV=1</t>
  </si>
  <si>
    <t>I6Y9K2</t>
  </si>
  <si>
    <t>A0A0H3M8X2</t>
  </si>
  <si>
    <t>Rv2528c</t>
  </si>
  <si>
    <t>O50398_MYCTU Conserved protein OS=Mycobacterium tuberculosis (strain ATCC 25618 / H37Rv) GN=Rv3369 PE=1 SV=1;A0A0H3M8Y7_MYCBP Uncharacterized protein OS=Mycobacterium bovis (strain BCG / Pasteur 1173P2) GN=BCG_3441 PE=4 SV=1</t>
  </si>
  <si>
    <t>O50398</t>
  </si>
  <si>
    <t>A0A0H3M8Y7</t>
  </si>
  <si>
    <t>Rv3369</t>
  </si>
  <si>
    <t>I6Y4Z9_MYCTU Uncharacterized protein OS=Mycobacterium tuberculosis (strain ATCC 25618 / H37Rv) GN=Rv0857 PE=4 SV=1;A0A0H3M8Y9_MYCBP Uncharacterized protein OS=Mycobacterium bovis (strain BCG / Pasteur 1173P2) GN=BCG_0909 PE=4 SV=1</t>
  </si>
  <si>
    <t>I6Y4Z9</t>
  </si>
  <si>
    <t>A0A0H3M8Y9</t>
  </si>
  <si>
    <t>Rv0857</t>
  </si>
  <si>
    <t>Y3376_MYCTU Phosphatase Rv3376 OS=Mycobacterium tuberculosis (strain ATCC 25618 / H37Rv) GN=Rv3376 PE=1 SV=1;A0A0H3M8Z2_MYCBP Uncharacterized protein OS=Mycobacterium bovis (strain BCG / Pasteur 1173P2) GN=BCG_3447 PE=4 SV=1</t>
  </si>
  <si>
    <t>P9WMS5</t>
  </si>
  <si>
    <t>A0A0H3M8Z2</t>
  </si>
  <si>
    <t>Rv3376</t>
  </si>
  <si>
    <t>O05861_MYCTU Conserved protein OS=Mycobacterium tuberculosis (strain ATCC 25618 / H37Rv) GN=Rv3205c PE=1 SV=1;A0A0H3M8Z6_MYCBP Uncharacterized protein OS=Mycobacterium bovis (strain BCG / Pasteur 1173P2) GN=BCG_3231c PE=4 SV=1</t>
  </si>
  <si>
    <t>O05861</t>
  </si>
  <si>
    <t>A0A0H3M8Z6</t>
  </si>
  <si>
    <t>Rv3205c</t>
  </si>
  <si>
    <t>Y2564_MYCTU Uncharacterized ABC transporter ATP-binding protein Rv2564 OS=Mycobacterium tuberculosis (strain ATCC 25618 / H37Rv) GN=Rv2564 PE=1 SV=1;A0A0H3M8Z8_MYCBP Probable glutamine-transport ATP-binding protein ABC transporter glnQ OS=Mycobacterium bov</t>
  </si>
  <si>
    <t>P9WQI5</t>
  </si>
  <si>
    <t>A0A0H3M8Z8</t>
  </si>
  <si>
    <t>Rv2564</t>
  </si>
  <si>
    <t>Y2568_MYCTU Uncharacterized protein Rv2568c OS=Mycobacterium tuberculosis (strain ATCC 25618 / H37Rv) GN=Rv2568c PE=1 SV=1;A0A0H3M904_MYCBP Uncharacterized protein OS=Mycobacterium bovis (strain BCG / Pasteur 1173P2) GN=BCG_2591c PE=4 SV=1</t>
  </si>
  <si>
    <t>P9WL95</t>
  </si>
  <si>
    <t>A0A0H3M904</t>
  </si>
  <si>
    <t>Rv2568c</t>
  </si>
  <si>
    <t>A0A0H3M906_MYCBP Uncharacterized protein OS=Mycobacterium bovis (strain BCG / Pasteur 1173P2) GN=BCG_3258 PE=3 SV=1;O05873_MYCTU GTPase EngC OS=Mycobacterium tuberculosis (strain ATCC 25618 / H37Rv) GN=Rv3228 PE=1 SV=1;A0A0H3M961_MYCBP Uncharacterized prot</t>
  </si>
  <si>
    <t>A0A0H3M906</t>
  </si>
  <si>
    <t>O05873</t>
  </si>
  <si>
    <t>Rv3228</t>
  </si>
  <si>
    <t>Y877_MYCTU Uncharacterized protein Rv0877 OS=Mycobacterium tuberculosis (strain ATCC 25618 / H37Rv) GN=Rv0877 PE=1 SV=1;A0A0H3M907_MYCBP Uncharacterized protein OS=Mycobacterium bovis (strain BCG / Pasteur 1173P2) GN=BCG_0929 PE=4 SV=1</t>
  </si>
  <si>
    <t>P9WKR3</t>
  </si>
  <si>
    <t>A0A0H3M907</t>
  </si>
  <si>
    <t>Rv0877</t>
  </si>
  <si>
    <t>A0A0H3M917_MYCBP Uncharacterized protein OS=Mycobacterium bovis (strain BCG / Pasteur 1173P2) GN=BCG_0939c PE=4 SV=1;Y887_MYCTU Uncharacterized protein Rv0887c OS=Mycobacterium tuberculosis (strain ATCC 25618 / H37Rv) GN=Rv0887c PE=1 SV=1</t>
  </si>
  <si>
    <t>A0A0H3M917</t>
  </si>
  <si>
    <t>P9WKQ3</t>
  </si>
  <si>
    <t>Rv0887c</t>
  </si>
  <si>
    <t>SECF_MYCTU Protein translocase subunit SecF OS=Mycobacterium tuberculosis (strain ATCC 25618 / H37Rv) GN=secF PE=1 SV=1;A0A0H3M918_MYCBP Protein-export membrane protein SecF OS=Mycobacterium bovis (strain BCG / Pasteur 1173P2) GN=secF PE=3 SV=1</t>
  </si>
  <si>
    <t>P9WGN9</t>
  </si>
  <si>
    <t>A0A0H3M918</t>
  </si>
  <si>
    <t>Rv2586c</t>
  </si>
  <si>
    <t>Y3404_MYCTU Uncharacterized protein Rv3404c OS=Mycobacterium tuberculosis (strain ATCC 25618 / H37Rv) GN=Rv3404c PE=1 SV=1;A0A0H3M919_MYCBP Uncharacterized protein OS=Mycobacterium bovis (strain BCG / Pasteur 1173P2) GN=BCG_3474c PE=4 SV=1</t>
  </si>
  <si>
    <t>P9WKZ3</t>
  </si>
  <si>
    <t>A0A0H3M919</t>
  </si>
  <si>
    <t>Rv3404c</t>
  </si>
  <si>
    <t>Y898_MYCTU Uncharacterized protein Rv0898c OS=Mycobacterium tuberculosis (strain ATCC 25618 / H37Rv) GN=Rv0898c PE=1 SV=1;A0A0H3M924_MYCBP Uncharacterized protein OS=Mycobacterium bovis (strain BCG / Pasteur 1173P2) GN=BCG_0950c PE=4 SV=1</t>
  </si>
  <si>
    <t>P9WKP5</t>
  </si>
  <si>
    <t>A0A0H3M924</t>
  </si>
  <si>
    <t>Rv0898c</t>
  </si>
  <si>
    <t>CHOD_MYCTU Cholesterol oxidase OS=Mycobacterium tuberculosis (strain ATCC 25618 / H37Rv) GN=choD PE=1 SV=1;A0A0H3M926_MYCBP Probable cholesterol oxidase choD OS=Mycobacterium bovis (strain BCG / Pasteur 1173P2) GN=choD PE=4 SV=1</t>
  </si>
  <si>
    <t>P9WMV9</t>
  </si>
  <si>
    <t>A0A0H3M926</t>
  </si>
  <si>
    <t>Rv3409c</t>
  </si>
  <si>
    <t>Y906_MYCTU Uncharacterized protein Rv0906 OS=Mycobacterium tuberculosis (strain ATCC 25618 / H37Rv) GN=Rv0906 PE=1 SV=1;A0A0H3M928_MYCBP Uncharacterized protein OS=Mycobacterium bovis (strain BCG / Pasteur 1173P2) GN=BCG_0958 PE=4 SV=1</t>
  </si>
  <si>
    <t>P9WKP3</t>
  </si>
  <si>
    <t>A0A0H3M928</t>
  </si>
  <si>
    <t>Rv0906</t>
  </si>
  <si>
    <t>RPSD_MYCTU ECF RNA polymerase sigma factor SigD OS=Mycobacterium tuberculosis (strain ATCC 25618 / H37Rv) GN=sigD PE=1 SV=1;A0A0H3M932_MYCBP RNA polymerase sigma factor OS=Mycobacterium bovis (strain BCG / Pasteur 1173P2) GN=sigD PE=3 SV=1</t>
  </si>
  <si>
    <t>P9WGG9</t>
  </si>
  <si>
    <t>A0A0H3M932</t>
  </si>
  <si>
    <t>Rv3414c</t>
  </si>
  <si>
    <t>I6XA34_MYCTU Conserved protein OS=Mycobacterium tuberculosis (strain ATCC 25618 / H37Rv) GN=Rv0911 PE=1 SV=1;A0A0H3M933_MYCBP Uncharacterized protein OS=Mycobacterium bovis (strain BCG / Pasteur 1173P2) GN=BCG_0963 PE=4 SV=1</t>
  </si>
  <si>
    <t>I6XA34</t>
  </si>
  <si>
    <t>A0A0H3M933</t>
  </si>
  <si>
    <t>Rv0911</t>
  </si>
  <si>
    <t>RMLD_MYCTU dTDP-4-dehydrorhamnose reductase OS=Mycobacterium tuberculosis (strain ATCC 25618 / H37Rv) GN=rmlD PE=1 SV=1;A0A0H3M936_MYCBP Possible dTDP-rhamnose modification protein rmlD OS=Mycobacterium bovis (strain BCG / Pasteur 1173P2) GN=rmld PE=4 SV=1</t>
  </si>
  <si>
    <t>P9WH09</t>
  </si>
  <si>
    <t>A0A0H3M936</t>
  </si>
  <si>
    <t>Rv3266c</t>
  </si>
  <si>
    <t>I6WZS8_MYCTU Diacylglycerol kinase OS=Mycobacterium tuberculosis (strain ATCC 25618 / H37Rv) GN=Rv0926c PE=1 SV=1;A0A0H3M944_MYCBP Uncharacterized protein OS=Mycobacterium bovis (strain BCG / Pasteur 1173P2) GN=BCG_0978c PE=4 SV=1</t>
  </si>
  <si>
    <t>I6WZS8</t>
  </si>
  <si>
    <t>A0A0H3M944</t>
  </si>
  <si>
    <t>Rv0926c</t>
  </si>
  <si>
    <t>GLMS_MYCTU Glutamine--fructose-6-phosphate aminotransferase [isomerizing] OS=Mycobacterium tuberculosis (strain ATCC 25618 / H37Rv) GN=glmS PE=1 SV=1;A0A0H3M947_MYCBP Glutamine--fructose-6-phosphate aminotransferase [isomerizing] OS=Mycobacterium bovis (st</t>
  </si>
  <si>
    <t>P9WN49</t>
  </si>
  <si>
    <t>A0A0H3M947</t>
  </si>
  <si>
    <t>Rv3436c</t>
  </si>
  <si>
    <t>PURK_MYCTU N5-carboxyaminoimidazole ribonucleotide synthase OS=Mycobacterium tuberculosis (strain ATCC 25618 / H37Rv) GN=purK PE=1 SV=1;A0A0H3M949_MYCBP N5-carboxyaminoimidazole ribonucleotide synthase OS=Mycobacterium bovis (strain BCG / Pasteur 1173P2) G</t>
  </si>
  <si>
    <t>P9WHL9</t>
  </si>
  <si>
    <t>A0A0H3M949</t>
  </si>
  <si>
    <t>Rv3276c</t>
  </si>
  <si>
    <t>PSTS1_MYCBP Phosphate-binding protein PstS1 OS=Mycobacterium bovis (strain BCG / Pasteur 1173P2) GN=pstS1 PE=1 SV=1;PSTS1_MYCTU Phosphate-binding protein PstS 1 OS=Mycobacterium tuberculosis (strain ATCC 25618 / H37Rv) GN=pstS1 PE=1 SV=1</t>
  </si>
  <si>
    <t>A0A0H3M950</t>
  </si>
  <si>
    <t>P9WGU1</t>
  </si>
  <si>
    <t>Rv0934</t>
  </si>
  <si>
    <t>A0A0H3M954_MYCBP Uncharacterized protein OS=Mycobacterium bovis (strain BCG / Pasteur 1173P2) GN=BCG_3310 PE=4 SV=1;P96886_MYCTU Probable bifunctional protein acetyl-/propionyl-coenzyme A carboxylase (Epsilon chain) AccE5 OS=Mycobacterium tuberculosis (str</t>
  </si>
  <si>
    <t>A0A0H3M954</t>
  </si>
  <si>
    <t>P96886</t>
  </si>
  <si>
    <t>Rv3281</t>
  </si>
  <si>
    <t>A0A0H3M962_MYCBP tRNA pseudouridine synthase A OS=Mycobacterium bovis (strain BCG / Pasteur 1173P2) GN=truA PE=3 SV=1;TRUA_MYCTU tRNA pseudouridine synthase A OS=Mycobacterium tuberculosis (strain ATCC 25618 / H37Rv) GN=truA PE=1 SV=1</t>
  </si>
  <si>
    <t>A0A0H3M962</t>
  </si>
  <si>
    <t>P9WHP9</t>
  </si>
  <si>
    <t>Rv3455c</t>
  </si>
  <si>
    <t>PUR3_MYCTU Phosphoribosylglycinamide formyltransferase OS=Mycobacterium tuberculosis (strain ATCC 25618 / H37Rv) GN=purN PE=1 SV=1;A0A0H3M967_MYCBP Phosphoribosylglycinamide formyltransferase OS=Mycobacterium bovis (strain BCG / Pasteur 1173P2) GN=purN PE=</t>
  </si>
  <si>
    <t>P9WHM5</t>
  </si>
  <si>
    <t>A0A0H3M967</t>
  </si>
  <si>
    <t>Rv0956</t>
  </si>
  <si>
    <t>O53370_MYCTU Succinate dehydrogenase flavoprotein subunit OS=Mycobacterium tuberculosis (strain ATCC 25618 / H37Rv) GN=sdhA PE=1 SV=1;A0A0H3M977_MYCBP Succinate dehydrogenase flavoprotein subunit OS=Mycobacterium bovis (strain BCG / Pasteur 1173P2) GN=sdhA</t>
  </si>
  <si>
    <t>O53370</t>
  </si>
  <si>
    <t>A0A0H3M977</t>
  </si>
  <si>
    <t>Rv3318</t>
  </si>
  <si>
    <t>A0A0H3M981_MYCBP Probable acyl-CoA dehydrogenase fadE12 OS=Mycobacterium bovis (strain BCG / Pasteur 1173P2) GN=fadE12 PE=3 SV=1;ACDC_MYCTU Acyl-CoA dehydrogenase fadE12 OS=Mycobacterium tuberculosis (strain ATCC 25618 / H37Rv) GN=fadE12 PE=1 SV=1</t>
  </si>
  <si>
    <t>A0A0H3M981</t>
  </si>
  <si>
    <t>P9WQG3</t>
  </si>
  <si>
    <t>Rv0972c</t>
  </si>
  <si>
    <t>I6X7F2_MYCTU Possible exported protein OS=Mycobacterium tuberculosis (strain ATCC 25618 / H37Rv) GN=Rv3483c PE=1 SV=1;A0A0H3M982_MYCBP Uncharacterized protein OS=Mycobacterium bovis (strain BCG / Pasteur 1173P2) GN=BCG_3547c PE=4 SV=1</t>
  </si>
  <si>
    <t>Rv3483c</t>
  </si>
  <si>
    <t>Q6MWY3_MYCTU Molybdopterin synthase sulfur carrier subunit OS=Mycobacterium tuberculosis (strain ATCC 25618 / H37Rv) GN=moaX PE=3 SV=1;A0A0H3M984_MYCBP Molybdopterin synthase sulfur carrier subunit OS=Mycobacterium bovis (strain BCG / Pasteur 1173P2) GN=mo</t>
  </si>
  <si>
    <t>Q6MWY3</t>
  </si>
  <si>
    <t>A0A0H3M984</t>
  </si>
  <si>
    <t>Rv3323c</t>
  </si>
  <si>
    <t>I6X7F9_MYCTU PadR family transcriptional regulator OS=Mycobacterium tuberculosis (strain ATCC 25618 / H37Rv) GN=Rv3488 PE=1 SV=1;A0A0H3M987_MYCBP Uncharacterized protein OS=Mycobacterium bovis (strain BCG / Pasteur 1173P2) GN=BCG_3552 PE=4 SV=1</t>
  </si>
  <si>
    <t>I6X7F9</t>
  </si>
  <si>
    <t>A0A0H3M987</t>
  </si>
  <si>
    <t>Rv3488</t>
  </si>
  <si>
    <t>O53897_MYCTU Molybdenum cofactor biosynthesis protein OS=Mycobacterium tuberculosis (strain ATCC 25618 / H37Rv) GN=moaB2 PE=1 SV=3;A0A0H3M991_MYCBP Possible pterin-4-alpha-carbinolamine dehydratase moaB2 OS=Mycobacterium bovis (strain BCG / Pasteur 1173P2)</t>
  </si>
  <si>
    <t>O53897</t>
  </si>
  <si>
    <t>A0A0H3M991</t>
  </si>
  <si>
    <t>Rv0984</t>
  </si>
  <si>
    <t>I6Y1G8_MYCTU Methyltransferase OS=Mycobacterium tuberculosis (strain ATCC 25618 / H37Rv) GN=Rv2675c PE=1 SV=1;A0A0H3M992_MYCBP Uncharacterized protein OS=Mycobacterium bovis (strain BCG / Pasteur 1173P2) GN=BCG_2688c PE=4 SV=1</t>
  </si>
  <si>
    <t>I6Y1G8</t>
  </si>
  <si>
    <t>A0A0H3M992</t>
  </si>
  <si>
    <t>Rv2675c</t>
  </si>
  <si>
    <t>A0A0H3M9A7_MYCBP TRK system potassium uptake protein ceoC OS=Mycobacterium bovis (strain BCG / Pasteur 1173P2) GN=ceoC PE=4 SV=1;TRKA_MYCTU Trk system potassium uptake protein TrkA OS=Mycobacterium tuberculosis (strain ATCC 25618 / H37Rv) GN=trkA PE=1 SV=1</t>
  </si>
  <si>
    <t>A0A0H3M9A7</t>
  </si>
  <si>
    <t>P9WFZ3</t>
  </si>
  <si>
    <t>Rv2692</t>
  </si>
  <si>
    <t>ILVX_MYCTU Putative acetolactate synthase large subunit IlvX OS=Mycobacterium tuberculosis (strain ATCC 25618 / H37Rv) GN=ilvX PE=1 SV=1;A0A0H3M9A9_MYCBP Probable acetohydroxyacid synthase ilvX OS=Mycobacterium bovis (strain BCG / Pasteur 1173P2) GN=ilvX P</t>
  </si>
  <si>
    <t>O53554</t>
  </si>
  <si>
    <t>A0A0H3M9A9</t>
  </si>
  <si>
    <t>Rv3509c</t>
  </si>
  <si>
    <t>FAC19_MYCTU Long-chain-fatty-acid--CoA/3-oxocholest-4-en-26-oate--CoA ligase OS=Mycobacterium tuberculosis (strain ATCC 25618 / H37Rv) GN=fadD19 PE=1 SV=1;A0A0H3M9B4_MYCBP Probable fatty-acid-CoA ligase fadD19 OS=Mycobacterium bovis (strain BCG / Pasteur 1</t>
  </si>
  <si>
    <t>P9WQ51</t>
  </si>
  <si>
    <t>A0A0H3M9B4</t>
  </si>
  <si>
    <t>Rv3513c/Rv3515c</t>
  </si>
  <si>
    <t>lipid metabolism</t>
  </si>
  <si>
    <t>SIGA_MYCTU RNA polymerase sigma factor SigA OS=Mycobacterium tuberculosis (strain ATCC 25618 / H37Rv) GN=sigA PE=1 SV=1;A0A0H3M9B7_MYCBP RNA polymerase sigma factor SigA OS=Mycobacterium bovis (strain BCG / Pasteur 1173P2) GN=sigA PE=3 SV=1</t>
  </si>
  <si>
    <t>P9WGI1</t>
  </si>
  <si>
    <t>A0A0H3M9B7</t>
  </si>
  <si>
    <t>Rv2703</t>
  </si>
  <si>
    <t>KPRS_MYCTU Ribose-phosphate pyrophosphokinase OS=Mycobacterium tuberculosis (strain ATCC 25618 / H37Rv) GN=prs PE=1 SV=1;A0A0H3M9B8_MYCBP Ribose-phosphate pyrophosphokinase OS=Mycobacterium bovis (strain BCG / Pasteur 1173P2) GN=prsA PE=3 SV=1</t>
  </si>
  <si>
    <t>P9WKE3</t>
  </si>
  <si>
    <t>A0A0H3M9B8</t>
  </si>
  <si>
    <t>Rv1017c</t>
  </si>
  <si>
    <t>O53564_MYCTU Acetoacetate decarboxylase OS=Mycobacterium tuberculosis (strain ATCC 25618 / H37Rv) GN=Rv3519 PE=1 SV=1;A0A0H3M9B9_MYCBP Uncharacterized protein OS=Mycobacterium bovis (strain BCG / Pasteur 1173P2) GN=BCG_3583 PE=4 SV=1</t>
  </si>
  <si>
    <t>O53564</t>
  </si>
  <si>
    <t>A0A0H3M9B9</t>
  </si>
  <si>
    <t>Rv3519</t>
  </si>
  <si>
    <t>I6X562_MYCTU Uncharacterized protein OS=Mycobacterium tuberculosis (strain ATCC 25618 / H37Rv) GN=Rv2708c PE=1 SV=1;A0A0H3M9C3_MYCBP Uncharacterized protein OS=Mycobacterium bovis (strain BCG / Pasteur 1173P2) GN=BCG_2721c PE=4 SV=1</t>
  </si>
  <si>
    <t>I6X562</t>
  </si>
  <si>
    <t>A0A0H3M9C3</t>
  </si>
  <si>
    <t>Rv2708c</t>
  </si>
  <si>
    <t>A0A0H3M9C6_MYCBP Conserved hypothetical alanine and leucine rich protein OS=Mycobacterium bovis (strain BCG / Pasteur 1173P2) GN=BCG_2727 PE=4 SV=1;I6YA29_MYCTU Conserved alanine and leucine rich protein OS=Mycobacterium tuberculosis (strain ATCC 25618 / H</t>
  </si>
  <si>
    <t>A0A0H3M9C6</t>
  </si>
  <si>
    <t>I6YA29</t>
  </si>
  <si>
    <t>Rv2714</t>
  </si>
  <si>
    <t>I6XHH5_MYCTU 2-keto-4-pentenoate hydratase OS=Mycobacterium tuberculosis (strain ATCC 25618 / H37Rv) GN=hsaE PE=1 SV=1;A0A0H3M9C8_MYCBP Probable hydratase OS=Mycobacterium bovis (strain BCG / Pasteur 1173P2) GN=BCG_3600c PE=4 SV=1</t>
  </si>
  <si>
    <t>I6XHH5</t>
  </si>
  <si>
    <t>A0A0H3M9C8</t>
  </si>
  <si>
    <t>Rv3536c</t>
  </si>
  <si>
    <t>FADA5_MYCTU Steroid 3-ketoacyl-CoA thiolase OS=Mycobacterium tuberculosis (strain ATCC 25618 / H37Rv) GN=fadA5 PE=1 SV=1;A0A0H3M9D3_MYCBP Probable acetyl-CoA acetyltransferase fadA5 OS=Mycobacterium bovis (strain BCG / Pasteur 1173P2) GN=fadA5 PE=3 SV=1</t>
  </si>
  <si>
    <t>I6XHI4</t>
  </si>
  <si>
    <t>A0A0H3M9D3</t>
  </si>
  <si>
    <t>Rv3546</t>
  </si>
  <si>
    <t>EPHG_MYCTU Epoxide hydrolase EphG OS=Mycobacterium tuberculosis (strain ATCC 25618 / H37Rv) GN=ephG PE=1 SV=1;A0A0H3M9D6_MYCBP Epoxide hydrolase OS=Mycobacterium bovis (strain BCG / Pasteur 1173P2) GN=ephG PE=4 SV=1</t>
  </si>
  <si>
    <t>O33283</t>
  </si>
  <si>
    <t>A0A0H3M9D6</t>
  </si>
  <si>
    <t>Rv2740</t>
  </si>
  <si>
    <t>I6XHJ3_MYCTU Acetyl-CoA acetyltransferase OS=Mycobacterium tuberculosis (strain ATCC 25618 / H37Rv) GN=fadA6 PE=1 SV=1;A0A0H3M9D7_MYCBP Probable acetyl-CoA acetyltransferase fadA6 OS=Mycobacterium bovis (strain BCG / Pasteur 1173P2) GN=fadA6 PE=3 SV=1</t>
  </si>
  <si>
    <t>I6XHJ3</t>
  </si>
  <si>
    <t>A0A0H3M9D7</t>
  </si>
  <si>
    <t>Rv3556c</t>
  </si>
  <si>
    <t>FTSK_MYCTU DNA translocase FtsK OS=Mycobacterium tuberculosis (strain ATCC 25618 / H37Rv) GN=ftsK PE=1 SV=1;A0A0H3M9E6_MYCBP Possible cell division transmembrane protein ftsK OS=Mycobacterium bovis (strain BCG / Pasteur 1173P2) GN=ftsK PE=3 SV=1</t>
  </si>
  <si>
    <t>P9WNA3</t>
  </si>
  <si>
    <t>A0A0H3M9E6</t>
  </si>
  <si>
    <t>Rv2748c</t>
  </si>
  <si>
    <t>O50397_MYCTU Nitroreductase OS=Mycobacterium tuberculosis (strain ATCC 25618 / H37Rv) GN=Rv3368c PE=1 SV=1;A0A0H3M9E7_MYCBP Possible oxidoreductase OS=Mycobacterium bovis (strain BCG / Pasteur 1173P2) GN=BCG_3440c PE=4 SV=1</t>
  </si>
  <si>
    <t>O50397</t>
  </si>
  <si>
    <t>A0A0H3M9E7</t>
  </si>
  <si>
    <t>Rv3368c</t>
  </si>
  <si>
    <t>NAT_MYCTU Arylamine N-acetyltransferase OS=Mycobacterium tuberculosis (strain ATCC 25618 / H37Rv) GN=nat PE=1 SV=1;A0A0H3M9E9_MYCBP Arylamine n-acetyltransferase nat OS=Mycobacterium bovis (strain BCG / Pasteur 1173P2) GN=nat PE=4 SV=1</t>
  </si>
  <si>
    <t>Rv3566c</t>
  </si>
  <si>
    <t>HSAA_MYCTU Flavin-dependent monooxygenase, oxygenase subunit HsaA OS=Mycobacterium tuberculosis (strain ATCC 25618 / H37Rv) GN=hsaA PE=1 SV=1;A0A0H3M9F4_MYCBP Possible oxidoreductase OS=Mycobacterium bovis (strain BCG / Pasteur 1173P2) GN=BCG_3635c PE=4 SV</t>
  </si>
  <si>
    <t>P9WJA1</t>
  </si>
  <si>
    <t>A0A0H3M9F4</t>
  </si>
  <si>
    <t>Rv3570c</t>
  </si>
  <si>
    <t>P96857_MYCTU LacI family transcriptional regulator OS=Mycobacterium tuberculosis (strain ATCC 25618 / H37Rv) GN=Rv3575c PE=1 SV=4;A0A0H3M9F9_MYCBP Transcriptional regulatory protein (Probably lacI-family) OS=Mycobacterium bovis (strain BCG / Pasteur 1173P2</t>
  </si>
  <si>
    <t>P96857</t>
  </si>
  <si>
    <t>A0A0H3M9F9</t>
  </si>
  <si>
    <t>Rv3575c</t>
  </si>
  <si>
    <t>LPQE_MYCTU Putative lipoprotein LpqE OS=Mycobacterium tuberculosis (strain ATCC 25618 / H37Rv) GN=lpqE PE=1 SV=1;A0A0H3M9G4_MYCBP Possible conserved lipoprotein lpqE OS=Mycobacterium bovis (strain BCG / Pasteur 1173P2) GN=lpqE PE=4 SV=1</t>
  </si>
  <si>
    <t>P9WK63</t>
  </si>
  <si>
    <t>A0A0H3M9G4</t>
  </si>
  <si>
    <t>Rv3584</t>
  </si>
  <si>
    <t>A0A0H3M9G6_MYCBP Cyclopropane-fatty-acyl-phospholipid synthase 1 cmaA1 OS=Mycobacterium bovis (strain BCG / Pasteur 1173P2) GN=cmaA1 PE=4 SV=1;CMAS1_MYCTU Cyclopropane mycolic acid synthase 1 OS=Mycobacterium tuberculosis (strain ATCC 25618 / H37Rv) GN=cma</t>
  </si>
  <si>
    <t>A0A0H3M9G6</t>
  </si>
  <si>
    <t>P9WPB7</t>
  </si>
  <si>
    <t>Rv3392c</t>
  </si>
  <si>
    <t>I6XF92_MYCTU Probable alanine rich hydrolase OS=Mycobacterium tuberculosis (strain ATCC 25618 / H37Rv) GN=Rv2765 PE=1 SV=1;A0A0H3M9G8_MYCBP Probable alanine rich hydrolase OS=Mycobacterium bovis (strain BCG / Pasteur 1173P2) GN=BCG_2782 PE=4 SV=1</t>
  </si>
  <si>
    <t>I6XF92</t>
  </si>
  <si>
    <t>A0A0H3M9G8</t>
  </si>
  <si>
    <t>Rv2765</t>
  </si>
  <si>
    <t>Y1077_MYCTU Putative cystathionine beta-synthase Rv1077 OS=Mycobacterium tuberculosis (strain ATCC 25618 / H37Rv) GN=cbs PE=1 SV=1;A0A0H3M9G9_MYCBP Probable cystathionine beta-synthase cbs OS=Mycobacterium bovis (strain BCG / Pasteur 1173P2) GN=cbs PE=4 SV</t>
  </si>
  <si>
    <t>P9WP51</t>
  </si>
  <si>
    <t>A0A0H3M9G9</t>
  </si>
  <si>
    <t>Rv1077</t>
  </si>
  <si>
    <t>O53431_MYCTU Uncharacterized protein OS=Mycobacterium tuberculosis (strain ATCC 25618 / H37Rv) GN=Rv1083 PE=1 SV=1;A0A0H3M9H3_MYCBP Uncharacterized protein OS=Mycobacterium bovis (strain BCG / Pasteur 1173P2) GN=BCG_1141 PE=4 SV=1</t>
  </si>
  <si>
    <t>Rv1083</t>
  </si>
  <si>
    <t>MAZE3_MYCTU Antitoxin MazE3 OS=Mycobacterium tuberculosis (strain ATCC 25618 / H37Rv) GN=mazE3 PE=1 SV=1;A0A0H3M9I7_MYCBP Uncharacterized protein OS=Mycobacterium bovis (strain BCG / Pasteur 1173P2) GN=BCG_1163c PE=4 SV=1</t>
  </si>
  <si>
    <t>Rv1103c</t>
  </si>
  <si>
    <t>ESPA_MYCTU ESX-1 secretion-associated protein EspA OS=Mycobacterium tuberculosis (strain ATCC 25618 / H37Rv) GN=espA PE=1 SV=1;A0A0H3M9J0_MYCBP Conserved hypothetical alanine and glycine rich protein OS=Mycobacterium bovis (strain BCG / Pasteur 1173P2) GN=</t>
  </si>
  <si>
    <t>P9WJE1</t>
  </si>
  <si>
    <t>A0A0H3M9J0</t>
  </si>
  <si>
    <t>Rv3616c</t>
  </si>
  <si>
    <t>O06380_MYCTU Conserved protein OS=Mycobacterium tuberculosis (strain ATCC 25618 / H37Rv) GN=Rv3627c PE=1 SV=1;A0A0H3M9J3_MYCBP Uncharacterized protein OS=Mycobacterium bovis (strain BCG / Pasteur 1173P2) GN=BCG_3685c PE=4 SV=1</t>
  </si>
  <si>
    <t>O06380</t>
  </si>
  <si>
    <t>A0A0H3M9J3</t>
  </si>
  <si>
    <t>Rv3627c</t>
  </si>
  <si>
    <t>PBPA_MYCTU Penicillin-binding protein A OS=Mycobacterium tuberculosis (strain ATCC 25618 / H37Rv) GN=pbpA PE=1 SV=1;A0A0H3M9K0_MYCBP Probable penicillin-binding protein pbpA OS=Mycobacterium bovis (strain BCG / Pasteur 1173P2) GN=pbpA PE=4 SV=1</t>
  </si>
  <si>
    <t>P9WKD1</t>
  </si>
  <si>
    <t>A0A0H3M9K0</t>
  </si>
  <si>
    <t>Rv0016c</t>
  </si>
  <si>
    <t>O06576_MYCTU Probable epoxide hydrolase EphC (Epoxide hydratase) OS=Mycobacterium tuberculosis (strain ATCC 25618 / H37Rv) GN=ephC PE=1 SV=1;A0A0H3M9L2_MYCBP Probable epoxide hydrolase ephC OS=Mycobacterium bovis (strain BCG / Pasteur 1173P2) GN=ephC PE=4</t>
  </si>
  <si>
    <t>O06576</t>
  </si>
  <si>
    <t>A0A0H3M9L2</t>
  </si>
  <si>
    <t>Rv1124</t>
  </si>
  <si>
    <t>Y037_MYCTU Uncharacterized MFS-type transporter Rv0037c OS=Mycobacterium tuberculosis (strain ATCC 25618 / H37Rv) GN=Rv0037c PE=1 SV=1;A0A0H3M9L9_MYCBP Probable conserved integral membrane protein OS=Mycobacterium bovis (strain BCG / Pasteur 1173P2) GN=BCG</t>
  </si>
  <si>
    <t>P9WJY1</t>
  </si>
  <si>
    <t>A0A0H3M9L9</t>
  </si>
  <si>
    <t>Rv0037c</t>
  </si>
  <si>
    <t>P71701_MYCTU 5,10-methylene tetrahydromethanopterin reductase OS=Mycobacterium tuberculosis (strain ATCC 25618 / H37Rv) GN=Rv0044c PE=1 SV=1;A0A0H3M9M2_MYCBP Possible oxidoreductase OS=Mycobacterium bovis (strain BCG / Pasteur 1173P2) GN=BCG_0075c PE=4 SV=</t>
  </si>
  <si>
    <t>P71701</t>
  </si>
  <si>
    <t>A0A0H3M9M2</t>
  </si>
  <si>
    <t>Rv0044c</t>
  </si>
  <si>
    <t>Y1144_MYCTU Uncharacterized oxidoreductase Rv1144 OS=Mycobacterium tuberculosis (strain ATCC 25618 / H37Rv) GN=Rv1144 PE=1 SV=1;A0A0H3M9N1_MYCBP Probable short-chain type dehydrogenase/reductase OS=Mycobacterium bovis (strain BCG / Pasteur 1173P2) GN=BCG_1</t>
  </si>
  <si>
    <t>P9WGQ7</t>
  </si>
  <si>
    <t>A0A0H3M9N1</t>
  </si>
  <si>
    <t>Rv1144</t>
  </si>
  <si>
    <t>P71643_MYCTU Uncharacterized protein OS=Mycobacterium tuberculosis (strain ATCC 25618 / H37Rv) GN=Rv2808 PE=4 SV=4;A0A0H3M9N4_MYCBP Uncharacterized protein OS=Mycobacterium bovis (strain BCG / Pasteur 1173P2) GN=BCG_2826 PE=4 SV=1</t>
  </si>
  <si>
    <t>P71643</t>
  </si>
  <si>
    <t>A0A0H3M9N4</t>
  </si>
  <si>
    <t>Rv2808</t>
  </si>
  <si>
    <t>Q79G13_MYCTU Glucanase OS=Mycobacterium tuberculosis (strain ATCC 25618 / H37Rv) GN=celA1 PE=1 SV=1;A0A0H3M9N6_MYCBP Glucanase OS=Mycobacterium bovis (strain BCG / Pasteur 1173P2) GN=celA1 PE=3 SV=1</t>
  </si>
  <si>
    <t>Q79G13</t>
  </si>
  <si>
    <t>A0A0H3M9N6</t>
  </si>
  <si>
    <t>Rv0062</t>
  </si>
  <si>
    <t>NPD_MYCTU NAD-dependent protein deacylase OS=Mycobacterium tuberculosis (strain ATCC 25618 / H37Rv) GN=cobB PE=1 SV=1;A0A0H3M9N7_MYCBP NAD-dependent protein deacylase OS=Mycobacterium bovis (strain BCG / Pasteur 1173P2) GN=cobB PE=3 SV=1</t>
  </si>
  <si>
    <t>P9WGG3</t>
  </si>
  <si>
    <t>A0A0H3M9N7</t>
  </si>
  <si>
    <t>Rv1151c</t>
  </si>
  <si>
    <t>ACSA_MYCTU Acetyl-coenzyme A synthetase OS=Mycobacterium tuberculosis (strain ATCC 25618 / H37Rv) GN=acsA PE=1 SV=1;A0A0H3M9N8_MYCBP Acetyl-coenzyme A synthetase OS=Mycobacterium bovis (strain BCG / Pasteur 1173P2) GN=acs PE=3 SV=1</t>
  </si>
  <si>
    <t>P9WQD1</t>
  </si>
  <si>
    <t>A0A0H3M9N8</t>
  </si>
  <si>
    <t>Rv3667</t>
  </si>
  <si>
    <t>O06554_MYCTU Conserved protein OS=Mycobacterium tuberculosis (strain ATCC 25618 / H37Rv) GN=Rv1156 PE=1 SV=1;A0A0H3M9P1_MYCBP Uncharacterized protein OS=Mycobacterium bovis (strain BCG / Pasteur 1173P2) GN=BCG_1217 PE=4 SV=1</t>
  </si>
  <si>
    <t>O06554</t>
  </si>
  <si>
    <t>Rv1156</t>
  </si>
  <si>
    <t>I6XHX8_MYCTU ADP-ribose pyrophosphatase OS=Mycobacterium tuberculosis (strain ATCC 25618 / H37Rv) GN=Rv3672c PE=1 SV=1;A0A0H3M9P4_MYCBP Uncharacterized protein OS=Mycobacterium bovis (strain BCG / Pasteur 1173P2) GN=BCG_3730c PE=4 SV=1</t>
  </si>
  <si>
    <t>I6XHX8</t>
  </si>
  <si>
    <t>A0A0H3M9P4</t>
  </si>
  <si>
    <t>Rv3672c</t>
  </si>
  <si>
    <t>I6XHY3_MYCTU Beta-lactamase OS=Mycobacterium tuberculosis (strain ATCC 25618 / H37Rv) GN=Rv3677c PE=1 SV=1;A0A0H3M9P7_MYCBP Putative hydrolase OS=Mycobacterium bovis (strain BCG / Pasteur 1173P2) GN=BCG_3735c PE=4 SV=1</t>
  </si>
  <si>
    <t>I6XHY3</t>
  </si>
  <si>
    <t>A0A0H3M9P7</t>
  </si>
  <si>
    <t>Rv3677c</t>
  </si>
  <si>
    <t>LPQW_MYCTU Probable monoacyl phosphatidylinositol tetramannoside-binding protein LpqW OS=Mycobacterium tuberculosis (strain ATCC 25618 / H37Rv) GN=lpqW PE=1 SV=1;A0A0H3M9P8_MYCBP Putative lipoprotein lpqW OS=Mycobacterium bovis (strain BCG / Pasteur 1173P2</t>
  </si>
  <si>
    <t>P9WGU7</t>
  </si>
  <si>
    <t>A0A0H3M9P8</t>
  </si>
  <si>
    <t>Rv1166</t>
  </si>
  <si>
    <t>I6X7H4_MYCTU Ferredoxin OS=Mycobacterium tuberculosis (strain ATCC 25618 / H37Rv) GN=fdxD PE=1 SV=1;A0A0H3M9P9_MYCBP Probable ferredoxin fdxD OS=Mycobacterium bovis (strain BCG / Pasteur 1173P2) GN=fdxD PE=4 SV=1</t>
  </si>
  <si>
    <t>I6X7H4</t>
  </si>
  <si>
    <t>A0A0H3M9P9</t>
  </si>
  <si>
    <t>Rv3503c</t>
  </si>
  <si>
    <t>O53622_MYCTU Oxidoreductase OS=Mycobacterium tuberculosis (strain ATCC 25618 / H37Rv) GN=Rv0077c PE=1 SV=3;A0A0H3M9Q4_MYCBP Probable oxidoreductase OS=Mycobacterium bovis (strain BCG / Pasteur 1173P2) GN=BCG_0108c PE=4 SV=1</t>
  </si>
  <si>
    <t>O53622</t>
  </si>
  <si>
    <t>A0A0H3M9Q4</t>
  </si>
  <si>
    <t>Rv0077c</t>
  </si>
  <si>
    <t>O50433_MYCTU Ferredoxin OS=Mycobacterium tuberculosis (strain ATCC 25618 / H37Rv) GN=fdxC PE=1 SV=1;A0A0H3M9R0_MYCBP Probable ferredoxin fdxC OS=Mycobacterium bovis (strain BCG / Pasteur 1173P2) GN=fdxC PE=4 SV=1</t>
  </si>
  <si>
    <t>O50433</t>
  </si>
  <si>
    <t>A0A0H3M9R0</t>
  </si>
  <si>
    <t>Rv1177</t>
  </si>
  <si>
    <t>GLPK_MYCTU Glycerol kinase OS=Mycobacterium tuberculosis (strain ATCC 25618 / H37Rv) GN=glpK PE=1 SV=1;A0A0H3M9R5_MYCBP Glycerol kinase OS=Mycobacterium bovis (strain BCG / Pasteur 1173P2) GN=glpK PE=3 SV=1</t>
  </si>
  <si>
    <t>P9WPK1</t>
  </si>
  <si>
    <t>A0A0H3M9R5</t>
  </si>
  <si>
    <t>Rv3696c</t>
  </si>
  <si>
    <t>I6YGD8_MYCTU Acetyl-CoA acetyltransferase OS=Mycobacterium tuberculosis (strain ATCC 25618 / H37Rv) GN=ltp3 PE=1 SV=1;A0A0H3M9S2_MYCBP Probable lipid carrier protein or keto acyl-coa thiolase OS=Mycobacterium bovis (strain BCG / Pasteur 1173P2) GN=BCG_3587</t>
  </si>
  <si>
    <t>I6YGD8</t>
  </si>
  <si>
    <t>A0A0H3M9S2</t>
  </si>
  <si>
    <t>Rv3523</t>
  </si>
  <si>
    <t>I6YGE4_MYCTU Uncharacterized protein OS=Mycobacterium tuberculosis (strain ATCC 25618 / H37Rv) GN=Rv3528c PE=1 SV=1;A0A0H3M9S7_MYCBP Uncharacterized protein OS=Mycobacterium bovis (strain BCG / Pasteur 1173P2) GN=BCG_3592c PE=4 SV=1</t>
  </si>
  <si>
    <t>I6YGE4</t>
  </si>
  <si>
    <t>A0A0H3M9S7</t>
  </si>
  <si>
    <t>Rv3528c</t>
  </si>
  <si>
    <t>AK_MYCTU Aspartokinase OS=Mycobacterium tuberculosis (strain ATCC 25618 / H37Rv) GN=ask PE=1 SV=1;A0A0H3M9T1_MYCBP Aspartokinase OS=Mycobacterium bovis (strain BCG / Pasteur 1173P2) GN=ask PE=3 SV=1</t>
  </si>
  <si>
    <t>P9WPX3</t>
  </si>
  <si>
    <t>A0A0H3M9T1</t>
  </si>
  <si>
    <t>Rv3709c</t>
  </si>
  <si>
    <t>MAP12_MYCTU Methionine aminopeptidase 2 OS=Mycobacterium tuberculosis (strain ATCC 25618 / H37Rv) GN=map PE=1 SV=1;A0A0H3M9T2_MYCBP Methionine aminopeptidase OS=Mycobacterium bovis (strain BCG / Pasteur 1173P2) GN=mapB PE=3 SV=1</t>
  </si>
  <si>
    <t>P9WK19</t>
  </si>
  <si>
    <t>A0A0H3M9T2</t>
  </si>
  <si>
    <t>Rv2861c</t>
  </si>
  <si>
    <t>DPO3X_MYCTU DNA polymerase III subunit gamma/tau OS=Mycobacterium tuberculosis (strain ATCC 25618 / H37Rv) GN=dnaX PE=1 SV=1;A0A0H3M9U1_MYCBP DNA polymerase III subunit gamma/tau OS=Mycobacterium bovis (strain BCG / Pasteur 1173P2) GN=dnaZX PE=3 SV=1</t>
  </si>
  <si>
    <t>P9WNT9</t>
  </si>
  <si>
    <t>A0A0H3M9U1</t>
  </si>
  <si>
    <t>Rv3721c</t>
  </si>
  <si>
    <t>TRES_MYCTU Trehalose synthase/amylase TreS OS=Mycobacterium tuberculosis (strain ATCC 25618 / H37Rv) GN=treS PE=1 SV=1;A0A0H3M9U6_MYCBP Trehalose synthase treS OS=Mycobacterium bovis (strain BCG / Pasteur 1173P2) GN=treS PE=4 SV=1</t>
  </si>
  <si>
    <t>P9WQ19</t>
  </si>
  <si>
    <t>A0A0H3M9U6</t>
  </si>
  <si>
    <t>Rv0126</t>
  </si>
  <si>
    <t>CP125_MYCTU Steroid C26-monooxygenase OS=Mycobacterium tuberculosis (strain ATCC 25618 / H37Rv) GN=cyp125 PE=1 SV=1;A0A0H3M9U7_MYCBP Probable cytochrome P450 125 cyp125 OS=Mycobacterium bovis (strain BCG / Pasteur 1173P2) GN=cyp125 PE=3 SV=1</t>
  </si>
  <si>
    <t>Rv3545c</t>
  </si>
  <si>
    <t>O69693_MYCTU Alcohol dehydrogenase OS=Mycobacterium tuberculosis (strain ATCC 25618 / H37Rv) GN=Rv3726 PE=1 SV=1;A0A0H3M9U8_MYCBP Putative dehydrogenase OS=Mycobacterium bovis (strain BCG / Pasteur 1173P2) GN=BCG_3786 PE=4 SV=1</t>
  </si>
  <si>
    <t>O69693</t>
  </si>
  <si>
    <t>A0A0H3M9U8</t>
  </si>
  <si>
    <t>Rv3726</t>
  </si>
  <si>
    <t>AMI3_MYCTU Putative amidase AmiC OS=Mycobacterium tuberculosis (strain ATCC 25618 / H37Rv) GN=amiC PE=1 SV=1;A0A0H3M9V1_MYCBP Probable amidase amic OS=Mycobacterium bovis (strain BCG / Pasteur 1173P2) GN=amiC PE=3 SV=1</t>
  </si>
  <si>
    <t>P9WQ95</t>
  </si>
  <si>
    <t>A0A0H3M9V1</t>
  </si>
  <si>
    <t>Rv2888c</t>
  </si>
  <si>
    <t>Y2895_MYCTU Uncharacterized protein Rv2895c OS=Mycobacterium tuberculosis (strain ATCC 25618 / H37Rv) GN=Rv2895c PE=1 SV=1;A0A0H3M9V3_MYCBP Possible mycobactin utilization protein viuB OS=Mycobacterium bovis (strain BCG / Pasteur 1173P2) GN=viuB PE=4 SV=1</t>
  </si>
  <si>
    <t>P9WL31</t>
  </si>
  <si>
    <t>A0A0H3M9V3</t>
  </si>
  <si>
    <t>Rv2895c</t>
  </si>
  <si>
    <t>P96816_MYCTU NAD-dependent dehydratase OS=Mycobacterium tuberculosis (strain ATCC 25618 / H37Rv) GN=Rv0139 PE=1 SV=1;A0A0H3M9V5_MYCBP Putative oxidoreductase OS=Mycobacterium bovis (strain BCG / Pasteur 1173P2) GN=BCG_0175 PE=4 SV=1</t>
  </si>
  <si>
    <t>P96816</t>
  </si>
  <si>
    <t>A0A0H3M9V5</t>
  </si>
  <si>
    <t>Rv0139</t>
  </si>
  <si>
    <t>I6Y3U6_MYCTU Enoyl-CoA hydratase OS=Mycobacterium tuberculosis (strain ATCC 25618 / H37Rv) GN=echA20 PE=1 SV=1;A0A0H3M9V6_MYCBP Probable enoyl-CoA hydratase echA20 OS=Mycobacterium bovis (strain BCG / Pasteur 1173P2) GN=echA20 PE=4 SV=1</t>
  </si>
  <si>
    <t>I6Y3U6</t>
  </si>
  <si>
    <t>A0A0H3M9V6</t>
  </si>
  <si>
    <t>Rv3550</t>
  </si>
  <si>
    <t>Y2901_MYCTU Uncharacterized protein Rv2901c OS=Mycobacterium tuberculosis (strain ATCC 25618 / H37Rv) GN=Rv2901c PE=1 SV=1;A0A0H3M9V8_MYCBP Uncharacterized protein OS=Mycobacterium bovis (strain BCG / Pasteur 1173P2) GN=BCG_2922c PE=4 SV=1</t>
  </si>
  <si>
    <t>P9WL27</t>
  </si>
  <si>
    <t>A0A0H3M9V8</t>
  </si>
  <si>
    <t>Rv2901c</t>
  </si>
  <si>
    <t>P96821_MYCTU Probable transcriptional regulatory protein (Possibly TetR-family) OS=Mycobacterium tuberculosis (strain ATCC 25618 / H37Rv) GN=Rv0144 PE=1 SV=2;A0A0H3M9V9_MYCBP Probable transcriptional regulatory protein (Possibly tetR-family) OS=Mycobacteri</t>
  </si>
  <si>
    <t>P96821</t>
  </si>
  <si>
    <t>A0A0H3M9V9</t>
  </si>
  <si>
    <t>Rv0144</t>
  </si>
  <si>
    <t>SUGC_MYCTU Trehalose import ATP-binding protein SugC OS=Mycobacterium tuberculosis (strain ATCC 25618 / H37Rv) GN=sugC PE=1 SV=1;A0A0H3M9W0_MYCBP Probable sugar-transport ATP-binding protein ABC transporter sugC OS=Mycobacterium bovis (strain BCG / Pasteur</t>
  </si>
  <si>
    <t>P9WQI3</t>
  </si>
  <si>
    <t>A0A0H3M9W0</t>
  </si>
  <si>
    <t>Rv1238</t>
  </si>
  <si>
    <t>I6Y204_MYCTU D-alanyl-D-alanine carboxypeptidase OS=Mycobacterium tuberculosis (strain ATCC 25618 / H37Rv) GN=dacB2 PE=1 SV=1;A0A0H3M9W3_MYCBP Probable D-alanyl-D-alanine carboxypeptidase dacB2 OS=Mycobacterium bovis (strain BCG / Pasteur 1173P2) GN=dacB2</t>
  </si>
  <si>
    <t>Rv2911</t>
  </si>
  <si>
    <t>Y2917_MYCTU Uncharacterized protein Rv2917 OS=Mycobacterium tuberculosis (strain ATCC 25618 / H37Rv) GN=Rv2917 PE=3 SV=1;A0A0H3M9W9_MYCBP Conserved hypothetical alanine and arginine rich protein OS=Mycobacterium bovis (strain BCG / Pasteur 1173P2) GN=BCG_2</t>
  </si>
  <si>
    <t>Rv2917</t>
  </si>
  <si>
    <t>SMC_MYCTU Chromosome partition protein Smc OS=Mycobacterium tuberculosis (strain ATCC 25618 / H37Rv) GN=smc PE=1 SV=1;A0A0H3M9X3_MYCBP Chromosome partition protein Smc OS=Mycobacterium bovis (strain BCG / Pasteur 1173P2) GN=smc PE=3 SV=1</t>
  </si>
  <si>
    <t>P9WGF3</t>
  </si>
  <si>
    <t>A0A0H3M9X3</t>
  </si>
  <si>
    <t>Rv2922c</t>
  </si>
  <si>
    <t>O07406_MYCTU Oxidoreductase OS=Mycobacterium tuberculosis (strain ATCC 25618 / H37Rv) GN=Rv0161 PE=1 SV=2;A0A0H3M9X4_MYCBP Putative oxidoreductase OS=Mycobacterium bovis (strain BCG / Pasteur 1173P2) GN=BCG_0197 PE=4 SV=1</t>
  </si>
  <si>
    <t>O07406</t>
  </si>
  <si>
    <t>A0A0H3M9X4</t>
  </si>
  <si>
    <t>Rv0161</t>
  </si>
  <si>
    <t>TESA_MYCTU Probable thioesterase TesA OS=Mycobacterium tuberculosis (strain ATCC 25618 / H37Rv) GN=tesA PE=1 SV=1;A0A0H3M9X8_MYCBP Probable thioesterase tesA OS=Mycobacterium bovis (strain BCG / Pasteur 1173P2) GN=tesA PE=4 SV=1</t>
  </si>
  <si>
    <t>P9WQD5</t>
  </si>
  <si>
    <t>A0A0H3M9X8</t>
  </si>
  <si>
    <t>Rv2928</t>
  </si>
  <si>
    <t>FQR61_MYCTU F420H(2)-dependent quinone reductase Rv1261c OS=Mycobacterium tuberculosis (strain ATCC 25618 / H37Rv) GN=Rv1261c PE=1 SV=1;A0A0H3M9Y0_MYCBP Uncharacterized protein OS=Mycobacterium bovis (strain BCG / Pasteur 1173P2) GN=BCG_1320c PE=4 SV=1</t>
  </si>
  <si>
    <t>P9WP13</t>
  </si>
  <si>
    <t>A0A0H3M9Y0</t>
  </si>
  <si>
    <t>Rv1261c</t>
  </si>
  <si>
    <t>O07415_MYCTU Mammalian cell entry protein OS=Mycobacterium tuberculosis (strain ATCC 25618 / H37Rv) GN=mce1C PE=1 SV=1;A0A0H3M9Y2_MYCBP MCE-family protein mce1C OS=Mycobacterium bovis (strain BCG / Pasteur 1173P2) GN=mce1C PE=4 SV=1</t>
  </si>
  <si>
    <t>O07415</t>
  </si>
  <si>
    <t>A0A0H3M9Y2</t>
  </si>
  <si>
    <t>Rv0171</t>
  </si>
  <si>
    <t>PPSC_MYCTU Phthiocerol synthesis polyketide synthase type I PpsC OS=Mycobacterium tuberculosis (strain ATCC 25618 / H37Rv) GN=ppsC PE=1 SV=2;A0A0H3M9Y4_MYCBP Phenolpthiocerol synthesis type-I polyketide synthase ppsC OS=Mycobacterium bovis (strain BCG / Pa</t>
  </si>
  <si>
    <t>P96202</t>
  </si>
  <si>
    <t>A0A0H3M9Y4</t>
  </si>
  <si>
    <t>Rv2933</t>
  </si>
  <si>
    <t>CARD_MYCTU RNA polymerase-binding transcription factor CarD OS=Mycobacterium tuberculosis (strain ATCC 25618 / H37Rv) GN=carD PE=1 SV=1;A0A0H3M9Y6_MYCBP Putative transcription factor OS=Mycobacterium bovis (strain BCG / Pasteur 1173P2) GN=BCG_3648c PE=4 SV</t>
  </si>
  <si>
    <t>P9WJG3</t>
  </si>
  <si>
    <t>A0A0H3M9Y6</t>
  </si>
  <si>
    <t>Rv3583c</t>
  </si>
  <si>
    <t>A0A0H3M9Y7_MYCBP Probable conserved mce associated transmembrane protein OS=Mycobacterium bovis (strain BCG / Pasteur 1173P2) GN=BCG_0213 PE=4 SV=1;O07420_MYCTU Membrane protein OS=Mycobacterium tuberculosis (strain ATCC 25618 / H37Rv) GN=Rv0176 PE=1 SV=1</t>
  </si>
  <si>
    <t>A0A0H3M9Y7</t>
  </si>
  <si>
    <t>O07420</t>
  </si>
  <si>
    <t>Rv0176</t>
  </si>
  <si>
    <t>LPQH_MYCTU Lipoprotein LpqH OS=Mycobacterium tuberculosis (strain ATCC 25618 / H37Rv) GN=lpqH PE=1 SV=1;LPQH_MYCBP Lipoprotein LpqH OS=Mycobacterium bovis (strain BCG / Pasteur 1173P2) GN=lpqH PE=3 SV=1</t>
  </si>
  <si>
    <t>P9WK61</t>
  </si>
  <si>
    <t>A0A0H3M9Z0</t>
  </si>
  <si>
    <t>Rv3763</t>
  </si>
  <si>
    <t>A0A0H3M9Z4_MYCBP Uncharacterized protein OS=Mycobacterium bovis (strain BCG / Pasteur 1173P2) GN=BCG_1335c PE=4 SV=1;Y1276_MYCTU Uncharacterized protein Rv1276c OS=Mycobacterium tuberculosis (strain ATCC 25618 / H37Rv) GN=Rv1276c PE=1 SV=1</t>
  </si>
  <si>
    <t>A0A0H3M9Z4</t>
  </si>
  <si>
    <t>P9WGF9</t>
  </si>
  <si>
    <t>Rv1276c</t>
  </si>
  <si>
    <t>A0A0H3M9Z8_MYCBP Probable fatty-acid-CoA ligase fadD29 OS=Mycobacterium bovis (strain BCG / Pasteur 1173P2) GN=fadD29 PE=4 SV=1;FAA29_MYCTU Long-chain-fatty-acid--AMP ligase FadD29 OS=Mycobacterium tuberculosis (strain ATCC 25618 / H37Rv) GN=fadD29 PE=1 SV</t>
  </si>
  <si>
    <t>A0A0H3M9Z8</t>
  </si>
  <si>
    <t>P95141</t>
  </si>
  <si>
    <t>Rv2950c</t>
  </si>
  <si>
    <t>A0A0H3M9Z9_MYCBP Probable conserved transmembrane protein rich in alanine and arginine and proline OS=Mycobacterium bovis (strain BCG / Pasteur 1173P2) GN=BCG_3668c PE=4 SV=1;O06278_MYCTU Membrane protein OS=Mycobacterium tuberculosis (strain ATCC 25618 /</t>
  </si>
  <si>
    <t>A0A0H3M9Z9</t>
  </si>
  <si>
    <t>O06278</t>
  </si>
  <si>
    <t>Rv3604c</t>
  </si>
  <si>
    <t>Y1281_MYCTU Uncharacterized ABC transporter ATP-binding protein Rv1281c OS=Mycobacterium tuberculosis (strain ATCC 25618 / H37Rv) GN=Rv1281c PE=1 SV=1;A0A0H3MA00_MYCBP Probable oligopeptide-transport ATP-binding protein ABC transporter oppD OS=Mycobacteriu</t>
  </si>
  <si>
    <t>P9WQJ5</t>
  </si>
  <si>
    <t>A0A0H3MA00</t>
  </si>
  <si>
    <t>Rv1281c</t>
  </si>
  <si>
    <t>FTSH_MYCTU ATP-dependent zinc metalloprotease FtsH OS=Mycobacterium tuberculosis (strain ATCC 25618 / H37Rv) GN=ftsH PE=1 SV=1;A0A0H3MA04_MYCBP ATP-dependent zinc metalloprotease FtsH OS=Mycobacterium bovis (strain BCG / Pasteur 1173P2) GN=ftsH PE=3 SV=1</t>
  </si>
  <si>
    <t>P9WQN3</t>
  </si>
  <si>
    <t>A0A0H3MA04</t>
  </si>
  <si>
    <t>Rv3610c</t>
  </si>
  <si>
    <t>Y1287_MYCTU Putative HTH-type transcriptional regulator Rv1287 OS=Mycobacterium tuberculosis (strain ATCC 25618 / H37Rv) GN=Rv1287 PE=1 SV=1;A0A0H3MA07_MYCBP Uncharacterized protein OS=Mycobacterium bovis (strain BCG / Pasteur 1173P2) GN=BCG_1346 PE=4 SV=1</t>
  </si>
  <si>
    <t>P9WME3</t>
  </si>
  <si>
    <t>A0A0H3MA07</t>
  </si>
  <si>
    <t>Rv1287</t>
  </si>
  <si>
    <t>ESPC_MYCTU ESX-1 secretion-associated protein EspC OS=Mycobacterium tuberculosis (strain ATCC 25618 / H37Rv) GN=espC PE=1 SV=1;A0A0H3MA09_MYCBP Uncharacterized protein OS=Mycobacterium bovis (strain BCG / Pasteur 1173P2) GN=BCG_3679c PE=4 SV=1</t>
  </si>
  <si>
    <t>Rv3615c</t>
  </si>
  <si>
    <t>MMPLB_MYCTU Heme uptake protein MmpL11 OS=Mycobacterium tuberculosis (strain ATCC 25618 / H37Rv) GN=mmpL11 PE=1 SV=1;A0A0H3MA10_MYCBP Probable conserved transmembrane transport protein mmpL11 OS=Mycobacterium bovis (strain BCG / Pasteur 1173P2) GN=mmpL11 P</t>
  </si>
  <si>
    <t>P9WJT9</t>
  </si>
  <si>
    <t>A0A0H3MA10</t>
  </si>
  <si>
    <t>Rv0202c</t>
  </si>
  <si>
    <t>GLFT1_MYCTU Galactofuranosyltransferase GlfT1 OS=Mycobacterium tuberculosis (strain ATCC 25618 / H37Rv) GN=glfT1 PE=1 SV=1;A0A0H3MA12_MYCBP Possible L-rhamnosyltransferase OS=Mycobacterium bovis (strain BCG / Pasteur 1173P2) GN=BCG_3844 PE=4 SV=1</t>
  </si>
  <si>
    <t>P9WMX3</t>
  </si>
  <si>
    <t>A0A0H3MA12</t>
  </si>
  <si>
    <t>Rv3782</t>
  </si>
  <si>
    <t>P96389_MYCTU Uncharacterized protein OS=Mycobacterium tuberculosis (strain ATCC 25618 / H37Rv) GN=Rv0207c PE=1 SV=3;A0A0H3MA14_MYCBP Uncharacterized protein OS=Mycobacterium bovis (strain BCG / Pasteur 1173P2) GN=BCG_0244c PE=4 SV=1</t>
  </si>
  <si>
    <t>P96389</t>
  </si>
  <si>
    <t>A0A0H3MA14</t>
  </si>
  <si>
    <t>Rv0207c</t>
  </si>
  <si>
    <t>RHO_MYCTU Transcription termination factor Rho OS=Mycobacterium tuberculosis (strain ATCC 25618 / H37Rv) GN=rho PE=1 SV=1;A0A0H3MA15_MYCBP Transcription termination factor Rho OS=Mycobacterium bovis (strain BCG / Pasteur 1173P2) GN=rho PE=3 SV=1</t>
  </si>
  <si>
    <t>P9WHF3</t>
  </si>
  <si>
    <t>A0A0H3MA15</t>
  </si>
  <si>
    <t>Rv1297</t>
  </si>
  <si>
    <t>O06381_MYCTU Hydrolase OS=Mycobacterium tuberculosis (strain ATCC 25618 / H37Rv) GN=Rv3626c PE=1 SV=3;A0A0H3MA16_MYCBP Uncharacterized protein OS=Mycobacterium bovis (strain BCG / Pasteur 1173P2) GN=BCG_3684c PE=4 SV=1</t>
  </si>
  <si>
    <t>O06381</t>
  </si>
  <si>
    <t>A0A0H3MA16</t>
  </si>
  <si>
    <t>Rv3626c</t>
  </si>
  <si>
    <t>Y3788_MYCTU Uncharacterized protein Rv3788 OS=Mycobacterium tuberculosis (strain ATCC 25618 / H37Rv) GN=Rv3788 PE=1 SV=1;A0A0H3MA17_MYCBP Uncharacterized protein OS=Mycobacterium bovis (strain BCG / Pasteur 1173P2) GN=BCG_3850 PE=4 SV=1</t>
  </si>
  <si>
    <t>P9WKW7</t>
  </si>
  <si>
    <t>A0A0H3MA17</t>
  </si>
  <si>
    <t>Rv3788</t>
  </si>
  <si>
    <t>P96396_MYCTU Probable fatty-acid-CoA ligase FadD4 (Fatty-acid-CoA synthetase) (Fatty-acid-CoA synthase) OS=Mycobacterium tuberculosis (strain ATCC 25618 / H37Rv) GN=fadD4 PE=1 SV=1;A0A0H3MA19_MYCBP Probable fatty-acid-CoA ligase fadD4 OS=Mycobacterium bovi</t>
  </si>
  <si>
    <t>P96396</t>
  </si>
  <si>
    <t>A0A0H3MA19</t>
  </si>
  <si>
    <t>Rv0214</t>
  </si>
  <si>
    <t>O06376_MYCTU Possible transferase (Possibly glycosyltransferase) OS=Mycobacterium tuberculosis (strain ATCC 25618 / H37Rv) GN=Rv3631 PE=1 SV=1;A0A0H3MA20_MYCBP Putative transferase (Possibly glycosyltransferase) OS=Mycobacterium bovis (strain BCG / Pasteur</t>
  </si>
  <si>
    <t>O06376</t>
  </si>
  <si>
    <t>A0A0H3MA20</t>
  </si>
  <si>
    <t>Rv3631</t>
  </si>
  <si>
    <t>ATP6_MYCTU ATP synthase subunit a OS=Mycobacterium tuberculosis (strain ATCC 25618 / H37Rv) GN=atpB PE=1 SV=1;A0A0H3MA21_MYCBP ATP synthase subunit a OS=Mycobacterium bovis (strain BCG / Pasteur 1173P2) GN=atpB PE=3 SV=1</t>
  </si>
  <si>
    <t>P9WPV7</t>
  </si>
  <si>
    <t>A0A0H3MA21</t>
  </si>
  <si>
    <t>Rv1304</t>
  </si>
  <si>
    <t>EMBC_MYCTU Probable arabinosyltransferase C OS=Mycobacterium tuberculosis (strain ATCC 25618 / H37Rv) GN=embC PE=1 SV=1;A0A0H3MA24_MYCBP Integral membrane indolylacetylinositol arabinosyltransferase embC OS=Mycobacterium bovis (strain BCG / Pasteur 1173P2)</t>
  </si>
  <si>
    <t>P9WNL5</t>
  </si>
  <si>
    <t>A0A0H3MA24</t>
  </si>
  <si>
    <t>Rv3793</t>
  </si>
  <si>
    <t>MURA_MYCTU UDP-N-acetylglucosamine 1-carboxyvinyltransferase OS=Mycobacterium tuberculosis (strain ATCC 25618 / H37Rv) GN=murA PE=1 SV=1;A0A0H3MA26_MYCBP UDP-N-acetylglucosamine 1-carboxyvinyltransferase OS=Mycobacterium bovis (strain BCG / Pasteur 1173P2)</t>
  </si>
  <si>
    <t>P9WJM1</t>
  </si>
  <si>
    <t>A0A0H3MA26</t>
  </si>
  <si>
    <t>Rv1315</t>
  </si>
  <si>
    <t>A0A0H3MA31_MYCBP Probable acetolactate synthase (Small subunit) ilvN OS=Mycobacterium bovis (strain BCG / Pasteur 1173P2) GN=ilvN PE=4 SV=1;ILVH_MYCTU Putative acetolactate synthase small subunit OS=Mycobacterium tuberculosis (strain ATCC 25618 / H37Rv) GN</t>
  </si>
  <si>
    <t>A0A0H3MA31</t>
  </si>
  <si>
    <t>P9WKJ3</t>
  </si>
  <si>
    <t>Rv3002c</t>
  </si>
  <si>
    <t>MPT51_MYCTU MPT51/MPB51 antigen OS=Mycobacterium tuberculosis (strain ATCC 25618 / H37Rv) GN=mpt51 PE=1 SV=1;A0A0H3MA34_MYCBP Secreted MPT51/MPB51 antigen protein fbpD OS=Mycobacterium bovis (strain BCG / Pasteur 1173P2) GN=fbpD PE=4 SV=1</t>
  </si>
  <si>
    <t>P9WQN7</t>
  </si>
  <si>
    <t>A0A0H3MA34</t>
  </si>
  <si>
    <t>Rv3803c</t>
  </si>
  <si>
    <t>Y236A_MYCTU Putative secreted protein Rv0236.1 OS=Mycobacterium tuberculosis (strain ATCC 25618 / H37Rv) GN=Rv0236.1 PE=1 SV=1;A0A0H3MA35_MYCBP Small secreted protein OS=Mycobacterium bovis (strain BCG / Pasteur 1173P2) GN=BCG_0274c PE=4 SV=1</t>
  </si>
  <si>
    <t>P9WLB1</t>
  </si>
  <si>
    <t>A0A0H3MA35</t>
  </si>
  <si>
    <t>Rv0236A</t>
  </si>
  <si>
    <t>A0A0H3MA36_MYCBP DNA topoisomerase 1 OS=Mycobacterium bovis (strain BCG / Pasteur 1173P2) GN=topA PE=3 SV=1;TOP1_MYCTU DNA topoisomerase 1 OS=Mycobacterium tuberculosis (strain ATCC 25618 / H37Rv) GN=topA PE=1 SV=1</t>
  </si>
  <si>
    <t>A0A0H3MA36</t>
  </si>
  <si>
    <t>P9WG49</t>
  </si>
  <si>
    <t>Rv3646c</t>
  </si>
  <si>
    <t>Y1324_MYCTU Uncharacterized protein Rv1324 OS=Mycobacterium tuberculosis (strain ATCC 25618 / H37Rv) GN=Rv1324 PE=1 SV=1;A0A0H3MA37_MYCBP Possible thioredoxin OS=Mycobacterium bovis (strain BCG / Pasteur 1173P2) GN=BCG_1386 PE=4 SV=1</t>
  </si>
  <si>
    <t>P9WG61</t>
  </si>
  <si>
    <t>A0A0H3MA37</t>
  </si>
  <si>
    <t>Rv1324</t>
  </si>
  <si>
    <t>O53664_MYCTU Dehydratase OS=Mycobacterium tuberculosis (strain ATCC 25618 / H37Rv) GN=htdX PE=1 SV=1;A0A0H3MA39_MYCBP Uncharacterized protein OS=Mycobacterium bovis (strain BCG / Pasteur 1173P2) GN=BCG_0279c PE=4 SV=1</t>
  </si>
  <si>
    <t>O53664</t>
  </si>
  <si>
    <t>A0A0H3MA39</t>
  </si>
  <si>
    <t>Rv0241c</t>
  </si>
  <si>
    <t>GLF_MYCTU UDP-galactopyranose mutase OS=Mycobacterium tuberculosis (strain ATCC 25618 / H37Rv) GN=glf PE=1 SV=1;A0A0H3MA40_MYCBP UDP-galactopyranose mutase glf OS=Mycobacterium bovis (strain BCG / Pasteur 1173P2) GN=glf PE=4 SV=1</t>
  </si>
  <si>
    <t>P9WIQ1</t>
  </si>
  <si>
    <t>A0A0H3MA40</t>
  </si>
  <si>
    <t>Rv3809c</t>
  </si>
  <si>
    <t>I6YCP0_MYCTU Uncharacterized protein OS=Mycobacterium tuberculosis (strain ATCC 25618 / H37Rv) GN=Rv3651 PE=1 SV=1;A0A0H3MA44_MYCBP Uncharacterized protein OS=Mycobacterium bovis (strain BCG / Pasteur 1173P2) GN=BCG_3709 PE=4 SV=1</t>
  </si>
  <si>
    <t>I6YCP0</t>
  </si>
  <si>
    <t>A0A0H3MA44</t>
  </si>
  <si>
    <t>Rv3651</t>
  </si>
  <si>
    <t>O53673_MYCTU Heat shock protein Hsp (Heat-stress-induced ribosome-binding protein A) OS=Mycobacterium tuberculosis (strain ATCC 25618 / H37Rv) GN=hsp PE=1 SV=1;A0A0H3MA45_MYCBP Heat shock protein hsp OS=Mycobacterium bovis (strain BCG / Pasteur 1173P2) GN=</t>
  </si>
  <si>
    <t>Rv0251c</t>
  </si>
  <si>
    <t>O07804_MYCTU Uncharacterized protein OS=Mycobacterium tuberculosis (strain ATCC 25618 / H37Rv) GN=Rv3819 PE=1 SV=1;A0A0H3MA52_MYCBP Uncharacterized protein OS=Mycobacterium bovis (strain BCG / Pasteur 1173P2) GN=BCG_3881 PE=4 SV=1</t>
  </si>
  <si>
    <t>O07804</t>
  </si>
  <si>
    <t>A0A0H3MA52</t>
  </si>
  <si>
    <t>Rv3819</t>
  </si>
  <si>
    <t>Y3661_MYCTU Probable phosphatase Rv3661 OS=Mycobacterium tuberculosis (strain ATCC 25618 / H37Rv) GN=Rv3661 PE=1 SV=1;A0A0H3MA54_MYCBP Uncharacterized protein OS=Mycobacterium bovis (strain BCG / Pasteur 1173P2) GN=BCG_3719 PE=4 SV=1</t>
  </si>
  <si>
    <t>P9WGJ1</t>
  </si>
  <si>
    <t>A0A0H3MA54</t>
  </si>
  <si>
    <t>Rv3661</t>
  </si>
  <si>
    <t>AAC2_MYCTU Aminoglycoside 2-N-acetyltransferase OS=Mycobacterium tuberculosis (strain ATCC 25618 / H37Rv) GN=aac PE=1 SV=1;A0A0H3MA55_MYCBP Aminoglycoside 2-n-acetyltransferase aac OS=Mycobacterium bovis (strain BCG / Pasteur 1173P2) GN=aac PE=4 SV=1</t>
  </si>
  <si>
    <t>P9WQG9</t>
  </si>
  <si>
    <t>A0A0H3MA55</t>
  </si>
  <si>
    <t>Rv0262c</t>
  </si>
  <si>
    <t>A0A0H3MA61_MYCBP Putative membrane-associated serine protease OS=Mycobacterium bovis (strain BCG / Pasteur 1173P2) GN=BCG_3729c PE=4 SV=1;Y3671_MYCTU Serine protease Rv3671c OS=Mycobacterium tuberculosis (strain ATCC 25618 / H37Rv) GN=Rv3671c PE=1 SV=1</t>
  </si>
  <si>
    <t>A0A0H3MA61</t>
  </si>
  <si>
    <t>P9WHR9</t>
  </si>
  <si>
    <t>Rv3671c</t>
  </si>
  <si>
    <t>I6YF08_MYCTU Probable conserved secreted protein TB22.2 OS=Mycobacterium tuberculosis (strain ATCC 25618 / H37Rv) GN=TB22.2 PE=1 SV=1;A0A0H3MA65_MYCBP Probable conserved secreted protein TB22.2 OS=Mycobacterium bovis (strain BCG / Pasteur 1173P2) GN=TB22.2</t>
  </si>
  <si>
    <t>I6YF08</t>
  </si>
  <si>
    <t>A0A0H3MA65</t>
  </si>
  <si>
    <t>Rv3036c</t>
  </si>
  <si>
    <t>Y1363_MYCTU Uncharacterized protein Rv1363c OS=Mycobacterium tuberculosis (strain ATCC 25618 / H37Rv) GN=Rv1363c PE=1 SV=1;A0A0H3MA68_MYCBP Possible membrane protein OS=Mycobacterium bovis (strain BCG / Pasteur 1173P2) GN=BCG_1425c PE=4 SV=1</t>
  </si>
  <si>
    <t>P9WLZ9</t>
  </si>
  <si>
    <t>A0A0H3MA68</t>
  </si>
  <si>
    <t>Rv1363c</t>
  </si>
  <si>
    <t>LPRF_MYCTU Putative diacylated glycolipid transporter LprF OS=Mycobacterium tuberculosis (strain ATCC 25618 / H37Rv) GN=lprF PE=1 SV=1;A0A0H3MA70_MYCBP Putative lipoprotein lprF OS=Mycobacterium bovis (strain BCG / Pasteur 1173P2) GN=lprF PE=4 SV=1</t>
  </si>
  <si>
    <t>P9WK47</t>
  </si>
  <si>
    <t>A0A0H3MA70</t>
  </si>
  <si>
    <t>Rv1368</t>
  </si>
  <si>
    <t>P96221_MYCTU Uncharacterized protein OS=Mycobacterium tuberculosis (strain ATCC 25618 / H37Rv) GN=Rv3856c PE=1 SV=1;A0A0H3MA73_MYCBP Uncharacterized protein OS=Mycobacterium bovis (strain BCG / Pasteur 1173P2) GN=BCG_3919c PE=4 SV=1</t>
  </si>
  <si>
    <t>P96221</t>
  </si>
  <si>
    <t>A0A0H3MA73</t>
  </si>
  <si>
    <t>Rv3856c</t>
  </si>
  <si>
    <t>P71658_MYCTU Putative integration host factor MihF OS=Mycobacterium tuberculosis (strain ATCC 25618 / H37Rv) GN=mihF PE=1 SV=1;A0A0H3MA76_MYCBP Putative integration host factor mihF OS=Mycobacterium bovis (strain BCG / Pasteur 1173P2) GN=mihF PE=4 SV=1</t>
  </si>
  <si>
    <t>P71658</t>
  </si>
  <si>
    <t>A0A0H3MA76</t>
  </si>
  <si>
    <t>Rv1388</t>
  </si>
  <si>
    <t>ESPG1_MYCTU ESX-1 secretion-associated protein EspG1 OS=Mycobacterium tuberculosis (strain ATCC 25618 / H37Rv) GN=espG1 PE=1 SV=2;A0A0H3MA77_MYCBP Uncharacterized protein OS=Mycobacterium bovis (strain BCG / Pasteur 1173P2) GN=BCG_3929 PE=4 SV=1</t>
  </si>
  <si>
    <t>P96210</t>
  </si>
  <si>
    <t>A0A0H3MA77</t>
  </si>
  <si>
    <t>Rv3866</t>
  </si>
  <si>
    <t>A0A0H3MA79_MYCBP Probable transcriptional regulatory protein (Probably crp/fnr-family) OS=Mycobacterium bovis (strain BCG / Pasteur 1173P2) GN=BCG_3734 PE=4 SV=1;CRPL_MYCTU CRP-like cAMP-activated global transcriptional regulator OS=Mycobacterium tuberculo</t>
  </si>
  <si>
    <t>A0A0H3MA79</t>
  </si>
  <si>
    <t>P9WMH3</t>
  </si>
  <si>
    <t>Rv3676</t>
  </si>
  <si>
    <t>P71668_MYCTU Lipase OS=Mycobacterium tuberculosis (strain ATCC 25618 / H37Rv) GN=lipI PE=1 SV=1;A0A0H3MA81_MYCBP Probable lipase lipH OS=Mycobacterium bovis (strain BCG / Pasteur 1173P2) GN=lipI PE=4 SV=1</t>
  </si>
  <si>
    <t>P71668</t>
  </si>
  <si>
    <t>A0A0H3MA81</t>
  </si>
  <si>
    <t>Rv1400c</t>
  </si>
  <si>
    <t>SERB2_MYCTU Phosphoserine phosphatase SerB2 OS=Mycobacterium tuberculosis (strain ATCC 25618 / H37Rv) GN=serB2 PE=1 SV=1;A0A0H3MA82_MYCBP Probable phosphoserine phosphatase serB2 OS=Mycobacterium bovis (strain BCG / Pasteur 1173P2) GN=serB2 PE=4 SV=1</t>
  </si>
  <si>
    <t>O53289</t>
  </si>
  <si>
    <t>A0A0H3MA82</t>
  </si>
  <si>
    <t>Rv3042c</t>
  </si>
  <si>
    <t>I6Y498_MYCTU Anion transporter OS=Mycobacterium tuberculosis (strain ATCC 25618 / H37Rv) GN=Rv3680 PE=1 SV=1;A0A0H3MA85_MYCBP Probable anion transporter atpase OS=Mycobacterium bovis (strain BCG / Pasteur 1173P2) GN=BCG_3739 PE=4 SV=1</t>
  </si>
  <si>
    <t>I6Y498</t>
  </si>
  <si>
    <t>A0A0H3MA85</t>
  </si>
  <si>
    <t>Rv3680</t>
  </si>
  <si>
    <t>MYCP3_MYCTU Mycosin-3 OS=Mycobacterium tuberculosis (strain ATCC 25618 / H37Rv) GN=mycP3 PE=1 SV=1;A0A0H3MA90_MYCBP Probable protease OS=Mycobacterium bovis (strain BCG / Pasteur 1173P2) GN=BCG_0331 PE=4 SV=1</t>
  </si>
  <si>
    <t>O53695</t>
  </si>
  <si>
    <t>A0A0H3MA90</t>
  </si>
  <si>
    <t>Rv0291</t>
  </si>
  <si>
    <t>I6YB06_MYCTU Glutaredoxin OS=Mycobacterium tuberculosis (strain ATCC 25618 / H37Rv) GN=nrdH PE=1 SV=1;A0A0H3MA92_MYCBP Probable glutaredoxin electron transport component of nrdEF (Glutaredoxin-like protein) nrdH OS=Mycobacterium bovis (strain BCG / Pasteur</t>
  </si>
  <si>
    <t>I6YB06</t>
  </si>
  <si>
    <t>A0A0H3MA92</t>
  </si>
  <si>
    <t>Rv3053c</t>
  </si>
  <si>
    <t>RISA_MYCTU Riboflavin synthase OS=Mycobacterium tuberculosis (strain ATCC 25618 / H37Rv) GN=ribE PE=1 SV=1;A0A0H3MA94_MYCBP Probable riboflavin synthase alpha chain ribC OS=Mycobacterium bovis (strain BCG / Pasteur 1173P2) GN=ribC PE=4 SV=1</t>
  </si>
  <si>
    <t>P9WK35</t>
  </si>
  <si>
    <t>A0A0H3MA94</t>
  </si>
  <si>
    <t>Rv1412</t>
  </si>
  <si>
    <t>O69658_MYCTU Membrane protein OS=Mycobacterium tuberculosis (strain ATCC 25618 / H37Rv) GN=Rv3690 PE=1 SV=3;A0A0H3MA97_MYCBP Probable conserved membrane protein OS=Mycobacterium bovis (strain BCG / Pasteur 1173P2) GN=BCG_3749 PE=4 SV=1</t>
  </si>
  <si>
    <t>O69658</t>
  </si>
  <si>
    <t>A0A0H3MA97</t>
  </si>
  <si>
    <t>Rv3690</t>
  </si>
  <si>
    <t>A0A0H3MAA2_MYCBP Uncharacterized protein OS=Mycobacterium bovis (strain BCG / Pasteur 1173P2) GN=BCG_3954c PE=4 SV=1</t>
  </si>
  <si>
    <t>A0A0H3MAA2</t>
  </si>
  <si>
    <t>O05447</t>
  </si>
  <si>
    <t>O69663_MYCTU Membrane protein OS=Mycobacterium tuberculosis (strain ATCC 25618 / H37Rv) GN=Rv3695 PE=1 SV=1;A0A0H3MAA3_MYCBP Possible conserved membrane protein OS=Mycobacterium bovis (strain BCG / Pasteur 1173P2) GN=BCG_3754 PE=4 SV=1</t>
  </si>
  <si>
    <t>O69663</t>
  </si>
  <si>
    <t>A0A0H3MAA3</t>
  </si>
  <si>
    <t>Rv3695</t>
  </si>
  <si>
    <t>I6Y2G3_MYCTU Probable phosphoglucomutase PgmA (Glucose phosphomutase) (PGM) OS=Mycobacterium tuberculosis (strain ATCC 25618 / H37Rv) GN=pgmA PE=1 SV=1;A0A0H3MAA5_MYCBP Probable phosphoglucomutase pgmA OS=Mycobacterium bovis (strain BCG / Pasteur 1173P2) G</t>
  </si>
  <si>
    <t>Rv3068c</t>
  </si>
  <si>
    <t>O69667_MYCTU Conserved protein OS=Mycobacterium tuberculosis (strain ATCC 25618 / H37Rv) GN=Rv3699 PE=1 SV=3;A0A0H3MAA8_MYCBP Uncharacterized protein OS=Mycobacterium bovis (strain BCG / Pasteur 1173P2) GN=BCG_3758 PE=4 SV=1</t>
  </si>
  <si>
    <t>O69667</t>
  </si>
  <si>
    <t>A0A0H3MAA8</t>
  </si>
  <si>
    <t>Rv3699</t>
  </si>
  <si>
    <t>G3P_MYCTU Glyceraldehyde-3-phosphate dehydrogenase OS=Mycobacterium tuberculosis (strain ATCC 25618 / H37Rv) GN=gap PE=1 SV=1;G3P_MYCBP Glyceraldehyde-3-phosphate dehydrogenase OS=Mycobacterium bovis (strain BCG / Pasteur 1173P2) GN=gap PE=1 SV=1</t>
  </si>
  <si>
    <t>P9WN83</t>
  </si>
  <si>
    <t>A0A0H3MAB5</t>
  </si>
  <si>
    <t>Rv1436</t>
  </si>
  <si>
    <t>O06816_MYCTU Uncharacterized protein OS=Mycobacterium tuberculosis (strain ATCC 25618 / H37Rv) GN=Rv1443c PE=1 SV=1;A0A0H3MAB7_MYCBP Uncharacterized protein OS=Mycobacterium bovis (strain BCG / Pasteur 1173P2) GN=BCG_1504c PE=4 SV=1</t>
  </si>
  <si>
    <t>O06816</t>
  </si>
  <si>
    <t>A0A0H3MAB7</t>
  </si>
  <si>
    <t>Rv1443c</t>
  </si>
  <si>
    <t>A0A0H3MAC0_MYCBP Transketolase OS=Mycobacterium bovis (strain BCG / Pasteur 1173P2) GN=tkt PE=3 SV=1;TKT_MYCTU Transketolase OS=Mycobacterium tuberculosis (strain ATCC 25618 / H37Rv) GN=tkt PE=1 SV=1</t>
  </si>
  <si>
    <t>A0A0H3MAC0</t>
  </si>
  <si>
    <t>P9WG25</t>
  </si>
  <si>
    <t>Rv1449c</t>
  </si>
  <si>
    <t>O53147_MYCTU Conserved protein OS=Mycobacterium tuberculosis (strain ATCC 25618 / H37Rv) GN=Rv1455 PE=1 SV=3;A0A0H3MAC2_MYCBP Uncharacterized protein OS=Mycobacterium bovis (strain BCG / Pasteur 1173P2) GN=BCG_1516 PE=4 SV=1</t>
  </si>
  <si>
    <t>O53147</t>
  </si>
  <si>
    <t>A0A0H3MAC2</t>
  </si>
  <si>
    <t>Rv1455</t>
  </si>
  <si>
    <t>O06302_MYCTU MerR family transcriptional regulator OS=Mycobacterium tuberculosis (strain ATCC 25618 / H37Rv) GN=hspR PE=1 SV=1;A0A0H3MAC9_MYCBP Probable heat shock protein transcriptional regulator hspR (MerR family) OS=Mycobacterium bovis (strain BCG / Pa</t>
  </si>
  <si>
    <t>O06302</t>
  </si>
  <si>
    <t>A0A0H3MAC9</t>
  </si>
  <si>
    <t>Rv0353</t>
  </si>
  <si>
    <t>O53156_MYCTU Nitrogen fixation protein NifU OS=Mycobacterium tuberculosis (strain ATCC 25618 / H37Rv) GN=Rv1465 PE=1 SV=1;A0A0H3MAD0_MYCBP Possible nitrogen fixation related protein OS=Mycobacterium bovis (strain BCG / Pasteur 1173P2) GN=BCG_1526 PE=4 SV=1</t>
  </si>
  <si>
    <t>O53156</t>
  </si>
  <si>
    <t>A0A0H3MAD0</t>
  </si>
  <si>
    <t>Rv1465</t>
  </si>
  <si>
    <t>EGTA_MYCTU Glutamate--cysteine ligase EgtA OS=Mycobacterium tuberculosis (strain ATCC 25618 / H37Rv) GN=egtA PE=1 SV=1;A0A0H3MAD4_MYCBP Glutamate--cysteine ligase EgtA OS=Mycobacterium bovis (strain BCG / Pasteur 1173P2) GN=gshA PE=3 SV=1</t>
  </si>
  <si>
    <t>Rv3704c</t>
  </si>
  <si>
    <t>DHAS_MYCTU Aspartate-semialdehyde dehydrogenase OS=Mycobacterium tuberculosis (strain ATCC 25618 / H37Rv) GN=asd PE=1 SV=1;A0A0H3MAD8_MYCBP Aspartate-semialdehyde dehydrogenase OS=Mycobacterium bovis (strain BCG / Pasteur 1173P2) GN=asd PE=3 SV=1</t>
  </si>
  <si>
    <t>P9WNX5</t>
  </si>
  <si>
    <t>A0A0H3MAD8</t>
  </si>
  <si>
    <t>Rv3708c</t>
  </si>
  <si>
    <t>I6XI14_MYCTU Possible cobyric acid synthase CobQ2 OS=Mycobacterium tuberculosis (strain ATCC 25618 / H37Rv) GN=cobQ2 PE=1 SV=1;A0A0H3MAE4_MYCBP Possible cobyric acid synthase cobQ2 OS=Mycobacterium bovis (strain BCG / Pasteur 1173P2) GN=cobQ2 PE=4 SV=1</t>
  </si>
  <si>
    <t>I6XI14</t>
  </si>
  <si>
    <t>A0A0H3MAE4</t>
  </si>
  <si>
    <t>Rv3713</t>
  </si>
  <si>
    <t>Q79FN7_MYCTU ATPase OS=Mycobacterium tuberculosis (strain ATCC 25618 / H37Rv) GN=moxR1 PE=1 SV=1;A0A0H3MAE5_MYCBP Probable transcriptional regulatory protein moxR1 OS=Mycobacterium bovis (strain BCG / Pasteur 1173P2) GN=moxR1 PE=4 SV=1</t>
  </si>
  <si>
    <t>Q79FN7</t>
  </si>
  <si>
    <t>A0A0H3MAE5</t>
  </si>
  <si>
    <t>Rv1479</t>
  </si>
  <si>
    <t>A0A0H3MAE7_MYCBP Possible fatty acid synthase OS=Mycobacterium bovis (strain BCG / Pasteur 1173P2) GN=BCG_3780 PE=4 SV=1</t>
  </si>
  <si>
    <t>A0A0H3MAE7</t>
  </si>
  <si>
    <t>MAZF4_MYCTU Endoribonuclease MazF4 OS=Mycobacterium tuberculosis (strain ATCC 25618 / H37Rv) GN=mazF4 PE=1 SV=1;A0A0H3MAF2_MYCBP Uncharacterized protein OS=Mycobacterium bovis (strain BCG / Pasteur 1173P2) GN=BCG_1558 PE=4 SV=1</t>
  </si>
  <si>
    <t>P9WII5</t>
  </si>
  <si>
    <t>A0A0H3MAF2</t>
  </si>
  <si>
    <t>Rv1495</t>
  </si>
  <si>
    <t>P71784_MYCTU Transferase OS=Mycobacterium tuberculosis (strain ATCC 25618 / H37Rv) GN=Rv1505c PE=1 SV=1;A0A0H3MAF7_MYCBP Uncharacterized protein OS=Mycobacterium bovis (strain BCG / Pasteur 1173P2) GN=BCG_1568c PE=4 SV=1</t>
  </si>
  <si>
    <t>P71784</t>
  </si>
  <si>
    <t>A0A0H3MAF7</t>
  </si>
  <si>
    <t>Rv1505c</t>
  </si>
  <si>
    <t>PKNG_MYCTU Serine/threonine-protein kinase PknG OS=Mycobacterium tuberculosis (strain ATCC 25618 / H37Rv) GN=pknG PE=1 SV=1;A0A0H3MAF8_MYCBP Serine/threonine-protein kinase pknG OS=Mycobacterium bovis (strain BCG / Pasteur 1173P2) GN=pknG PE=4 SV=1</t>
  </si>
  <si>
    <t>P9WI73</t>
  </si>
  <si>
    <t>A0A0H3MAF8</t>
  </si>
  <si>
    <t>Rv0410c</t>
  </si>
  <si>
    <t>FAD25_MYCTU Putative fatty-acid--CoA ligase fadD25 OS=Mycobacterium tuberculosis (strain ATCC 25618 / H37Rv) GN=fadD25 PE=1 SV=1;A0A0H3MAG0_MYCBP Probable fatty-acid-CoA ligase fadD25 OS=Mycobacterium bovis (strain BCG / Pasteur 1173P2) GN=fadD25 PE=4 SV=1</t>
  </si>
  <si>
    <t>P9WQ45</t>
  </si>
  <si>
    <t>A0A0H3MAG0</t>
  </si>
  <si>
    <t>Rv1521</t>
  </si>
  <si>
    <t>DEVR_MYCTU Transcriptional regulatory protein DevR (DosR) OS=Mycobacterium tuberculosis (strain ATCC 25618 / H37Rv) GN=devR PE=1 SV=1;A0A0H3MAG2_MYCBP Two component transcriptional regulatory protein devR (Probably luxR/uhpA-family) OS=Mycobacterium bovis</t>
  </si>
  <si>
    <t>P9WMF9</t>
  </si>
  <si>
    <t>A0A0H3MAG2</t>
  </si>
  <si>
    <t>Rv3133c</t>
  </si>
  <si>
    <t>THID_MYCTU Hydroxymethylpyrimidine/phosphomethylpyrimidine kinase OS=Mycobacterium tuberculosis (strain ATCC 25618 / H37Rv) GN=thiD PE=1 SV=1;A0A0H3MAG3_MYCBP Probable phosphomethylpyrimidine kinase thiD OS=Mycobacterium bovis (strain BCG / Pasteur 1173P2)</t>
  </si>
  <si>
    <t>P9WG77</t>
  </si>
  <si>
    <t>A0A0H3MAG3</t>
  </si>
  <si>
    <t>Rv0422c</t>
  </si>
  <si>
    <t>O53905_MYCTU Carboxymuconolactone decarboxylase OS=Mycobacterium tuberculosis (strain ATCC 25618 / H37Rv) GN=Rv1531 PE=1 SV=1;A0A0H3MAG7_MYCBP Uncharacterized protein OS=Mycobacterium bovis (strain BCG / Pasteur 1173P2) GN=BCG_1583 PE=4 SV=1</t>
  </si>
  <si>
    <t>O53905</t>
  </si>
  <si>
    <t>A0A0H3MAG7</t>
  </si>
  <si>
    <t>Rv1531</t>
  </si>
  <si>
    <t>Y3143_MYCTU Uncharacterized response regulatory protein Rv3143 OS=Mycobacterium tuberculosis (strain ATCC 25618 / H37Rv) GN=Rv3143 PE=1 SV=1;A0A0H3MAG8_MYCBP Probable response regulator OS=Mycobacterium bovis (strain BCG / Pasteur 1173P2) GN=BCG_3166 PE=4</t>
  </si>
  <si>
    <t>P9WGL7</t>
  </si>
  <si>
    <t>A0A0H3MAG8</t>
  </si>
  <si>
    <t>Rv3143</t>
  </si>
  <si>
    <t>P96281_MYCTU ATPase OS=Mycobacterium tuberculosis (strain ATCC 25618 / H37Rv) GN=Rv0435c PE=1 SV=2;A0A0H3MAG9_MYCBP Putative conserved atpase OS=Mycobacterium bovis (strain BCG / Pasteur 1173P2) GN=BCG_0474c PE=3 SV=1</t>
  </si>
  <si>
    <t>P96281</t>
  </si>
  <si>
    <t>A0A0H3MAG9</t>
  </si>
  <si>
    <t>Rv0435c</t>
  </si>
  <si>
    <t>SYI_MYCTU Isoleucine--tRNA ligase OS=Mycobacterium tuberculosis (strain ATCC 25618 / H37Rv) GN=ileS PE=1 SV=1;A0A0H3MAH0_MYCBP Isoleucine--tRNA ligase OS=Mycobacterium bovis (strain BCG / Pasteur 1173P2) GN=ileS PE=3 SV=1</t>
  </si>
  <si>
    <t>Rv1536</t>
  </si>
  <si>
    <t>A0A0H3MAH1_MYCBP Putative oxidoreductase OS=Mycobacterium bovis (strain BCG / Pasteur 1173P2) GN=BCG_3785 PE=4 SV=1;O69692_MYCTU Oxidoreductase OS=Mycobacterium tuberculosis (strain ATCC 25618 / H37Rv) GN=Rv3725 PE=4 SV=1</t>
  </si>
  <si>
    <t>A0A0H3MAH1</t>
  </si>
  <si>
    <t>O69692</t>
  </si>
  <si>
    <t>Rv3725</t>
  </si>
  <si>
    <t>NUOG_MYCTU NADH-quinone oxidoreductase subunit G OS=Mycobacterium tuberculosis (strain ATCC 25618 / H37Rv) GN=nuoG PE=1 SV=1;A0A0H3MAH2_MYCBP NADH-quinone oxidoreductase OS=Mycobacterium bovis (strain BCG / Pasteur 1173P2) GN=nuoG PE=3 SV=1</t>
  </si>
  <si>
    <t>P9WIV9</t>
  </si>
  <si>
    <t>A0A0H3MAH2</t>
  </si>
  <si>
    <t>Rv3151</t>
  </si>
  <si>
    <t>Y1546_MYCTU Uncharacterized protein Rv1546 OS=Mycobacterium tuberculosis (strain ATCC 25618 / H37Rv) GN=Rv1546 PE=1 SV=1;A0A0H3MAH9_MYCBP Uncharacterized protein OS=Mycobacterium bovis (strain BCG / Pasteur 1173P2) GN=BCG_1599 PE=4 SV=1</t>
  </si>
  <si>
    <t>P9WLU7</t>
  </si>
  <si>
    <t>A0A0H3MAH9</t>
  </si>
  <si>
    <t>Rv1546</t>
  </si>
  <si>
    <t>ALDH_MYCTU Probable aldehyde dehydrogenase OS=Mycobacterium tuberculosis (strain ATCC 25618 / H37Rv) GN=Rv0458 PE=1 SV=1;A0A0H3MAI2_MYCBP Probable aldehyde dehydrogenase OS=Mycobacterium bovis (strain BCG / Pasteur 1173P2) GN=BCG_0498 PE=3 SV=1</t>
  </si>
  <si>
    <t>P9WNY1</t>
  </si>
  <si>
    <t>A0A0H3MAI2</t>
  </si>
  <si>
    <t>Rv0458</t>
  </si>
  <si>
    <t>FADB2_MYCTU 3-hydroxybutyryl-CoA dehydrogenase OS=Mycobacterium tuberculosis (strain ATCC 25618 / H37Rv) GN=fadB2 PE=1 SV=1;A0A0H3MAI7_MYCBP Probable 3-hydroxybutyryl-CoA dehydrogenase fadB2 OS=Mycobacterium bovis (strain BCG / Pasteur 1173P2) GN=fadB2 PE=</t>
  </si>
  <si>
    <t>P9WNP7</t>
  </si>
  <si>
    <t>A0A0H3MAI7</t>
  </si>
  <si>
    <t>Rv0468</t>
  </si>
  <si>
    <t>O69714_MYCTU Conserved protein OS=Mycobacterium tuberculosis (strain ATCC 25618 / H37Rv) GN=Rv3747 PE=1 SV=1;A0A0H3MAI9_MYCBP Uncharacterized protein OS=Mycobacterium bovis (strain BCG / Pasteur 1173P2) GN=BCG_3806 PE=4 SV=1</t>
  </si>
  <si>
    <t>O69714</t>
  </si>
  <si>
    <t>A0A0H3MAI9</t>
  </si>
  <si>
    <t>Rv3747</t>
  </si>
  <si>
    <t>FQR58_MYCTU F420H(2)-dependent quinone reductase Rv1558 OS=Mycobacterium tuberculosis (strain ATCC 25618 / H37Rv) GN=Rv1558 PE=1 SV=1;A0A0H3MAJ0_MYCBP Uncharacterized protein OS=Mycobacterium bovis (strain BCG / Pasteur 1173P2) GN=BCG_1610 PE=4 SV=1</t>
  </si>
  <si>
    <t>P9WP11</t>
  </si>
  <si>
    <t>A0A0H3MAJ0</t>
  </si>
  <si>
    <t>Rv1558</t>
  </si>
  <si>
    <t>NADC_MYCTU Nicotinate-nucleotide pyrophosphorylase [carboxylating] OS=Mycobacterium tuberculosis (strain ATCC 25618 / H37Rv) GN=nadC PE=1 SV=1;A0A0H3MAJ7_MYCBP Probable nicotinate-nucleotide pyrophosphatase nadC OS=Mycobacterium bovis (strain BCG / Pasteur</t>
  </si>
  <si>
    <t>P9WJJ7</t>
  </si>
  <si>
    <t>A0A0H3MAJ7</t>
  </si>
  <si>
    <t>Rv1596</t>
  </si>
  <si>
    <t>Y479_MYCTU Uncharacterized protein Rv0479c OS=Mycobacterium tuberculosis (strain ATCC 25618 / H37Rv) GN=Rv0479c PE=1 SV=1;A0A0H3MAK0_MYCBP Probable conserved membrane protein OS=Mycobacterium bovis (strain BCG / Pasteur 1173P2) GN=BCG_0520c PE=4 SV=1</t>
  </si>
  <si>
    <t>P9WKV7</t>
  </si>
  <si>
    <t>A0A0H3MAK0</t>
  </si>
  <si>
    <t>Rv0479c</t>
  </si>
  <si>
    <t>A0A0H3MAK1_MYCBP Tryptophan synthase beta chain OS=Mycobacterium bovis (strain BCG / Pasteur 1173P2) GN=trpB PE=3 SV=1;TRPB_MYCTU Tryptophan synthase beta chain OS=Mycobacterium tuberculosis (strain ATCC 25618 / H37Rv) GN=trpB PE=1 SV=1</t>
  </si>
  <si>
    <t>A0A0H3MAK1</t>
  </si>
  <si>
    <t>P9WFX9</t>
  </si>
  <si>
    <t>Rv1612</t>
  </si>
  <si>
    <t>SERB1_MYCTU Phosphoserine phosphatase SerB1 OS=Mycobacterium tuberculosis (strain ATCC 25618 / H37Rv) GN=serB1 PE=1 SV=1;A0A0H3MAK8_MYCBP Possible phosphoserine phosphatase serB1 OS=Mycobacterium bovis (strain BCG / Pasteur 1173P2) GN=serB1 PE=4 SV=1</t>
  </si>
  <si>
    <t>P9WGJ3</t>
  </si>
  <si>
    <t>A0A0H3MAK8</t>
  </si>
  <si>
    <t>Rv0505c</t>
  </si>
  <si>
    <t>O06389_MYCTU Conserved protein OS=Mycobacterium tuberculosis (strain ATCC 25618 / H37Rv) GN=Rv0523c PE=1 SV=3;A0A0H3MAL9_MYCBP Uncharacterized protein OS=Mycobacterium bovis (strain BCG / Pasteur 1173P2) GN=BCG_0566c PE=4 SV=1</t>
  </si>
  <si>
    <t>Rv0523c</t>
  </si>
  <si>
    <t>Y3198_MYCTU Putative glutaredoxin Rv3198.1 OS=Mycobacterium tuberculosis (strain ATCC 25618 / H37Rv) GN=Rv3198.1 PE=1 SV=1;A0A0H3MAM3_MYCBP Possible glutaredoxin protein OS=Mycobacterium bovis (strain BCG / Pasteur 1173P2) GN=BCG_3223 PE=4 SV=1</t>
  </si>
  <si>
    <t>P9WN17</t>
  </si>
  <si>
    <t>A0A0H3MAM3</t>
  </si>
  <si>
    <t>Rv3198A</t>
  </si>
  <si>
    <t>P72047_MYCTU ABC transporter ATP-binding protein OS=Mycobacterium tuberculosis (strain ATCC 25618 / H37Rv) GN=rfbE PE=1 SV=2;A0A0H3MAN3_MYCBP Probable O-antigen/lipopolysaccharide transport ATP-binding protein ABC transporter rfbE OS=Mycobacterium bovis (s</t>
  </si>
  <si>
    <t>P72047</t>
  </si>
  <si>
    <t>A0A0H3MAN3</t>
  </si>
  <si>
    <t>Rv3781</t>
  </si>
  <si>
    <t>O05858_MYCTU Probable transcriptional regulatory protein (Probably TetR-family) OS=Mycobacterium tuberculosis (strain ATCC 25618 / H37Rv) GN=Rv3208 PE=1 SV=1;A0A0H3MAN5_MYCBP Probable transcriptional regulatory protein (Probably tetR-family) OS=Mycobacteri</t>
  </si>
  <si>
    <t>O05858</t>
  </si>
  <si>
    <t>A0A0H3MAN5</t>
  </si>
  <si>
    <t>Rv3208</t>
  </si>
  <si>
    <t>DPO1_MYCTU DNA polymerase I OS=Mycobacterium tuberculosis (strain ATCC 25618 / H37Rv) GN=polA PE=1 SV=1;A0A0H3MAN7_MYCBP DNA polymerase I polA OS=Mycobacterium bovis (strain BCG / Pasteur 1173P2) GN=polA PE=3 SV=1</t>
  </si>
  <si>
    <t>P9WNU5</t>
  </si>
  <si>
    <t>A0A0H3MAN7</t>
  </si>
  <si>
    <t>Rv1629</t>
  </si>
  <si>
    <t>VAPB3_MYCTU Antitoxin VapB3 OS=Mycobacterium tuberculosis (strain ATCC 25618 / H37Rv) GN=vapB3 PE=1 SV=1;A0A0H3MAN8_MYCBP Uncharacterized protein OS=Mycobacterium bovis (strain BCG / Pasteur 1173P2) GN=BCG_0595c PE=4 SV=1</t>
  </si>
  <si>
    <t>P9WJ59</t>
  </si>
  <si>
    <t>A0A0H3MAN8</t>
  </si>
  <si>
    <t>Rv0550c</t>
  </si>
  <si>
    <t>O53581_MYCTU Cutinase OS=Mycobacterium tuberculosis (strain ATCC 25618 / H37Rv) GN=Rv3802c PE=1 SV=1;A0A0H3MAQ0_MYCBP Uncharacterized protein OS=Mycobacterium bovis (strain BCG / Pasteur 1173P2) GN=BCG_3864c PE=4 SV=1</t>
  </si>
  <si>
    <t>O53581</t>
  </si>
  <si>
    <t>A0A0H3MAQ0</t>
  </si>
  <si>
    <t>Rv3802c</t>
  </si>
  <si>
    <t>GLFT2_MYCTU Galactofuranosyltransferase GlfT2 OS=Mycobacterium tuberculosis (strain ATCC 25618 / H37Rv) GN=glfT2 PE=1 SV=1;A0A0H3MAQ2_MYCBP Galactofuranosyl transferase OS=Mycobacterium bovis (strain BCG / Pasteur 1173P2) GN=BCG_3870c PE=4 SV=1</t>
  </si>
  <si>
    <t>O53585</t>
  </si>
  <si>
    <t>A0A0H3MAQ2</t>
  </si>
  <si>
    <t>Rv3808c</t>
  </si>
  <si>
    <t>A0A0H3MAQ9_MYCBP Diacylglycerol O-acyltransferase OS=Mycobacterium bovis (strain BCG / Pasteur 1173P2) GN=BCG_3263c PE=3 SV=1;TGS3_MYCTU Probable diacyglycerol O-acyltransferase tgs3 OS=Mycobacterium tuberculosis (strain ATCC 25618 / H37Rv) GN=tgs3 PE=1 SV</t>
  </si>
  <si>
    <t>A0A0H3MAQ9</t>
  </si>
  <si>
    <t>P9WKC5</t>
  </si>
  <si>
    <t>Rv3233c/Rv3234c</t>
  </si>
  <si>
    <t>L7N673_MYCTU Uncharacterized protein OS=Mycobacterium tuberculosis (strain ATCC 25618 / H37Rv) GN=Rv1638A PE=1 SV=1;A0A0H3MAR1_MYCBP Uncharacterized protein OS=Mycobacterium bovis (strain BCG / Pasteur 1173P2) GN=BCG_1677c PE=4 SV=1</t>
  </si>
  <si>
    <t>L7N673</t>
  </si>
  <si>
    <t>A0A0H3MAR1</t>
  </si>
  <si>
    <t>Rv1638A</t>
  </si>
  <si>
    <t>A0A0H3MAR6_MYCBP Probable transcriptional regulatory protein (Possibly arsR-family) OS=Mycobacterium bovis (strain BCG / Pasteur 1173P2) GN=BCG_0621 PE=4 SV=1;O53773_MYCTU Probable transcriptional regulatory protein (Possibly ArsR-family) OS=Mycobacterium</t>
  </si>
  <si>
    <t>A0A0H3MAR6</t>
  </si>
  <si>
    <t>O53773</t>
  </si>
  <si>
    <t>Rv0576/Rv3773c</t>
  </si>
  <si>
    <t>Regulatory proteins</t>
  </si>
  <si>
    <t>MTRA_MYCTU DNA-binding response regulator MtrA OS=Mycobacterium tuberculosis (strain ATCC 25618 / H37Rv) GN=mtrA PE=1 SV=1;A0A0H3MAR7_MYCBP Two component sensory transduction transcriptional regulatory protein mtrA OS=Mycobacterium bovis (strain BCG / Past</t>
  </si>
  <si>
    <t>P9WGM7</t>
  </si>
  <si>
    <t>A0A0H3MAR7</t>
  </si>
  <si>
    <t>Rv3246c</t>
  </si>
  <si>
    <t>ARGJ_MYCTU Arginine biosynthesis bifunctional protein ArgJ OS=Mycobacterium tuberculosis (strain ATCC 25618 / H37Rv) GN=argJ PE=1 SV=1;A0A0H3MAR8_MYCBP Arginine biosynthesis bifunctional protein ArgJ OS=Mycobacterium bovis (strain BCG / Pasteur 1173P2) GN=</t>
  </si>
  <si>
    <t>P9WPZ3</t>
  </si>
  <si>
    <t>A0A0H3MAR8</t>
  </si>
  <si>
    <t>Rv1653</t>
  </si>
  <si>
    <t>MCE2R_MYCTU HTH-type transcriptional regulator Mce2R OS=Mycobacterium tuberculosis (strain ATCC 25618 / H37Rv) GN=mce2R PE=1 SV=1;A0A0H3MAS1_MYCBP Probable transcriptional regulatory protein (GntR-family) OS=Mycobacterium bovis (strain BCG / Pasteur 1173P2</t>
  </si>
  <si>
    <t>P9WMG5</t>
  </si>
  <si>
    <t>A0A0H3MAS1</t>
  </si>
  <si>
    <t>Rv0586</t>
  </si>
  <si>
    <t>O07810_MYCTU Conserved protein OS=Mycobacterium tuberculosis (strain ATCC 25618 / H37Rv) GN=Rv3813c PE=1 SV=1;A0A0H3MAS3_MYCBP Uncharacterized protein OS=Mycobacterium bovis (strain BCG / Pasteur 1173P2) GN=BCG_3875c PE=4 SV=1</t>
  </si>
  <si>
    <t>O07810</t>
  </si>
  <si>
    <t>A0A0H3MAS3</t>
  </si>
  <si>
    <t>Rv3813c</t>
  </si>
  <si>
    <t>O86374_MYCTU Phosphomannomutase OS=Mycobacterium tuberculosis (strain ATCC 25618 / H37Rv) GN=manB PE=1 SV=1;A0A0H3MAS4_MYCBP Probable phosphomannomutase manB OS=Mycobacterium bovis (strain BCG / Pasteur 1173P2) GN=manB PE=4 SV=1</t>
  </si>
  <si>
    <t>O86374</t>
  </si>
  <si>
    <t>A0A0H3MAS4</t>
  </si>
  <si>
    <t>Rv3257c</t>
  </si>
  <si>
    <t>Y3818_MYCTU Putative Rieske 2Fe-2S iron-sulfur protein Rv3818 OS=Mycobacterium tuberculosis (strain ATCC 25618 / H37Rv) GN=Rv3818 PE=1 SV=1;A0A0H3MAS6_MYCBP Uncharacterized protein OS=Mycobacterium bovis (strain BCG / Pasteur 1173P2) GN=BCG_3880 PE=4 SV=1</t>
  </si>
  <si>
    <t>L7N6A5_MYCTU D-alpha-D-mannose-1-phosphate guanylyltransferase ManB (D-alpha-D-heptose-1-phosphate guanylyltransferase) OS=Mycobacterium tuberculosis (strain ATCC 25618 / H37Rv) GN=manB PE=1 SV=1;A0A0H3MAS8_MYCBP Probable mannose-1-phosphate guanyltransfer</t>
  </si>
  <si>
    <t>L7N6A5</t>
  </si>
  <si>
    <t>A0A0H3MAS8</t>
  </si>
  <si>
    <t>Rv3264c</t>
  </si>
  <si>
    <t>P96874_MYCTU Conserved protein OS=Mycobacterium tuberculosis (strain ATCC 25618 / H37Rv) GN=Rv3269 PE=1 SV=1;A0A0H3MAT3_MYCBP Uncharacterized protein OS=Mycobacterium bovis (strain BCG / Pasteur 1173P2) GN=BCG_3298 PE=4 SV=1</t>
  </si>
  <si>
    <t>P96874</t>
  </si>
  <si>
    <t>A0A0H3MAT3</t>
  </si>
  <si>
    <t>Rv3269</t>
  </si>
  <si>
    <t>ACDP_MYCTU Probable acyl-CoA dehydrogenase fadE25 OS=Mycobacterium tuberculosis (strain ATCC 25618 / H37Rv) GN=fadE25 PE=1 SV=1;A0A0H3MAT7_MYCBP Probable acyl-CoA dehydrogenase fadE25 OS=Mycobacterium bovis (strain BCG / Pasteur 1173P2) GN=fadE25 PE=3 SV=1</t>
  </si>
  <si>
    <t>P9WQG1</t>
  </si>
  <si>
    <t>A0A0H3MAT7</t>
  </si>
  <si>
    <t>Rv3274c</t>
  </si>
  <si>
    <t>Y635_MYCTU UPF0336 protein Rv0635 OS=Mycobacterium tuberculosis (strain ATCC 25618 / H37Rv) GN=Rv0635 PE=1 SV=1;A0A0H3MAU5_MYCBP UPF0336 protein BCG_0684 OS=Mycobacterium bovis (strain BCG / Pasteur 1173P2) GN=BCG_0684 PE=3 SV=1</t>
  </si>
  <si>
    <t>P9WFK1</t>
  </si>
  <si>
    <t>A0A0H3MAU5</t>
  </si>
  <si>
    <t>Rv0635</t>
  </si>
  <si>
    <t>P96890_MYCTU Acetyl-COA carboxylase OS=Mycobacterium tuberculosis (strain ATCC 25618 / H37Rv) GN=accA3 PE=1 SV=2;A0A0H3MAU6_MYCBP Probable bifunctional protein acetyl-/propionyl-coenzyme A carboxylase (Alpha chain) accA3: biotin carboxylase + biotin carbox</t>
  </si>
  <si>
    <t>Rv3285</t>
  </si>
  <si>
    <t>ESPR_MYCTU Nucleoid-associated protein EspR OS=Mycobacterium tuberculosis (strain ATCC 25618 / H37Rv) GN=espR PE=1 SV=1;A0A0H3MAU9_MYCBP Uncharacterized protein OS=Mycobacterium bovis (strain BCG / Pasteur 1173P2) GN=BCG_3912 PE=4 SV=1</t>
  </si>
  <si>
    <t>P9WJB7</t>
  </si>
  <si>
    <t>A0A0H3MAU9</t>
  </si>
  <si>
    <t>Rv3849</t>
  </si>
  <si>
    <t>A0A0H3MAV0_MYCBP Methoxy mycolic acid synthase 4 mmaA4 OS=Mycobacterium bovis (strain BCG / Pasteur 1173P2) GN=mmaA4 PE=4 SV=1;MMAA4_MYCTU Hydroxymycolate synthase MmaA4 OS=Mycobacterium tuberculosis (strain ATCC 25618 / H37Rv) GN=mmaA4 PE=1 SV=1</t>
  </si>
  <si>
    <t>A0A0H3MAV0</t>
  </si>
  <si>
    <t>Q79FX8</t>
  </si>
  <si>
    <t>Rv0642c</t>
  </si>
  <si>
    <t>Y647_MYCTU Uncharacterized protein Rv0647c OS=Mycobacterium tuberculosis (strain ATCC 25618 / H37Rv) GN=Rv0647c PE=1 SV=1;A0A0H3MAV4_MYCBP Uncharacterized protein OS=Mycobacterium bovis (strain BCG / Pasteur 1173P2) GN=BCG_0696c PE=4 SV=1</t>
  </si>
  <si>
    <t>P9WQI1</t>
  </si>
  <si>
    <t>A0A0H3MAV4</t>
  </si>
  <si>
    <t>Rv0647c</t>
  </si>
  <si>
    <t>ETHR_MYCTU HTH-type transcriptional regulator EthR OS=Mycobacterium tuberculosis (strain ATCC 25618 / H37Rv) GN=ethR PE=1 SV=1;A0A0H3MAV5_MYCBP Transcriptional regulatory repressor protein (TetR-family) ethR OS=Mycobacterium bovis (strain BCG / Pasteur 117</t>
  </si>
  <si>
    <t>P9WMC1</t>
  </si>
  <si>
    <t>A0A0H3MAV5</t>
  </si>
  <si>
    <t>Rv3855</t>
  </si>
  <si>
    <t>O53356_MYCTU Conserved protein OS=Mycobacterium tuberculosis (strain ATCC 25618 / H37Rv) GN=Rv3304 PE=1 SV=3;A0A0H3MAV8_MYCBP Uncharacterized protein OS=Mycobacterium bovis (strain BCG / Pasteur 1173P2) GN=BCG_3369 PE=4 SV=1</t>
  </si>
  <si>
    <t>O53356</t>
  </si>
  <si>
    <t>A0A0H3MAV8</t>
  </si>
  <si>
    <t>Rv3304</t>
  </si>
  <si>
    <t>O53926_MYCTU Acyl-CoA dehydrogenase OS=Mycobacterium tuberculosis (strain ATCC 25618 / H37Rv) GN=fadE16 PE=1 SV=2;A0A0H3MAW2_MYCBP Possible acyl-CoA dehydrogenase fadE16 OS=Mycobacterium bovis (strain BCG / Pasteur 1173P2) GN=fadE16 PE=3 SV=1</t>
  </si>
  <si>
    <t>O53926</t>
  </si>
  <si>
    <t>A0A0H3MAW2</t>
  </si>
  <si>
    <t>Rv1679</t>
  </si>
  <si>
    <t>I6XVW9_MYCTU Arylsulfatase OS=Mycobacterium tuberculosis (strain ATCC 25618 / H37Rv) GN=atsD PE=1 SV=1;A0A0H3MAW3_MYCBP Possible arylsulfatase atsD OS=Mycobacterium bovis (strain BCG / Pasteur 1173P2) GN=atsD PE=4 SV=1</t>
  </si>
  <si>
    <t>I6XVW9</t>
  </si>
  <si>
    <t>A0A0H3MAW3</t>
  </si>
  <si>
    <t>Rv0663</t>
  </si>
  <si>
    <t>A0A0H3MAW4_MYCBP Possible acid phosphatase OS=Mycobacterium bovis (strain BCG / Pasteur 1173P2) GN=sapM PE=4 SV=1;O53361_MYCTU Acid phosphatase OS=Mycobacterium tuberculosis (strain ATCC 25618 / H37Rv) GN=sapM PE=1 SV=1</t>
  </si>
  <si>
    <t>A0A0H3MAW4</t>
  </si>
  <si>
    <t>O53361</t>
  </si>
  <si>
    <t>Rv3310</t>
  </si>
  <si>
    <t>O33186_MYCTU Protein YcaR in KDO2-Lipid A biosynthesis cluster OS=Mycobacterium tuberculosis (strain ATCC 25618 / H37Rv) GN=Rv1684 PE=1 SV=1;A0A0H3MAW5_MYCBP Uncharacterized protein OS=Mycobacterium bovis (strain BCG / Pasteur 1173P2) GN=BCG_1722 PE=4 SV=1</t>
  </si>
  <si>
    <t>O33186</t>
  </si>
  <si>
    <t>A0A0H3MAW5</t>
  </si>
  <si>
    <t>Rv1684</t>
  </si>
  <si>
    <t>ESPF_MYCTU ESX-1 secretion-associated protein EspF OS=Mycobacterium tuberculosis (strain ATCC 25618 / H37Rv) GN=espF PE=1 SV=1;A0A0H3MAW6_MYCBP Uncharacterized protein OS=Mycobacterium bovis (strain BCG / Pasteur 1173P2) GN=BCG_3928 PE=4 SV=1</t>
  </si>
  <si>
    <t>P9WJD1</t>
  </si>
  <si>
    <t>A0A0H3MAW6</t>
  </si>
  <si>
    <t>Rv3865</t>
  </si>
  <si>
    <t>A0A0H3MAX0_MYCBP Probable conserved transmembrane transport protein mmpL5 OS=Mycobacterium bovis (strain BCG / Pasteur 1173P2) GN=mmpL5 PE=4 SV=1;MMPL5_MYCTU Siderophore exporter MmpL5 OS=Mycobacterium tuberculosis (strain ATCC 25618 / H37Rv) GN=mmpL5 PE=1</t>
  </si>
  <si>
    <t>Rv0676c</t>
  </si>
  <si>
    <t>NADK_MYCTU NAD kinase OS=Mycobacterium tuberculosis (strain ATCC 25618 / H37Rv) GN=ppnK PE=1 SV=1;A0A0H3MAX3_MYCBP NAD kinase OS=Mycobacterium bovis (strain BCG / Pasteur 1173P2) GN=ppnK PE=3 SV=1</t>
  </si>
  <si>
    <t>P9WHV7</t>
  </si>
  <si>
    <t>A0A0H3MAX3</t>
  </si>
  <si>
    <t>Rv1695</t>
  </si>
  <si>
    <t>VPB44_MYCTU Putative antitoxin VapB44 OS=Mycobacterium tuberculosis (strain ATCC 25618 / H37Rv) GN=vapB44 PE=4 SV=1;A0A0H3MAX4_MYCBP Uncharacterized protein OS=Mycobacterium bovis (strain BCG / Pasteur 1173P2) GN=BCG_3387c PE=4 SV=1</t>
  </si>
  <si>
    <t>P9WJ17</t>
  </si>
  <si>
    <t>A0A0H3MAX4</t>
  </si>
  <si>
    <t>Rv3321c</t>
  </si>
  <si>
    <t>I6Y4G1_MYCTU Uncharacterized protein OS=Mycobacterium tuberculosis (strain ATCC 25618 / H37Rv) GN=Rv0690c PE=1 SV=1;A0A0H3MAX6_MYCBP Uncharacterized protein OS=Mycobacterium bovis (strain BCG / Pasteur 1173P2) GN=BCG_0739c PE=4 SV=1</t>
  </si>
  <si>
    <t>I6Y4G1</t>
  </si>
  <si>
    <t>A0A0H3MAX6</t>
  </si>
  <si>
    <t>Rv0690c</t>
  </si>
  <si>
    <t>P95072_MYCTU Possible protease IV SppA (Endopeptidase IV) (Signal peptide peptidase) OS=Mycobacterium tuberculosis (strain ATCC 25618 / H37Rv) GN=sppA PE=1 SV=1;A0A0H3MAY5_MYCBP Possible protease IV sppA (Endopeptidase IV) OS=Mycobacterium bovis (strain BC</t>
  </si>
  <si>
    <t>P95072</t>
  </si>
  <si>
    <t>A0A0H3MAY5</t>
  </si>
  <si>
    <t>Rv0724</t>
  </si>
  <si>
    <t>I6XCB2_MYCTU Segregation and condensation protein B OS=Mycobacterium tuberculosis (strain ATCC 25618 / H37Rv) GN=scpB PE=1 SV=1;A0A0H3MAY7_MYCBP Segregation and condensation protein B OS=Mycobacterium bovis (strain BCG / Pasteur 1173P2) GN=BCG_1749 PE=3 SV</t>
  </si>
  <si>
    <t>Rv1710</t>
  </si>
  <si>
    <t>SECY_MYCTU Protein translocase subunit SecY OS=Mycobacterium tuberculosis (strain ATCC 25618 / H37Rv) GN=secY PE=1 SV=1;A0A0H3MAY8_MYCBP Protein translocase subunit SecY OS=Mycobacterium bovis (strain BCG / Pasteur 1173P2) GN=secY PE=3 SV=1</t>
  </si>
  <si>
    <t>P9WGN3</t>
  </si>
  <si>
    <t>A0A0H3MAY8</t>
  </si>
  <si>
    <t>Rv0732</t>
  </si>
  <si>
    <t>Y738_MYCTU Uncharacterized protein Rv0738 OS=Mycobacterium tuberculosis (strain ATCC 25618 / H37Rv) GN=Rv0738 PE=1 SV=1;A0A0H3MAZ1_MYCBP Uncharacterized protein OS=Mycobacterium bovis (strain BCG / Pasteur 1173P2) GN=BCG_0788 PE=4 SV=1</t>
  </si>
  <si>
    <t>P9WKS3</t>
  </si>
  <si>
    <t>A0A0H3MAZ1</t>
  </si>
  <si>
    <t>Rv0738</t>
  </si>
  <si>
    <t>SYW_MYCTU Tryptophan--tRNA ligase OS=Mycobacterium tuberculosis (strain ATCC 25618 / H37Rv) GN=trpS PE=1 SV=1;A0A0H3MAZ4_MYCBP Tryptophan--tRNA ligase OS=Mycobacterium bovis (strain BCG / Pasteur 1173P2) GN=trpS PE=3 SV=1</t>
  </si>
  <si>
    <t>P9WFT3</t>
  </si>
  <si>
    <t>A0A0H3MAZ4</t>
  </si>
  <si>
    <t>Rv3336c</t>
  </si>
  <si>
    <t>L7N672_MYCTU HDIG domain-containing protein OS=Mycobacterium tuberculosis (strain ATCC 25618 / H37Rv) GN=pcnA PE=1 SV=1;A0A0H3MAZ7_MYCBP Poly(A) polymerase pcnA OS=Mycobacterium bovis (strain BCG / Pasteur 1173P2) GN=pcnA PE=3 SV=1</t>
  </si>
  <si>
    <t>L7N672</t>
  </si>
  <si>
    <t>A0A0H3MAZ7</t>
  </si>
  <si>
    <t>Rv3907c</t>
  </si>
  <si>
    <t>P71813_MYCTU Uncharacterized protein OS=Mycobacterium tuberculosis (strain ATCC 25618 / H37Rv) GN=Rv0756c PE=1 SV=1;A0A0H3MB16_MYCBP Uncharacterized protein OS=Mycobacterium bovis (strain BCG / Pasteur 1173P2) GN=BCG_0808c PE=4 SV=1</t>
  </si>
  <si>
    <t>P71813</t>
  </si>
  <si>
    <t>A0A0H3MB16</t>
  </si>
  <si>
    <t>Rv0756c</t>
  </si>
  <si>
    <t>ADHB_MYCTU Alcohol dehydrogenase B OS=Mycobacterium tuberculosis (strain ATCC 25618 / H37Rv) GN=adhB PE=1 SV=1;A0A0H3MB17_MYCBP Possible zinc-containing alcohol dehydrogenase NAD dependant adhB OS=Mycobacterium bovis (strain BCG / Pasteur 1173P2) GN=adhB P</t>
  </si>
  <si>
    <t>P9WQC7</t>
  </si>
  <si>
    <t>A0A0H3MB17</t>
  </si>
  <si>
    <t>Rv0761c</t>
  </si>
  <si>
    <t>I6Y4S7_MYCTU Possible 4-carboxymuconolactone decarboxylase (CMD) OS=Mycobacterium tuberculosis (strain ATCC 25618 / H37Rv) GN=Rv0771 PE=1 SV=1;A0A0H3MB27_MYCBP Possible 4-carboxymuconolactone decarboxylase OS=Mycobacterium bovis (strain BCG / Pasteur 1173P</t>
  </si>
  <si>
    <t>I6Y4S7</t>
  </si>
  <si>
    <t>A0A0H3MB27</t>
  </si>
  <si>
    <t>Rv0771</t>
  </si>
  <si>
    <t>A0A0H3MB35_MYCBP ESAT-6-like protein OS=Mycobacterium bovis (strain BCG / Pasteur 1173P2) GN=esxM PE=3 SV=1</t>
  </si>
  <si>
    <t>A0A0H3MB35</t>
  </si>
  <si>
    <t>ECCE5_MYCTU ESX-5 secretion system protein EccE5 OS=Mycobacterium tuberculosis (strain ATCC 25618 / H37Rv) GN=eccE5 PE=1 SV=1;A0A0H3MB40_MYCBP Uncharacterized protein OS=Mycobacterium bovis (strain BCG / Pasteur 1173P2) GN=BCG_1829 PE=4 SV=1</t>
  </si>
  <si>
    <t>P9WJE3</t>
  </si>
  <si>
    <t>A0A0H3MB40</t>
  </si>
  <si>
    <t>Rv1797</t>
  </si>
  <si>
    <t>VPB46_MYCTU Antitoxin VapB46 OS=Mycobacterium tuberculosis (strain ATCC 25618 / H37Rv) GN=vapB46 PE=1 SV=1;A0A0H3MB46_MYCBP Antitoxin OS=Mycobacterium bovis (strain BCG / Pasteur 1173P2) GN=BCG_3454c PE=3 SV=1</t>
  </si>
  <si>
    <t>P9WF13</t>
  </si>
  <si>
    <t>A0A0H3MB46</t>
  </si>
  <si>
    <t>Rv3385c</t>
  </si>
  <si>
    <t>O50416_MYCTU Lipoprotein, LpqD OS=Mycobacterium tuberculosis (strain ATCC 25618 / H37Rv) GN=lpqD PE=1 SV=1;A0A0H3MB50_MYCBP Probable conserved lipoprotein lpqD OS=Mycobacterium bovis (strain BCG / Pasteur 1173P2) GN=lpqD PE=4 SV=1</t>
  </si>
  <si>
    <t>O50416</t>
  </si>
  <si>
    <t>A0A0H3MB50</t>
  </si>
  <si>
    <t>Rv3390</t>
  </si>
  <si>
    <t>Y3401_MYCTU Uncharacterized glycosyl hydrolase Rv3401 OS=Mycobacterium tuberculosis (strain ATCC 25618 / H37Rv) GN=Rv3401 PE=1 SV=1;A0A0H3MB60_MYCBP Uncharacterized protein OS=Mycobacterium bovis (strain BCG / Pasteur 1173P2) GN=BCG_3471 PE=4 SV=1</t>
  </si>
  <si>
    <t>P9WN13</t>
  </si>
  <si>
    <t>A0A0H3MB60</t>
  </si>
  <si>
    <t>Rv3401</t>
  </si>
  <si>
    <t>I6Y4V6_MYCTU Phosphoribosylformylglycinamidine cyclo-ligase OS=Mycobacterium tuberculosis (strain ATCC 25618 / H37Rv) GN=purM PE=1 SV=1;A0A0H3MB63_MYCBP Phosphoribosylformylglycinamidine cyclo-ligase OS=Mycobacterium bovis (strain BCG / Pasteur 1173P2) GN=</t>
  </si>
  <si>
    <t>I6Y4V6</t>
  </si>
  <si>
    <t>A0A0H3MB63</t>
  </si>
  <si>
    <t>Rv0809</t>
  </si>
  <si>
    <t>ILVG_MYCTU Acetolactate synthase large subunit IlvG OS=Mycobacterium tuberculosis (strain ATCC 25618 / H37Rv) GN=ilvG PE=1 SV=1;A0A0H3MB66_MYCBP Probable Acetolactate synthase ilvG (Acetohydroxy-acid synthase)(ALS) OS=Mycobacterium bovis (strain BCG / Past</t>
  </si>
  <si>
    <t>P9WG39</t>
  </si>
  <si>
    <t>A0A0H3MB66</t>
  </si>
  <si>
    <t>Rv1820</t>
  </si>
  <si>
    <t>THTR_MYCTU Putative thiosulfate sulfurtransferase OS=Mycobacterium tuberculosis (strain ATCC 25618 / H37Rv) GN=cysA1 PE=1 SV=1;A0A0H3MB67_MYCBP Sulfurtransferase OS=Mycobacterium bovis (strain BCG / Pasteur 1173P2) GN=cysA2 PE=4 SV=1;A0A0H3M8T4_MYCBP Proba</t>
  </si>
  <si>
    <t>P9WHF9</t>
  </si>
  <si>
    <t>A0A0H3MB67</t>
  </si>
  <si>
    <t>Rv0815c/Rv3117</t>
  </si>
  <si>
    <t>IMDH_MYCTU Inosine-5-monophosphate dehydrogenase OS=Mycobacterium tuberculosis (strain ATCC 25618 / H37Rv) GN=guaB PE=1 SV=1;A0A0H3MB68_MYCBP Inosine-5-monophosphate dehydrogenase OS=Mycobacterium bovis (strain BCG / Pasteur 1173P2) GN=guaB2 PE=3 SV=1</t>
  </si>
  <si>
    <t>P9WKI7</t>
  </si>
  <si>
    <t>A0A0H3MB68</t>
  </si>
  <si>
    <t>Rv3411c</t>
  </si>
  <si>
    <t>GARA_MYCTU Glycogen accumulation regulator GarA OS=Mycobacterium tuberculosis (strain ATCC 25618 / H37Rv) GN=garA PE=1 SV=1;A0A0H3MB70_MYCBP Uncharacterized protein OS=Mycobacterium bovis (strain BCG / Pasteur 1173P2) GN=cfp17 PE=4 SV=1</t>
  </si>
  <si>
    <t>P9WJA9</t>
  </si>
  <si>
    <t>A0A0H3MB70</t>
  </si>
  <si>
    <t>Rv1827</t>
  </si>
  <si>
    <t>DHMA2_MYCTU Haloalkane dehalogenase 2 OS=Mycobacterium tuberculosis (strain ATCC 25618 / H37Rv) GN=dhmA2 PE=1 SV=1;A0A0H3MB74_MYCBP Haloalkane dehalogenase OS=Mycobacterium bovis (strain BCG / Pasteur 1173P2) GN=dhmA PE=3 SV=1</t>
  </si>
  <si>
    <t>P9WMS1</t>
  </si>
  <si>
    <t>A0A0H3MB74</t>
  </si>
  <si>
    <t>Rv1833c</t>
  </si>
  <si>
    <t>VPB13_MYCTU Putative antitoxin VapB13 OS=Mycobacterium tuberculosis (strain ATCC 25618 / H37Rv) GN=vapB13 PE=4 SV=1;A0A0H3MB78_MYCBP Uncharacterized protein OS=Mycobacterium bovis (strain BCG / Pasteur 1173P2) GN=BCG_1874c PE=4 SV=1</t>
  </si>
  <si>
    <t>P9WJ51</t>
  </si>
  <si>
    <t>A0A0H3MB78</t>
  </si>
  <si>
    <t>Rv1839c</t>
  </si>
  <si>
    <t>I6X7B3_MYCTU Conserved protein OS=Mycobacterium tuberculosis (strain ATCC 25618 / H37Rv) GN=Rv3438 PE=1 SV=1;A0A0H3MB85_MYCBP Uncharacterized protein OS=Mycobacterium bovis (strain BCG / Pasteur 1173P2) GN=BCG_3504 PE=4 SV=1</t>
  </si>
  <si>
    <t>Rv3438</t>
  </si>
  <si>
    <t>A0A0H3MB87_MYCBP Probable NADH dehydrogenase ndh OS=Mycobacterium bovis (strain BCG / Pasteur 1173P2) GN=ndh PE=4 SV=1;P95160_MYCTU NADH dehydrogenase OS=Mycobacterium tuberculosis (strain ATCC 25618 / H37Rv) GN=ndh PE=1 SV=1</t>
  </si>
  <si>
    <t>A0A0H3MB87</t>
  </si>
  <si>
    <t>P95160</t>
  </si>
  <si>
    <t>Rv1854c</t>
  </si>
  <si>
    <t>P95150_MYCTU Probable short-chain type dehydrogenase OS=Mycobacterium tuberculosis (strain ATCC 25618 / H37Rv) GN=Rv1865c PE=1 SV=2;A0A0H3MB94_MYCBP Probable short-chain type dehydrogenase OS=Mycobacterium bovis (strain BCG / Pasteur 1173P2) GN=BCG_1901c P</t>
  </si>
  <si>
    <t>P95150</t>
  </si>
  <si>
    <t>A0A0H3MB94</t>
  </si>
  <si>
    <t>Rv1865c</t>
  </si>
  <si>
    <t>RMLB_MYCTU dTDP-glucose 4,6-dehydratase OS=Mycobacterium tuberculosis (strain ATCC 25618 / H37Rv) GN=rmlB PE=1 SV=1;A0A0H3MB97_MYCBP dTDP-glucose 4,6-dehydratase OS=Mycobacterium bovis (strain BCG / Pasteur 1173P2) GN=rmlB1 PE=3 SV=1</t>
  </si>
  <si>
    <t>P9WN65</t>
  </si>
  <si>
    <t>A0A0H3MB97</t>
  </si>
  <si>
    <t>Rv3464</t>
  </si>
  <si>
    <t>I6X9Y7_MYCTU Conserved protein OS=Mycobacterium tuberculosis (strain ATCC 25618 / H37Rv) GN=Rv0854 PE=1 SV=1;A0A0H3MB99_MYCBP Uncharacterized protein OS=Mycobacterium bovis (strain BCG / Pasteur 1173P2) GN=BCG_0906 PE=4 SV=1</t>
  </si>
  <si>
    <t>Rv0854</t>
  </si>
  <si>
    <t>Y0859_MYCTU Putative acyltransferase Rv0859 OS=Mycobacterium tuberculosis (strain ATCC 25618 / H37Rv) GN=fadA PE=1 SV=1;A0A0H3MBA2_MYCBP Possible acyl-CoA thiolase fadA OS=Mycobacterium bovis (strain BCG / Pasteur 1173P2) GN=fadA PE=3 SV=1</t>
  </si>
  <si>
    <t>O53871</t>
  </si>
  <si>
    <t>A0A0H3MBA2</t>
  </si>
  <si>
    <t>Rv0859</t>
  </si>
  <si>
    <t>O07754_MYCTU Conserved protein OS=Mycobacterium tuberculosis (strain ATCC 25618 / H37Rv) GN=Rv1875 PE=1 SV=1;A0A0H3MBA3_MYCBP Uncharacterized protein OS=Mycobacterium bovis (strain BCG / Pasteur 1173P2) GN=BCG_1911 PE=4 SV=1</t>
  </si>
  <si>
    <t>O07754</t>
  </si>
  <si>
    <t>A0A0H3MBA3</t>
  </si>
  <si>
    <t>Rv1875</t>
  </si>
  <si>
    <t>O06348_MYCTU Probable short-chain type dehydrogenase/reductase OS=Mycobacterium tuberculosis (strain ATCC 25618 / H37Rv) GN=Rv3485c PE=1 SV=1;A0A0H3MBB6_MYCBP Probable short-chain type dehydrogenase/reductase OS=Mycobacterium bovis (strain BCG / Pasteur 11</t>
  </si>
  <si>
    <t>O06348</t>
  </si>
  <si>
    <t>A0A0H3MBB6</t>
  </si>
  <si>
    <t>Rv3485c</t>
  </si>
  <si>
    <t>O07738_MYCTU Monooxygenase OS=Mycobacterium tuberculosis (strain ATCC 25618 / H37Rv) GN=Rv1894c PE=1 SV=1;A0A0H3MBC2_MYCBP Uncharacterized protein OS=Mycobacterium bovis (strain BCG / Pasteur 1173P2) GN=BCG_1932c PE=4 SV=1</t>
  </si>
  <si>
    <t>O07738</t>
  </si>
  <si>
    <t>A0A0H3MBC2</t>
  </si>
  <si>
    <t>Rv1894c</t>
  </si>
  <si>
    <t>I6XHD6_MYCTU Mce-family protein Mce4D OS=Mycobacterium tuberculosis (strain ATCC 25618 / H37Rv) GN=mce4D PE=1 SV=1;A0A0H3MBC5_MYCBP Mce-family protein mce4D OS=Mycobacterium bovis (strain BCG / Pasteur 1173P2) GN=mce4D PE=4 SV=1</t>
  </si>
  <si>
    <t>I6XHD6</t>
  </si>
  <si>
    <t>A0A0H3MBC5</t>
  </si>
  <si>
    <t>Rv3496c</t>
  </si>
  <si>
    <t>SERC_MYCTU Phosphoserine aminotransferase OS=Mycobacterium tuberculosis (strain ATCC 25618 / H37Rv) GN=serC PE=1 SV=1;A0A0H3MBD0_MYCBP Phosphoserine aminotransferase OS=Mycobacterium bovis (strain BCG / Pasteur 1173P2) GN=serC PE=3 SV=1</t>
  </si>
  <si>
    <t>P9WQ73</t>
  </si>
  <si>
    <t>A0A0H3MBD0</t>
  </si>
  <si>
    <t>Rv0884c</t>
  </si>
  <si>
    <t>O07726_MYCTU Conserved protein OS=Mycobacterium tuberculosis (strain ATCC 25618 / H37Rv) GN=Rv1906c PE=1 SV=3;A0A0H3MBD1_MYCBP Uncharacterized protein OS=Mycobacterium bovis (strain BCG / Pasteur 1173P2) GN=BCG_1945c PE=4 SV=1</t>
  </si>
  <si>
    <t>O07726</t>
  </si>
  <si>
    <t>A0A0H3MBD1</t>
  </si>
  <si>
    <t>Rv1906c</t>
  </si>
  <si>
    <t>O07721_MYCTU Oxidoreductase OS=Mycobacterium tuberculosis (strain ATCC 25618 / H37Rv) GN=fadB5 PE=1 SV=1;A0A0H3MBD5_MYCBP Possible oxidoreductase fadB5 OS=Mycobacterium bovis (strain BCG / Pasteur 1173P2) GN=fadB5 PE=4 SV=1</t>
  </si>
  <si>
    <t>O07721</t>
  </si>
  <si>
    <t>A0A0H3MBD5</t>
  </si>
  <si>
    <t>Rv1912c</t>
  </si>
  <si>
    <t>P95290_MYCTU Probable lipase LipD OS=Mycobacterium tuberculosis (strain ATCC 25618 / H37Rv) GN=lipD PE=1 SV=1;A0A0H3MBE4_MYCBP Probable lipase lipD OS=Mycobacterium bovis (strain BCG / Pasteur 1173P2) GN=lipD PE=4 SV=1</t>
  </si>
  <si>
    <t>P95290</t>
  </si>
  <si>
    <t>A0A0H3MBE4</t>
  </si>
  <si>
    <t>Rv1923</t>
  </si>
  <si>
    <t>PRRA_MYCTU Transcriptional regulatory protein PrrA OS=Mycobacterium tuberculosis (strain ATCC 25618 / H37Rv) GN=prrA PE=1 SV=1;A0A0H3MBF0_MYCBP Two component response transcriptional regulatory protein prrA OS=Mycobacterium bovis (strain BCG / Pasteur 1173</t>
  </si>
  <si>
    <t>P9WGM1</t>
  </si>
  <si>
    <t>A0A0H3MBF0</t>
  </si>
  <si>
    <t>Rv0903c</t>
  </si>
  <si>
    <t>O05910_MYCTU Conserved protein OS=Mycobacterium tuberculosis (strain ATCC 25618 / H37Rv) GN=Rv0918 PE=4 SV=3;A0A0H3MBF7_MYCBP Uncharacterized protein OS=Mycobacterium bovis (strain BCG / Pasteur 1173P2) GN=BCG_0970 PE=4 SV=1</t>
  </si>
  <si>
    <t>O05910</t>
  </si>
  <si>
    <t>A0A0H3MBF7</t>
  </si>
  <si>
    <t>Rv0918</t>
  </si>
  <si>
    <t>EPHB_MYCTU Epoxide hydrolase B OS=Mycobacterium tuberculosis (strain ATCC 25618 / H37Rv) GN=ephB PE=1 SV=1;A0A0H3MBG4_MYCBP Probable epoxide hydrolase ephB OS=Mycobacterium bovis (strain BCG / Pasteur 1173P2) GN=ephB PE=4 SV=1</t>
  </si>
  <si>
    <t>Rv1938</t>
  </si>
  <si>
    <t>I6XWK6_MYCTU Replication protein OS=Mycobacterium tuberculosis (strain ATCC 25618 / H37Rv) GN=Rv0923c PE=1 SV=1;A0A0H3MBG5_MYCBP Uncharacterized protein OS=Mycobacterium bovis (strain BCG / Pasteur 1173P2) GN=BCG_0975c PE=4 SV=1</t>
  </si>
  <si>
    <t>I6XWK6</t>
  </si>
  <si>
    <t>A0A0H3MBG5</t>
  </si>
  <si>
    <t>Rv0923c</t>
  </si>
  <si>
    <t>A0A0H3MBJ4_MYCBP Probable conserved membrane protein OS=Mycobacterium bovis (strain BCG / Pasteur 1173P2) GN=BCG_3652c PE=4 SV=1;O53572_MYCTU Probable conserved membrane protein OS=Mycobacterium tuberculosis (strain ATCC 25618 / H37Rv) GN=Rv3587c PE=1 SV=3</t>
  </si>
  <si>
    <t>A0A0H3MBJ4</t>
  </si>
  <si>
    <t>O53572</t>
  </si>
  <si>
    <t>Rv3587c</t>
  </si>
  <si>
    <t>MHUD_MYCTU Heme-degrading monooxygenase HmoB OS=Mycobacterium tuberculosis (strain ATCC 25618 / H37Rv) GN=mhuD PE=1 SV=1;A0A0H3MBJ7_MYCBP Uncharacterized protein OS=Mycobacterium bovis (strain BCG / Pasteur 1173P2) GN=TB11.2 PE=4 SV=1</t>
  </si>
  <si>
    <t>P9WKH3</t>
  </si>
  <si>
    <t>A0A0H3MBJ7</t>
  </si>
  <si>
    <t>Rv3592</t>
  </si>
  <si>
    <t>LSR2_MYCTU Nucleoid-associated protein Lsr2 OS=Mycobacterium tuberculosis (strain ATCC 25618 / H37Rv) GN=lsr2 PE=1 SV=1;A0A0H3MBK0_MYCBP Probable lsr2 protein OS=Mycobacterium bovis (strain BCG / Pasteur 1173P2) GN=lsr2 PE=4 SV=1</t>
  </si>
  <si>
    <t>P9WIP7</t>
  </si>
  <si>
    <t>A0A0H3MBK0</t>
  </si>
  <si>
    <t>Rv3597c</t>
  </si>
  <si>
    <t>A0A0H3MBK2_MYCBP Uncharacterized protein OS=Mycobacterium bovis (strain BCG / Pasteur 1173P2) GN=BCG_2026 PE=4 SV=1;VPB15_MYCTU Antitoxin VapB15 OS=Mycobacterium tuberculosis (strain ATCC 25618 / H37Rv) GN=vapB15 PE=1 SV=1</t>
  </si>
  <si>
    <t>A0A0H3MBK2</t>
  </si>
  <si>
    <t>P9WLM7</t>
  </si>
  <si>
    <t>Rv2009</t>
  </si>
  <si>
    <t>PSTS3_MYCTU Phosphate-binding protein PstS 3 OS=Mycobacterium tuberculosis (strain ATCC 25618 / H37Rv) GN=pstS3 PE=1 SV=1;PSTS3_MYCBP Phosphate-binding protein PstS3 OS=Mycobacterium bovis (strain BCG / Pasteur 1173P2) GN=pstS3 PE=1 SV=1</t>
  </si>
  <si>
    <t>P9WGT7</t>
  </si>
  <si>
    <t>A0A0H3MBK5</t>
  </si>
  <si>
    <t>Rv0928</t>
  </si>
  <si>
    <t>HPRT_MYCTU Hypoxanthine-guanine phosphoribosyltransferase OS=Mycobacterium tuberculosis (strain ATCC 25618 / H37Rv) GN=hpt PE=1 SV=1;A0A0H3MBL1_MYCBP Hypoxanthine-guanine phosphoribosyltransferase hpt OS=Mycobacterium bovis (strain BCG / Pasteur 1173P2) GN</t>
  </si>
  <si>
    <t>P9WHQ9</t>
  </si>
  <si>
    <t>A0A0H3MBL1</t>
  </si>
  <si>
    <t>Rv3624c</t>
  </si>
  <si>
    <t>PSTS2_MYCTU Phosphate-binding protein PstS 2 OS=Mycobacterium tuberculosis (strain ATCC 25618 / H37Rv) GN=pstS2 PE=1 SV=1;PSTS2_MYCBP Phosphate-binding protein PstS2 OS=Mycobacterium bovis (strain BCG / Pasteur 1173P2) GN=pstS2 PE=1 SV=1</t>
  </si>
  <si>
    <t>P9WGT9</t>
  </si>
  <si>
    <t>A0A0H3MBL5</t>
  </si>
  <si>
    <t>Rv0932c</t>
  </si>
  <si>
    <t>GALE_MYCTU UDP-glucose 4-epimerase OS=Mycobacterium tuberculosis (strain ATCC 25618 / H37Rv) GN=galE1 PE=1 SV=1;A0A0H3MBM0_MYCBP UDP-glucose 4-epimerase galE1 OS=Mycobacterium bovis (strain BCG / Pasteur 1173P2) GN=galE1 PE=4 SV=1</t>
  </si>
  <si>
    <t>P9WN67</t>
  </si>
  <si>
    <t>A0A0H3MBM0</t>
  </si>
  <si>
    <t>Rv3634c</t>
  </si>
  <si>
    <t>L0TB61_MYCTU Conserved transmembrane protein OS=Mycobacterium tuberculosis (strain ATCC 25618 / H37Rv) GN=Rv2037c PE=1 SV=1;A0A0H3MBM9_MYCBP Possible conserved transmembrane protein OS=Mycobacterium bovis (strain BCG / Pasteur 1173P2) GN=BCG_2056c PE=4 SV=</t>
  </si>
  <si>
    <t>L0TB61</t>
  </si>
  <si>
    <t>A0A0H3MBM9</t>
  </si>
  <si>
    <t>Rv2037c</t>
  </si>
  <si>
    <t>Y2047_MYCTU Uncharacterized protein Rv2047c OS=Mycobacterium tuberculosis (strain ATCC 25618 / H37Rv) GN=Rv2047c PE=1 SV=1;A0A0H3MBN3_MYCBP Uncharacterized protein OS=Mycobacterium bovis (strain BCG / Pasteur 1173P2) GN=BCG_2066c PE=4 SV=1</t>
  </si>
  <si>
    <t>P9WIH5</t>
  </si>
  <si>
    <t>A0A0H3MBN3</t>
  </si>
  <si>
    <t>Rv2047c</t>
  </si>
  <si>
    <t>END3_MYCTU Endonuclease III OS=Mycobacterium tuberculosis (strain ATCC 25618 / H37Rv) GN=nth PE=1 SV=1;A0A0H3MBP5_MYCBP Endonuclease III OS=Mycobacterium bovis (strain BCG / Pasteur 1173P2) GN=nth PE=3 SV=1</t>
  </si>
  <si>
    <t>Rv3674c</t>
  </si>
  <si>
    <t>I6X824_MYCTU Uncharacterized protein OS=Mycobacterium tuberculosis (strain ATCC 25618 / H37Rv) GN=Rv3678A PE=1 SV=1;A0A0H3MBQ0_MYCBP Uncharacterized protein OS=Mycobacterium bovis (strain BCG / Pasteur 1173P2) GN=BCG_3737c PE=4 SV=1</t>
  </si>
  <si>
    <t>I6X824</t>
  </si>
  <si>
    <t>A0A0H3MBQ0</t>
  </si>
  <si>
    <t>Rv3678A</t>
  </si>
  <si>
    <t>LPPJ_MYCTU Putative lipoprotein LppJ OS=Mycobacterium tuberculosis (strain ATCC 25618 / H37Rv) GN=lppJ PE=1 SV=1;A0A0H3MBQ5_MYCBP Possible lipoprotein LppJ OS=Mycobacterium bovis (strain BCG / Pasteur 1173P2) GN=lppJ PE=4 SV=1</t>
  </si>
  <si>
    <t>P9WK77</t>
  </si>
  <si>
    <t>A0A0H3MBQ5</t>
  </si>
  <si>
    <t>Rv2080</t>
  </si>
  <si>
    <t>A0A0H3MBR1_MYCBP 5-3 exonuclease OS=Mycobacterium bovis (strain BCG / Pasteur 1173P2) GN=BCG_2110 PE=4 SV=1;EX53_MYCTU 5-3 exonuclease OS=Mycobacterium tuberculosis (strain ATCC 25618 / H37Rv) GN=Rv2090 PE=1 SV=1</t>
  </si>
  <si>
    <t>A0A0H3MBR1</t>
  </si>
  <si>
    <t>P9WNU3</t>
  </si>
  <si>
    <t>Rv2090</t>
  </si>
  <si>
    <t>PAFB_MYCTU Protein PafB OS=Mycobacterium tuberculosis (strain ATCC 25618 / H37Rv) GN=pafB PE=1 SV=1;A0A0H3MBR3_MYCBP Uncharacterized protein OS=Mycobacterium bovis (strain BCG / Pasteur 1173P2) GN=BCG_2116c PE=4 SV=1</t>
  </si>
  <si>
    <t>P9WIM1</t>
  </si>
  <si>
    <t>A0A0H3MBR3</t>
  </si>
  <si>
    <t>Rv2096c</t>
  </si>
  <si>
    <t>VPC37_MYCTU Ribonuclease VapC37 OS=Mycobacterium tuberculosis (strain ATCC 25618 / H37Rv) GN=vapC37 PE=1 SV=3;A0A0H3MBR4_MYCBP Ribonuclease VapC OS=Mycobacterium bovis (strain BCG / Pasteur 1173P2) GN=vapC PE=3 SV=1</t>
  </si>
  <si>
    <t>O53501</t>
  </si>
  <si>
    <t>A0A0H3MBR4</t>
  </si>
  <si>
    <t>Rv2103c</t>
  </si>
  <si>
    <t>O86318_MYCTU Probable acetyl-/propionyl-CoA carboxylase (Beta subunit) AccD2 OS=Mycobacterium tuberculosis (strain ATCC 25618 / H37Rv) GN=accD2 PE=1 SV=1;A0A0H3MBR5_MYCBP Probable acetyl-/propionyl-coa carboxylase (Beta subunit) accD2 OS=Mycobacterium bovi</t>
  </si>
  <si>
    <t>O86318</t>
  </si>
  <si>
    <t>A0A0H3MBR5</t>
  </si>
  <si>
    <t>Rv0974c</t>
  </si>
  <si>
    <t>I6X827_MYCTU Conserved protein OS=Mycobacterium tuberculosis (strain ATCC 25618 / H37Rv) GN=Rv3683 PE=1 SV=1;A0A0H3MBS4_MYCBP Uncharacterized protein OS=Mycobacterium bovis (strain BCG / Pasteur 1173P2) GN=BCG_3742 PE=4 SV=1</t>
  </si>
  <si>
    <t>I6X827</t>
  </si>
  <si>
    <t>A0A0H3MBS4</t>
  </si>
  <si>
    <t>Rv3683</t>
  </si>
  <si>
    <t>O06243_MYCTU CopG family transcriptional regulator OS=Mycobacterium tuberculosis (strain ATCC 25618 / H37Rv) GN=Rv2132 PE=1 SV=3;A0A0H3MBS7_MYCBP Uncharacterized protein OS=Mycobacterium bovis (strain BCG / Pasteur 1173P2) GN=BCG_2149 PE=4 SV=1</t>
  </si>
  <si>
    <t>O06243</t>
  </si>
  <si>
    <t>A0A0H3MBS7</t>
  </si>
  <si>
    <t>Rv2132</t>
  </si>
  <si>
    <t>I6X831_MYCTU Conserved protein OS=Mycobacterium tuberculosis (strain ATCC 25618 / H37Rv) GN=Rv3688c PE=1 SV=1;A0A0H3MBS9_MYCBP Uncharacterized protein OS=Mycobacterium bovis (strain BCG / Pasteur 1173P2) GN=BCG_3747c PE=4 SV=1</t>
  </si>
  <si>
    <t>I6X831</t>
  </si>
  <si>
    <t>A0A0H3MBS9</t>
  </si>
  <si>
    <t>Rv3688c</t>
  </si>
  <si>
    <t>A0A0H3MBU0_MYCBP Uncharacterized protein OS=Mycobacterium bovis (strain BCG / Pasteur 1173P2) GN=BCG_1063 PE=4 SV=1;O05592_MYCTU Uncharacterized protein OS=Mycobacterium tuberculosis (strain ATCC 25618 / H37Rv) GN=Rv1006 PE=1 SV=1</t>
  </si>
  <si>
    <t>A0A0H3MBU0</t>
  </si>
  <si>
    <t>O05592</t>
  </si>
  <si>
    <t>Rv1006</t>
  </si>
  <si>
    <t>FTSZ_MYCTU Cell division protein FtsZ OS=Mycobacterium tuberculosis (strain ATCC 25618 / H37Rv) GN=ftsZ PE=1 SV=1;A0A0H3MBU2_MYCBP Cell division protein FtsZ OS=Mycobacterium bovis (strain BCG / Pasteur 1173P2) GN=ftsZ PE=3 SV=1</t>
  </si>
  <si>
    <t>P9WN95</t>
  </si>
  <si>
    <t>A0A0H3MBU2</t>
  </si>
  <si>
    <t>Rv2150c</t>
  </si>
  <si>
    <t>O53507_MYCTU Geranylgeranyl pyrophosphate synthase OS=Mycobacterium tuberculosis (strain ATCC 25618 / H37Rv) GN=idsA2 PE=1 SV=1;A0A0H3MBV4_MYCBP Probable geranylgeranyl pyrophosphate synthetase idsA2 OS=Mycobacterium bovis (strain BCG / Pasteur 1173P2) GN=</t>
  </si>
  <si>
    <t>O53507</t>
  </si>
  <si>
    <t>A0A0H3MBV4</t>
  </si>
  <si>
    <t>Rv2173</t>
  </si>
  <si>
    <t>I6XI16_MYCTU Conserved protein OS=Mycobacterium tuberculosis (strain ATCC 25618 / H37Rv) GN=Rv3718c PE=1 SV=1;A0A0H3MBV5_MYCBP Uncharacterized protein OS=Mycobacterium bovis (strain BCG / Pasteur 1173P2) GN=BCG_3778c PE=4 SV=1</t>
  </si>
  <si>
    <t>I6XI16</t>
  </si>
  <si>
    <t>A0A0H3MBV5</t>
  </si>
  <si>
    <t>Rv3718c</t>
  </si>
  <si>
    <t>AROG_MYCTU Phospho-2-dehydro-3-deoxyheptonate aldolase AroG OS=Mycobacterium tuberculosis (strain ATCC 25618 / H37Rv) GN=aroG PE=1 SV=1;A0A0H3MBW0_MYCBP Phospho-2-dehydro-3-deoxyheptonate aldolase OS=Mycobacterium bovis (strain BCG / Pasteur 1173P2) GN=aro</t>
  </si>
  <si>
    <t>O53512</t>
  </si>
  <si>
    <t>A0A0H3MBW0</t>
  </si>
  <si>
    <t>Rv2178c</t>
  </si>
  <si>
    <t>O53517_MYCTU Conserved protein OS=Mycobacterium tuberculosis (strain ATCC 25618 / H37Rv) GN=Rv2183c PE=1 SV=3;A0A0H3MBW6_MYCBP Uncharacterized protein OS=Mycobacterium bovis (strain BCG / Pasteur 1173P2) GN=BCG_2198c PE=4 SV=1</t>
  </si>
  <si>
    <t>O53517</t>
  </si>
  <si>
    <t>A0A0H3MBW6</t>
  </si>
  <si>
    <t>Rv2183c</t>
  </si>
  <si>
    <t>COX3_MYCTU Probable cytochrome c oxidase subunit 3 OS=Mycobacterium tuberculosis (strain ATCC 25618 / H37Rv) GN=ctaE PE=1 SV=1;A0A0H3MBX2_MYCBP Probable cytochrome C oxidase (Subunit III) ctaE OS=Mycobacterium bovis (strain BCG / Pasteur 1173P2) GN=ctaE PE</t>
  </si>
  <si>
    <t>P9WP67</t>
  </si>
  <si>
    <t>A0A0H3MBX2</t>
  </si>
  <si>
    <t>Rv2193</t>
  </si>
  <si>
    <t>MMPS3_MYCTU Probable transport accessory protein MmpS3 OS=Mycobacterium tuberculosis (strain ATCC 25618 / H37Rv) GN=mmpS3 PE=1 SV=1;A0A0H3MBX6_MYCBP Probable conserved membrane protein mmpS3 OS=Mycobacterium bovis (strain BCG / Pasteur 1173P2) GN=mmpS3 PE=</t>
  </si>
  <si>
    <t>P9WJT1</t>
  </si>
  <si>
    <t>A0A0H3MBX6</t>
  </si>
  <si>
    <t>Rv2198c</t>
  </si>
  <si>
    <t>A0A0H3MBY8_MYCBP ESAT-6-like protein OS=Mycobacterium bovis (strain BCG / Pasteur 1173P2) GN=esxI PE=3 SV=1</t>
  </si>
  <si>
    <t>A0A0H3MBY8</t>
  </si>
  <si>
    <t>P75019_MYCTU Enoyl-CoA hydratase OS=Mycobacterium tuberculosis (strain ATCC 25618 / H37Rv) GN=echA21 PE=1 SV=1;A0A0H3MBZ3_MYCBP Putative enoyl-CoA hydratase echA21 OS=Mycobacterium bovis (strain BCG / Pasteur 1173P2) GN=echA21 PE=4 SV=1</t>
  </si>
  <si>
    <t>P75019</t>
  </si>
  <si>
    <t>A0A0H3MBZ3</t>
  </si>
  <si>
    <t>Rv3774</t>
  </si>
  <si>
    <t>Y2203_MYCTU Uncharacterized protein Rv2203 OS=Mycobacterium tuberculosis (strain ATCC 25618 / H37Rv) GN=Rv2203 PE=1 SV=1;A0A0H3MC04_MYCBP Possible conserved membrane protein OS=Mycobacterium bovis (strain BCG / Pasteur 1173P2) GN=BCG_2219 PE=4 SV=1</t>
  </si>
  <si>
    <t>P9WLI7</t>
  </si>
  <si>
    <t>A0A0H3MC04</t>
  </si>
  <si>
    <t>Rv2203</t>
  </si>
  <si>
    <t>ILVE_MYCTU Branched-chain-amino-acid aminotransferase OS=Mycobacterium tuberculosis (strain ATCC 25618 / H37Rv) GN=ilvE PE=1 SV=1;A0A0H3MC07_MYCBP Branched-chain-amino-acid aminotransferase OS=Mycobacterium bovis (strain BCG / Pasteur 1173P2) GN=ilvE PE=3</t>
  </si>
  <si>
    <t>P9WQ75</t>
  </si>
  <si>
    <t>A0A0H3MC07</t>
  </si>
  <si>
    <t>Rv2210c</t>
  </si>
  <si>
    <t>DPRE1_MYCTU Decaprenylphosphoryl-beta-D-ribose oxidase OS=Mycobacterium tuberculosis (strain ATCC 25618 / H37Rv) GN=dprE1 PE=1 SV=1;A0A0H3MC09_MYCBP Putative oxidoreductase OS=Mycobacterium bovis (strain BCG / Pasteur 1173P2) GN=BCG_3852 PE=4 SV=1</t>
  </si>
  <si>
    <t>P9WJF1</t>
  </si>
  <si>
    <t>A0A0H3MC09</t>
  </si>
  <si>
    <t>Rv3790</t>
  </si>
  <si>
    <t>Y2216_MYCTU Epimerase family protein Rv2216 OS=Mycobacterium tuberculosis (strain ATCC 25618 / H37Rv) GN=Rv2216 PE=1 SV=1;A0A0H3MC11_MYCBP Uncharacterized protein OS=Mycobacterium bovis (strain BCG / Pasteur 1173P2) GN=BCG_2232 PE=4 SV=1</t>
  </si>
  <si>
    <t>P9WGP7</t>
  </si>
  <si>
    <t>A0A0H3MC11</t>
  </si>
  <si>
    <t>Rv2216</t>
  </si>
  <si>
    <t>O53422_MYCTU Acetyl-CoA acetyltransferase OS=Mycobacterium tuberculosis (strain ATCC 25618 / H37Rv) GN=fadA3 PE=1 SV=1;A0A0H3MC12_MYCBP Probable beta-ketoacyl CoA thiolase fadA3 OS=Mycobacterium bovis (strain BCG / Pasteur 1173P2) GN=fadA3 PE=3 SV=1</t>
  </si>
  <si>
    <t>O53422</t>
  </si>
  <si>
    <t>A0A0H3MC12</t>
  </si>
  <si>
    <t>Rv1074c</t>
  </si>
  <si>
    <t>EMBB_MYCTU Probable arabinosyltransferase B OS=Mycobacterium tuberculosis (strain ATCC 25618 / H37Rv) GN=embB PE=1 SV=1;A0A0H3MC15_MYCBP Integral membrane indolylacetylinositol arabinosyltransferase embB OS=Mycobacterium bovis (strain BCG / Pasteur 1173P2)</t>
  </si>
  <si>
    <t>P9WNL7</t>
  </si>
  <si>
    <t>A0A0H3MC15</t>
  </si>
  <si>
    <t>Rv3795</t>
  </si>
  <si>
    <t>GLNA2_MYCTU Probable glutamine synthetase 2 OS=Mycobacterium tuberculosis (strain ATCC 25618 / H37Rv) GN=glnA2 PE=1 SV=1;A0A0H3MC16_MYCBP Probable glutamine synthetase glnA2 OS=Mycobacterium bovis (strain BCG / Pasteur 1173P2) GN=glnA2 PE=3 SV=1</t>
  </si>
  <si>
    <t>P9WN37</t>
  </si>
  <si>
    <t>A0A0H3MC16</t>
  </si>
  <si>
    <t>Rv2222c</t>
  </si>
  <si>
    <t>METB_MYCTU Cystathionine gamma-synthase OS=Mycobacterium tuberculosis (strain ATCC 25618 / H37Rv) GN=metB PE=1 SV=1;A0A0H3MC17_MYCBP Probable cystathionine gamma-synthase metB OS=Mycobacterium bovis (strain BCG / Pasteur 1173P2) GN=metB PE=3 SV=1</t>
  </si>
  <si>
    <t>P9WGB7</t>
  </si>
  <si>
    <t>A0A0H3MC17</t>
  </si>
  <si>
    <t>Rv1079</t>
  </si>
  <si>
    <t>A0A0H3MC20_MYCBP Polyketide synthase pks13 OS=Mycobacterium bovis (strain BCG / Pasteur 1173P2) GN=pks13 PE=4 SV=1;I6X8D2_MYCTU Polyketide synthase OS=Mycobacterium tuberculosis (strain ATCC 25618 / H37Rv) GN=pks13 PE=1 SV=1</t>
  </si>
  <si>
    <t>A0A0H3MC20</t>
  </si>
  <si>
    <t>I6X8D2</t>
  </si>
  <si>
    <t>Rv3800c</t>
  </si>
  <si>
    <t>Y2238_MYCTU Putative peroxiredoxin Rv2238c OS=Mycobacterium tuberculosis (strain ATCC 25618 / H37Rv) GN=Rv2238c PE=1 SV=1;A0A0H3MC30_MYCBP Peroxiredoxin AhpE OS=Mycobacterium bovis (strain BCG / Pasteur 1173P2) GN=ahpE PE=4 SV=1</t>
  </si>
  <si>
    <t>P9WIE3</t>
  </si>
  <si>
    <t>A0A0H3MC30</t>
  </si>
  <si>
    <t>Rv2238c</t>
  </si>
  <si>
    <t>DESA2_MYCTU Putative acyl-[acyl-carrier-protein] desaturase DesA2 OS=Mycobacterium tuberculosis (strain ATCC 25618 / H37Rv) GN=desA2 PE=1 SV=1;A0A0H3MC31_MYCBP Possible acyl-[acyl-carrier protein] desaturase desA2 OS=Mycobacterium bovis (strain BCG / Paste</t>
  </si>
  <si>
    <t>P9WNZ5</t>
  </si>
  <si>
    <t>A0A0H3MC31</t>
  </si>
  <si>
    <t>Rv1094</t>
  </si>
  <si>
    <t>FABD_MYCTU Malonyl CoA-acyl carrier protein transacylase OS=Mycobacterium tuberculosis (strain ATCC 25618 / H37Rv) GN=fabD PE=1 SV=1;A0A0H3MC34_MYCBP Malonyl CoA-acyl carrier protein transacylase fabD OS=Mycobacterium bovis (strain BCG / Pasteur 1173P2) GN</t>
  </si>
  <si>
    <t>P9WNG5</t>
  </si>
  <si>
    <t>A0A0H3MC34</t>
  </si>
  <si>
    <t>Rv2243</t>
  </si>
  <si>
    <t>O53448_MYCTU Conserved protein OS=Mycobacterium tuberculosis (strain ATCC 25618 / H37Rv) GN=Rv1100 PE=1 SV=1;A0A0H3MC36_MYCBP Uncharacterized protein OS=Mycobacterium bovis (strain BCG / Pasteur 1173P2) GN=BCG_1160 PE=4 SV=1</t>
  </si>
  <si>
    <t>O53448</t>
  </si>
  <si>
    <t>A0A0H3MC36</t>
  </si>
  <si>
    <t>Rv1100</t>
  </si>
  <si>
    <t>O07807_MYCTU Acyltransferase OS=Mycobacterium tuberculosis (strain ATCC 25618 / H37Rv) GN=Rv3816c PE=1 SV=1;A0A0H3MC38_MYCBP Putative acyltransferase OS=Mycobacterium bovis (strain BCG / Pasteur 1173P2) GN=BCG_3878c PE=4 SV=1</t>
  </si>
  <si>
    <t>O07807</t>
  </si>
  <si>
    <t>A0A0H3MC38</t>
  </si>
  <si>
    <t>Rv3816c</t>
  </si>
  <si>
    <t>DAGK_MYCTU Diacylglycerol kinase OS=Mycobacterium tuberculosis (strain ATCC 25618 / H37Rv) GN=dagK PE=1 SV=1;A0A0H3MC44_MYCBP Uncharacterized protein OS=Mycobacterium bovis (strain BCG / Pasteur 1173P2) GN=BCG_2270 PE=4 SV=1</t>
  </si>
  <si>
    <t>P9WP29</t>
  </si>
  <si>
    <t>A0A0H3MC44</t>
  </si>
  <si>
    <t>Rv2252</t>
  </si>
  <si>
    <t>A0A0H3MC47_MYCBP Ribosome-binding ATPase YchF OS=Mycobacterium bovis (strain BCG / Pasteur 1173P2) GN=ychF PE=3 SV=1;O53459_MYCTU Ribosome-binding ATPase YchF OS=Mycobacterium tuberculosis (strain ATCC 25618 / H37Rv) GN=ychF PE=1 SV=2</t>
  </si>
  <si>
    <t>A0A0H3MC47</t>
  </si>
  <si>
    <t>O53459</t>
  </si>
  <si>
    <t>Rv1112</t>
  </si>
  <si>
    <t>O53531_MYCTU Beta-lactamase OS=Mycobacterium tuberculosis (strain ATCC 25618 / H37Rv) GN=Rv2257c PE=1 SV=1;A0A0H3MC48_MYCBP Uncharacterized protein OS=Mycobacterium bovis (strain BCG / Pasteur 1173P2) GN=BCG_2275c PE=4 SV=1</t>
  </si>
  <si>
    <t>O53531</t>
  </si>
  <si>
    <t>A0A0H3MC48</t>
  </si>
  <si>
    <t>Rv2257c</t>
  </si>
  <si>
    <t>O53537_MYCTU Possible oxidoreductase OS=Mycobacterium tuberculosis (strain ATCC 25618 / H37Rv) GN=Rv2263 PE=1 SV=1;A0A0H3MC53_MYCBP Possible oxidoreductase OS=Mycobacterium bovis (strain BCG / Pasteur 1173P2) GN=BCG_2280 PE=3 SV=1</t>
  </si>
  <si>
    <t>O53537</t>
  </si>
  <si>
    <t>A0A0H3MC53</t>
  </si>
  <si>
    <t>Rv2263</t>
  </si>
  <si>
    <t>G6PD1_MYCTU Glucose-6-phosphate 1-dehydrogenase 1 OS=Mycobacterium tuberculosis (strain ATCC 25618 / H37Rv) GN=zwf1 PE=1 SV=1;A0A0H3MC55_MYCBP Glucose-6-phosphate 1-dehydrogenase OS=Mycobacterium bovis (strain BCG / Pasteur 1173P2) GN=zwf1 PE=3 SV=1</t>
  </si>
  <si>
    <t>P9WN71</t>
  </si>
  <si>
    <t>A0A0H3MC55</t>
  </si>
  <si>
    <t>Rv1121</t>
  </si>
  <si>
    <t>BFRB_MYCTU Ferritin BfrB OS=Mycobacterium tuberculosis (strain ATCC 25618 / H37Rv) GN=bfrB PE=1 SV=1;A0A0H3MC59_MYCBP Ferritin OS=Mycobacterium bovis (strain BCG / Pasteur 1173P2) GN=bfrB PE=4 SV=1</t>
  </si>
  <si>
    <t>P9WNE5</t>
  </si>
  <si>
    <t>A0A0H3MC59</t>
  </si>
  <si>
    <t>Rv3841</t>
  </si>
  <si>
    <t>O06578_MYCTU Conserved protein OS=Mycobacterium tuberculosis (strain ATCC 25618 / H37Rv) GN=Rv1126c PE=1 SV=1;A0A0H3MC61_MYCBP Uncharacterized protein OS=Mycobacterium bovis (strain BCG / Pasteur 1173P2) GN=BCG_1187c PE=4 SV=1</t>
  </si>
  <si>
    <t>O06578</t>
  </si>
  <si>
    <t>A0A0H3MC61</t>
  </si>
  <si>
    <t>Rv1126c</t>
  </si>
  <si>
    <t>Y2280_MYCTU Uncharacterized FAD-linked oxidoreductase Rv2280 OS=Mycobacterium tuberculosis (strain ATCC 25618 / H37Rv) GN=Rv2280 PE=1 SV=1;A0A0H3MC67_MYCBP Probable dehydrogenase OS=Mycobacterium bovis (strain BCG / Pasteur 1173P2) GN=BCG_2295 PE=4 SV=1</t>
  </si>
  <si>
    <t>P9WIT1</t>
  </si>
  <si>
    <t>A0A0H3MC67</t>
  </si>
  <si>
    <t>Rv2280</t>
  </si>
  <si>
    <t>I6YHB0_MYCTU Nucleoid-structuring protein H-NS OS=Mycobacterium tuberculosis (strain ATCC 25618 / H37Rv) GN=hns PE=1 SV=2;A0A0H3MC68_MYCBP Possible histone-like protein hns OS=Mycobacterium bovis (strain BCG / Pasteur 1173P2) GN=hns PE=4 SV=1</t>
  </si>
  <si>
    <t>I6YHB0</t>
  </si>
  <si>
    <t>A0A0H3MC68</t>
  </si>
  <si>
    <t>Rv3852</t>
  </si>
  <si>
    <t>A0A0H3MC72_MYCBP Putative NADH-dependent glutamate synthase (Small subunit) gltD OS=Mycobacterium bovis (strain BCG / Pasteur 1173P2) GN=gltD PE=4 SV=1;GLTD_MYCTU Glutamate synthase [NADPH] small chain OS=Mycobacterium tuberculosis (strain ATCC 25618 / H37</t>
  </si>
  <si>
    <t>A0A0H3MC72</t>
  </si>
  <si>
    <t>P9WN19</t>
  </si>
  <si>
    <t>Rv3858c</t>
  </si>
  <si>
    <t>Y2285_MYCTU Putative diacyglycerol O-acyltransferase Rv2285 OS=Mycobacterium tuberculosis (strain ATCC 25618 / H37Rv) GN=Rv2285 PE=1 SV=1;A0A0H3MC74_MYCBP Diacylglycerol O-acyltransferase OS=Mycobacterium bovis (strain BCG / Pasteur 1173P2) GN=BCG_2300 PE=</t>
  </si>
  <si>
    <t>P9WKB5</t>
  </si>
  <si>
    <t>A0A0H3MC74</t>
  </si>
  <si>
    <t>Rv2285</t>
  </si>
  <si>
    <t>P96214_MYCTU Uncharacterized protein OS=Mycobacterium tuberculosis (strain ATCC 25618 / H37Rv) GN=Rv3863 PE=1 SV=1;A0A0H3MC75_MYCBP Hypothetical alanine rich protein OS=Mycobacterium bovis (strain BCG / Pasteur 1173P2) GN=BCG_3926 PE=4 SV=1</t>
  </si>
  <si>
    <t>P96214</t>
  </si>
  <si>
    <t>A0A0H3MC75</t>
  </si>
  <si>
    <t>Rv3863</t>
  </si>
  <si>
    <t>ECCA1_MYCTU ESX-1 secretion system protein EccA1 OS=Mycobacterium tuberculosis (strain ATCC 25618 / H37Rv) GN=eccA1 PE=1 SV=1;A0A0H3MC79_MYCBP Uncharacterized protein OS=Mycobacterium bovis (strain BCG / Pasteur 1173P2) GN=BCG_3931 PE=4 SV=1</t>
  </si>
  <si>
    <t>P9WPH9</t>
  </si>
  <si>
    <t>A0A0H3MC79</t>
  </si>
  <si>
    <t>Rv3868</t>
  </si>
  <si>
    <t>A0A0H3MC83_MYCBP Conserved hypothetical alanine and glycine rich protein OS=Mycobacterium bovis (strain BCG / Pasteur 1173P2) GN=BCG_3936c PE=4 SV=1;ESPB_MYCTU ESX-1 secretion-associated protein EspB OS=Mycobacterium tuberculosis (strain ATCC 25618 / H37Rv</t>
  </si>
  <si>
    <t>A0A0H3MC83</t>
  </si>
  <si>
    <t>P9WJD9</t>
  </si>
  <si>
    <t>Rv3881c</t>
  </si>
  <si>
    <t>MYCP2_MYCTU Mycosin-2 OS=Mycobacterium tuberculosis (strain ATCC 25618 / H37Rv) GN=mycP2 PE=1 SV=1;A0A0H3MC87_MYCBP Possible secreted alanine and proline rich protease OS=Mycobacterium bovis (strain BCG / Pasteur 1173P2) GN=BCG_3941c PE=4 SV=1</t>
  </si>
  <si>
    <t>O05458</t>
  </si>
  <si>
    <t>A0A0H3MC87</t>
  </si>
  <si>
    <t>Rv3886c</t>
  </si>
  <si>
    <t>CUT2_MYCTU Probable cutinase cut2 OS=Mycobacterium tuberculosis (strain ATCC 25618 / H37Rv) GN=cut2 PE=1 SV=1;A0A0H3MC88_MYCBP Cutinase OS=Mycobacterium bovis (strain BCG / Pasteur 1173P2) GN=cut2 PE=3 SV=1</t>
  </si>
  <si>
    <t>Rv2301</t>
  </si>
  <si>
    <t>FAD21_MYCTU Putative fatty-acid--CoA ligase FadD21 OS=Mycobacterium tuberculosis (strain ATCC 25618 / H37Rv) GN=fadD21 PE=1 SV=1;A0A0H3MC97_MYCBP Probable fatty-acid--CoA ligase fadD21 OS=Mycobacterium bovis (strain BCG / Pasteur 1173P2) GN=fadD21 PE=4 SV=</t>
  </si>
  <si>
    <t>P9WQ49</t>
  </si>
  <si>
    <t>A0A0H3MC97</t>
  </si>
  <si>
    <t>Rv1185c</t>
  </si>
  <si>
    <t>O05294_MYCTU Alpha/beta hydrolase OS=Mycobacterium tuberculosis (strain ATCC 25618 / H37Rv) GN=Rv1192 PE=1 SV=1;A0A0H3MCA1_MYCBP Uncharacterized protein OS=Mycobacterium bovis (strain BCG / Pasteur 1173P2) GN=BCG_1252 PE=4 SV=1</t>
  </si>
  <si>
    <t>O05294</t>
  </si>
  <si>
    <t>A0A0H3MCA1</t>
  </si>
  <si>
    <t>Rv1192</t>
  </si>
  <si>
    <t>MVINL_MYCTU Probable peptidoglycan biosynthesis protein MviN OS=Mycobacterium tuberculosis (strain ATCC 25618 / H37Rv) GN=mviN PE=1 SV=1;A0A0H3MCA7_MYCBP Probable conserved transmembrane protein OS=Mycobacterium bovis (strain BCG / Pasteur 1173P2) GN=BCG_3</t>
  </si>
  <si>
    <t>P9WJK3</t>
  </si>
  <si>
    <t>A0A0H3MCA7</t>
  </si>
  <si>
    <t>Rv3910</t>
  </si>
  <si>
    <t>DAPE_MYCTU Putative succinyl-diaminopimelate desuccinylase DapE OS=Mycobacterium tuberculosis (strain ATCC 25618 / H37Rv) GN=dapE PE=1 SV=1;A0A0H3MCA9_MYCBP Probable succinyl-diaminopimelate desuccinylase dapE OS=Mycobacterium bovis (strain BCG / Pasteur 1</t>
  </si>
  <si>
    <t>P9WHS9</t>
  </si>
  <si>
    <t>A0A0H3MCA9</t>
  </si>
  <si>
    <t>Rv1202</t>
  </si>
  <si>
    <t>DHPS2_MYCTU Inactive dihydropteroate synthase 2 OS=Mycobacterium tuberculosis (strain ATCC 25618 / H37Rv) GN=folP2 PE=1 SV=1;A0A0H3MCB3_MYCBP Dihydropteroate synthase OS=Mycobacterium bovis (strain BCG / Pasteur 1173P2) GN=folP2 PE=3 SV=1</t>
  </si>
  <si>
    <t>P9WNC9</t>
  </si>
  <si>
    <t>A0A0H3MCB3</t>
  </si>
  <si>
    <t>Rv1207</t>
  </si>
  <si>
    <t>A0A0H3MCC0_MYCBP Probable tetronasin-transport atp-binding protein ABC transporter OS=Mycobacterium bovis (strain BCG / Pasteur 1173P2) GN=BCG_1278c PE=4 SV=1;O86311_MYCTU ABC transporter ATP-binding protein OS=Mycobacterium tuberculosis (strain ATCC 25618</t>
  </si>
  <si>
    <t>A0A0H3MCC0</t>
  </si>
  <si>
    <t>O86311</t>
  </si>
  <si>
    <t>Rv1218c</t>
  </si>
  <si>
    <t>VPB33_MYCTU Antitoxin VapB33 OS=Mycobacterium tuberculosis (strain ATCC 25618 / H37Rv) GN=vapB33 PE=1 SV=3;A0A0H3MCD4_MYCBP Uncharacterized protein OS=Mycobacterium bovis (strain BCG / Pasteur 1173P2) GN=BCG_1301 PE=4 SV=1</t>
  </si>
  <si>
    <t>O50456</t>
  </si>
  <si>
    <t>A0A0H3MCD4</t>
  </si>
  <si>
    <t>Rv1241</t>
  </si>
  <si>
    <t>Y2345_MYCTU UPF0603 protein Rv2345 OS=Mycobacterium tuberculosis (strain ATCC 25618 / H37Rv) GN=Rv2345 PE=1 SV=1;A0A0H3MCE9_MYCBP Possible conserved transmembrane protein OS=Mycobacterium bovis (strain BCG / Pasteur 1173P2) GN=BCG_2368 PE=4 SV=1</t>
  </si>
  <si>
    <t>P9WFJ5</t>
  </si>
  <si>
    <t>A0A0H3MCE9</t>
  </si>
  <si>
    <t>Rv2345</t>
  </si>
  <si>
    <t>ZUR_MYCTU Zinc uptake regulation protein OS=Mycobacterium tuberculosis (strain ATCC 25618 / H37Rv) GN=zur PE=1 SV=1;A0A0H3MCF3_MYCBP Probable ferric uptake regulation protein furB OS=Mycobacterium bovis (strain BCG / Pasteur 1173P2) GN=furB PE=3 SV=1</t>
  </si>
  <si>
    <t>P9WN85</t>
  </si>
  <si>
    <t>A0A0H3MCF3</t>
  </si>
  <si>
    <t>Rv2359</t>
  </si>
  <si>
    <t>Y2366_MYCTU UPF0053 protein Rv2366c OS=Mycobacterium tuberculosis (strain ATCC 25618 / H37Rv) GN=Rv2366c PE=1 SV=1;A0A0H3MCF7_MYCBP Probable conserved transmembrane protein OS=Mycobacterium bovis (strain BCG / Pasteur 1173P2) GN=BCG_2380c PE=4 SV=1</t>
  </si>
  <si>
    <t>P9WFP1</t>
  </si>
  <si>
    <t>A0A0H3MCF7</t>
  </si>
  <si>
    <t>Rv2366c</t>
  </si>
  <si>
    <t>Y1289_MYCTU Uncharacterized protein Rv1289 OS=Mycobacterium tuberculosis (strain ATCC 25618 / H37Rv) GN=Rv1289 PE=1 SV=1;A0A0H3MCI4_MYCBP Uncharacterized protein OS=Mycobacterium bovis (strain BCG / Pasteur 1173P2) GN=BCG_1348 PE=4 SV=1</t>
  </si>
  <si>
    <t>P9WM37</t>
  </si>
  <si>
    <t>A0A0H3MCI4</t>
  </si>
  <si>
    <t>Rv1289</t>
  </si>
  <si>
    <t>DHOM_MYCTU Homoserine dehydrogenase OS=Mycobacterium tuberculosis (strain ATCC 25618 / H37Rv) GN=hom PE=1 SV=1;A0A0H3MCI8_MYCBP Homoserine dehydrogenase OS=Mycobacterium bovis (strain BCG / Pasteur 1173P2) GN=thrA PE=3 SV=1</t>
  </si>
  <si>
    <t>P9WPX1</t>
  </si>
  <si>
    <t>A0A0H3MCI8</t>
  </si>
  <si>
    <t>Rv1294</t>
  </si>
  <si>
    <t>P71750_MYCTU Gamma-glutamyltransferase OS=Mycobacterium tuberculosis (strain ATCC 25618 / H37Rv) GN=ggtB PE=1 SV=2;A0A0H3MCJ0_MYCBP Probable gamma-glutamyltranspeptidase ggtB OS=Mycobacterium bovis (strain BCG / Pasteur 1173P2) GN=ggtB PE=4 SV=1</t>
  </si>
  <si>
    <t>P71750</t>
  </si>
  <si>
    <t>A0A0H3MCJ0</t>
  </si>
  <si>
    <t>Rv2394</t>
  </si>
  <si>
    <t>TSAC_MYCTU Putative threonylcarbamoyl-AMP synthase OS=Mycobacterium tuberculosis (strain ATCC 25618 / H37Rv) GN=Rv1301 PE=1 SV=1;A0A0H3MCJ2_MYCBP Uncharacterized protein OS=Mycobacterium bovis (strain BCG / Pasteur 1173P2) GN=BCG_1361 PE=3 SV=1</t>
  </si>
  <si>
    <t>P9WGC9</t>
  </si>
  <si>
    <t>A0A0H3MCJ2</t>
  </si>
  <si>
    <t>Rv1301</t>
  </si>
  <si>
    <t>A0A0H3MCK0_MYCBP Uncharacterized protein OS=Mycobacterium bovis (strain BCG / Pasteur 1173P2) GN=BCG_2418 PE=4 SV=1;TREH_MYCTU Trehalase OS=Mycobacterium tuberculosis (strain ATCC 25618 / H37Rv) GN=Rv2402 PE=1 SV=2</t>
  </si>
  <si>
    <t>P71734_MYCTU Conserved protein OS=Mycobacterium tuberculosis (strain ATCC 25618 / H37Rv) GN=Rv2409c PE=1 SV=1;A0A0H3MCK4_MYCBP Uncharacterized protein OS=Mycobacterium bovis (strain BCG / Pasteur 1173P2) GN=BCG_2425c PE=4 SV=1</t>
  </si>
  <si>
    <t>P71734</t>
  </si>
  <si>
    <t>A0A0H3MCK4</t>
  </si>
  <si>
    <t>Rv2409c</t>
  </si>
  <si>
    <t>A0A0H3MCL6_MYCBP Uncharacterized protein OS=Mycobacterium bovis (strain BCG / Pasteur 1173P2) GN=BCG_2443c PE=4 SV=1;P71922_MYCTU ATPase OS=Mycobacterium tuberculosis (strain ATCC 25618 / H37Rv) GN=Rv2426c PE=1 SV=2</t>
  </si>
  <si>
    <t>A0A0H3MCL6</t>
  </si>
  <si>
    <t>P71922</t>
  </si>
  <si>
    <t>Rv2426c</t>
  </si>
  <si>
    <t>GLGE_MYCTU Alpha-1,4-glucan:maltose-1-phosphate maltosyltransferase OS=Mycobacterium tuberculosis (strain ATCC 25618 / H37Rv) GN=glgE PE=1 SV=1;A0A0H3MCL7_MYCBP Alpha-1,4-glucan:maltose-1-phosphate maltosyltransferase OS=Mycobacterium bovis (strain BCG / P</t>
  </si>
  <si>
    <t>P9WQ17</t>
  </si>
  <si>
    <t>A0A0H3MCL7</t>
  </si>
  <si>
    <t>Rv1327c</t>
  </si>
  <si>
    <t>Y1333_MYCTU Uncharacterized aminopeptidase Rv1333 OS=Mycobacterium tuberculosis (strain ATCC 25618 / H37Rv) GN=Rv1333 PE=1 SV=1;A0A0H3MCM3_MYCBP Probable hydrolase OS=Mycobacterium bovis (strain BCG / Pasteur 1173P2) GN=BCG_1395 PE=4 SV=1</t>
  </si>
  <si>
    <t>P9WM23</t>
  </si>
  <si>
    <t>A0A0H3MCM3</t>
  </si>
  <si>
    <t>Rv1333</t>
  </si>
  <si>
    <t>NADE_MYCTU Glutamine-dependent NAD(+) synthetase OS=Mycobacterium tuberculosis (strain ATCC 25618 / H37Rv) GN=nadE PE=1 SV=1;A0A0H3MCM6_MYCBP Glutamine-dependent NAD(+) synthetase OS=Mycobacterium bovis (strain BCG / Pasteur 1173P2) GN=nadE PE=3 SV=1</t>
  </si>
  <si>
    <t>P9WJJ3</t>
  </si>
  <si>
    <t>A0A0H3MCM6</t>
  </si>
  <si>
    <t>Rv2438c</t>
  </si>
  <si>
    <t>Y1339_MYCTU Uncharacterized protein Rv1339 OS=Mycobacterium tuberculosis (strain ATCC 25618 / H37Rv) GN=Rv1339 PE=1 SV=1;A0A0H3MCM7_MYCBP Uncharacterized protein OS=Mycobacterium bovis (strain BCG / Pasteur 1173P2) GN=BCG_1401 PE=4 SV=1</t>
  </si>
  <si>
    <t>P9WGC1</t>
  </si>
  <si>
    <t>A0A0H3MCM7</t>
  </si>
  <si>
    <t>Rv1339</t>
  </si>
  <si>
    <t>Y1360_MYCTU Uncharacterized protein Rv1360 OS=Mycobacterium tuberculosis (strain ATCC 25618 / H37Rv) GN=Rv1360 PE=1 SV=1;A0A0H3MCP9_MYCBP Probable oxidoreductase OS=Mycobacterium bovis (strain BCG / Pasteur 1173P2) GN=BCG_1422 PE=4 SV=1</t>
  </si>
  <si>
    <t>P9WM03</t>
  </si>
  <si>
    <t>A0A0H3MCP9</t>
  </si>
  <si>
    <t>Rv1360</t>
  </si>
  <si>
    <t>P71805_MYCTU Putative transferase OS=Mycobacterium tuberculosis (strain ATCC 25618 / H37Rv) GN=Rv1377c PE=1 SV=3;A0A0H3MCR5_MYCBP Putative transferase OS=Mycobacterium bovis (strain BCG / Pasteur 1173P2) GN=BCG_1438c PE=4 SV=1</t>
  </si>
  <si>
    <t>P71805</t>
  </si>
  <si>
    <t>A0A0H3MCR5</t>
  </si>
  <si>
    <t>Rv1377c</t>
  </si>
  <si>
    <t>BKDB_MYCTU 3-methyl-2-oxobutanoate dehydrogenase subunit beta OS=Mycobacterium tuberculosis (strain ATCC 25618 / H37Rv) GN=bkdB PE=1 SV=1;A0A0H3MCR6_MYCBP Probable pyruvate dehydrogenase E1 component (Beta subunit) pdhB OS=Mycobacterium bovis (strain BCG /</t>
  </si>
  <si>
    <t>P9WIS1</t>
  </si>
  <si>
    <t>A0A0H3MCR6</t>
  </si>
  <si>
    <t>Rv2496c</t>
  </si>
  <si>
    <t>CARB_MYCTU Carbamoyl-phosphate synthase large chain OS=Mycobacterium tuberculosis (strain ATCC 25618 / H37Rv) GN=carB PE=1 SV=1;A0A0H3MCS3_MYCBP Carbamoyl-phosphate synthase large chain OS=Mycobacterium bovis (strain BCG / Pasteur 1173P2) GN=carB PE=3 SV=1</t>
  </si>
  <si>
    <t>P9WPK3</t>
  </si>
  <si>
    <t>A0A0H3MCS3</t>
  </si>
  <si>
    <t>Rv1384</t>
  </si>
  <si>
    <t>I6YDM0_MYCTU Uncharacterized protein OS=Mycobacterium tuberculosis (strain ATCC 25618 / H37Rv) GN=Rv2516c PE=1 SV=1;A0A0H3MCT5_MYCBP Uncharacterized protein OS=Mycobacterium bovis (strain BCG / Pasteur 1173P2) GN=BCG_2537c PE=4 SV=1</t>
  </si>
  <si>
    <t>I6YDM0</t>
  </si>
  <si>
    <t>A0A0H3MCT5</t>
  </si>
  <si>
    <t>Rv2516c</t>
  </si>
  <si>
    <t>BCP_MYCTU Putative peroxiredoxin Rv2521 OS=Mycobacterium tuberculosis (strain ATCC 25618 / H37Rv) GN=bcp PE=1 SV=1;A0A0H3MCT9_MYCBP Probable bacterioferritin comigratory protein bcp OS=Mycobacterium bovis (strain BCG / Pasteur 1173P2) GN=bcp PE=4 SV=1</t>
  </si>
  <si>
    <t>P9WIE1</t>
  </si>
  <si>
    <t>A0A0H3MCT9</t>
  </si>
  <si>
    <t>Rv2521</t>
  </si>
  <si>
    <t>I6X4K0_MYCTU Amino acid decarboxylase OS=Mycobacterium tuberculosis (strain ATCC 25618 / H37Rv) GN=Rv2531c PE=1 SV=1;A0A0H3MCU8_MYCBP Probable amino acid decarboxylase OS=Mycobacterium bovis (strain BCG / Pasteur 1173P2) GN=BCG_2553c PE=4 SV=1</t>
  </si>
  <si>
    <t>I6X4K0</t>
  </si>
  <si>
    <t>A0A0H3MCU8</t>
  </si>
  <si>
    <t>Rv2531c</t>
  </si>
  <si>
    <t>O06830_MYCTU Glycerol acyltransferase OS=Mycobacterium tuberculosis (strain ATCC 25618 / H37Rv) GN=Rv1428c PE=1 SV=1;A0A0H3MCW7_MYCBP Uncharacterized protein OS=Mycobacterium bovis (strain BCG / Pasteur 1173P2) GN=BCG_1489c PE=4 SV=1</t>
  </si>
  <si>
    <t>O06830</t>
  </si>
  <si>
    <t>A0A0H3MCW7</t>
  </si>
  <si>
    <t>Rv1428c</t>
  </si>
  <si>
    <t>Y2563_MYCTU Uncharacterized ABC transporter permease Rv2563 OS=Mycobacterium tuberculosis (strain ATCC 25618 / H37Rv) GN=Rv2563 PE=1 SV=1;A0A0H3MCW8_MYCBP Probable glutamine-transport transmembrane protein ABC transporter OS=Mycobacterium bovis (strain BCG</t>
  </si>
  <si>
    <t>P9WG15</t>
  </si>
  <si>
    <t>A0A0H3MCW8</t>
  </si>
  <si>
    <t>Rv0072/Rv2563</t>
  </si>
  <si>
    <t>Y2567_MYCTU Uncharacterized protein Rv2567 OS=Mycobacterium tuberculosis (strain ATCC 25618 / H37Rv) GN=Rv2567 PE=1 SV=1;A0A0H3MCX2_MYCBP Conserved hypothetical alanine and leucine rich protein OS=Mycobacterium bovis (strain BCG / Pasteur 1173P2) GN=BCG_25</t>
  </si>
  <si>
    <t>P9WL97</t>
  </si>
  <si>
    <t>A0A0H3MCX2</t>
  </si>
  <si>
    <t>Rv2567</t>
  </si>
  <si>
    <t>SYDND_MYCTU Aspartate--tRNA(Asp/Asn) ligase OS=Mycobacterium tuberculosis (strain ATCC 25618 / H37Rv) GN=aspS PE=1 SV=1;A0A0H3MCX5_MYCBP Aspartate--tRNA(Asp/Asn) ligase OS=Mycobacterium bovis (strain BCG / Pasteur 1173P2) GN=aspS PE=3 SV=1</t>
  </si>
  <si>
    <t>P9WFW3</t>
  </si>
  <si>
    <t>A0A0H3MCX5</t>
  </si>
  <si>
    <t>Rv2572c</t>
  </si>
  <si>
    <t>6PGL_MYCTU 6-phosphogluconolactonase OS=Mycobacterium tuberculosis (strain ATCC 25618 / H37Rv) GN=pgl PE=1 SV=1;A0A0H3MCY2_MYCBP Probable 6-phosphogluconolactonase devB OS=Mycobacterium bovis (strain BCG / Pasteur 1173P2) GN=devB PE=4 SV=1</t>
  </si>
  <si>
    <t>P9WQP5</t>
  </si>
  <si>
    <t>A0A0H3MCY2</t>
  </si>
  <si>
    <t>Rv1445c</t>
  </si>
  <si>
    <t>Y2585_MYCTU Uncharacterized lipoprotein Rv2585c OS=Mycobacterium tuberculosis (strain ATCC 25618 / H37Rv) GN=Rv2585c PE=1 SV=1;A0A0H3MCY3_MYCBP Possible conserved lipoprotein OS=Mycobacterium bovis (strain BCG / Pasteur 1173P2) GN=BCG_2608c PE=4 SV=1</t>
  </si>
  <si>
    <t>P9WL77</t>
  </si>
  <si>
    <t>A0A0H3MCY3</t>
  </si>
  <si>
    <t>Rv2585c</t>
  </si>
  <si>
    <t>Q50631_MYCTU Oxidoreductase OS=Mycobacterium tuberculosis (strain ATCC 25618 / H37Rv) GN=fadD9 PE=1 SV=1;A0A0H3MCY6_MYCBP Probable fatty-acid-CoA ligase fadD9 OS=Mycobacterium bovis (strain BCG / Pasteur 1173P2) GN=fadD9 PE=4 SV=1</t>
  </si>
  <si>
    <t>Q50631</t>
  </si>
  <si>
    <t>A0A0H3MCY6</t>
  </si>
  <si>
    <t>Rv2590</t>
  </si>
  <si>
    <t>PIMA_MYCTU Phosphatidyl-myo-inositol mannosyltransferase OS=Mycobacterium tuberculosis (strain ATCC 25618 / H37Rv) GN=pimA PE=1 SV=1;A0A0H3MCZ7_MYCBP Alpha-mannosyltransferase pimA OS=Mycobacterium bovis (strain BCG / Pasteur 1173P2) GN=pimA PE=4 SV=1</t>
  </si>
  <si>
    <t>P9WMZ5</t>
  </si>
  <si>
    <t>A0A0H3MCZ7</t>
  </si>
  <si>
    <t>Rv2610c</t>
  </si>
  <si>
    <t>A0A0H3MD01_MYCBP Uncharacterized protein OS=Mycobacterium bovis (strain BCG / Pasteur 1173P2) GN=BCG_1523 PE=4 SV=1;Y1462_MYCTU UPF0051 protein Rv1462 OS=Mycobacterium tuberculosis (strain ATCC 25618 / H37Rv) GN=Rv1462 PE=1 SV=1</t>
  </si>
  <si>
    <t>A0A0H3MD01</t>
  </si>
  <si>
    <t>P9WFP5</t>
  </si>
  <si>
    <t>Rv1462</t>
  </si>
  <si>
    <t>O53158_MYCTU Butyryl-CoA dehydrogenase OS=Mycobacterium tuberculosis (strain ATCC 25618 / H37Rv) GN=fadE15 PE=1 SV=1;A0A0H3MD06_MYCBP Probable acyl-CoA dehydrogenase fadE15 OS=Mycobacterium bovis (strain BCG / Pasteur 1173P2) GN=fadE15 PE=3 SV=1</t>
  </si>
  <si>
    <t>O53158</t>
  </si>
  <si>
    <t>A0A0H3MD06</t>
  </si>
  <si>
    <t>Rv1467c</t>
  </si>
  <si>
    <t>O06194_MYCTU Conserved protein OS=Mycobacterium tuberculosis (strain ATCC 25618 / H37Rv) GN=Rv2619c PE=1 SV=1;A0A0H3MD07_MYCBP Uncharacterized protein OS=Mycobacterium bovis (strain BCG / Pasteur 1173P2) GN=BCG_2646c PE=4 SV=1</t>
  </si>
  <si>
    <t>Rv2619c</t>
  </si>
  <si>
    <t>ECH12_MYCTU Probable enoyl-CoA hydratase echA12 OS=Mycobacterium tuberculosis (strain ATCC 25618 / H37Rv) GN=echA12 PE=1 SV=1;A0A0H3MD11_MYCBP Possible enoyl-CoA hydratase echA12 OS=Mycobacterium bovis (strain BCG / Pasteur 1173P2) GN=echA12 PE=3 SV=1</t>
  </si>
  <si>
    <t>P9WNN7</t>
  </si>
  <si>
    <t>A0A0H3MD11</t>
  </si>
  <si>
    <t>Rv1472</t>
  </si>
  <si>
    <t>O53167_MYCTU Membrane protein OS=Mycobacterium tuberculosis (strain ATCC 25618 / H37Rv) GN=Rv1476 PE=1 SV=1;A0A0H3MD15_MYCBP Possible membrane protein OS=Mycobacterium bovis (strain BCG / Pasteur 1173P2) GN=BCG_1538 PE=4 SV=1</t>
  </si>
  <si>
    <t>O53167</t>
  </si>
  <si>
    <t>A0A0H3MD15</t>
  </si>
  <si>
    <t>Rv1476</t>
  </si>
  <si>
    <t>Y2629_MYCTU Uncharacterized protein Rv2629 OS=Mycobacterium tuberculosis (strain ATCC 25618 / H37Rv) GN=Rv2629 PE=1 SV=1;A0A0H3MD16_MYCBP Uncharacterized protein OS=Mycobacterium bovis (strain BCG / Pasteur 1173P2) GN=BCG_2656 PE=4 SV=1</t>
  </si>
  <si>
    <t>P9WL63</t>
  </si>
  <si>
    <t>A0A0H3MD16</t>
  </si>
  <si>
    <t>Rv2629</t>
  </si>
  <si>
    <t>Y1488_MYCTU Uncharacterized protein Rv1488 OS=Mycobacterium tuberculosis (strain ATCC 25618 / H37Rv) GN=Rv1488 PE=1 SV=1;A0A0H3MD23_MYCBP Possible exported conserved protein OS=Mycobacterium bovis (strain BCG / Pasteur 1173P2) GN=BCG_1550 PE=4 SV=1</t>
  </si>
  <si>
    <t>P9WPR9</t>
  </si>
  <si>
    <t>A0A0H3MD23</t>
  </si>
  <si>
    <t>Rv1488</t>
  </si>
  <si>
    <t>MUTA_MYCTU Probable methylmalonyl-CoA mutase small subunit OS=Mycobacterium tuberculosis (strain ATCC 25618 / H37Rv) GN=mutA PE=1 SV=1;A0A0H3MD27_MYCBP Probable methylmalonyl-CoA mutase small subunit mutA OS=Mycobacterium bovis (strain BCG / Pasteur 1173P2</t>
  </si>
  <si>
    <t>P9WJK7</t>
  </si>
  <si>
    <t>A0A0H3MD27</t>
  </si>
  <si>
    <t>Rv1492</t>
  </si>
  <si>
    <t>P71778_MYCTU Esterase OS=Mycobacterium tuberculosis (strain ATCC 25618 / H37Rv) GN=lipL PE=4 SV=2;A0A0H3MD31_MYCBP Probable esterase lipL OS=Mycobacterium bovis (strain BCG / Pasteur 1173P2) GN=lipL PE=4 SV=1</t>
  </si>
  <si>
    <t>P71778</t>
  </si>
  <si>
    <t>A0A0H3MD31</t>
  </si>
  <si>
    <t>Rv1497</t>
  </si>
  <si>
    <t>Q50584_MYCTU Methyltransferase OS=Mycobacterium tuberculosis (strain ATCC 25618 / H37Rv) GN=Rv1523 PE=1 SV=2;A0A0H3MD48_MYCBP Probable methyltransferase OS=Mycobacterium bovis (strain BCG / Pasteur 1173P2) GN=BCG_1575 PE=4 SV=1</t>
  </si>
  <si>
    <t>Q50584</t>
  </si>
  <si>
    <t>A0A0H3MD48</t>
  </si>
  <si>
    <t>Rv1523</t>
  </si>
  <si>
    <t>A0A0H3MD55_MYCBP TRK system potassium uptake protein ceoB OS=Mycobacterium bovis (strain BCG / Pasteur 1173P2) GN=ceoB PE=4 SV=1;I6XF25_MYCTU Potassium transporter TrkA OS=Mycobacterium tuberculosis (strain ATCC 25618 / H37Rv) GN=ceoB PE=1 SV=1</t>
  </si>
  <si>
    <t>A0A0H3MD55</t>
  </si>
  <si>
    <t>I6XF25</t>
  </si>
  <si>
    <t>Rv2691</t>
  </si>
  <si>
    <t>Y1533_MYCTU Putative monooxygenase Rv1533 OS=Mycobacterium tuberculosis (strain ATCC 25618 / H37Rv) GN=Rv1533 PE=1 SV=1;A0A0H3MD57_MYCBP Uncharacterized protein OS=Mycobacterium bovis (strain BCG / Pasteur 1173P2) GN=BCG_1585 PE=4 SV=1</t>
  </si>
  <si>
    <t>O06179</t>
  </si>
  <si>
    <t>A0A0H3MD57</t>
  </si>
  <si>
    <t>Rv1533</t>
  </si>
  <si>
    <t>I6XF31_MYCTU Conserved alanine and glycine and valine rich protein OS=Mycobacterium tuberculosis (strain ATCC 25618 / H37Rv) GN=Rv2696c PE=1 SV=1;A0A0H3MD60_MYCBP Conserved hypothetical alanine and glycine and valine rich protein OS=Mycobacterium bovis (st</t>
  </si>
  <si>
    <t>I6XF31</t>
  </si>
  <si>
    <t>A0A0H3MD60</t>
  </si>
  <si>
    <t>Rv2696c</t>
  </si>
  <si>
    <t>ASPG_MYCTU Probable L-asparaginase OS=Mycobacterium tuberculosis (strain ATCC 25618 / H37Rv) GN=ansA PE=1 SV=1;A0A0H3MD61_MYCBP Probable L-aparaginase ansA OS=Mycobacterium bovis (strain BCG / Pasteur 1173P2) GN=ansA PE=4 SV=1</t>
  </si>
  <si>
    <t>P9WPX5</t>
  </si>
  <si>
    <t>A0A0H3MD61</t>
  </si>
  <si>
    <t>Rv1538c</t>
  </si>
  <si>
    <t>PPGK_MYCTU Polyphosphate glucokinase OS=Mycobacterium tuberculosis (strain ATCC 25618 / H37Rv) GN=ppgK PE=1 SV=1;A0A0H3MD65_MYCBP Polyphosphate glucokinase ppgK OS=Mycobacterium bovis (strain BCG / Pasteur 1173P2) GN=ppgK PE=4 SV=1</t>
  </si>
  <si>
    <t>P9WIN1</t>
  </si>
  <si>
    <t>A0A0H3MD65</t>
  </si>
  <si>
    <t>Rv2702</t>
  </si>
  <si>
    <t>A0A0H3MD77_MYCBP Possible conserved transmembrane alanine and glycine rich protein OS=Mycobacterium bovis (strain BCG / Pasteur 1173P2) GN=BCG_2734c PE=4 SV=1;I6XF52_MYCTU Membrane protein OS=Mycobacterium tuberculosis (strain ATCC 25618 / H37Rv) GN=Rv2721</t>
  </si>
  <si>
    <t>A0A0H3MD77</t>
  </si>
  <si>
    <t>I6XF52</t>
  </si>
  <si>
    <t>Rv2721c</t>
  </si>
  <si>
    <t>Y1556_MYCTU Uncharacterized HTH-type transcriptional regulator Rv1556 OS=Mycobacterium tuberculosis (strain ATCC 25618 / H37Rv) GN=Rv1556 PE=1 SV=1;A0A0H3MD79_MYCBP Possible regulatory protein OS=Mycobacterium bovis (strain BCG / Pasteur 1173P2) GN=BCG_160</t>
  </si>
  <si>
    <t>P9WMD1</t>
  </si>
  <si>
    <t>A0A0H3MD79</t>
  </si>
  <si>
    <t>Rv1556</t>
  </si>
  <si>
    <t>I6X579_MYCTU Conserved alanine rich protein OS=Mycobacterium tuberculosis (strain ATCC 25618 / H37Rv) GN=Rv2728c PE=1 SV=1;A0A0H3MD82_MYCBP Conserved hypothetical alanine rich protein OS=Mycobacterium bovis (strain BCG / Pasteur 1173P2) GN=BCG_2741c PE=4 S</t>
  </si>
  <si>
    <t>I6X579</t>
  </si>
  <si>
    <t>A0A0H3MD82</t>
  </si>
  <si>
    <t>Rv2728c</t>
  </si>
  <si>
    <t>O33282_MYCTU Glycosyl transferase OS=Mycobacterium tuberculosis (strain ATCC 25618 / H37Rv) GN=Rv2739c PE=1 SV=3;A0A0H3MD91_MYCBP Possible alanine rich transferase OS=Mycobacterium bovis (strain BCG / Pasteur 1173P2) GN=BCG_2753c PE=4 SV=1</t>
  </si>
  <si>
    <t>O33282</t>
  </si>
  <si>
    <t>A0A0H3MD91</t>
  </si>
  <si>
    <t>Rv2739c</t>
  </si>
  <si>
    <t>A0A0H3MDA4_MYCBP Uncharacterized protein OS=Mycobacterium bovis (strain BCG / Pasteur 1173P2) GN=BCG_1630c PE=4 SV=1;Y1592_MYCTU Probable inactive lipase Rv1592c OS=Mycobacterium tuberculosis (strain ATCC 25618 / H37Rv) GN=Rv1592c PE=1 SV=1</t>
  </si>
  <si>
    <t>A0A0H3MDA4</t>
  </si>
  <si>
    <t>BCPB_MYCTU Putative peroxiredoxin Rv1608c OS=Mycobacterium tuberculosis (strain ATCC 25618 / H37Rv) GN=bcpB PE=1 SV=1;A0A0H3MDB6_MYCBP Probable peroxidoxin bcpB OS=Mycobacterium bovis (strain BCG / Pasteur 1173P2) GN=bcpB PE=4 SV=1</t>
  </si>
  <si>
    <t>P9WID9</t>
  </si>
  <si>
    <t>A0A0H3MDB6</t>
  </si>
  <si>
    <t>Rv1608c</t>
  </si>
  <si>
    <t>O33317_MYCTU GCN5-related N-acetyltransferase OS=Mycobacterium tuberculosis (strain ATCC 25618 / H37Rv) GN=Rv2775 PE=4 SV=3;A0A0H3MDE0_MYCBP Uncharacterized protein OS=Mycobacterium bovis (strain BCG / Pasteur 1173P2) GN=BCG_2792 PE=4 SV=1</t>
  </si>
  <si>
    <t>PDTAR_MYCTU Probable transcriptional regulatory protein pdtaR OS=Mycobacterium tuberculosis (strain ATCC 25618 / H37Rv) GN=pdtaR PE=1 SV=1;A0A0H3MDF0_MYCBP Probable two-component system transcriptional regulator OS=Mycobacterium bovis (strain BCG / Pasteur</t>
  </si>
  <si>
    <t>P9WGM3</t>
  </si>
  <si>
    <t>A0A0H3MDF0</t>
  </si>
  <si>
    <t>Rv1626</t>
  </si>
  <si>
    <t>COAE_MYCTU Dephospho-CoA kinase OS=Mycobacterium tuberculosis (strain ATCC 25618 / H37Rv) GN=coaE PE=1 SV=1;A0A0H3MDF4_MYCBP Dephospho-CoA kinase OS=Mycobacterium bovis (strain BCG / Pasteur 1173P2) GN=coaE PE=3 SV=1</t>
  </si>
  <si>
    <t>Rv1631</t>
  </si>
  <si>
    <t>Y1636_MYCTU Universal stress protein Rv1636 OS=Mycobacterium tuberculosis (strain ATCC 25618 / H37Rv) GN=Rv1636 PE=1 SV=1;A0A0H3MDG1_MYCBP Uncharacterized protein OS=Mycobacterium bovis (strain BCG / Pasteur 1173P2) GN=TB15.3 PE=3 SV=1</t>
  </si>
  <si>
    <t>P9WFC9</t>
  </si>
  <si>
    <t>A0A0H3MDG1</t>
  </si>
  <si>
    <t>Rv1636</t>
  </si>
  <si>
    <t>IF3_MYCTU Translation initiation factor IF-3 OS=Mycobacterium tuberculosis (strain ATCC 25618 / H37Rv) GN=infC PE=1 SV=1;A0A0H3MDG6_MYCBP Translation initiation factor IF-3 OS=Mycobacterium bovis (strain BCG / Pasteur 1173P2) GN=infC PE=3 SV=1</t>
  </si>
  <si>
    <t>P9WKJ9</t>
  </si>
  <si>
    <t>A0A0H3MDG6</t>
  </si>
  <si>
    <t>Rv1641</t>
  </si>
  <si>
    <t>PKS10_MYCTU Polyketide synthase-like Pks10 OS=Mycobacterium tuberculosis (strain ATCC 25618 / H37Rv) GN=pks10 PE=1 SV=1;A0A0H3MDH4_MYCBP Possible chalcone synthase pks10 OS=Mycobacterium bovis (strain BCG / Pasteur 1173P2) GN=pks10 PE=4 SV=1</t>
  </si>
  <si>
    <t>P9WPF5</t>
  </si>
  <si>
    <t>A0A0H3MDH4</t>
  </si>
  <si>
    <t>Rv1660</t>
  </si>
  <si>
    <t>CAS10_MYCTU CRISPR-associated protein Cas10/Csm1 OS=Mycobacterium tuberculosis (strain ATCC 25618 / H37Rv) GN=cas10 PE=1 SV=1;A0A0H3MDI0_MYCBP Uncharacterized protein OS=Mycobacterium bovis (strain BCG / Pasteur 1173P2) GN=BCG_2842c PE=4 SV=1</t>
  </si>
  <si>
    <t>P71629</t>
  </si>
  <si>
    <t>A0A0H3MDI0</t>
  </si>
  <si>
    <t>Rv2823c</t>
  </si>
  <si>
    <t>PKS11_MYCTU Alpha-pyrone synthesis polyketide synthase-like Pks11 OS=Mycobacterium tuberculosis (strain ATCC 25618 / H37Rv) GN=pks11 PE=1 SV=1;A0A0H3MDI1_MYCBP Possible chalcone synthase pks11 OS=Mycobacterium bovis (strain BCG / Pasteur 1173P2) GN=pks11 P</t>
  </si>
  <si>
    <t>P9WPF3</t>
  </si>
  <si>
    <t>A0A0H3MDI1</t>
  </si>
  <si>
    <t>Rv1665</t>
  </si>
  <si>
    <t>I6X5G8_MYCTU Uncharacterized protein OS=Mycobacterium tuberculosis (strain ATCC 25618 / H37Rv) GN=Rv2828c PE=1 SV=1;A0A0H3MDI4_MYCBP Uncharacterized protein OS=Mycobacterium bovis (strain BCG / Pasteur 1173P2) GN=BCG_2847c PE=4 SV=1;P71627_MYCTU Uncharacte</t>
  </si>
  <si>
    <t>I6X5G8</t>
  </si>
  <si>
    <t>A0A0H3MDI4</t>
  </si>
  <si>
    <t>Rv2825c/Rv2828c</t>
  </si>
  <si>
    <t>O53923_MYCTU Uncharacterized protein OS=Mycobacterium tuberculosis (strain ATCC 25618 / H37Rv) GN=Rv1676 PE=1 SV=1;A0A0H3MDJ0_MYCBP Uncharacterized protein OS=Mycobacterium bovis (strain BCG / Pasteur 1173P2) GN=BCG_1714 PE=4 SV=1</t>
  </si>
  <si>
    <t>O53923</t>
  </si>
  <si>
    <t>A0A0H3MDJ0</t>
  </si>
  <si>
    <t>Rv1676</t>
  </si>
  <si>
    <t>NRNA_MYCTU Bifunctional oligoribonuclease and PAP phosphatase NrnA OS=Mycobacterium tuberculosis (strain ATCC 25618 / H37Rv) GN=nrnA PE=1 SV=2;A0A0H3MDJ3_MYCBP Uncharacterized protein OS=Mycobacterium bovis (strain BCG / Pasteur 1173P2) GN=BCG_2857c PE=4 S</t>
  </si>
  <si>
    <t>P71615</t>
  </si>
  <si>
    <t>A0A0H3MDJ3</t>
  </si>
  <si>
    <t>Rv2837c</t>
  </si>
  <si>
    <t>Y2851_MYCTU UPF0039 protein Rv2851c OS=Mycobacterium tuberculosis (strain ATCC 25618 / H37Rv) GN=Rv2851c PE=1 SV=1;A0A0H3MDJ8_MYCBP Uncharacterized protein OS=Mycobacterium bovis (strain BCG / Pasteur 1173P2) GN=BCG_2871c PE=4 SV=1</t>
  </si>
  <si>
    <t>P9WFQ5</t>
  </si>
  <si>
    <t>A0A0H3MDJ8</t>
  </si>
  <si>
    <t>Rv2851c</t>
  </si>
  <si>
    <t>I6X5K1_MYCTU Glutamine synthetase OS=Mycobacterium tuberculosis (strain ATCC 25618 / H37Rv) GN=glnA4 PE=1 SV=1;A0A0H3MDK3_MYCBP Probable glutamine synthetase glnA4 OS=Mycobacterium bovis (strain BCG / Pasteur 1173P2) GN=glnA4 PE=3 SV=1</t>
  </si>
  <si>
    <t>I6X5K1</t>
  </si>
  <si>
    <t>A0A0H3MDK3</t>
  </si>
  <si>
    <t>Rv2860c</t>
  </si>
  <si>
    <t>MP83_MYCTU Cell surface glycolipoprotein MPT83 OS=Mycobacterium tuberculosis (strain ATCC 25618 / H37Rv) GN=mpt83 PE=1 SV=1;A0A0H3MDK8_MYCBP Cell surface lipoprotein mpb83 OS=Mycobacterium bovis (strain BCG / Pasteur 1173P2) GN=mpb83 PE=4 SV=1</t>
  </si>
  <si>
    <t>P9WNF3</t>
  </si>
  <si>
    <t>A0A0H3MDK8</t>
  </si>
  <si>
    <t>Rv2873</t>
  </si>
  <si>
    <t>MPT53_MYCTU Soluble secreted antigen MPT53 OS=Mycobacterium tuberculosis (strain ATCC 25618 / H37Rv) GN=mpt53 PE=1 SV=1;A0A0H3MDK9_MYCBP Soluble secreted antigen mpb53 OS=Mycobacterium bovis (strain BCG / Pasteur 1173P2) GN=mpb53 PE=4 SV=1</t>
  </si>
  <si>
    <t>P9WG65</t>
  </si>
  <si>
    <t>A0A0H3MDK9</t>
  </si>
  <si>
    <t>Rv2878c</t>
  </si>
  <si>
    <t>Y2887_MYCTU Uncharacterized HTH-type transcriptional regulator Rv2887 OS=Mycobacterium tuberculosis (strain ATCC 25618 / H37Rv) GN=Rv2887 PE=1 SV=1;A0A0H3MDL1_MYCBP Probable transcriptional regulatory protein OS=Mycobacterium bovis (strain BCG / Pasteur 11</t>
  </si>
  <si>
    <t>P9WME9</t>
  </si>
  <si>
    <t>A0A0H3MDL1</t>
  </si>
  <si>
    <t>Rv2887</t>
  </si>
  <si>
    <t>I6YEN3_MYCTU Oxidoreductase OS=Mycobacterium tuberculosis (strain ATCC 25618 / H37Rv) GN=Rv2893 PE=1 SV=1;A0A0H3MDL5_MYCBP Possible oxidoreductase OS=Mycobacterium bovis (strain BCG / Pasteur 1173P2) GN=BCG_2914 PE=4 SV=1</t>
  </si>
  <si>
    <t>I6YEN3</t>
  </si>
  <si>
    <t>A0A0H3MDL5</t>
  </si>
  <si>
    <t>Rv2893</t>
  </si>
  <si>
    <t>G3PP_MYCTU D,L-glycerol 3-phosphate phosphatase OS=Mycobacterium tuberculosis (strain ATCC 25618 / H37Rv) GN=Rv1692 PE=1 SV=1;A0A0H3MDM8_MYCBP Probable phosphatase OS=Mycobacterium bovis (strain BCG / Pasteur 1173P2) GN=BCG_1730 PE=4 SV=1</t>
  </si>
  <si>
    <t>O33194</t>
  </si>
  <si>
    <t>A0A0H3MDM8</t>
  </si>
  <si>
    <t>Rv1692</t>
  </si>
  <si>
    <t>SRP54_MYCTU Signal recognition particle protein OS=Mycobacterium tuberculosis (strain ATCC 25618 / H37Rv) GN=ffh PE=1 SV=1;A0A0H3MDM9_MYCBP Signal recognition particle protein OS=Mycobacterium bovis (strain BCG / Pasteur 1173P2) GN=ffh PE=3 SV=1</t>
  </si>
  <si>
    <t>P9WGD7</t>
  </si>
  <si>
    <t>A0A0H3MDM9</t>
  </si>
  <si>
    <t>Rv2916c</t>
  </si>
  <si>
    <t>FTSY_MYCTU Signal recognition particle receptor FtsY OS=Mycobacterium tuberculosis (strain ATCC 25618 / H37Rv) GN=ftsY PE=1 SV=1;A0A0H3MDN2_MYCBP Signal recognition particle receptor FtsY OS=Mycobacterium bovis (strain BCG / Pasteur 1173P2) GN=ftsY PE=3 SV</t>
  </si>
  <si>
    <t>P9WGD9</t>
  </si>
  <si>
    <t>A0A0H3MDN2</t>
  </si>
  <si>
    <t>Rv2921c</t>
  </si>
  <si>
    <t>A0A0H3MDN4_MYCBP Probable catechol-o-methyltransferase OS=Mycobacterium bovis (strain BCG / Pasteur 1173P2) GN=BCG_1741c PE=4 SV=1;L0TAD5_MYCTU Probable catechol-O-methyltransferase OS=Mycobacterium tuberculosis (strain ATCC 25618 / H37Rv) GN=Rv1703c PE=1</t>
  </si>
  <si>
    <t>A0A0H3MDN4</t>
  </si>
  <si>
    <t>L0TAD5</t>
  </si>
  <si>
    <t>Rv1703c</t>
  </si>
  <si>
    <t>Y2927_MYCTU Uncharacterized protein Rv2927c OS=Mycobacterium tuberculosis (strain ATCC 25618 / H37Rv) GN=Rv2927c PE=1 SV=1;A0A0H3MDN6_MYCBP Uncharacterized protein OS=Mycobacterium bovis (strain BCG / Pasteur 1173P2) GN=BCG_2949c PE=4 SV=1</t>
  </si>
  <si>
    <t>P9WL15</t>
  </si>
  <si>
    <t>A0A0H3MDN6</t>
  </si>
  <si>
    <t>Rv2927c</t>
  </si>
  <si>
    <t>A0A0H3MDN8_MYCBP Probable conserved transmembrane protein OS=Mycobacterium bovis (strain BCG / Pasteur 1173P2) GN=BCG_1746 PE=4 SV=1;O33206_MYCTU Probable conserved transmembrane protein OS=Mycobacterium tuberculosis (strain ATCC 25618 / H37Rv) GN=Rv1707 P</t>
  </si>
  <si>
    <t>A0A0H3MDN8</t>
  </si>
  <si>
    <t>O33206</t>
  </si>
  <si>
    <t>Rv1707</t>
  </si>
  <si>
    <t>PPSB_MYCTU Phthiocerol synthesis polyketide synthase type I PpsB OS=Mycobacterium tuberculosis (strain ATCC 25618 / H37Rv) GN=ppsB PE=1 SV=1;A0A0H3MDP0_MYCBP Phenolpthiocerol synthesis type-I polyketide synthase ppsB OS=Mycobacterium bovis (strain BCG / Pa</t>
  </si>
  <si>
    <t>P9WQE5</t>
  </si>
  <si>
    <t>A0A0H3MDP0</t>
  </si>
  <si>
    <t>Rv2932</t>
  </si>
  <si>
    <t>PHBS_MYCTU Chorismate pyruvate-lyase OS=Mycobacterium tuberculosis (strain ATCC 25618 / H37Rv) GN=Rv2949c PE=1 SV=1;A0A0H3MDQ0_MYCBP Uncharacterized protein OS=Mycobacterium bovis (strain BCG / Pasteur 1173P2) GN=BCG_2970c PE=4 SV=1</t>
  </si>
  <si>
    <t>P9WIC5</t>
  </si>
  <si>
    <t>A0A0H3MDQ0</t>
  </si>
  <si>
    <t>Rv2949c</t>
  </si>
  <si>
    <t>I6YEU0_MYCTU Pyruvate carboxylase OS=Mycobacterium tuberculosis (strain ATCC 25618 / H37Rv) GN=pca PE=1 SV=1;A0A0H3MDQ6_MYCBP Pyruvate carboxylase OS=Mycobacterium bovis (strain BCG / Pasteur 1173P2) GN=pca PE=4 SV=1</t>
  </si>
  <si>
    <t>I6YEU0</t>
  </si>
  <si>
    <t>A0A0H3MDQ6</t>
  </si>
  <si>
    <t>Rv2967c</t>
  </si>
  <si>
    <t>O53238_MYCTU Probable transcriptional regulatory protein OS=Mycobacterium tuberculosis (strain ATCC 25618 / H37Rv) GN=Rv2989 PE=1 SV=3;A0A0H3MDR6_MYCBP Probable transcriptional regulatory protein OS=Mycobacterium bovis (strain BCG / Pasteur 1173P2) GN=BCG_</t>
  </si>
  <si>
    <t>O53238</t>
  </si>
  <si>
    <t>A0A0H3MDR6</t>
  </si>
  <si>
    <t>Rv2989</t>
  </si>
  <si>
    <t>SERA_MYCTU D-3-phosphoglycerate dehydrogenase OS=Mycobacterium tuberculosis (strain ATCC 25618 / H37Rv) GN=serA PE=1 SV=1;A0A0H3MDR9_MYCBP D-3-phosphoglycerate dehydrogenase OS=Mycobacterium bovis (strain BCG / Pasteur 1173P2) GN=serA1 PE=3 SV=1</t>
  </si>
  <si>
    <t>P9WNX3</t>
  </si>
  <si>
    <t>A0A0H3MDR9</t>
  </si>
  <si>
    <t>Rv2996c</t>
  </si>
  <si>
    <t>I6Y293_MYCTU Probable conserved lipoprotein LppZ OS=Mycobacterium tuberculosis (strain ATCC 25618 / H37Rv) GN=lppZ PE=1 SV=1;A0A0H3MDS7_MYCBP Probable conserved lipoprotein lppZ OS=Mycobacterium bovis (strain BCG / Pasteur 1173P2) GN=lppZ PE=4 SV=1</t>
  </si>
  <si>
    <t>I6Y293</t>
  </si>
  <si>
    <t>A0A0H3MDS7</t>
  </si>
  <si>
    <t>Rv3006</t>
  </si>
  <si>
    <t>I6YAW3_MYCTU Methionine synthase OS=Mycobacterium tuberculosis (strain ATCC 25618 / H37Rv) GN=Rv3015c PE=1 SV=1;A0A0H3MDT5_MYCBP Uncharacterized protein OS=Mycobacterium bovis (strain BCG / Pasteur 1173P2) GN=BCG_3037c PE=4 SV=1</t>
  </si>
  <si>
    <t>I6YAW3</t>
  </si>
  <si>
    <t>A0A0H3MDT5</t>
  </si>
  <si>
    <t>Rv3015c</t>
  </si>
  <si>
    <t>ABC1_MYCTU ABC transporter ATP-binding/permease protein Rv1747 OS=Mycobacterium tuberculosis (strain ATCC 25618 / H37Rv) GN=Rv1747 PE=1 SV=1;A0A0H3MDU1_MYCBP Probable conserved transmembrane ATP-binding protein ABC transporter OS=Mycobacterium bovis (strai</t>
  </si>
  <si>
    <t>O65934</t>
  </si>
  <si>
    <t>A0A0H3MDU1</t>
  </si>
  <si>
    <t>Rv1747</t>
  </si>
  <si>
    <t>BE_MYCTU Probable 1,4-alpha-glucan branching enzyme Rv3031 OS=Mycobacterium tuberculosis (strain ATCC 25618 / H37Rv) GN=Rv3031 PE=1 SV=1;A0A0H3MDU6_MYCBP Uncharacterized protein OS=Mycobacterium bovis (strain BCG / Pasteur 1173P2) GN=BCG_3054 PE=3 SV=1</t>
  </si>
  <si>
    <t>A0A0H3MDU7_MYCBP Uncharacterized protein OS=Mycobacterium bovis (strain BCG / Pasteur 1173P2) GN=BCG_3059 PE=4 SV=1;Y3035_MYCTU Uncharacterized protein Rv3035 OS=Mycobacterium tuberculosis (strain ATCC 25618 / H37Rv) GN=Rv3035 PE=1 SV=2</t>
  </si>
  <si>
    <t>A0A0H3MDU7</t>
  </si>
  <si>
    <t>I6XFZ8</t>
  </si>
  <si>
    <t>Rv3035</t>
  </si>
  <si>
    <t>I6YF16_MYCTU Conserved protein OS=Mycobacterium tuberculosis (strain ATCC 25618 / H37Rv) GN=Rv3046c PE=1 SV=1;A0A0H3MDV3_MYCBP Uncharacterized protein OS=Mycobacterium bovis (strain BCG / Pasteur 1173P2) GN=BCG_3070c PE=4 SV=1</t>
  </si>
  <si>
    <t>I6YF16</t>
  </si>
  <si>
    <t>A0A0H3MDV3</t>
  </si>
  <si>
    <t>Rv3046c</t>
  </si>
  <si>
    <t>A0A0H3MDV8_MYCBP Ribonucleoside-diphosphate reductase OS=Mycobacterium bovis (strain BCG / Pasteur 1173P2) GN=nrdE PE=3 SV=1;RIR1_MYCTU Ribonucleoside-diphosphate reductase subunit alpha OS=Mycobacterium tuberculosis (strain ATCC 25618 / H37Rv) GN=nrdE PE=</t>
  </si>
  <si>
    <t>A0A0H3MDV8</t>
  </si>
  <si>
    <t>P9WH75</t>
  </si>
  <si>
    <t>Rv3051c</t>
  </si>
  <si>
    <t>I6X654_MYCTU Acyl-CoA dehydrogenase OS=Mycobacterium tuberculosis (strain ATCC 25618 / H37Rv) GN=fadE22 PE=1 SV=1;A0A0H3MDW5_MYCBP Probable acyl-CoA dehydrogenase fadE22 OS=Mycobacterium bovis (strain BCG / Pasteur 1173P2) GN=fadE22 PE=4 SV=1</t>
  </si>
  <si>
    <t>I6X654</t>
  </si>
  <si>
    <t>A0A0H3MDW5</t>
  </si>
  <si>
    <t>Rv3061c</t>
  </si>
  <si>
    <t>O33181_MYCTU Uncharacterized protein OS=Mycobacterium tuberculosis (strain ATCC 25618 / H37Rv) GN=Rv1778c PE=1 SV=3;A0A0H3MDX3_MYCBP Uncharacterized protein OS=Mycobacterium bovis (strain BCG / Pasteur 1173P2) GN=BCG_1811c PE=4 SV=1</t>
  </si>
  <si>
    <t>O33181</t>
  </si>
  <si>
    <t>A0A0H3MDX3</t>
  </si>
  <si>
    <t>Rv1778c</t>
  </si>
  <si>
    <t>A0A0H3MDX6_MYCBP Probable conserved membrane protein OS=Mycobacterium bovis (strain BCG / Pasteur 1173P2) GN=BCG_1816 PE=4 SV=1;ECCC5_MYCTU ESX-5 secretion system protein EccC5 OS=Mycobacterium tuberculosis (strain ATCC 25618 / H37Rv) GN=eccC5 PE=1 SV=1</t>
  </si>
  <si>
    <t>A0A0H3MDX6</t>
  </si>
  <si>
    <t>P9WNA5</t>
  </si>
  <si>
    <t>Rv1783</t>
  </si>
  <si>
    <t>Q6MX15_MYCTU Hydrolase OS=Mycobacterium tuberculosis (strain ATCC 25618 / H37Rv) GN=Rv3077 PE=1 SV=1;A0A0H3MDX9_MYCBP Possible hydrolase OS=Mycobacterium bovis (strain BCG / Pasteur 1173P2) GN=BCG_3102 PE=4 SV=1</t>
  </si>
  <si>
    <t>Q6MX15</t>
  </si>
  <si>
    <t>A0A0H3MDX9</t>
  </si>
  <si>
    <t>Rv3077</t>
  </si>
  <si>
    <t>PPE26_MYCTU PPE family protein PPE26 OS=Mycobacterium tuberculosis (strain ATCC 25618 / H37Rv) GN=PPE26 PE=1 SV=1;A0A0H3MDY0_MYCBP PPE family protein OS=Mycobacterium bovis (strain BCG / Pasteur 1173P2) GN=PPE26 PE=4 SV=1</t>
  </si>
  <si>
    <t>Q79FK6</t>
  </si>
  <si>
    <t>A0A0H3MDY0</t>
  </si>
  <si>
    <t>Rv1789</t>
  </si>
  <si>
    <t>ESPG5_MYCTU ESX-5 secretion-associated protein EspG5 OS=Mycobacterium tuberculosis (strain ATCC 25618 / H37Rv) GN=espG5 PE=1 SV=1;A0A0H3MDY4_MYCBP Uncharacterized protein OS=Mycobacterium bovis (strain BCG / Pasteur 1173P2) GN=BCG_1826 PE=4 SV=1</t>
  </si>
  <si>
    <t>O53943</t>
  </si>
  <si>
    <t>A0A0H3MDY4</t>
  </si>
  <si>
    <t>Rv1794</t>
  </si>
  <si>
    <t>I6Y2I9_MYCTU ABC transporter OS=Mycobacterium tuberculosis (strain ATCC 25618 / H37Rv) GN=Rv3092c PE=1 SV=1;A0A0H3MDZ0_MYCBP Probable conserved integral membrane protein OS=Mycobacterium bovis (strain BCG / Pasteur 1173P2) GN=BCG_3117c PE=4 SV=1</t>
  </si>
  <si>
    <t>I6Y2I9</t>
  </si>
  <si>
    <t>A0A0H3MDZ0</t>
  </si>
  <si>
    <t>Rv3092c</t>
  </si>
  <si>
    <t>Y1829_MYCTU Uncharacterized protein Rv1829 OS=Mycobacterium tuberculosis (strain ATCC 25618 / H37Rv) GN=Rv1829 PE=1 SV=1;A0A0H3ME16_MYCBP Uncharacterized protein OS=Mycobacterium bovis (strain BCG / Pasteur 1173P2) GN=BCG_1864 PE=4 SV=1</t>
  </si>
  <si>
    <t>P9WLR5</t>
  </si>
  <si>
    <t>A0A0H3ME16</t>
  </si>
  <si>
    <t>Rv1829</t>
  </si>
  <si>
    <t>DEVS_MYCTU Redox sensor histidine kinase response regulator DevS OS=Mycobacterium tuberculosis (strain ATCC 25618 / H37Rv) GN=devS PE=1 SV=1;A0A0H3ME18_MYCBP Two component sensor histidine kinase devS OS=Mycobacterium bovis (strain BCG / Pasteur 1173P2) GN</t>
  </si>
  <si>
    <t>P9WGK3</t>
  </si>
  <si>
    <t>A0A0H3ME18</t>
  </si>
  <si>
    <t>Rv3132c</t>
  </si>
  <si>
    <t>A0A0H3ME30_MYCBP Possible oxidoreductase OS=Mycobacterium bovis (strain BCG / Pasteur 1173P2) GN=BCG_1892c PE=4 SV=1</t>
  </si>
  <si>
    <t>A0A0H3ME30</t>
  </si>
  <si>
    <t>NUOF_MYCTU NADH-quinone oxidoreductase subunit F OS=Mycobacterium tuberculosis (strain ATCC 25618 / H37Rv) GN=nuoF PE=1 SV=1;A0A0H3ME32_MYCBP Probable NADH dehydrogenase I (Chain F) nuoF OS=Mycobacterium bovis (strain BCG / Pasteur 1173P2) GN=nuoF PE=4 SV=</t>
  </si>
  <si>
    <t>Rv3150</t>
  </si>
  <si>
    <t>A0A0H3ME46_MYCBP Possible L-lactate dehydrogenase (Cytochrome) lldD2 OS=Mycobacterium bovis (strain BCG / Pasteur 1173P2) GN=lldD2 PE=3 SV=1;LLDD_MYCTU Putative L-lactate dehydrogenase OS=Mycobacterium tuberculosis (strain ATCC 25618 / H37Rv) GN=lldD PE=1</t>
  </si>
  <si>
    <t>A0A0H3ME46</t>
  </si>
  <si>
    <t>P9WND5</t>
  </si>
  <si>
    <t>Rv1872c</t>
  </si>
  <si>
    <t>Y3202_MYCTU Uncharacterized protein Rv3202A OS=Mycobacterium tuberculosis (strain ATCC 25618 / H37Rv) GN=Rv3202A PE=1 SV=1;A0A0H3ME82_MYCBP Uncharacterized protein OS=Mycobacterium bovis (strain BCG / Pasteur 1173P2) GN=BCG_3228 PE=4 SV=1</t>
  </si>
  <si>
    <t>P0DMM3</t>
  </si>
  <si>
    <t>A0A0H3ME82</t>
  </si>
  <si>
    <t>Rv3202A</t>
  </si>
  <si>
    <t>O05855_MYCTU DEAD/DEAH box helicase OS=Mycobacterium tuberculosis (strain ATCC 25618 / H37Rv) GN=rhlE PE=1 SV=1;A0A0H3ME92_MYCBP Probable ATP-dependent RNA helicase rhlE OS=Mycobacterium bovis (strain BCG / Pasteur 1173P2) GN=rhlE PE=3 SV=1</t>
  </si>
  <si>
    <t>O05855</t>
  </si>
  <si>
    <t>A0A0H3ME92</t>
  </si>
  <si>
    <t>Rv3211</t>
  </si>
  <si>
    <t>I6Y7V6_MYCTU Fatty-acid--CoA ligase OS=Mycobacterium tuberculosis (strain ATCC 25618 / H37Rv) GN=fadD31 PE=1 SV=1;A0A0H3ME97_MYCBP Probable acyl-CoA ligase fadD31 OS=Mycobacterium bovis (strain BCG / Pasteur 1173P2) GN=fadD31 PE=4 SV=1</t>
  </si>
  <si>
    <t>I6Y7V6</t>
  </si>
  <si>
    <t>A0A0H3ME97</t>
  </si>
  <si>
    <t>Rv1925</t>
  </si>
  <si>
    <t>O05899_MYCTU Conserved protein OS=Mycobacterium tuberculosis (strain ATCC 25618 / H37Rv) GN=Rv3256c PE=1 SV=2;A0A0H3MEB7_MYCBP Uncharacterized protein OS=Mycobacterium bovis (strain BCG / Pasteur 1173P2) GN=BCG_3285c PE=4 SV=1</t>
  </si>
  <si>
    <t>O05899</t>
  </si>
  <si>
    <t>A0A0H3MEB7</t>
  </si>
  <si>
    <t>Rv3256c</t>
  </si>
  <si>
    <t>P96873_MYCTU Acetyl-CoA synthetase OS=Mycobacterium tuberculosis (strain ATCC 25618 / H37Rv) GN=Rv3268 PE=1 SV=1;A0A0H3MEC9_MYCBP Uncharacterized protein OS=Mycobacterium bovis (strain BCG / Pasteur 1173P2) GN=BCG_3297 PE=4 SV=1</t>
  </si>
  <si>
    <t>P96873</t>
  </si>
  <si>
    <t>A0A0H3MEC9</t>
  </si>
  <si>
    <t>Rv3268</t>
  </si>
  <si>
    <t>MAZF6_MYCTU Endoribonuclease MazF6 OS=Mycobacterium tuberculosis (strain ATCC 25618 / H37Rv) GN=mazF6 PE=1 SV=1;A0A0H3MED4_MYCBP mRNA interferase OS=Mycobacterium bovis (strain BCG / Pasteur 1173P2) GN=BCG_2008c PE=3 SV=1</t>
  </si>
  <si>
    <t>P9WII3</t>
  </si>
  <si>
    <t>A0A0H3MED4</t>
  </si>
  <si>
    <t>Rv1991c</t>
  </si>
  <si>
    <t>P96878_MYCTU Probable transmembrane carbonic anhydrase (Carbonate dehydratase) (Carbonic dehydratase) OS=Mycobacterium tuberculosis (strain ATCC 25618 / H37Rv) GN=Rv3273 PE=1 SV=2;A0A0H3MED5_MYCBP Probable transmembrane carbonic anhydrase OS=Mycobacterium</t>
  </si>
  <si>
    <t>P96878</t>
  </si>
  <si>
    <t>A0A0H3MED5</t>
  </si>
  <si>
    <t>Rv3273</t>
  </si>
  <si>
    <t>Y2001_MYCTU Uncharacterized protein Rv2001 OS=Mycobacterium tuberculosis (strain ATCC 25618 / H37Rv) GN=Rv2001 PE=1 SV=1;A0A0H3MEE4_MYCBP Uncharacterized protein OS=Mycobacterium bovis (strain BCG / Pasteur 1173P2) GN=BCG_2018 PE=4 SV=1</t>
  </si>
  <si>
    <t>P9WLN5</t>
  </si>
  <si>
    <t>A0A0H3MEE4</t>
  </si>
  <si>
    <t>Rv2001</t>
  </si>
  <si>
    <t>A0A0H3MEF7_MYCBP Probable dihydrolipoamide dehydrogenase lpdA OS=Mycobacterium bovis (strain BCG / Pasteur 1173P2) GN=lpdA PE=4 SV=1;LPDA_MYCTU NAD(P)H dehydrogenase (quinone) OS=Mycobacterium tuberculosis (strain ATCC 25618 / H37Rv) GN=lpdA PE=1 SV=1</t>
  </si>
  <si>
    <t>A0A0H3MEF7</t>
  </si>
  <si>
    <t>P9WHH7</t>
  </si>
  <si>
    <t>Rv3303c</t>
  </si>
  <si>
    <t>O86353_MYCTU Carboxymethylenebutenolidase OS=Mycobacterium tuberculosis (strain ATCC 25618 / H37Rv) GN=Rv2054 PE=1 SV=1;A0A0H3MEK0_MYCBP Uncharacterized protein OS=Mycobacterium bovis (strain BCG / Pasteur 1173P2) GN=BCG_2073 PE=4 SV=1</t>
  </si>
  <si>
    <t>O86353</t>
  </si>
  <si>
    <t>A0A0H3MEK0</t>
  </si>
  <si>
    <t>Rv2054</t>
  </si>
  <si>
    <t>Y3342_MYCTU Uncharacterized methyltransferase Rv3342 OS=Mycobacterium tuberculosis (strain ATCC 25618 / H37Rv) GN=Rv3342 PE=1 SV=1;A0A0H3MEK1_MYCBP Possible methyltransferase (Methylase) OS=Mycobacterium bovis (strain BCG / Pasteur 1173P2) GN=BCG_3412 PE=4</t>
  </si>
  <si>
    <t>P9WK01</t>
  </si>
  <si>
    <t>A0A0H3MEK1</t>
  </si>
  <si>
    <t>Rv3342</t>
  </si>
  <si>
    <t>A0A0H3MEM6_MYCBP Uncharacterized protein OS=Mycobacterium bovis (strain BCG / Pasteur 1173P2) GN=BCG_2101 PE=4 SV=1;Y2082_MYCTU Uncharacterized protein Rv2082 OS=Mycobacterium tuberculosis (strain ATCC 25618 / H37Rv) GN=Rv2082 PE=1 SV=1</t>
  </si>
  <si>
    <t>A0A0H3MEM6</t>
  </si>
  <si>
    <t>Q10690</t>
  </si>
  <si>
    <t>Rv2082</t>
  </si>
  <si>
    <t>I6YBZ8_MYCTU Dehydrogenase OS=Mycobacterium tuberculosis (strain ATCC 25618 / H37Rv) GN=htdY PE=1 SV=1;A0A0H3MEQ5_MYCBP Possible dehydrogenase OS=Mycobacterium bovis (strain BCG / Pasteur 1173P2) GN=BCG_3458c PE=4 SV=1</t>
  </si>
  <si>
    <t>I6YBZ8</t>
  </si>
  <si>
    <t>A0A0H3MEQ5</t>
  </si>
  <si>
    <t>Rv3389c</t>
  </si>
  <si>
    <t>Y3400_MYCTU Uncharacterized protein Rv3400 OS=Mycobacterium tuberculosis (strain ATCC 25618 / H37Rv) GN=Rv3400 PE=1 SV=1;A0A0H3MER4_MYCBP Probable hydrolase OS=Mycobacterium bovis (strain BCG / Pasteur 1173P2) GN=BCG_3470 PE=4 SV=1</t>
  </si>
  <si>
    <t>P9WKZ7</t>
  </si>
  <si>
    <t>A0A0H3MER4</t>
  </si>
  <si>
    <t>Rv3400</t>
  </si>
  <si>
    <t>HTHR_MYCTU HTH-type transcriptional repressor Rv3405c OS=Mycobacterium tuberculosis (strain ATCC 25618 / H37Rv) GN=Rv3405c PE=1 SV=1;A0A0H3MER9_MYCBP Possible transcriptional regulatory protein OS=Mycobacterium bovis (strain BCG / Pasteur 1173P2) GN=BCG_34</t>
  </si>
  <si>
    <t>P9WMC3</t>
  </si>
  <si>
    <t>A0A0H3MER9</t>
  </si>
  <si>
    <t>Rv3405c</t>
  </si>
  <si>
    <t>Y3410_MYCTU Uncharacterized oxidoreductase Rv3410c OS=Mycobacterium tuberculosis (strain ATCC 25618 / H37Rv) GN=guaB3 PE=1 SV=1;A0A0H3MES3_MYCBP Probable inosine-5-monophosphate dehydrogenase guaB3 OS=Mycobacterium bovis (strain BCG / Pasteur 1173P2) GN=g</t>
  </si>
  <si>
    <t>P9WKI5</t>
  </si>
  <si>
    <t>A0A0H3MES3</t>
  </si>
  <si>
    <t>Rv3410c</t>
  </si>
  <si>
    <t>L7N684_MYCTU Conserved protein OS=Mycobacterium tuberculosis (strain ATCC 25618 / H37Rv) GN=Rv2141c PE=1 SV=1;A0A0H3MES4_MYCBP Uncharacterized protein OS=Mycobacterium bovis (strain BCG / Pasteur 1173P2) GN=BCG_2158c PE=4 SV=1</t>
  </si>
  <si>
    <t>L7N684</t>
  </si>
  <si>
    <t>A0A0H3MES4</t>
  </si>
  <si>
    <t>Rv2141c</t>
  </si>
  <si>
    <t>I6YG46_MYCTU Glutamate decarboxylase OS=Mycobacterium tuberculosis (strain ATCC 25618 / H37Rv) GN=gadB PE=1 SV=1;A0A0H3MET8_MYCBP Glutamate decarboxylase OS=Mycobacterium bovis (strain BCG / Pasteur 1173P2) GN=gadB PE=3 SV=1</t>
  </si>
  <si>
    <t>I6YG46</t>
  </si>
  <si>
    <t>A0A0H3MET8</t>
  </si>
  <si>
    <t>Rv3432c</t>
  </si>
  <si>
    <t>Y2175_MYCTU DNA-binding protein Rv2175c OS=Mycobacterium tuberculosis (strain ATCC 25618 / H37Rv) GN=Rv2175c PE=1 SV=3;A0A0H3MEU8_MYCBP Conserved hypothetical regulatory protein OS=Mycobacterium bovis (strain BCG / Pasteur 1173P2) GN=BCG_2190c PE=4 SV=1</t>
  </si>
  <si>
    <t>O53509</t>
  </si>
  <si>
    <t>A0A0H3MEU8</t>
  </si>
  <si>
    <t>Rv2175c</t>
  </si>
  <si>
    <t>I6X7D4_MYCTU Conserved protein OS=Mycobacterium tuberculosis (strain ATCC 25618 / H37Rv) GN=Rv3463 PE=1 SV=1;A0A0H3MEV5_MYCBP Uncharacterized protein OS=Mycobacterium bovis (strain BCG / Pasteur 1173P2) GN=BCG_3528 PE=4 SV=1</t>
  </si>
  <si>
    <t>I6X7D4</t>
  </si>
  <si>
    <t>A0A0H3MEV5</t>
  </si>
  <si>
    <t>Rv3463</t>
  </si>
  <si>
    <t>O53519_MYCTU Conserved protein TB16.3 OS=Mycobacterium tuberculosis (strain ATCC 25618 / H37Rv) GN=TB16.3 PE=1 SV=1;A0A0H3MEW0_MYCBP Uncharacterized protein OS=Mycobacterium bovis (strain BCG / Pasteur 1173P2) GN=TB16.3 PE=4 SV=1</t>
  </si>
  <si>
    <t>O53519</t>
  </si>
  <si>
    <t>A0A0H3MEW0</t>
  </si>
  <si>
    <t>Rv2185c</t>
  </si>
  <si>
    <t>A0A0H3MEW8_MYCBP Probable Rieske iron-sulfur protein QcrA OS=Mycobacterium bovis (strain BCG / Pasteur 1173P2) GN=qcrA PE=4 SV=1;QCRA_MYCTU Cytochrome bc1 complex Rieske iron-sulfur subunit OS=Mycobacterium tuberculosis (strain ATCC 25618 / H37Rv) GN=qcrA</t>
  </si>
  <si>
    <t>A0A0H3MEW8</t>
  </si>
  <si>
    <t>P9WH23</t>
  </si>
  <si>
    <t>Rv2195</t>
  </si>
  <si>
    <t>O06347_MYCTU Possible conserved protein CpsA OS=Mycobacterium tuberculosis (strain ATCC 25618 / H37Rv) GN=cpsA PE=1 SV=3;A0A0H3MEX1_MYCBP Possible conserved protein cpsA OS=Mycobacterium bovis (strain BCG / Pasteur 1173P2) GN=cpsA PE=4 SV=1</t>
  </si>
  <si>
    <t>O06347</t>
  </si>
  <si>
    <t>A0A0H3MEX1</t>
  </si>
  <si>
    <t>Rv3484</t>
  </si>
  <si>
    <t>I6YC91_MYCTU Uncharacterized protein OS=Mycobacterium tuberculosis (strain ATCC 25618 / H37Rv) GN=Rv3489 PE=1 SV=1;A0A0H3MEX2_MYCBP Uncharacterized protein OS=Mycobacterium bovis (strain BCG / Pasteur 1173P2) GN=BCG_3553 PE=4 SV=1</t>
  </si>
  <si>
    <t>I6YC91</t>
  </si>
  <si>
    <t>A0A0H3MEX2</t>
  </si>
  <si>
    <t>Rv3489</t>
  </si>
  <si>
    <t>O53561_MYCTU Possible enoyl-CoA hydratase EchA19 (Enoyl hydrase) (Unsaturated acyl-CoA hydratase) (Crotonase) OS=Mycobacterium tuberculosis (strain ATCC 25618 / H37Rv) GN=echA19 PE=1 SV=1;A0A0H3MEZ0_MYCBP Possible enoyl-CoA hydratase echA19 OS=Mycobacteriu</t>
  </si>
  <si>
    <t>O53561</t>
  </si>
  <si>
    <t>A0A0H3MEZ0</t>
  </si>
  <si>
    <t>Rv3516</t>
  </si>
  <si>
    <t>Y3520_MYCTU Putative coenzyme F420-dependent oxidoreductase Rv3520c OS=Mycobacterium tuberculosis (strain ATCC 25618 / H37Rv) GN=Rv3520c PE=1 SV=1;A0A0H3MEZ4_MYCBP Possible coenzyme F420-dependent oxidoreductase OS=Mycobacterium bovis (strain BCG / Pasteur</t>
  </si>
  <si>
    <t>O53565</t>
  </si>
  <si>
    <t>A0A0H3MEZ4</t>
  </si>
  <si>
    <t>Rv3520c</t>
  </si>
  <si>
    <t>COX2_MYCTU Cytochrome c oxidase subunit 2 OS=Mycobacterium tuberculosis (strain ATCC 25618 / H37Rv) GN=ctaC PE=1 SV=1;A0A0H3MF01_MYCBP Probable transmembrane cytochrome C oxidase (Subunit ii) ctaC OS=Mycobacterium bovis (strain BCG / Pasteur 1173P2) GN=cta</t>
  </si>
  <si>
    <t>P9WP69</t>
  </si>
  <si>
    <t>A0A0H3MF01</t>
  </si>
  <si>
    <t>Rv2200c</t>
  </si>
  <si>
    <t>Y2212_MYCTU Uncharacterized protein Rv2212 OS=Mycobacterium tuberculosis (strain ATCC 25618 / H37Rv) GN=Rv2212 PE=1 SV=1;A0A0H3MF09_MYCBP Uncharacterized protein OS=Mycobacterium bovis (strain BCG / Pasteur 1173P2) GN=BCG_2228 PE=4 SV=1</t>
  </si>
  <si>
    <t>P9WMU7</t>
  </si>
  <si>
    <t>A0A0H3MF09</t>
  </si>
  <si>
    <t>Rv2212</t>
  </si>
  <si>
    <t>CAEA_MYCTU Carboxylesterase A OS=Mycobacterium tuberculosis (strain ATCC 25618 / H37Rv) GN=caeA PE=1 SV=1;A0A0H3MF17_MYCBP Probable exported protease OS=Mycobacterium bovis (strain BCG / Pasteur 1173P2) GN=BCG_2241c PE=4 SV=1</t>
  </si>
  <si>
    <t>P9WHR3</t>
  </si>
  <si>
    <t>A0A0H3MF17</t>
  </si>
  <si>
    <t>Rv2224c</t>
  </si>
  <si>
    <t>DDN_MYCTU Deazaflavin-dependent nitroreductase OS=Mycobacterium tuberculosis (strain ATCC 25618 / H37Rv) GN=ddn PE=1 SV=1;A0A0H3MF18_MYCBP Uncharacterized protein OS=Mycobacterium bovis (strain BCG / Pasteur 1173P2) GN=BCG_3611 PE=4 SV=1</t>
  </si>
  <si>
    <t>P9WP15</t>
  </si>
  <si>
    <t>A0A0H3MF18</t>
  </si>
  <si>
    <t>Rv3547</t>
  </si>
  <si>
    <t>Y2229_MYCTU Uncharacterized protein Rv2229c OS=Mycobacterium tuberculosis (strain ATCC 25618 / H37Rv) GN=Rv2229c PE=1 SV=1;A0A0H3MF22_MYCBP Uncharacterized protein OS=Mycobacterium bovis (strain BCG / Pasteur 1173P2) GN=BCG_2247c PE=4 SV=1</t>
  </si>
  <si>
    <t>P9WLH3</t>
  </si>
  <si>
    <t>A0A0H3MF22</t>
  </si>
  <si>
    <t>Rv2229c</t>
  </si>
  <si>
    <t>KSTR2_MYCTU HTH-type transcriptional repressor KstR2 OS=Mycobacterium tuberculosis (strain ATCC 25618 / H37Rv) GN=kstR2 PE=1 SV=1;A0A0H3MF28_MYCBP Probable transcriptional regulatory protein (Probably tetR-family) OS=Mycobacterium bovis (strain BCG / Paste</t>
  </si>
  <si>
    <t>P9WMB9</t>
  </si>
  <si>
    <t>A0A0H3MF28</t>
  </si>
  <si>
    <t>Rv3557c</t>
  </si>
  <si>
    <t>I6YGH7_MYCTU Acyl-CoA dehydrogenase OS=Mycobacterium tuberculosis (strain ATCC 25618 / H37Rv) GN=fadE31 PE=1 SV=1;A0A0H3MF33_MYCBP Probable acyl-CoA dehydrogenase fadE31 OS=Mycobacterium bovis (strain BCG / Pasteur 1173P2) GN=fadE31 PE=3 SV=1</t>
  </si>
  <si>
    <t>I6YGH7</t>
  </si>
  <si>
    <t>A0A0H3MF33</t>
  </si>
  <si>
    <t>Rv3562</t>
  </si>
  <si>
    <t>FAB1_MYCTU 3-oxoacyl-[acyl-carrier-protein] synthase 1 OS=Mycobacterium tuberculosis (strain ATCC 25618 / H37Rv) GN=kasA PE=1 SV=1;A0A0H3MF34_MYCBP 3-oxoacyl-[acyl-carrier protein] synthase 1 kasA OS=Mycobacterium bovis (strain BCG / Pasteur 1173P2) GN=kas</t>
  </si>
  <si>
    <t>P9WQD9</t>
  </si>
  <si>
    <t>A0A0H3MF34</t>
  </si>
  <si>
    <t>Rv2245</t>
  </si>
  <si>
    <t>KSHB_MYCTU 3-ketosteroid-9-alpha-monooxygenase, ferredoxin reductase component OS=Mycobacterium tuberculosis (strain ATCC 25618 / H37Rv) GN=hmp PE=1 SV=1;A0A0H3MF45_MYCBP Possible hemoglobine-related protein hmp OS=Mycobacterium bovis (strain BCG / Pasteur</t>
  </si>
  <si>
    <t>P9WJ93</t>
  </si>
  <si>
    <t>A0A0H3MF45</t>
  </si>
  <si>
    <t>Rv3571</t>
  </si>
  <si>
    <t>O53533_MYCTU Alcohol dehydrogenase OS=Mycobacterium tuberculosis (strain ATCC 25618 / H37Rv) GN=mscR PE=1 SV=1;A0A0H3MF46_MYCBP Probable zinc-dependent alcohol dehydrogenase AdhE2 OS=Mycobacterium bovis (strain BCG / Pasteur 1173P2) GN=adhE2 PE=3 SV=1</t>
  </si>
  <si>
    <t>O53533</t>
  </si>
  <si>
    <t>A0A0H3MF46</t>
  </si>
  <si>
    <t>Rv2259</t>
  </si>
  <si>
    <t>CLPC1_MYCTU ATP-dependent Clp protease ATP-binding subunit ClpC1 OS=Mycobacterium tuberculosis (strain ATCC 25618 / H37Rv) GN=clpC1 PE=1 SV=1;A0A0H3MF64_MYCBP Probable ATP-dependent clp proteasE ATP-binding subunit clpC OS=Mycobacterium bovis (strain BCG /</t>
  </si>
  <si>
    <t>P9WPC9</t>
  </si>
  <si>
    <t>A0A0H3MF64</t>
  </si>
  <si>
    <t>Rv3596c</t>
  </si>
  <si>
    <t>HPPK_MYCTU 2-amino-4-hydroxy-6-hydroxymethyldihydropteridine pyrophosphokinase OS=Mycobacterium tuberculosis (strain ATCC 25618 / H37Rv) GN=folK PE=1 SV=1;A0A0H3MF69_MYCBP 2-amino-4-hydroxy-6-hydroxymethyldihydropteridine pyrophosphokinase folK OS=Mycobact</t>
  </si>
  <si>
    <t>P9WNC7</t>
  </si>
  <si>
    <t>A0A0H3MF69</t>
  </si>
  <si>
    <t>Rv3606c</t>
  </si>
  <si>
    <t>THT3_MYCTU Putative thiosulfate sulfurtransferase SseB OS=Mycobacterium tuberculosis (strain ATCC 25618 / H37Rv) GN=sseB PE=1 SV=1;A0A0H3MF71_MYCBP Sulfurtransferase OS=Mycobacterium bovis (strain BCG / Pasteur 1173P2) GN=sseB PE=4 SV=1</t>
  </si>
  <si>
    <t>P9WHF5</t>
  </si>
  <si>
    <t>A0A0H3MF71</t>
  </si>
  <si>
    <t>Rv2291</t>
  </si>
  <si>
    <t>IPYR_MYCTU Inorganic pyrophosphatase OS=Mycobacterium tuberculosis (strain ATCC 25618 / H37Rv) GN=ppa PE=1 SV=1;A0A0H3MF83_MYCBP Inorganic pyrophosphatase OS=Mycobacterium bovis (strain BCG / Pasteur 1173P2) GN=ppa PE=3 SV=1</t>
  </si>
  <si>
    <t>P9WI55</t>
  </si>
  <si>
    <t>A0A0H3MF83</t>
  </si>
  <si>
    <t>Rv3628</t>
  </si>
  <si>
    <t>Y3633_MYCTU Uncharacterized protein Rv3633 OS=Mycobacterium tuberculosis (strain ATCC 25618 / H37Rv) GN=Rv3633 PE=1 SV=1;A0A0H3MF88_MYCBP Uncharacterized protein OS=Mycobacterium bovis (strain BCG / Pasteur 1173P2) GN=BCG_3691 PE=4 SV=1</t>
  </si>
  <si>
    <t>P9WI89</t>
  </si>
  <si>
    <t>A0A0H3MF88</t>
  </si>
  <si>
    <t>Rv3633</t>
  </si>
  <si>
    <t>CSPA_MYCTU Probable cold shock protein A OS=Mycobacterium tuberculosis (strain ATCC 25618 / H37Rv) GN=cspA PE=1 SV=1;A0A0H3MF98_MYCBP Probable cold shock protein A cspA OS=Mycobacterium bovis (strain BCG / Pasteur 1173P2) GN=cspA PE=4 SV=1</t>
  </si>
  <si>
    <t>P9WP75</t>
  </si>
  <si>
    <t>A0A0H3MF98</t>
  </si>
  <si>
    <t>Rv3648c</t>
  </si>
  <si>
    <t>I6YGW2_MYCTU Peptidase OS=Mycobacterium tuberculosis (strain ATCC 25618 / H37Rv) GN=Rv3668c PE=1 SV=1;A0A0H3MFB8_MYCBP Putative protease OS=Mycobacterium bovis (strain BCG / Pasteur 1173P2) GN=BCG_3726c PE=4 SV=1</t>
  </si>
  <si>
    <t>I6YGW2</t>
  </si>
  <si>
    <t>A0A0H3MFB8</t>
  </si>
  <si>
    <t>Rv3668c</t>
  </si>
  <si>
    <t>I6YGW9_MYCTU Conserved protein OS=Mycobacterium tuberculosis (strain ATCC 25618 / H37Rv) GN=Rv3678c PE=1 SV=1;A0A0H3MFC9_MYCBP Uncharacterized protein OS=Mycobacterium bovis (strain BCG / Pasteur 1173P2) GN=BCG_3736c PE=4 SV=1</t>
  </si>
  <si>
    <t>I6YGW9</t>
  </si>
  <si>
    <t>A0A0H3MFC9</t>
  </si>
  <si>
    <t>Rv3678c</t>
  </si>
  <si>
    <t>I6YGX2_MYCTU Penicillin-binding protein OS=Mycobacterium tuberculosis (strain ATCC 25618 / H37Rv) GN=ponA2 PE=1 SV=1;A0A0H3MFD4_MYCBP Probable bifunctional membrane-associated penicillin-binding protein 1A/1B ponA2 OS=Mycobacterium bovis (strain BCG / Past</t>
  </si>
  <si>
    <t>I6YGX2</t>
  </si>
  <si>
    <t>A0A0H3MFD4</t>
  </si>
  <si>
    <t>Rv3682</t>
  </si>
  <si>
    <t>O05823_MYCTU Uncharacterized protein OS=Mycobacterium tuberculosis (strain ATCC 25618 / H37Rv) GN=Rv2375 PE=1 SV=1;A0A0H3MFD7_MYCBP Uncharacterized protein OS=Mycobacterium bovis (strain BCG / Pasteur 1173P2) GN=BCG_2389 PE=4 SV=1</t>
  </si>
  <si>
    <t>O05823</t>
  </si>
  <si>
    <t>A0A0H3MFD7</t>
  </si>
  <si>
    <t>Rv2375</t>
  </si>
  <si>
    <t>I6YGX9_MYCTU Probable methanol dehydrogenase transcriptional regulatory protein MoxR2 OS=Mycobacterium tuberculosis (strain ATCC 25618 / H37Rv) GN=moxR2 PE=1 SV=1;A0A0H3MFE4_MYCBP Putative methanol dehydrogenase transcriptional regulatory protein moxR2 OS=</t>
  </si>
  <si>
    <t>I6YGX9</t>
  </si>
  <si>
    <t>A0A0H3MFE4</t>
  </si>
  <si>
    <t>Rv3692</t>
  </si>
  <si>
    <t>EGTD_MYCTU Histidine N-alpha-methyltransferase OS=Mycobacterium tuberculosis (strain ATCC 25618 / H37Rv) GN=egtD PE=1 SV=1;A0A0H3MFF5_MYCBP Histidine N-alpha-methyltransferase OS=Mycobacterium bovis (strain BCG / Pasteur 1173P2) GN=egtD PE=3 SV=1</t>
  </si>
  <si>
    <t>P9WN47</t>
  </si>
  <si>
    <t>A0A0H3MFF5</t>
  </si>
  <si>
    <t>Rv3701c</t>
  </si>
  <si>
    <t>P71744_MYCTU Probable sulfate-binding lipoprotein SubI OS=Mycobacterium tuberculosis (strain ATCC 25618 / H37Rv) GN=subI PE=1 SV=1;A0A0H3MFF9_MYCBP Probable sulfate-binding lipoprotein subI OS=Mycobacterium bovis (strain BCG / Pasteur 1173P2) GN=subI PE=4</t>
  </si>
  <si>
    <t>P71744</t>
  </si>
  <si>
    <t>A0A0H3MFF9</t>
  </si>
  <si>
    <t>Rv2400c</t>
  </si>
  <si>
    <t>LEU1_MYCTU 2-isopropylmalate synthase OS=Mycobacterium tuberculosis (strain ATCC 25618 / H37Rv) GN=leuA PE=1 SV=1;A0A0H3MFG4_MYCBP 2-isopropylmalate synthase OS=Mycobacterium bovis (strain BCG / Pasteur 1173P2) GN=leuA PE=3 SV=1</t>
  </si>
  <si>
    <t>P9WQB3</t>
  </si>
  <si>
    <t>A0A0H3MFG4</t>
  </si>
  <si>
    <t>Rv3710</t>
  </si>
  <si>
    <t>Y2411_MYCTU Uncharacterized protein Rv2411c OS=Mycobacterium tuberculosis (strain ATCC 25618 / H37Rv) GN=Rv2411c PE=1 SV=1;A0A0H3MFH1_MYCBP Uncharacterized protein OS=Mycobacterium bovis (strain BCG / Pasteur 1173P2) GN=BCG_2427c PE=4 SV=1</t>
  </si>
  <si>
    <t>P9WLA9</t>
  </si>
  <si>
    <t>A0A0H3MFH1</t>
  </si>
  <si>
    <t>Rv2411c</t>
  </si>
  <si>
    <t>OCTT_MYCTU Diglucosylglycerate octanoyltransferase OS=Mycobacterium tuberculosis (strain ATCC 25618 / H37Rv) GN=octT PE=1 SV=1;A0A0H3MFH4_MYCBP Uncharacterized protein OS=Mycobacterium bovis (strain BCG / Pasteur 1173P2) GN=BCG_2434c PE=4 SV=1</t>
  </si>
  <si>
    <t>P71725</t>
  </si>
  <si>
    <t>A0A0H3MFH4</t>
  </si>
  <si>
    <t>Rv2418c</t>
  </si>
  <si>
    <t>O69689_MYCTU Aminotransferase OS=Mycobacterium tuberculosis (strain ATCC 25618 / H37Rv) GN=Rv3722c PE=1 SV=2;A0A0H3MFH5_MYCBP Uncharacterized protein OS=Mycobacterium bovis (strain BCG / Pasteur 1173P2) GN=BCG_3782c PE=4 SV=1</t>
  </si>
  <si>
    <t>O69689</t>
  </si>
  <si>
    <t>A0A0H3MFH5</t>
  </si>
  <si>
    <t>Rv3722c</t>
  </si>
  <si>
    <t>NMTR_MYCTU HTH-type transcriptional regulator NmtR OS=Mycobacterium tuberculosis (strain ATCC 25618 / H37Rv) GN=nmtR PE=1 SV=3;A0A0H3MFJ3_MYCBP Transcriptional regulatory protein (Probably arsR-family) OS=Mycobacterium bovis (strain BCG / Pasteur 1173P2) G</t>
  </si>
  <si>
    <t>O69711</t>
  </si>
  <si>
    <t>A0A0H3MFJ3</t>
  </si>
  <si>
    <t>Rv3744</t>
  </si>
  <si>
    <t>A0A0H3MFJ5_MYCBP Valine--tRNA ligase OS=Mycobacterium bovis (strain BCG / Pasteur 1173P2) GN=valS PE=3 SV=1;SYV_MYCTU Valine--tRNA ligase OS=Mycobacterium tuberculosis (strain ATCC 25618 / H37Rv) GN=valS PE=1 SV=2</t>
  </si>
  <si>
    <t>A0A0H3MFJ5</t>
  </si>
  <si>
    <t>P9WFS9</t>
  </si>
  <si>
    <t>Rv2448c</t>
  </si>
  <si>
    <t>KORB_MYCTU 2-oxoglutarate oxidoreductase subunit KorB OS=Mycobacterium tuberculosis (strain ATCC 25618 / H37Rv) GN=korB PE=1 SV=1;A0A0H3MFJ9_MYCBP Probable oxidoreductase (Beta subunit) OS=Mycobacterium bovis (strain BCG / Pasteur 1173P2) GN=BCG_2474c PE=4</t>
  </si>
  <si>
    <t>O53181</t>
  </si>
  <si>
    <t>A0A0H3MFJ9</t>
  </si>
  <si>
    <t>Rv2454c</t>
  </si>
  <si>
    <t>CLPP2_MYCTU ATP-dependent Clp protease proteolytic subunit 2 OS=Mycobacterium tuberculosis (strain ATCC 25618 / H37Rv) GN=clpP2 PE=1 SV=1;A0A0H3MFK4_MYCBP ATP-dependent Clp protease proteolytic subunit OS=Mycobacterium bovis (strain BCG / Pasteur 1173P2) G</t>
  </si>
  <si>
    <t>P9WPC3</t>
  </si>
  <si>
    <t>A0A0H3MFK4</t>
  </si>
  <si>
    <t>Rv2460c</t>
  </si>
  <si>
    <t>TRLR_MYCTU Thioredoxin-like reductase Rv2466c OS=Mycobacterium tuberculosis (strain ATCC 25618 / H37Rv) GN=Rv2466c PE=1 SV=1;A0A0H3MFK9_MYCBP Uncharacterized protein OS=Mycobacterium bovis (strain BCG / Pasteur 1173P2) GN=BCG_2486c PE=4 SV=1</t>
  </si>
  <si>
    <t>O53193</t>
  </si>
  <si>
    <t>A0A0H3MFK9</t>
  </si>
  <si>
    <t>Rv2466c</t>
  </si>
  <si>
    <t>A0A0H3MFL9_MYCBP Probable nad-dependent glutamate dehydrogenase gdh OS=Mycobacterium bovis (strain BCG / Pasteur 1173P2) GN=gdh PE=4 SV=1;DHE2_MYCTU NAD-specific glutamate dehydrogenase OS=Mycobacterium tuberculosis (strain ATCC 25618 / H37Rv) GN=gdh PE=1</t>
  </si>
  <si>
    <t>A0A0H3MFL9</t>
  </si>
  <si>
    <t>O53203</t>
  </si>
  <si>
    <t>Rv2476c</t>
  </si>
  <si>
    <t>Y2484_MYCTU Putative diacyglycerol O-acyltransferase Rv2484c OS=Mycobacterium tuberculosis (strain ATCC 25618 / H37Rv) GN=Rv2484c PE=1 SV=1;A0A0H3MFM6_MYCBP Diacylglycerol O-acyltransferase OS=Mycobacterium bovis (strain BCG / Pasteur 1173P2) GN=BCG_2502c</t>
  </si>
  <si>
    <t>P9WKB3</t>
  </si>
  <si>
    <t>A0A0H3MFM6</t>
  </si>
  <si>
    <t>Rv2484c</t>
  </si>
  <si>
    <t>Y3778_MYCTU Uncharacterized protein Rv3778c OS=Mycobacterium tuberculosis (strain ATCC 25618 / H37Rv) GN=Rv3778c PE=1 SV=1;A0A0H3MFN0_MYCBP Possible aminotransferase OS=Mycobacterium bovis (strain BCG / Pasteur 1173P2) GN=BCG_3840c PE=4 SV=1</t>
  </si>
  <si>
    <t>P9WQ67</t>
  </si>
  <si>
    <t>A0A0H3MFN0</t>
  </si>
  <si>
    <t>Rv3778c</t>
  </si>
  <si>
    <t>P72049_MYCTU Probable O-antigen/lipopolysaccharide transport integral membrane protein ABC transporter RfbD OS=Mycobacterium tuberculosis (strain ATCC 25618 / H37Rv) GN=rfbD PE=1 SV=1;A0A0H3MFN8_MYCBP Probable O-antigen/lipopolysaccharide transport integra</t>
  </si>
  <si>
    <t>P72049</t>
  </si>
  <si>
    <t>A0A0H3MFN8</t>
  </si>
  <si>
    <t>Rv3783</t>
  </si>
  <si>
    <t>CITEL_MYCTU Citrate lyase subunit beta-like protein OS=Mycobacterium tuberculosis (strain ATCC 25618 / H37Rv) GN=citE PE=1 SV=1;A0A0H3MFP0_MYCBP Probable citrate (Pro-3s)-lyase (Beta subunit) OS=Mycobacterium bovis (strain BCG / Pasteur 1173P2) GN=citE PE=</t>
  </si>
  <si>
    <t>P9WPE1</t>
  </si>
  <si>
    <t>A0A0H3MFP0</t>
  </si>
  <si>
    <t>Rv2498c</t>
  </si>
  <si>
    <t>EMBA_MYCTU Probable arabinosyltransferase A OS=Mycobacterium tuberculosis (strain ATCC 25618 / H37Rv) GN=embA PE=1 SV=1;A0A0H3MFP8_MYCBP Integral membrane indolylacetylinositol arabinosyltransferase embA OS=Mycobacterium bovis (strain BCG / Pasteur 1173P2)</t>
  </si>
  <si>
    <t>P9WNL9</t>
  </si>
  <si>
    <t>A0A0H3MFP8</t>
  </si>
  <si>
    <t>Rv3794</t>
  </si>
  <si>
    <t>O53578_MYCTU Methylmalonyl-CoA carboxyltransferase OS=Mycobacterium tuberculosis (strain ATCC 25618 / H37Rv) GN=accD4 PE=1 SV=2;A0A0H3MFQ3_MYCBP Probable propionyl-CoA carboxylase beta chain 4 accD4 OS=Mycobacterium bovis (strain BCG / Pasteur 1173P2) GN=a</t>
  </si>
  <si>
    <t>O53578</t>
  </si>
  <si>
    <t>A0A0H3MFQ3</t>
  </si>
  <si>
    <t>Rv3799c</t>
  </si>
  <si>
    <t>AFTB_MYCTU Terminal beta-(1-&gt;2)-arabinofuranosyltransferase OS=Mycobacterium tuberculosis (strain ATCC 25618 / H37Rv) GN=aftB PE=1 SV=3;A0A0H3MFQ9_MYCBP Probable conserved transmembrane protein OS=Mycobacterium bovis (strain BCG / Pasteur 1173P2) GN=BCG_38</t>
  </si>
  <si>
    <t>O53582</t>
  </si>
  <si>
    <t>A0A0H3MFQ9</t>
  </si>
  <si>
    <t>Rv3805c</t>
  </si>
  <si>
    <t>LDT2_MYCTU L,D-transpeptidase 2 OS=Mycobacterium tuberculosis (strain ATCC 25618 / H37Rv) GN=ldtB PE=1 SV=1;A0A0H3MFR0_MYCBP Probable conserved lipoprotein lppS OS=Mycobacterium bovis (strain BCG / Pasteur 1173P2) GN=lppS PE=4 SV=1</t>
  </si>
  <si>
    <t>I6Y9J2</t>
  </si>
  <si>
    <t>A0A0H3MFR0</t>
  </si>
  <si>
    <t>Rv2518c</t>
  </si>
  <si>
    <t>P95029_MYCTU 3-oxoacyl-ACP synthase OS=Mycobacterium tuberculosis (strain ATCC 25618 / H37Rv) GN=fas PE=1 SV=3;A0A0H3MFR6_MYCBP Probable fatty acid synthase fas OS=Mycobacterium bovis (strain BCG / Pasteur 1173P2) GN=fas PE=4 SV=1</t>
  </si>
  <si>
    <t>P95029</t>
  </si>
  <si>
    <t>A0A0H3MFR6</t>
  </si>
  <si>
    <t>Rv2524c</t>
  </si>
  <si>
    <t>I6YDN6_MYCTU Probable cytoplasmic peptidase PepQ OS=Mycobacterium tuberculosis (strain ATCC 25618 / H37Rv) GN=pepQ PE=1 SV=1;A0A0H3MFS5_MYCBP Putative cytoplasmic peptidase pepQ OS=Mycobacterium bovis (strain BCG / Pasteur 1173P2) GN=pepQ PE=4 SV=1</t>
  </si>
  <si>
    <t>I6YDN6</t>
  </si>
  <si>
    <t>A0A0H3MFS5</t>
  </si>
  <si>
    <t>Rv2535c</t>
  </si>
  <si>
    <t>SODF_MYCTU Superoxide dismutase [Fe] OS=Mycobacterium tuberculosis (strain ATCC 25618 / H37Rv) GN=sodB PE=1 SV=1;A0A0H3MFU6_MYCBP Superoxide dismutase OS=Mycobacterium bovis (strain BCG / Pasteur 1173P2) GN=sodA PE=3 SV=1</t>
  </si>
  <si>
    <t>P9WGE7</t>
  </si>
  <si>
    <t>A0A0H3MFU6</t>
  </si>
  <si>
    <t>Rv3846</t>
  </si>
  <si>
    <t>Y2559_MYCTU Uncharacterized AAA domain-containing protein Rv2559c OS=Mycobacterium tuberculosis (strain ATCC 25618 / H37Rv) GN=Rv2559c PE=1 SV=1;A0A0H3MFU7_MYCBP Conserved hypothetical alanine leucine valine rich protein OS=Mycobacterium bovis (strain BCG</t>
  </si>
  <si>
    <t>P9WQN1</t>
  </si>
  <si>
    <t>A0A0H3MFU7</t>
  </si>
  <si>
    <t>Rv2559c</t>
  </si>
  <si>
    <t>Y2565_MYCTU Uncharacterized NTE family protein Rv2565 OS=Mycobacterium tuberculosis (strain ATCC 25618 / H37Rv) GN=Rv2565 PE=1 SV=1;A0A0H3MFV3_MYCBP Uncharacterized protein OS=Mycobacterium bovis (strain BCG / Pasteur 1173P2) GN=BCG_2587 PE=4 SV=1</t>
  </si>
  <si>
    <t>P9WIY7</t>
  </si>
  <si>
    <t>A0A0H3MFV3</t>
  </si>
  <si>
    <t>Rv2565</t>
  </si>
  <si>
    <t>Y2574_MYCTU Uncharacterized protein Rv2574 OS=Mycobacterium tuberculosis (strain ATCC 25618 / H37Rv) GN=Rv2574 PE=1 SV=1;A0A0H3MFW3_MYCBP Uncharacterized protein OS=Mycobacterium bovis (strain BCG / Pasteur 1173P2) GN=BCG_2597 PE=4 SV=1</t>
  </si>
  <si>
    <t>P9WL87</t>
  </si>
  <si>
    <t>A0A0H3MFW3</t>
  </si>
  <si>
    <t>Rv2574</t>
  </si>
  <si>
    <t>ESPH_MYCTU ESX-1 secretion-associated protein EspH OS=Mycobacterium tuberculosis (strain ATCC 25618 / H37Rv) GN=espH PE=1 SV=1;A0A0H3MFW7_MYCBP Uncharacterized protein OS=Mycobacterium bovis (strain BCG / Pasteur 1173P2) GN=BCG_3930 PE=4 SV=1</t>
  </si>
  <si>
    <t>O69732</t>
  </si>
  <si>
    <t>A0A0H3MFW7</t>
  </si>
  <si>
    <t>Rv3867</t>
  </si>
  <si>
    <t>Y2581_MYCTU Uncharacterized protein Rv2581c OS=Mycobacterium tuberculosis (strain ATCC 25618 / H37Rv) GN=Rv2581c PE=1 SV=1;A0A0H3MFW8_MYCBP Possible glyoxalase II OS=Mycobacterium bovis (strain BCG / Pasteur 1173P2) GN=BCG_2604c PE=4 SV=1</t>
  </si>
  <si>
    <t>P9WMW3</t>
  </si>
  <si>
    <t>A0A0H3MFW8</t>
  </si>
  <si>
    <t>Rv2581c</t>
  </si>
  <si>
    <t>ESPL_MYCTU ESX-1 secretion-associated protein EspL OS=Mycobacterium tuberculosis (strain ATCC 25618 / H37Rv) GN=espL PE=1 SV=1;A0A0H3MFX3_MYCBP Uncharacterized protein OS=Mycobacterium bovis (strain BCG / Pasteur 1173P2) GN=BCG_3935c PE=3 SV=1</t>
  </si>
  <si>
    <t>P9WJB9</t>
  </si>
  <si>
    <t>A0A0H3MFX3</t>
  </si>
  <si>
    <t>Rv3880c</t>
  </si>
  <si>
    <t>SECD_MYCTU Protein translocase subunit SecD OS=Mycobacterium tuberculosis (strain ATCC 25618 / H37Rv) GN=secD PE=1 SV=1;A0A0H3MFX4_MYCBP Protein translocase subunit SecD OS=Mycobacterium bovis (strain BCG / Pasteur 1173P2) GN=secD PE=3 SV=1</t>
  </si>
  <si>
    <t>P9WGP1</t>
  </si>
  <si>
    <t>A0A0H3MFX4</t>
  </si>
  <si>
    <t>Rv2587c</t>
  </si>
  <si>
    <t>VPB40_MYCTU Antitoxin VapB40 OS=Mycobacterium tuberculosis (strain ATCC 25618 / H37Rv) GN=vapB40 PE=1 SV=1;A0A0H3MFX9_MYCBP Uncharacterized protein OS=Mycobacterium bovis (strain BCG / Pasteur 1173P2) GN=BCG_2618 PE=4 SV=1</t>
  </si>
  <si>
    <t>P9WFC3</t>
  </si>
  <si>
    <t>A0A0H3MFX9</t>
  </si>
  <si>
    <t>Rv2595</t>
  </si>
  <si>
    <t>ESPG2_MYCTU ESX-2 secretion-associated protein EspG2 OS=Mycobacterium tuberculosis (strain ATCC 25618 / H37Rv) GN=espG2 PE=3 SV=1;A0A0H3MFY3_MYCBP Uncharacterized protein OS=Mycobacterium bovis (strain BCG / Pasteur 1173P2) GN=BCG_3945c PE=4 SV=1</t>
  </si>
  <si>
    <t>P9WJC9</t>
  </si>
  <si>
    <t>A0A0H3MFY3</t>
  </si>
  <si>
    <t>Rv3889c</t>
  </si>
  <si>
    <t>I6X4S7_MYCTU Acyl-CoA thioesterase OS=Mycobacterium tuberculosis (strain ATCC 25618 / H37Rv) GN=tesB2 PE=1 SV=1;A0A0H3MFY8_MYCBP Probable acyl-CoA thioesterase II tesB2 OS=Mycobacterium bovis (strain BCG / Pasteur 1173P2) GN=tesB2 PE=4 SV=1</t>
  </si>
  <si>
    <t>I6X4S7</t>
  </si>
  <si>
    <t>A0A0H3MFY8</t>
  </si>
  <si>
    <t>Rv2605c</t>
  </si>
  <si>
    <t>Y2676_MYCTU Uncharacterized protein Rv2676c OS=Mycobacterium tuberculosis (strain ATCC 25618 / H37Rv) GN=Rv2676c PE=1 SV=1;A0A0H3MG35_MYCBP Uncharacterized protein OS=Mycobacterium bovis (strain BCG / Pasteur 1173P2) GN=BCG_2689c PE=4 SV=1</t>
  </si>
  <si>
    <t>P9WL45</t>
  </si>
  <si>
    <t>A0A0H3MG35</t>
  </si>
  <si>
    <t>Rv2676c</t>
  </si>
  <si>
    <t>I6YA17_MYCTU DUTPase OS=Mycobacterium tuberculosis (strain ATCC 25618 / H37Rv) GN=Rv2699c PE=1 SV=1;A0A0H3MG56_MYCBP Uncharacterized protein OS=Mycobacterium bovis (strain BCG / Pasteur 1173P2) GN=BCG_2712c PE=4 SV=1</t>
  </si>
  <si>
    <t>I6YA17</t>
  </si>
  <si>
    <t>A0A0H3MG56</t>
  </si>
  <si>
    <t>Rv2699c</t>
  </si>
  <si>
    <t>RECA_MYCTU Protein RecA OS=Mycobacterium tuberculosis (strain ATCC 25618 / H37Rv) GN=recA PE=1 SV=1;A0A0H3MG83_MYCBP Protein RecA OS=Mycobacterium bovis (strain BCG / Pasteur 1173P2) GN=recA PE=3 SV=1</t>
  </si>
  <si>
    <t>P9WHJ3</t>
  </si>
  <si>
    <t>A0A0H3MG83</t>
  </si>
  <si>
    <t>Rv2737c</t>
  </si>
  <si>
    <t>35KD_MYCTU 35 kDa protein OS=Mycobacterium tuberculosis (strain ATCC 25618 / H37Rv) GN=Rv2744c PE=1 SV=1;A0A0H3MG92_MYCBP Conserved 35 kDa alanine rich protein OS=Mycobacterium bovis (strain BCG / Pasteur 1173P2) GN=35kd_ag PE=4 SV=1</t>
  </si>
  <si>
    <t>P9WHP5</t>
  </si>
  <si>
    <t>A0A0H3MG92</t>
  </si>
  <si>
    <t>Rv2744c</t>
  </si>
  <si>
    <t>O33291_MYCTU Antibiotic biosynthesis monooxygenase OS=Mycobacterium tuberculosis (strain ATCC 25618 / H37Rv) GN=Rv2749 PE=1 SV=1;A0A0H3MG96_MYCBP Uncharacterized protein OS=Mycobacterium bovis (strain BCG / Pasteur 1173P2) GN=BCG_2765 PE=4 SV=1</t>
  </si>
  <si>
    <t>O33291</t>
  </si>
  <si>
    <t>A0A0H3MG96</t>
  </si>
  <si>
    <t>Rv2749</t>
  </si>
  <si>
    <t>O33298_MYCTU Possible type I restriction/modification system DNA methylase HsdM (M protein) (DNA methyltransferase) OS=Mycobacterium tuberculosis (strain ATCC 25618 / H37Rv) GN=hsdM PE=1 SV=1;A0A0H3MG99_MYCBP Possible type I restriction/modification system</t>
  </si>
  <si>
    <t>O33298</t>
  </si>
  <si>
    <t>A0A0H3MG99</t>
  </si>
  <si>
    <t>Rv2756c</t>
  </si>
  <si>
    <t>I6YEB6_MYCTU 3-ketoacyl-ACP reductase OS=Mycobacterium tuberculosis (strain ATCC 25618 / H37Rv) GN=Rv2766c PE=1 SV=1;A0A0H3MGC9_MYCBP Probable short-chain type dehydrogenase/reductase OS=Mycobacterium bovis (strain BCG / Pasteur 1173P2) GN=BCG_2783c PE=4 S</t>
  </si>
  <si>
    <t>I6YEB6</t>
  </si>
  <si>
    <t>A0A0H3MGC9</t>
  </si>
  <si>
    <t>Rv2766c</t>
  </si>
  <si>
    <t>NUSA_MYCTU Transcription termination/antitermination protein NusA OS=Mycobacterium tuberculosis (strain ATCC 25618 / H37Rv) GN=nusA PE=1 SV=1;A0A0H3MGI9_MYCBP Transcription termination/antitermination protein NusA OS=Mycobacterium bovis (strain BCG / Paste</t>
  </si>
  <si>
    <t>P9WIV3</t>
  </si>
  <si>
    <t>A0A0H3MGI9</t>
  </si>
  <si>
    <t>Rv2841c</t>
  </si>
  <si>
    <t>I6Y1W3_MYCTU Probable short-chain type dehydrogenase/reductase OS=Mycobacterium tuberculosis (strain ATCC 25618 / H37Rv) GN=Rv2857c PE=1 SV=1;A0A0H3MGK2_MYCBP Probable short-chain type dehydrogenase/reductase OS=Mycobacterium bovis (strain BCG / Pasteur 11</t>
  </si>
  <si>
    <t>Rv2857c</t>
  </si>
  <si>
    <t>MP70_MYCTU Immunogenic protein MPT70 OS=Mycobacterium tuberculosis (strain ATCC 25618 / H37Rv) GN=mpt70 PE=1 SV=1;A0A0H3MGL7_MYCBP Major secreted immunogenic protein mpb70 OS=Mycobacterium bovis (strain BCG / Pasteur 1173P2) GN=mpb70 PE=4 SV=1</t>
  </si>
  <si>
    <t>P9WNF5</t>
  </si>
  <si>
    <t>A0A0H3MGL7</t>
  </si>
  <si>
    <t>Rv2875</t>
  </si>
  <si>
    <t>RS2_MYCTU 30S ribosomal protein S2 OS=Mycobacterium tuberculosis (strain ATCC 25618 / H37Rv) GN=rpsB PE=1 SV=1;A0A0H3MGM8_MYCBP 30S ribosomal protein S2 OS=Mycobacterium bovis (strain BCG / Pasteur 1173P2) GN=rpsB PE=3 SV=1</t>
  </si>
  <si>
    <t>P9WH39</t>
  </si>
  <si>
    <t>A0A0H3MGM8</t>
  </si>
  <si>
    <t>Rv2890c</t>
  </si>
  <si>
    <t>A0A0H3MGN5_MYCBP Signal peptidase I OS=Mycobacterium bovis (strain BCG / Pasteur 1173P2) GN=lepB PE=3 SV=1;LEP_MYCTU Signal peptidase I OS=Mycobacterium tuberculosis (strain ATCC 25618 / H37Rv) GN=lepB PE=1 SV=1</t>
  </si>
  <si>
    <t>A0A0H3MGN5</t>
  </si>
  <si>
    <t>P9WKA1</t>
  </si>
  <si>
    <t>Rv2903c</t>
  </si>
  <si>
    <t>Y2923_MYCTU Uncharacterized protein Rv2923c OS=Mycobacterium tuberculosis (strain ATCC 25618 / H37Rv) GN=Rv2923c PE=1 SV=1;A0A0H3MGP9_MYCBP Uncharacterized protein OS=Mycobacterium bovis (strain BCG / Pasteur 1173P2) GN=BCG_2945c PE=4 SV=1</t>
  </si>
  <si>
    <t>P9WL19</t>
  </si>
  <si>
    <t>A0A0H3MGP9</t>
  </si>
  <si>
    <t>Rv2923c</t>
  </si>
  <si>
    <t>A0A0H3MGQ7_MYCBP Phenolpthiocerol synthesis type-I polyketide synthase ppsD OS=Mycobacterium bovis (strain BCG / Pasteur 1173P2) GN=ppsD PE=4 SV=1;PPSD_MYCTU Phthiocerol synthesis polyketide synthase type I PpsD OS=Mycobacterium tuberculosis (strain ATCC 2</t>
  </si>
  <si>
    <t>A0A0H3MGQ7</t>
  </si>
  <si>
    <t>P9WQE3</t>
  </si>
  <si>
    <t>Rv2934</t>
  </si>
  <si>
    <t>I6Y231_MYCTU Polyketide synthase OS=Mycobacterium tuberculosis (strain ATCC 25618 / H37Rv) GN=mas PE=1 SV=1;A0A0H3MGR2_MYCBP Probable multifunctional mycocerosic acid synthase membrane-associated mas OS=Mycobacterium bovis (strain BCG / Pasteur 1173P2) GN=</t>
  </si>
  <si>
    <t>I6Y231</t>
  </si>
  <si>
    <t>A0A0H3MGR2</t>
  </si>
  <si>
    <t>Rv2940c</t>
  </si>
  <si>
    <t>LPPX_MYCTU Putative phthiocerol dimycocerosate transporter LppX OS=Mycobacterium tuberculosis (strain ATCC 25618 / H37Rv) GN=lppX PE=1 SV=1;LPPX_MYCBP Putative phthiocerol dimycocerosate transporter LppX OS=Mycobacterium bovis (strain BCG / Pasteur 1173P2)</t>
  </si>
  <si>
    <t>P9WK65</t>
  </si>
  <si>
    <t>A0A0H3MGR5</t>
  </si>
  <si>
    <t>Rv2945c</t>
  </si>
  <si>
    <t>O33272_MYCTU Membrane protein OS=Mycobacterium tuberculosis (strain ATCC 25618 / H37Rv) GN=LH57_16190 PE=1 SV=3;A0A0H3MGS5_MYCBP Possible conserved membrane or secreted protein OS=Mycobacterium bovis (strain BCG / Pasteur 1173P2) GN=BCG_2990c PE=4 SV=1</t>
  </si>
  <si>
    <t>O33272</t>
  </si>
  <si>
    <t>A0A0H3MGS5</t>
  </si>
  <si>
    <t>Rv2969c</t>
  </si>
  <si>
    <t>A0A0H3MGS9_MYCBP Conserved hypothetical alanine rich protein OS=Mycobacterium bovis (strain BCG / Pasteur 1173P2) GN=BCG_2996c PE=4 SV=1;I6Y259_MYCTU Conserved hypothetical alanine rich protein OS=Mycobacterium tuberculosis (strain ATCC 25618 / H37Rv) GN=R</t>
  </si>
  <si>
    <t>A0A0H3MGS9</t>
  </si>
  <si>
    <t>I6Y259</t>
  </si>
  <si>
    <t>Rv2974c/Rv2975c</t>
  </si>
  <si>
    <t>GPDA_MYCTU Glycerol-3-phosphate dehydrogenase [NAD(P)+] OS=Mycobacterium tuberculosis (strain ATCC 25618 / H37Rv) GN=gpsA PE=1 SV=1;A0A0H3MGT4_MYCBP Glycerol-3-phosphate dehydrogenase [NAD(P)+] OS=Mycobacterium bovis (strain BCG / Pasteur 1173P2) GN=gpdA2</t>
  </si>
  <si>
    <t>P9WN77</t>
  </si>
  <si>
    <t>A0A0H3MGT4</t>
  </si>
  <si>
    <t>Rv2982c</t>
  </si>
  <si>
    <t>ILVB1_MYCTU Acetolactate synthase large subunit IlvB1 OS=Mycobacterium tuberculosis (strain ATCC 25618 / H37Rv) GN=ilvB1 PE=1 SV=1;A0A0H3MGU7_MYCBP Acetolactate synthase OS=Mycobacterium bovis (strain BCG / Pasteur 1173P2) GN=ilvB1 PE=3 SV=1</t>
  </si>
  <si>
    <t>P9WG41</t>
  </si>
  <si>
    <t>A0A0H3MGU7</t>
  </si>
  <si>
    <t>Rv3003c</t>
  </si>
  <si>
    <t>A0A0H3MGW8_MYCBP Probable electron transfer flavoprotein (Alpha-subunit) fixB OS=Mycobacterium bovis (strain BCG / Pasteur 1173P2) GN=fixB PE=4 SV=1;ETFA_MYCTU Electron transfer flavoprotein subunit alpha OS=Mycobacterium tuberculosis (strain ATCC 25618 /</t>
  </si>
  <si>
    <t>A0A0H3MGW8</t>
  </si>
  <si>
    <t>P9WNG9</t>
  </si>
  <si>
    <t>Rv3028c</t>
  </si>
  <si>
    <t>COX1_MYCTU Probable cytochrome c oxidase subunit 1 OS=Mycobacterium tuberculosis (strain ATCC 25618 / H37Rv) GN=ctaD PE=1 SV=1;A0A0H3MGY7_MYCBP Cytochrome c oxidase subunit 1 OS=Mycobacterium bovis (strain BCG / Pasteur 1173P2) GN=ctaD PE=3 SV=1</t>
  </si>
  <si>
    <t>P9WP71</t>
  </si>
  <si>
    <t>A0A0H3MGY7</t>
  </si>
  <si>
    <t>Rv3043c</t>
  </si>
  <si>
    <t>RIR2B_MYCTU Ribonucleoside-diphosphate reductase subunit beta nrdF2 OS=Mycobacterium tuberculosis (strain ATCC 25618 / H37Rv) GN=nrdF2 PE=1 SV=1;A0A0H3MGZ4_MYCBP Ribonucleoside-diphosphate reductase subunit beta OS=Mycobacterium bovis (strain BCG / Pasteur</t>
  </si>
  <si>
    <t>P9WH71</t>
  </si>
  <si>
    <t>A0A0H3MGZ4</t>
  </si>
  <si>
    <t>Rv1981c</t>
  </si>
  <si>
    <t>O05773_MYCTU Hydroxylase OS=Mycobacterium tuberculosis (strain ATCC 25618 / H37Rv) GN=Rv3094c PE=1 SV=3;A0A0H3MH35_MYCBP Uncharacterized protein OS=Mycobacterium bovis (strain BCG / Pasteur 1173P2) GN=BCG_3119c PE=4 SV=1</t>
  </si>
  <si>
    <t>O05773</t>
  </si>
  <si>
    <t>A0A0H3MH35</t>
  </si>
  <si>
    <t>Rv3094c</t>
  </si>
  <si>
    <t>O05777_MYCTU Conserved protein OS=Mycobacterium tuberculosis (strain ATCC 25618 / H37Rv) GN=Rv3099c PE=1 SV=1;A0A0H3MH40_MYCBP Uncharacterized protein OS=Mycobacterium bovis (strain BCG / Pasteur 1173P2) GN=BCG_3124c PE=4 SV=1</t>
  </si>
  <si>
    <t>O05777</t>
  </si>
  <si>
    <t>A0A0H3MH40</t>
  </si>
  <si>
    <t>Rv3099c</t>
  </si>
  <si>
    <t>RF2_MYCTU Peptide chain release factor 2 OS=Mycobacterium tuberculosis (strain ATCC 25618 / H37Rv) GN=prfB PE=1 SV=1;A0A0H3MH46_MYCBP Peptide chain release factor 2 OS=Mycobacterium bovis (strain BCG / Pasteur 1173P2) GN=prfB PE=3 SV=1</t>
  </si>
  <si>
    <t>P9WHG1</t>
  </si>
  <si>
    <t>A0A0H3MH46</t>
  </si>
  <si>
    <t>Rv3105c</t>
  </si>
  <si>
    <t>L7N674_MYCTU Molybdopterin biosynthesis-like protein MoeZ OS=Mycobacterium tuberculosis (strain ATCC 25618 / H37Rv) GN=moeB2 PE=1 SV=1;A0A0H3MH58_MYCBP PRobable molybdenum cofactor biosynthesis protein moeB2 OS=Mycobacterium bovis (strain BCG / Pasteur 117</t>
  </si>
  <si>
    <t>L7N674</t>
  </si>
  <si>
    <t>A0A0H3MH58</t>
  </si>
  <si>
    <t>Rv3116</t>
  </si>
  <si>
    <t>P95187_MYCTU Butyryl-CoA dehydrogenase OS=Mycobacterium tuberculosis (strain ATCC 25618 / H37Rv) GN=fadE24 PE=1 SV=1;A0A0H3MH77_MYCBP Probable acyl-CoA dehydrogenase fadE24 OS=Mycobacterium bovis (strain BCG / Pasteur 1173P2) GN=fadE24 PE=3 SV=1</t>
  </si>
  <si>
    <t>P95187</t>
  </si>
  <si>
    <t>A0A0H3MH77</t>
  </si>
  <si>
    <t>Rv3139</t>
  </si>
  <si>
    <t>P95172_MYCTU NADH:ubiquinone oxidoreductase subunit J OS=Mycobacterium tuberculosis (strain ATCC 25618 / H37Rv) GN=nuoJ PE=1 SV=1;A0A0H3MH87_MYCBP Probable NADH dehydrogenase I (Chain J) nuoJ OS=Mycobacterium bovis (strain BCG / Pasteur 1173P2) GN=nuoJ PE=</t>
  </si>
  <si>
    <t>P95172</t>
  </si>
  <si>
    <t>A0A0H3MH87</t>
  </si>
  <si>
    <t>Rv3154</t>
  </si>
  <si>
    <t>O53319_MYCTU Conserved protein OS=Mycobacterium tuberculosis (strain ATCC 25618 / H37Rv) GN=Rv3169 PE=1 SV=3;A0A0H3MHA3_MYCBP Uncharacterized protein OS=Mycobacterium bovis (strain BCG / Pasteur 1173P2) GN=BCG_3193 PE=4 SV=1</t>
  </si>
  <si>
    <t>O53319</t>
  </si>
  <si>
    <t>A0A0H3MHA3</t>
  </si>
  <si>
    <t>Rv3169</t>
  </si>
  <si>
    <t>L7N668_MYCTU Uncharacterized protein OS=Mycobacterium tuberculosis (strain ATCC 25618 / H37Rv) GN=Rv3196A PE=1 SV=1;A0A0H3MHC7_MYCBP Uncharacterized protein OS=Mycobacterium bovis (strain BCG / Pasteur 1173P2) GN=BCG_3219c PE=4 SV=1</t>
  </si>
  <si>
    <t>L7N668</t>
  </si>
  <si>
    <t>A0A0H3MHC7</t>
  </si>
  <si>
    <t>Rv3196A</t>
  </si>
  <si>
    <t>O53346_MYCTU Possible transmembrane cation transporter OS=Mycobacterium tuberculosis (strain ATCC 25618 / H37Rv) GN=Rv3200c PE=1 SV=1;A0A0H3MHD1_MYCBP Possible transmembrane cation transporter OS=Mycobacterium bovis (strain BCG / Pasteur 1173P2) GN=BCG_322</t>
  </si>
  <si>
    <t>O53346</t>
  </si>
  <si>
    <t>A0A0H3MHD1</t>
  </si>
  <si>
    <t>Rv3200c</t>
  </si>
  <si>
    <t>Q6MWZ8_MYCTU Conserved protein TB9.4 OS=Mycobacterium tuberculosis (strain ATCC 25618 / H37Rv) GN=TB9.4 PE=1 SV=1;A0A0H3MHE5_MYCBP Uncharacterized protein OS=Mycobacterium bovis (strain BCG / Pasteur 1173P2) GN=TB9.4 PE=4 SV=1</t>
  </si>
  <si>
    <t>Q6MWZ8</t>
  </si>
  <si>
    <t>A0A0H3MHE5</t>
  </si>
  <si>
    <t>Rv3208A</t>
  </si>
  <si>
    <t>O05853_MYCTU Chromosome partitioning protein OS=Mycobacterium tuberculosis (strain ATCC 25618 / H37Rv) GN=Rv3213c PE=1 SV=1;A0A0H3MHF0_MYCBP Possible soj/parA-related protein OS=Mycobacterium bovis (strain BCG / Pasteur 1173P2) GN=BCG_3240c PE=4 SV=1</t>
  </si>
  <si>
    <t>O05853</t>
  </si>
  <si>
    <t>A0A0H3MHF0</t>
  </si>
  <si>
    <t>Rv3213c</t>
  </si>
  <si>
    <t>CTPC_MYCTU Probable manganese/zinc-exporting P-type ATPase OS=Mycobacterium tuberculosis (strain ATCC 25618 / H37Rv) GN=ctpC PE=1 SV=1;A0A0H3MHJ0_MYCBP Probable metal cation-transporting P-type atpase C ctpC OS=Mycobacterium bovis (strain BCG / Pasteur 117</t>
  </si>
  <si>
    <t>P9WPT5</t>
  </si>
  <si>
    <t>A0A0H3MHJ0</t>
  </si>
  <si>
    <t>Rv3270</t>
  </si>
  <si>
    <t>A0A0H3MHJ6_MYCBP N5-carboxyaminoimidazole ribonucleotide mutase OS=Mycobacterium bovis (strain BCG / Pasteur 1173P2) GN=purE PE=3 SV=1;PURE_MYCTU N5-carboxyaminoimidazole ribonucleotide mutase OS=Mycobacterium tuberculosis (strain ATCC 25618 / H37Rv) GN=pu</t>
  </si>
  <si>
    <t>A0A0H3MHJ6</t>
  </si>
  <si>
    <t>Rv3275c</t>
  </si>
  <si>
    <t>PCC5_MYCTU Probable propionyl-CoA carboxylase beta chain 5 OS=Mycobacterium tuberculosis (strain ATCC 25618 / H37Rv) GN=accD5 PE=1 SV=1;A0A0H3MHK1_MYCBP PRobable propionyl-CoA carboxylase beta chain 5 accD5 OS=Mycobacterium bovis (strain BCG / Pasteur 1173</t>
  </si>
  <si>
    <t>P9WQH7</t>
  </si>
  <si>
    <t>A0A0H3MHK1</t>
  </si>
  <si>
    <t>Rv3280</t>
  </si>
  <si>
    <t>L7N663_MYCTU N-acyl-L-amino acid amidohydrolase OS=Mycobacterium tuberculosis (strain ATCC 25618 / H37Rv) GN=amiA1 PE=1 SV=1;A0A0H3MHL8_MYCBP Possible N-acyl-L-amino acid amidohydrolase amiA1 OS=Mycobacterium bovis (strain BCG / Pasteur 1173P2) GN=amiA1 PE</t>
  </si>
  <si>
    <t>L7N663</t>
  </si>
  <si>
    <t>A0A0H3MHL8</t>
  </si>
  <si>
    <t>Rv3305c</t>
  </si>
  <si>
    <t>O53362_MYCTU Conserved protein OS=Mycobacterium tuberculosis (strain ATCC 25618 / H37Rv) GN=Rv3311 PE=1 SV=1;A0A0H3MHM7_MYCBP Uncharacterized protein OS=Mycobacterium bovis (strain BCG / Pasteur 1173P2) GN=BCG_3376 PE=4 SV=1</t>
  </si>
  <si>
    <t>O53362</t>
  </si>
  <si>
    <t>A0A0H3MHM7</t>
  </si>
  <si>
    <t>Rv3311</t>
  </si>
  <si>
    <t>A0A0H3MHR2_MYCBP Uncharacterized protein OS=Mycobacterium bovis (strain BCG / Pasteur 1173P2) GN=BCG_3408 PE=4 SV=1;O53388_MYCTU Uncharacterized protein OS=Mycobacterium tuberculosis (strain ATCC 25618 / H37Rv) GN=Rv3338 PE=1 SV=3</t>
  </si>
  <si>
    <t>A0A0H3MHR2</t>
  </si>
  <si>
    <t>O53388</t>
  </si>
  <si>
    <t>Rv3337/Rv3338</t>
  </si>
  <si>
    <t>RELJ_MYCTU Antitoxin RelJ OS=Mycobacterium tuberculosis (strain ATCC 25618 / H37Rv) GN=relJ PE=1 SV=1;A0A0H3MHW3_MYCBP Antitoxin OS=Mycobacterium bovis (strain BCG / Pasteur 1173P2) GN=BCG_3429 PE=3 SV=1</t>
  </si>
  <si>
    <t>P9WF25</t>
  </si>
  <si>
    <t>A0A0H3MHW3</t>
  </si>
  <si>
    <t>Rv3357</t>
  </si>
  <si>
    <t>O50391_MYCTU ATP-binding protein OS=Mycobacterium tuberculosis (strain ATCC 25618 / H37Rv) GN=Rv3362c PE=1 SV=1;A0A0H3MHW8_MYCBP Probable ATP/GTP-binding protein OS=Mycobacterium bovis (strain BCG / Pasteur 1173P2) GN=BCG_3434c PE=4 SV=1</t>
  </si>
  <si>
    <t>O50391</t>
  </si>
  <si>
    <t>A0A0H3MHW8</t>
  </si>
  <si>
    <t>Rv3362c</t>
  </si>
  <si>
    <t>A0A0H3MHX6_MYCBP Probable enoyl-CoA hydratase echA18 OS=Mycobacterium bovis (strain BCG / Pasteur 1173P2) GN=echA18 PE=3 SV=1;Q6MWX6_MYCTU Enoyl-CoA hydratase OS=Mycobacterium tuberculosis (strain ATCC 25618 / H37Rv) GN=echA18.1 PE=4 SV=1</t>
  </si>
  <si>
    <t>Q6MWX6</t>
  </si>
  <si>
    <t>Rv3374</t>
  </si>
  <si>
    <t>Y3412_MYCTU Uncharacterized protein Rv3412 OS=Mycobacterium tuberculosis (strain ATCC 25618 / H37Rv) GN=Rv3412 PE=1 SV=1;A0A0H3MI14_MYCBP Uncharacterized protein OS=Mycobacterium bovis (strain BCG / Pasteur 1173P2) GN=BCG_3482 PE=4 SV=1</t>
  </si>
  <si>
    <t>P9WKY9</t>
  </si>
  <si>
    <t>A0A0H3MI14</t>
  </si>
  <si>
    <t>Rv3412</t>
  </si>
  <si>
    <t>RMLC_MYCTU dTDP-4-dehydrorhamnose 3,5-epimerase OS=Mycobacterium tuberculosis (strain ATCC 25618 / H37Rv) GN=rmlC PE=1 SV=1;A0A0H3MI55_MYCBP Probable dTDP-4-dehydrorhamnose 3,5-epimerase rmlC OS=Mycobacterium bovis (strain BCG / Pasteur 1173P2) GN=rmlC PE=</t>
  </si>
  <si>
    <t>P9WH11</t>
  </si>
  <si>
    <t>A0A0H3MI55</t>
  </si>
  <si>
    <t>Rv3465</t>
  </si>
  <si>
    <t>O53547_MYCTU 3-ketoacyl-ACP reductase OS=Mycobacterium tuberculosis (strain ATCC 25618 / H37Rv) GN=fabG PE=1 SV=1;A0A0H3MIA2_MYCBP Probable short-chain type dehydrogenase/reductase OS=Mycobacterium bovis (strain BCG / Pasteur 1173P2) GN=BCG_3566c PE=3 SV=1</t>
  </si>
  <si>
    <t>O53547</t>
  </si>
  <si>
    <t>A0A0H3MIA2</t>
  </si>
  <si>
    <t>Rv3502c</t>
  </si>
  <si>
    <t>A0A0H3MIC5_MYCBP Uncharacterized protein OS=Mycobacterium bovis (strain BCG / Pasteur 1173P2) GN=BCG_3586 PE=4 SV=1;O53567_MYCTU Lipid-transfer protein OS=Mycobacterium tuberculosis (strain ATCC 25618 / H37Rv) GN=ltp4 PE=1 SV=1</t>
  </si>
  <si>
    <t>A0A0H3MIC5</t>
  </si>
  <si>
    <t>O53567</t>
  </si>
  <si>
    <t>Rv3522</t>
  </si>
  <si>
    <t>HSAC_MYCTU Iron-dependent extradiol dioxygenase OS=Mycobacterium tuberculosis (strain ATCC 25618 / H37Rv) GN=hsaC PE=1 SV=1;A0A0H3MIG9_MYCBP Putative biphenyl-2,3-diol 1,2-dioxygenase bphC OS=Mycobacterium bovis (strain BCG / Pasteur 1173P2) GN=bphC PE=3 S</t>
  </si>
  <si>
    <t>P9WNW7</t>
  </si>
  <si>
    <t>A0A0H3MIG9</t>
  </si>
  <si>
    <t>Rv3568c</t>
  </si>
  <si>
    <t>DHPS1_MYCTU Dihydropteroate synthase OS=Mycobacterium tuberculosis (strain ATCC 25618 / H37Rv) GN=folP1 PE=1 SV=1;A0A0H3MIJ6_MYCBP Dihydropteroate synthase OS=Mycobacterium bovis (strain BCG / Pasteur 1173P2) GN=folP1 PE=3 SV=1</t>
  </si>
  <si>
    <t>P9WND1</t>
  </si>
  <si>
    <t>A0A0H3MIJ6</t>
  </si>
  <si>
    <t>Rv3608c</t>
  </si>
  <si>
    <t>ESPD_MYCTU ESX-1 secretion-associated protein EspD OS=Mycobacterium tuberculosis (strain ATCC 25618 / H37Rv) GN=espD PE=1 SV=1;A0A0H3MIK1_MYCBP Uncharacterized protein OS=Mycobacterium bovis (strain BCG / Pasteur 1173P2) GN=BCG_3678c PE=4 SV=1</t>
  </si>
  <si>
    <t>P9WJD5</t>
  </si>
  <si>
    <t>A0A0H3MIK1</t>
  </si>
  <si>
    <t>Rv3614c</t>
  </si>
  <si>
    <t>Y3679_MYCTU Putative ATPase Rv3679 OS=Mycobacterium tuberculosis (strain ATCC 25618 / H37Rv) GN=Rv3679 PE=1 SV=1;A0A0H3MIR0_MYCBP Probable anion transporter atpase OS=Mycobacterium bovis (strain BCG / Pasteur 1173P2) GN=BCG_3738 PE=4 SV=1</t>
  </si>
  <si>
    <t>P9WKX5</t>
  </si>
  <si>
    <t>A0A0H3MIR0</t>
  </si>
  <si>
    <t>Rv3679</t>
  </si>
  <si>
    <t>O69652_MYCTU Probable lyase OS=Mycobacterium tuberculosis (strain ATCC 25618 / H37Rv) GN=Rv3684 PE=1 SV=3;A0A0H3MIR5_MYCBP Probable lyase OS=Mycobacterium bovis (strain BCG / Pasteur 1173P2) GN=BCG_3743 PE=4 SV=1</t>
  </si>
  <si>
    <t>O69652</t>
  </si>
  <si>
    <t>A0A0H3MIR5</t>
  </si>
  <si>
    <t>Rv3684</t>
  </si>
  <si>
    <t>O69686_MYCTU Conserved protein OS=Mycobacterium tuberculosis (strain ATCC 25618 / H37Rv) GN=Rv3719 PE=1 SV=1;A0A0H3MIY8_MYCBP Uncharacterized protein OS=Mycobacterium bovis (strain BCG / Pasteur 1173P2) GN=BCG_3779 PE=4 SV=1</t>
  </si>
  <si>
    <t>O69686</t>
  </si>
  <si>
    <t>A0A0H3MIY8</t>
  </si>
  <si>
    <t>Rv3719</t>
  </si>
  <si>
    <t>A0A0H3MIZ4_MYCBP Probable cutinase cut5 OS=Mycobacterium bovis (strain BCG / Pasteur 1173P2) GN=cut5 PE=4 SV=1;Q79FA4_MYCTU Probable cutinase [second part] Cut5b OS=Mycobacterium tuberculosis (strain ATCC 25618 / H37Rv) GN=cut5b PE=4 SV=1</t>
  </si>
  <si>
    <t>A0A0H3MIZ4</t>
  </si>
  <si>
    <t>Q79FA4</t>
  </si>
  <si>
    <t>Rv3724A/Rv3724B</t>
  </si>
  <si>
    <t>TGS2_MYCTU Probable diacyglycerol O-acyltransferase tgs2 OS=Mycobacterium tuberculosis (strain ATCC 25618 / H37Rv) GN=tgs2 PE=1 SV=1;A0A0H3MJ06_MYCBP Diacylglycerol O-acyltransferase OS=Mycobacterium bovis (strain BCG / Pasteur 1173P2) GN=BCG_3794c PE=3 SV</t>
  </si>
  <si>
    <t>P9WKC7</t>
  </si>
  <si>
    <t>A0A0H3MJ06</t>
  </si>
  <si>
    <t>Rv3734c</t>
  </si>
  <si>
    <t>O69727_MYCTU Acyl-CoA dehydrogenase OS=Mycobacterium tuberculosis (strain ATCC 25618 / H37Rv) GN=fadE36 PE=1 SV=1;A0A0H3MJ36_MYCBP Possible acyl-CoA dehydrogenase fadE36 OS=Mycobacterium bovis (strain BCG / Pasteur 1173P2) GN=fadE36 PE=4 SV=1</t>
  </si>
  <si>
    <t>O69727</t>
  </si>
  <si>
    <t>A0A0H3MJ36</t>
  </si>
  <si>
    <t>Rv3761c</t>
  </si>
  <si>
    <t>P72041_MYCTU Hydrolase OS=Mycobacterium tuberculosis (strain ATCC 25618 / H37Rv) GN=lipE PE=1 SV=1;A0A0H3MJ54_MYCBP Putative lipase lipE OS=Mycobacterium bovis (strain BCG / Pasteur 1173P2) GN=lipE PE=4 SV=1</t>
  </si>
  <si>
    <t>P72041</t>
  </si>
  <si>
    <t>A0A0H3MJ54</t>
  </si>
  <si>
    <t>Rv3775</t>
  </si>
  <si>
    <t>DPRE2_MYCTU Decaprenylphosphoryl-2-keto-beta-D-erythro-pentose reductase OS=Mycobacterium tuberculosis (strain ATCC 25618 / H37Rv) GN=dprE2 PE=1 SV=1;A0A0H3MJ74_MYCBP Putative short-chain type dehydrogenase/reductase OS=Mycobacterium bovis (strain BCG / Pa</t>
  </si>
  <si>
    <t>P9WGS9</t>
  </si>
  <si>
    <t>A0A0H3MJ74</t>
  </si>
  <si>
    <t>Rv3791</t>
  </si>
  <si>
    <t>A0A0H3MJ88_MYCBP Probable fatty-acid-CoA ligase fadD32 OS=Mycobacterium bovis (strain BCG / Pasteur 1173P2) GN=fadD32 PE=4 SV=1;FAA32_MYCTU Long-chain-fatty-acid--AMP ligase FadD32 OS=Mycobacterium tuberculosis (strain ATCC 25618 / H37Rv) GN=fadD32 PE=1 SV</t>
  </si>
  <si>
    <t>A0A0H3MJ88</t>
  </si>
  <si>
    <t>O53580</t>
  </si>
  <si>
    <t>Rv3801c</t>
  </si>
  <si>
    <t>O07806_MYCTU Aminoglycoside phosphotransferase OS=Mycobacterium tuberculosis (strain ATCC 25618 / H37Rv) GN=Rv3817 PE=1 SV=1;A0A0H3MJA4_MYCBP Putative phosphotransferase OS=Mycobacterium bovis (strain BCG / Pasteur 1173P2) GN=BCG_3879 PE=3 SV=1</t>
  </si>
  <si>
    <t>O07806</t>
  </si>
  <si>
    <t>A0A0H3MJA4</t>
  </si>
  <si>
    <t>Rv3817</t>
  </si>
  <si>
    <t>A0A0H3MJC3_MYCBP Uncharacterized protein OS=Mycobacterium bovis (strain BCG / Pasteur 1173P2) GN=BCG_3899 PE=4 SV=1;P96242_MYCTU Uncharacterized protein OS=Mycobacterium tuberculosis (strain ATCC 25618 / H37Rv) GN=Rv3836 PE=1 SV=2</t>
  </si>
  <si>
    <t>Rv3836</t>
  </si>
  <si>
    <t>GLPQ1_MYCTU Probable glycerophosphoryl diester phosphodiesterase 1 OS=Mycobacterium tuberculosis (strain ATCC 25618 / H37Rv) GN=glpQ1 PE=1 SV=1;A0A0H3MJD0_MYCBP Probable glycerophosphoryl diester phosphodiesterase glpQ1 OS=Mycobacterium bovis (strain BCG /</t>
  </si>
  <si>
    <t>P9WMU3</t>
  </si>
  <si>
    <t>A0A0H3MJD0</t>
  </si>
  <si>
    <t>Rv3842c</t>
  </si>
  <si>
    <t>A0A0H3MJE7_MYCBP Putative ferredoxin-dependent glutamate synthase [NADPH] (Large subunit) gltB OS=Mycobacterium bovis (strain BCG / Pasteur 1173P2) GN=gltB PE=4 SV=1;GLTB_MYCTU Glutamate synthase [NADPH] large chain OS=Mycobacterium tuberculosis (strain AT</t>
  </si>
  <si>
    <t>A0A0H3MJE7</t>
  </si>
  <si>
    <t>P96218</t>
  </si>
  <si>
    <t>Rv3859c</t>
  </si>
  <si>
    <t>A0A0H3MJF3_MYCBP Uncharacterized protein OS=Mycobacterium bovis (strain BCG / Pasteur 1173P2) GN=BCG_3927 PE=4 SV=1;ESPE_MYCTU ESX-1 secretion-associated protein EspE OS=Mycobacterium tuberculosis (strain ATCC 25618 / H37Rv) GN=espE PE=1 SV=1</t>
  </si>
  <si>
    <t>A0A0H3MJF3</t>
  </si>
  <si>
    <t>P9WJD3</t>
  </si>
  <si>
    <t>Rv3864</t>
  </si>
  <si>
    <t>PSTP_MYCTU PP2C-family Ser/Thr phosphatase OS=Mycobacterium tuberculosis (strain ATCC 25618 / H37Rv) GN=pstP PE=1 SV=1;A1KEI6_MYCBP Serine/threonine phosphatase PPP OS=Mycobacterium bovis (strain BCG / Pasteur 1173P2) GN=pstP PE=4 SV=1</t>
  </si>
  <si>
    <t>P9WHW5</t>
  </si>
  <si>
    <t>A1KEI6</t>
  </si>
  <si>
    <t>Rv0018c</t>
  </si>
  <si>
    <t>Y038_MYCTU UPF0301 protein Rv0038 OS=Mycobacterium tuberculosis (strain ATCC 25618 / H37Rv) GN=Rv0038 PE=1 SV=1;Y069_MYCBP UPF0301 protein BCG_0069 OS=Mycobacterium bovis (strain BCG / Pasteur 1173P2) GN=BCG_0069 PE=3 SV=1</t>
  </si>
  <si>
    <t>P9WFK5</t>
  </si>
  <si>
    <t>A1KEK6</t>
  </si>
  <si>
    <t>Rv0038</t>
  </si>
  <si>
    <t>SYL_MYCTU Leucine--tRNA ligase OS=Mycobacterium tuberculosis (strain ATCC 25618 / H37Rv) GN=leuS PE=1 SV=1;SYL_MYCBP Leucine--tRNA ligase OS=Mycobacterium bovis (strain BCG / Pasteur 1173P2) GN=leuS PE=3 SV=1</t>
  </si>
  <si>
    <t>P9WFV1</t>
  </si>
  <si>
    <t>A1KEK9</t>
  </si>
  <si>
    <t>Rv0041</t>
  </si>
  <si>
    <t>RS6_MYCTU 30S ribosomal protein S6 OS=Mycobacterium tuberculosis (strain ATCC 25618 / H37Rv) GN=rpsF PE=1 SV=1;RS6_MYCBP 30S ribosomal protein S6 OS=Mycobacterium bovis (strain BCG / Pasteur 1173P2) GN=rpsF PE=3 SV=1</t>
  </si>
  <si>
    <t>P9WH31</t>
  </si>
  <si>
    <t>A1KEM1</t>
  </si>
  <si>
    <t>Rv0053</t>
  </si>
  <si>
    <t>RL9_MYCTU 50S ribosomal protein L9 OS=Mycobacterium tuberculosis (strain ATCC 25618 / H37Rv) GN=rplI PE=1 SV=1;RL9_MYCBP 50S ribosomal protein L9 OS=Mycobacterium bovis (strain BCG / Pasteur 1173P2) GN=rplI PE=3 SV=1</t>
  </si>
  <si>
    <t>P9WH79</t>
  </si>
  <si>
    <t>A1KEM4</t>
  </si>
  <si>
    <t>Rv0056</t>
  </si>
  <si>
    <t>MAK_MYCBP Maltokinase OS=Mycobacterium bovis (strain BCG / Pasteur 1173P2) GN=mak PE=3 SV=1;MAK1_MYCTU Maltokinase OS=Mycobacterium tuberculosis (strain ATCC 25618 / H37Rv) GN=mak PE=1 SV=2</t>
  </si>
  <si>
    <t>A1KEU8</t>
  </si>
  <si>
    <t>O07177</t>
  </si>
  <si>
    <t>Rv0127</t>
  </si>
  <si>
    <t>MSRA_MYCTU Peptide methionine sulfoxide reductase MsrA OS=Mycobacterium tuberculosis (strain ATCC 25618 / H37Rv) GN=msrA PE=1 SV=1;MSRA_MYCBP Peptide methionine sulfoxide reductase MsrA OS=Mycobacterium bovis (strain BCG / Pasteur 1173P2) GN=msrA PE=3 SV=1</t>
  </si>
  <si>
    <t>P9WJM5</t>
  </si>
  <si>
    <t>A1KEV7</t>
  </si>
  <si>
    <t>Rv0137c</t>
  </si>
  <si>
    <t>Y153_MYCTU Putative S-adenosyl-L-methionine-dependent methyltransferase Rv0145 OS=Mycobacterium tuberculosis (strain ATCC 25618 / H37Rv) GN=Rv0145 PE=1 SV=1;Y181_MYCBP Putative S-adenosyl-L-methionine-dependent methyltransferase BCG_0181 OS=Mycobacterium b</t>
  </si>
  <si>
    <t>P9WFJ1</t>
  </si>
  <si>
    <t>A1KEW5</t>
  </si>
  <si>
    <t>Rv0145</t>
  </si>
  <si>
    <t>Y146_MYCTU Putative S-adenosyl-L-methionine-dependent methyltransferase Rv0146 OS=Mycobacterium tuberculosis (strain ATCC 25618 / H37Rv) GN=Rv0146 PE=1 SV=1;Y182_MYCBP Putative S-adenosyl-L-methionine-dependent methyltransferase BCG_0182 OS=Mycobacterium b</t>
  </si>
  <si>
    <t>P9WFJ3</t>
  </si>
  <si>
    <t>A1KEW6</t>
  </si>
  <si>
    <t>Rv0146</t>
  </si>
  <si>
    <t>TRMB_MYCTU tRNA (guanine-N(7)-)-methyltransferase OS=Mycobacterium tuberculosis (strain ATCC 25618 / H37Rv) GN=trmB PE=1 SV=1;TRMB_MYCBP tRNA (guanine-N(7)-)-methyltransferase OS=Mycobacterium bovis (strain BCG / Pasteur 1173P2) GN=trmB PE=3 SV=1</t>
  </si>
  <si>
    <t>P9WFY9</t>
  </si>
  <si>
    <t>A1KF28</t>
  </si>
  <si>
    <t>Rv0208c</t>
  </si>
  <si>
    <t>PCKG_MYCTU Phosphoenolpyruvate carboxykinase [GTP] OS=Mycobacterium tuberculosis (strain ATCC 25618 / H37Rv) GN=pckG PE=1 SV=1;PCKG_MYCBP Phosphoenolpyruvate carboxykinase [GTP] OS=Mycobacterium bovis (strain BCG / Pasteur 1173P2) GN=pckG PE=2 SV=1</t>
  </si>
  <si>
    <t>P9WIH3</t>
  </si>
  <si>
    <t>A1KF31</t>
  </si>
  <si>
    <t>Rv0211</t>
  </si>
  <si>
    <t>GABD1_MYCTU Succinate-semialdehyde dehydrogenase [NADP(+)] 1 OS=Mycobacterium tuberculosis (strain ATCC 25618 / H37Rv) GN=gabD1 PE=1 SV=1;GABD1_MYCBP Succinate-semialdehyde dehydrogenase [NADP(+)] 1 OS=Mycobacterium bovis (strain BCG / Pasteur 1173P2) GN=g</t>
  </si>
  <si>
    <t>P9WNX9</t>
  </si>
  <si>
    <t>A1KF54</t>
  </si>
  <si>
    <t>Rv0234c</t>
  </si>
  <si>
    <t>Y293_MYCTU Putative S-adenosyl-L-methionine-dependent methyltransferase Rv0281 OS=Mycobacterium tuberculosis (strain ATCC 25618 / H37Rv) GN=Rv0281 PE=1 SV=1;Y321_MYCBP Putative S-adenosyl-L-methionine-dependent methyltransferase BCG_0321 OS=Mycobacterium b</t>
  </si>
  <si>
    <t>P9WFI9</t>
  </si>
  <si>
    <t>A1KFA4</t>
  </si>
  <si>
    <t>Rv0281</t>
  </si>
  <si>
    <t>TAM_MYCTU Probable trans-aconitate 2-methyltransferase OS=Mycobacterium tuberculosis (strain ATCC 25618 / H37Rv) GN=tam PE=1 SV=1;TAM_MYCBP Trans-aconitate 2-methyltransferase OS=Mycobacterium bovis (strain BCG / Pasteur 1173P2) GN=tam PE=3 SV=1</t>
  </si>
  <si>
    <t>P9WGA3</t>
  </si>
  <si>
    <t>A1KFB7</t>
  </si>
  <si>
    <t>Rv0294</t>
  </si>
  <si>
    <t>PCP_MYCTU Pyrrolidone-carboxylate peptidase OS=Mycobacterium tuberculosis (strain ATCC 25618 / H37Rv) GN=pcp PE=1 SV=1;PCP_MYCBP Pyrrolidone-carboxylate peptidase OS=Mycobacterium bovis (strain BCG / Pasteur 1173P2) GN=pcp PE=3 SV=1</t>
  </si>
  <si>
    <t>P9WIJ5</t>
  </si>
  <si>
    <t>A1KFE2</t>
  </si>
  <si>
    <t>Rv0319</t>
  </si>
  <si>
    <t>DNAK_MYCTU Chaperone protein DnaK OS=Mycobacterium tuberculosis (strain ATCC 25618 / H37Rv) GN=dnaK PE=1 SV=1;DNAK_MYCBP Chaperone protein DnaK OS=Mycobacterium bovis (strain BCG / Pasteur 1173P2) GN=dnaK PE=1 SV=1</t>
  </si>
  <si>
    <t>P9WMJ9</t>
  </si>
  <si>
    <t>A1KFH2</t>
  </si>
  <si>
    <t>Rv0350</t>
  </si>
  <si>
    <t>GRPE_MYCTU Protein GrpE OS=Mycobacterium tuberculosis (strain ATCC 25618 / H37Rv) GN=grpE PE=1 SV=1;GRPE_MYCBP Protein GrpE OS=Mycobacterium bovis (strain BCG / Pasteur 1173P2) GN=grpE PE=3 SV=1</t>
  </si>
  <si>
    <t>P9WMT5</t>
  </si>
  <si>
    <t>A1KFH3</t>
  </si>
  <si>
    <t>Rv0351</t>
  </si>
  <si>
    <t>PURA_MYCTU Adenylosuccinate synthetase OS=Mycobacterium tuberculosis (strain ATCC 25618 / H37Rv) GN=purA PE=1 SV=1;PURA_MYCBP Adenylosuccinate synthetase OS=Mycobacterium bovis (strain BCG / Pasteur 1173P2) GN=purA PE=3 SV=1</t>
  </si>
  <si>
    <t>P9WHN3</t>
  </si>
  <si>
    <t>A1KFH8</t>
  </si>
  <si>
    <t>Rv0357c</t>
  </si>
  <si>
    <t>THIC_MYCTU Phosphomethylpyrimidine synthase OS=Mycobacterium tuberculosis (strain ATCC 25618 / H37Rv) GN=thiC PE=1 SV=1;THIC_MYCBP Phosphomethylpyrimidine synthase OS=Mycobacterium bovis (strain BCG / Pasteur 1173P2) GN=thiC PE=3 SV=1</t>
  </si>
  <si>
    <t>P9WG79</t>
  </si>
  <si>
    <t>A1KFP5</t>
  </si>
  <si>
    <t>Rv0423c</t>
  </si>
  <si>
    <t>DEF_MYCTU Peptide deformylase OS=Mycobacterium tuberculosis (strain ATCC 25618 / H37Rv) GN=def PE=1 SV=1;DEF_MYCBP Peptide deformylase OS=Mycobacterium bovis (strain BCG / Pasteur 1173P2) GN=def PE=3 SV=1</t>
  </si>
  <si>
    <t>P9WIJ3</t>
  </si>
  <si>
    <t>A1KFQ1</t>
  </si>
  <si>
    <t>Rv0429c</t>
  </si>
  <si>
    <t>PSD_MYCTU Phosphatidylserine decarboxylase proenzyme OS=Mycobacterium tuberculosis (strain ATCC 25618 / H37Rv) GN=psd PE=1 SV=1;PSD_MYCBP Phosphatidylserine decarboxylase proenzyme OS=Mycobacterium bovis (strain BCG / Pasteur 1173P2) GN=psd PE=3 SV=1</t>
  </si>
  <si>
    <t>P9WHQ5</t>
  </si>
  <si>
    <t>A1KFQ9</t>
  </si>
  <si>
    <t>Rv0437c</t>
  </si>
  <si>
    <t>CH602_MYCTU 60 kDa chaperonin 2 OS=Mycobacterium tuberculosis (strain ATCC 25618 / H37Rv) GN=groEL2 PE=1 SV=1;CH602_MYCBP 60 kDa chaperonin 2 OS=Mycobacterium bovis (strain BCG / Pasteur 1173P2) GN=groL2 PE=3 SV=1</t>
  </si>
  <si>
    <t>P9WPE7</t>
  </si>
  <si>
    <t>A1KFR2</t>
  </si>
  <si>
    <t>Rv0440</t>
  </si>
  <si>
    <t>HBHA_MYCTU Heparin-binding hemagglutinin OS=Mycobacterium tuberculosis (strain ATCC 25618 / H37Rv) GN=hbhA PE=1 SV=1;HBHA_MYCBP Heparin-binding hemagglutinin OS=Mycobacterium bovis (strain BCG / Pasteur 1173P2) GN=hbhA PE=1 SV=1</t>
  </si>
  <si>
    <t>P9WIP9</t>
  </si>
  <si>
    <t>A1KFU9</t>
  </si>
  <si>
    <t>Rv0475</t>
  </si>
  <si>
    <t>GPMA_MYCTU 2,3-bisphosphoglycerate-dependent phosphoglycerate mutase OS=Mycobacterium tuberculosis (strain ATCC 25618 / H37Rv) GN=gpmA PE=1 SV=1;GPMA_MYCBP 2,3-bisphosphoglycerate-dependent phosphoglycerate mutase OS=Mycobacterium bovis (strain BCG / Paste</t>
  </si>
  <si>
    <t>P9WIC9</t>
  </si>
  <si>
    <t>A1KFW3</t>
  </si>
  <si>
    <t>Rv0489</t>
  </si>
  <si>
    <t>HEM3_MYCTU Porphobilinogen deaminase OS=Mycobacterium tuberculosis (strain ATCC 25618 / H37Rv) GN=hemC PE=1 SV=1;HEM3_MYCBP Porphobilinogen deaminase OS=Mycobacterium bovis (strain BCG / Pasteur 1173P2) GN=hemC PE=3 SV=1</t>
  </si>
  <si>
    <t>P9WMP3</t>
  </si>
  <si>
    <t>A1KFY6</t>
  </si>
  <si>
    <t>Rv0510</t>
  </si>
  <si>
    <t>GSA_MYCTU Glutamate-1-semialdehyde 2,1-aminomutase OS=Mycobacterium tuberculosis (strain ATCC 25618 / H37Rv) GN=hemL PE=1 SV=1;GSA_MYCBP Glutamate-1-semialdehyde 2,1-aminomutase OS=Mycobacterium bovis (strain BCG / Pasteur 1173P2) GN=hemL PE=3 SV=1</t>
  </si>
  <si>
    <t>P9WMN9</t>
  </si>
  <si>
    <t>A1KG00</t>
  </si>
  <si>
    <t>Rv0524</t>
  </si>
  <si>
    <t>FABH_MYCTU 3-oxoacyl-[acyl-carrier-protein] synthase 3 OS=Mycobacterium tuberculosis (strain ATCC 25618 / H37Rv) GN=fabH PE=1 SV=1;FABH_MYCBP 3-oxoacyl-[acyl-carrier-protein] synthase 3 OS=Mycobacterium bovis (strain BCG / Pasteur 1173P2) GN=fabH PE=3 SV=1</t>
  </si>
  <si>
    <t>P9WNG3</t>
  </si>
  <si>
    <t>A1KG10</t>
  </si>
  <si>
    <t>Rv0533c</t>
  </si>
  <si>
    <t>MEND_MYCTU 2-succinyl-5-enolpyruvyl-6-hydroxy-3-cyclohexene-1-carboxylate synthase OS=Mycobacterium tuberculosis (strain ATCC 25618 / H37Rv) GN=menD PE=1 SV=1;MEND_MYCBP 2-succinyl-5-enolpyruvyl-6-hydroxy-3-cyclohexene-1-carboxylate synthase OS=Mycobacteri</t>
  </si>
  <si>
    <t>P9WK11</t>
  </si>
  <si>
    <t>A1KG32</t>
  </si>
  <si>
    <t>Rv0555</t>
  </si>
  <si>
    <t>MENG_MYCTU Demethylmenaquinone methyltransferase OS=Mycobacterium tuberculosis (strain ATCC 25618 / H37Rv) GN=menG PE=1 SV=1;MENG_MYCBP Demethylmenaquinone methyltransferase OS=Mycobacterium bovis (strain BCG / Pasteur 1173P2) GN=menG PE=3 SV=1</t>
  </si>
  <si>
    <t>P9WFR3</t>
  </si>
  <si>
    <t>A1KG35</t>
  </si>
  <si>
    <t>Rv0558</t>
  </si>
  <si>
    <t>Y560_MYCTU Uncharacterized protein Rv0560c OS=Mycobacterium tuberculosis (strain ATCC 25618 / H37Rv) GN=Rv0560c PE=1 SV=1;Y605_MYCBP Uncharacterized protein BCG_0605c OS=Mycobacterium bovis (strain BCG / Pasteur 1173P2) GN=BCG_0605c PE=1 SV=1</t>
  </si>
  <si>
    <t>HTPX_MYCTU Protease HtpX homolog OS=Mycobacterium tuberculosis (strain ATCC 25618 / H37Rv) GN=htpX PE=1 SV=1;HTPX_MYCBP Protease HtpX homolog OS=Mycobacterium bovis (strain BCG / Pasteur 1173P2) GN=htpX PE=3 SV=1</t>
  </si>
  <si>
    <t>P9WHS5</t>
  </si>
  <si>
    <t>A1KG40</t>
  </si>
  <si>
    <t>Rv0563</t>
  </si>
  <si>
    <t>Y566_MYCTU UPF0234 protein Rv0566c OS=Mycobacterium tuberculosis (strain ATCC 25618 / H37Rv) GN=Rv0566c PE=1 SV=1;Y611_MYCBP UPF0234 protein BCG_0611c OS=Mycobacterium bovis (strain BCG / Pasteur 1173P2) GN=BCG_0611c PE=3 SV=1</t>
  </si>
  <si>
    <t>P9WFK9</t>
  </si>
  <si>
    <t>A1KG43</t>
  </si>
  <si>
    <t>Rv0566c</t>
  </si>
  <si>
    <t>GAL1_MYCTU Galactokinase OS=Mycobacterium tuberculosis (strain ATCC 25618 / H37Rv) GN=galK PE=3 SV=1;GAL1_MYCBP Galactokinase OS=Mycobacterium bovis (strain BCG / Pasteur 1173P2) GN=galK PE=3 SV=1</t>
  </si>
  <si>
    <t>P9WN63</t>
  </si>
  <si>
    <t>A1KG98</t>
  </si>
  <si>
    <t>Rv0620</t>
  </si>
  <si>
    <t>RL11_MYCTU 50S ribosomal protein L11 OS=Mycobacterium tuberculosis (strain ATCC 25618 / H37Rv) GN=rplK PE=1 SV=1;RL11_MYCBP 50S ribosomal protein L11 OS=Mycobacterium bovis (strain BCG / Pasteur 1173P2) GN=rplK PE=3 SV=1</t>
  </si>
  <si>
    <t>P9WHE5</t>
  </si>
  <si>
    <t>A1KGC0</t>
  </si>
  <si>
    <t>Rv0640</t>
  </si>
  <si>
    <t>RL1_MYCBP 50S ribosomal protein L1 OS=Mycobacterium bovis (strain BCG / Pasteur 1173P2) GN=rplA PE=3 SV=1;RL1_MYCTU 50S ribosomal protein L1 OS=Mycobacterium tuberculosis (strain ATCC 25618 / H37Rv) GN=rplA PE=1 SV=1</t>
  </si>
  <si>
    <t>A1KGC1</t>
  </si>
  <si>
    <t>P9WHC7</t>
  </si>
  <si>
    <t>Rv0641</t>
  </si>
  <si>
    <t>RL10_MYCTU 50S ribosomal protein L10 OS=Mycobacterium tuberculosis (strain ATCC 25618 / H37Rv) GN=rplJ PE=1 SV=1;RL10_MYCBP 50S ribosomal protein L10 OS=Mycobacterium bovis (strain BCG / Pasteur 1173P2) GN=rplJ PE=3 SV=1</t>
  </si>
  <si>
    <t>P9WHE7</t>
  </si>
  <si>
    <t>A1KGD1</t>
  </si>
  <si>
    <t>Rv0651</t>
  </si>
  <si>
    <t>RPOB_MYCTU DNA-directed RNA polymerase subunit beta OS=Mycobacterium tuberculosis (strain ATCC 25618 / H37Rv) GN=rpoB PE=1 SV=1;RPOB_MYCBP DNA-directed RNA polymerase subunit beta OS=Mycobacterium bovis (strain BCG / Pasteur 1173P2) GN=rpoB PE=3 SV=2</t>
  </si>
  <si>
    <t>P9WGY9</t>
  </si>
  <si>
    <t>A1KGE7</t>
  </si>
  <si>
    <t>Rv0667</t>
  </si>
  <si>
    <t>RPOC_MYCTU DNA-directed RNA polymerase subunit beta OS=Mycobacterium tuberculosis (strain ATCC 25618 / H37Rv) GN=rpoC PE=1 SV=1;RPOC_MYCBP DNA-directed RNA polymerase subunit beta OS=Mycobacterium bovis (strain BCG / Pasteur 1173P2) GN=rpoC PE=3 SV=1</t>
  </si>
  <si>
    <t>P9WGY7</t>
  </si>
  <si>
    <t>A1KGE8</t>
  </si>
  <si>
    <t>Rv0668</t>
  </si>
  <si>
    <t>END4_MYCTU Probable endonuclease 4 OS=Mycobacterium tuberculosis (strain ATCC 25618 / H37Rv) GN=end PE=1 SV=1;END4_MYCBP Probable endonuclease 4 OS=Mycobacterium bovis (strain BCG / Pasteur 1173P2) GN=nfo PE=3 SV=1</t>
  </si>
  <si>
    <t>P9WQ13</t>
  </si>
  <si>
    <t>A1KGF0</t>
  </si>
  <si>
    <t>Rv0670</t>
  </si>
  <si>
    <t>RS7_MYCTU 30S ribosomal protein S7 OS=Mycobacterium tuberculosis (strain ATCC 25618 / H37Rv) GN=rpsG PE=1 SV=1;RS7_MYCBP 30S ribosomal protein S7 OS=Mycobacterium bovis (strain BCG / Pasteur 1173P2) GN=rpsG PE=3 SV=1</t>
  </si>
  <si>
    <t>P9WH29</t>
  </si>
  <si>
    <t>A1KGG3</t>
  </si>
  <si>
    <t>Rv0683</t>
  </si>
  <si>
    <t>EFG_MYCTU Elongation factor G OS=Mycobacterium tuberculosis (strain ATCC 25618 / H37Rv) GN=fusA PE=1 SV=1;EFG_MYCBP Elongation factor G OS=Mycobacterium bovis (strain BCG / Pasteur 1173P2) GN=fusA PE=3 SV=1</t>
  </si>
  <si>
    <t>P9WNM7</t>
  </si>
  <si>
    <t>A1KGG4</t>
  </si>
  <si>
    <t>Rv0684</t>
  </si>
  <si>
    <t>EFTU_MYCTU Elongation factor Tu OS=Mycobacterium tuberculosis (strain ATCC 25618 / H37Rv) GN=tuf PE=1 SV=1;EFTU_MYCBP Elongation factor Tu OS=Mycobacterium bovis (strain BCG / Pasteur 1173P2) GN=tuf PE=3 SV=1</t>
  </si>
  <si>
    <t>P9WNN1</t>
  </si>
  <si>
    <t>A1KGG5</t>
  </si>
  <si>
    <t>Rv0685</t>
  </si>
  <si>
    <t>RS10_MYCTU 30S ribosomal protein S10 OS=Mycobacterium tuberculosis (strain ATCC 25618 / H37Rv) GN=rpsJ PE=1 SV=1;RS10_MYCBP 30S ribosomal protein S10 OS=Mycobacterium bovis (strain BCG / Pasteur 1173P2) GN=rpsJ PE=3 SV=1</t>
  </si>
  <si>
    <t>P9WH67</t>
  </si>
  <si>
    <t>A1KGI1</t>
  </si>
  <si>
    <t>Rv0700</t>
  </si>
  <si>
    <t>RL3_MYCTU 50S ribosomal protein L3 OS=Mycobacterium tuberculosis (strain ATCC 25618 / H37Rv) GN=rplC PE=1 SV=1;RL3_MYCBP 50S ribosomal protein L3 OS=Mycobacterium bovis (strain BCG / Pasteur 1173P2) GN=rplC PE=3 SV=1</t>
  </si>
  <si>
    <t>P9WH87</t>
  </si>
  <si>
    <t>A1KGI2</t>
  </si>
  <si>
    <t>Rv0701</t>
  </si>
  <si>
    <t>RL4_MYCTU 50S ribosomal protein L4 OS=Mycobacterium tuberculosis (strain ATCC 25618 / H37Rv) GN=rplD PE=1 SV=1;RL4_MYCBP 50S ribosomal protein L4 OS=Mycobacterium bovis (strain BCG / Pasteur 1173P2) GN=rplD PE=3 SV=1</t>
  </si>
  <si>
    <t>P9WH85</t>
  </si>
  <si>
    <t>A1KGI3</t>
  </si>
  <si>
    <t>Rv0702</t>
  </si>
  <si>
    <t>RL23_MYCTU 50S ribosomal protein L23 OS=Mycobacterium tuberculosis (strain ATCC 25618 / H37Rv) GN=rplW PE=1 SV=1;RL23_MYCBP 50S ribosomal protein L23 OS=Mycobacterium bovis (strain BCG / Pasteur 1173P2) GN=rplW PE=3 SV=1</t>
  </si>
  <si>
    <t>P9WHB9</t>
  </si>
  <si>
    <t>A1KGI4</t>
  </si>
  <si>
    <t>Rv0703</t>
  </si>
  <si>
    <t>RL2_MYCTU 50S ribosomal protein L2 OS=Mycobacterium tuberculosis (strain ATCC 25618 / H37Rv) GN=rplB PE=1 SV=1;RL2_MYCBP 50S ribosomal protein L2 OS=Mycobacterium bovis (strain BCG / Pasteur 1173P2) GN=rplB PE=3 SV=1</t>
  </si>
  <si>
    <t>P9WHA5</t>
  </si>
  <si>
    <t>A1KGI5</t>
  </si>
  <si>
    <t>Rv0704</t>
  </si>
  <si>
    <t>RS19_MYCTU 30S ribosomal protein S19 OS=Mycobacterium tuberculosis (strain ATCC 25618 / H37Rv) GN=rpsS PE=1 SV=1;RS19_MYCBP 30S ribosomal protein S19 OS=Mycobacterium bovis (strain BCG / Pasteur 1173P2) GN=rpsS PE=3 SV=1</t>
  </si>
  <si>
    <t>P9WH45</t>
  </si>
  <si>
    <t>A1KGI6</t>
  </si>
  <si>
    <t>Rv0705</t>
  </si>
  <si>
    <t>RL22_MYCTU 50S ribosomal protein L22 OS=Mycobacterium tuberculosis (strain ATCC 25618 / H37Rv) GN=rplV PE=1 SV=1;RL22_MYCBP 50S ribosomal protein L22 OS=Mycobacterium bovis (strain BCG / Pasteur 1173P2) GN=rplV PE=3 SV=1</t>
  </si>
  <si>
    <t>P9WHC1</t>
  </si>
  <si>
    <t>A1KGI7</t>
  </si>
  <si>
    <t>Rv0706</t>
  </si>
  <si>
    <t>RS3_MYCTU 30S ribosomal protein S3 OS=Mycobacterium tuberculosis (strain ATCC 25618 / H37Rv) GN=rpsC PE=1 SV=1;RS3_MYCBP 30S ribosomal protein S3 OS=Mycobacterium bovis (strain BCG / Pasteur 1173P2) GN=rpsC PE=3 SV=1</t>
  </si>
  <si>
    <t>P9WH37</t>
  </si>
  <si>
    <t>A1KGI8</t>
  </si>
  <si>
    <t>Rv0707</t>
  </si>
  <si>
    <t>RL16_MYCTU 50S ribosomal protein L16 OS=Mycobacterium tuberculosis (strain ATCC 25618 / H37Rv) GN=rplP PE=1 SV=1;RL16_MYCBP 50S ribosomal protein L16 OS=Mycobacterium bovis (strain BCG / Pasteur 1173P2) GN=rplP PE=3 SV=1</t>
  </si>
  <si>
    <t>P9WHD5</t>
  </si>
  <si>
    <t>A1KGI9</t>
  </si>
  <si>
    <t>Rv0708</t>
  </si>
  <si>
    <t>RL29_MYCTU 50S ribosomal protein L29 OS=Mycobacterium tuberculosis (strain ATCC 25618 / H37Rv) GN=rpmC PE=1 SV=1;RL29_MYCBP 50S ribosomal protein L29 OS=Mycobacterium bovis (strain BCG / Pasteur 1173P2) GN=rpmC PE=3 SV=1</t>
  </si>
  <si>
    <t>P9WHA7</t>
  </si>
  <si>
    <t>A1KGJ0</t>
  </si>
  <si>
    <t>Rv0709</t>
  </si>
  <si>
    <t>RL14_MYCTU 50S ribosomal protein L14 OS=Mycobacterium tuberculosis (strain ATCC 25618 / H37Rv) GN=rplN PE=1 SV=1;RL14_MYCBP 50S ribosomal protein L14 OS=Mycobacterium bovis (strain BCG / Pasteur 1173P2) GN=rplN PE=3 SV=1</t>
  </si>
  <si>
    <t>P9WHD9</t>
  </si>
  <si>
    <t>A1KGJ5</t>
  </si>
  <si>
    <t>Rv0714</t>
  </si>
  <si>
    <t>RL24_MYCTU 50S ribosomal protein L24 OS=Mycobacterium tuberculosis (strain ATCC 25618 / H37Rv) GN=rplX PE=1 SV=1;RL24_MYCBP 50S ribosomal protein L24 OS=Mycobacterium bovis (strain BCG / Pasteur 1173P2) GN=rplX PE=3 SV=1</t>
  </si>
  <si>
    <t>P9WHB7</t>
  </si>
  <si>
    <t>A1KGJ6</t>
  </si>
  <si>
    <t>Rv0715</t>
  </si>
  <si>
    <t>RL5_MYCTU 50S ribosomal protein L5 OS=Mycobacterium tuberculosis (strain ATCC 25618 / H37Rv) GN=rplE PE=1 SV=1;RL5_MYCBP 50S ribosomal protein L5 OS=Mycobacterium bovis (strain BCG / Pasteur 1173P2) GN=rplE PE=3 SV=1</t>
  </si>
  <si>
    <t>P9WH83</t>
  </si>
  <si>
    <t>A1KGJ7</t>
  </si>
  <si>
    <t>Rv0716</t>
  </si>
  <si>
    <t>RS8_MYCTU 30S ribosomal protein S8 OS=Mycobacterium tuberculosis (strain ATCC 25618 / H37Rv) GN=rpsH PE=1 SV=1;RS8_MYCBP 30S ribosomal protein S8 OS=Mycobacterium bovis (strain BCG / Pasteur 1173P2) GN=rpsH PE=3 SV=1</t>
  </si>
  <si>
    <t>P9WH27</t>
  </si>
  <si>
    <t>A1KGJ9</t>
  </si>
  <si>
    <t>Rv0718</t>
  </si>
  <si>
    <t>RL6_MYCTU 50S ribosomal protein L6 OS=Mycobacterium tuberculosis (strain ATCC 25618 / H37Rv) GN=rplF PE=1 SV=1;RL6_MYCBP 50S ribosomal protein L6 OS=Mycobacterium bovis (strain BCG / Pasteur 1173P2) GN=rplF PE=3 SV=1</t>
  </si>
  <si>
    <t>P9WH81</t>
  </si>
  <si>
    <t>A1KGK0</t>
  </si>
  <si>
    <t>Rv0719</t>
  </si>
  <si>
    <t>RS5_MYCTU 30S ribosomal protein S5 OS=Mycobacterium tuberculosis (strain ATCC 25618 / H37Rv) GN=rpsE PE=1 SV=1;RS5_MYCBP 30S ribosomal protein S5 OS=Mycobacterium bovis (strain BCG / Pasteur 1173P2) GN=rpsE PE=3 SV=1</t>
  </si>
  <si>
    <t>P9WH33</t>
  </si>
  <si>
    <t>A1KGK2</t>
  </si>
  <si>
    <t>Rv0721</t>
  </si>
  <si>
    <t>RL15_MYCTU 50S ribosomal protein L15 OS=Mycobacterium tuberculosis (strain ATCC 25618 / H37Rv) GN=rplO PE=1 SV=1;RL15_MYCBP 50S ribosomal protein L15 OS=Mycobacterium bovis (strain BCG / Pasteur 1173P2) GN=rplO PE=3 SV=1</t>
  </si>
  <si>
    <t>P9WHD7</t>
  </si>
  <si>
    <t>A1KGK4</t>
  </si>
  <si>
    <t>Rv0723</t>
  </si>
  <si>
    <t>Y751_MYCTU Putative S-adenosyl-L-methionine-dependent methyltransferase Rv0726c OS=Mycobacterium tuberculosis (strain ATCC 25618 / H37Rv) GN=Rv0726c PE=1 SV=1;Y776_MYCBP Putative S-adenosyl-L-methionine-dependent methyltransferase BCG_0776c OS=Mycobacteriu</t>
  </si>
  <si>
    <t>Y756_MYCTU Putative S-adenosyl-L-methionine-dependent methyltransferase Rv0731c OS=Mycobacterium tuberculosis (strain ATCC 25618 / H37Rv) GN=Rv0731c PE=1 SV=1;Y781_MYCBP Putative S-adenosyl-L-methionine-dependent methyltransferase BCG_0781c OS=Mycobacteriu</t>
  </si>
  <si>
    <t>P9WFI5</t>
  </si>
  <si>
    <t>A1KGL2</t>
  </si>
  <si>
    <t>Rv0731c</t>
  </si>
  <si>
    <t>KAD_MYCTU Adenylate kinase OS=Mycobacterium tuberculosis (strain ATCC 25618 / H37Rv) GN=adk PE=1 SV=1;KAD_MYCBP Adenylate kinase OS=Mycobacterium bovis (strain BCG / Pasteur 1173P2) GN=adk PE=3 SV=1</t>
  </si>
  <si>
    <t>P9WKF5</t>
  </si>
  <si>
    <t>A1KGL4</t>
  </si>
  <si>
    <t>Rv0733</t>
  </si>
  <si>
    <t>PUR7_MYCTU Phosphoribosylaminoimidazole-succinocarboxamide synthase OS=Mycobacterium tuberculosis (strain ATCC 25618 / H37Rv) GN=purC PE=1 SV=1;PUR7_MYCBP Phosphoribosylaminoimidazole-succinocarboxamide synthase OS=Mycobacterium bovis (strain BCG / Pasteur</t>
  </si>
  <si>
    <t>Rv0780</t>
  </si>
  <si>
    <t>PURL_MYCTU Phosphoribosylformylglycinamidine synthase subunit PurL OS=Mycobacterium tuberculosis (strain ATCC 25618 / H37Rv) GN=purL PE=1 SV=2;PURL_MYCBP Phosphoribosylformylglycinamidine synthase subunit PurL OS=Mycobacterium bovis (strain BCG / Pasteur 1</t>
  </si>
  <si>
    <t>P9WHL7</t>
  </si>
  <si>
    <t>A1KGT6</t>
  </si>
  <si>
    <t>Rv0803</t>
  </si>
  <si>
    <t>Y813_MYCTU UPF0678 fatty acid-binding protein-like protein Rv0813c OS=Mycobacterium tuberculosis (strain ATCC 25618 / H37Rv) GN=Rv0813c PE=1 SV=1;Y865_MYCBP UPF0678 fatty acid-binding protein-like protein BCG_0865c OS=Mycobacterium bovis (strain BCG / Past</t>
  </si>
  <si>
    <t>P9WFG9</t>
  </si>
  <si>
    <t>A1KGU6</t>
  </si>
  <si>
    <t>Rv0813c</t>
  </si>
  <si>
    <t>MSHD_MYCTU Mycothiol acetyltransferase OS=Mycobacterium tuberculosis (strain ATCC 25618 / H37Rv) GN=mshD PE=1 SV=1;MSHD_MYCBP Mycothiol acetyltransferase OS=Mycobacterium bovis (strain BCG / Pasteur 1173P2) GN=mshD PE=3 SV=1</t>
  </si>
  <si>
    <t>P9WJM7</t>
  </si>
  <si>
    <t>A1KGV2</t>
  </si>
  <si>
    <t>Rv0819</t>
  </si>
  <si>
    <t>Y851_MYCTU Putative S-adenosyl-L-methionine-dependent methyltransferase Rv0830 OS=Mycobacterium tuberculosis (strain ATCC 25618 / H37Rv) GN=Rv0830 PE=1 SV=1;Y883_MYCBP Putative S-adenosyl-L-methionine-dependent methyltransferase BCG_0883 OS=Mycobacterium b</t>
  </si>
  <si>
    <t>P9WFI3</t>
  </si>
  <si>
    <t>A1KGW3</t>
  </si>
  <si>
    <t>Rv0830</t>
  </si>
  <si>
    <t>KDC_MYCTU Alpha-keto-acid decarboxylase OS=Mycobacterium tuberculosis (strain ATCC 25618 / H37Rv) GN=kdc PE=1 SV=1;KDC_MYCBP Alpha-keto-acid decarboxylase OS=Mycobacterium bovis (strain BCG / Pasteur 1173P2) GN=kdc PE=3 SV=1</t>
  </si>
  <si>
    <t>P9WG37</t>
  </si>
  <si>
    <t>A1KGY5</t>
  </si>
  <si>
    <t>Rv0853c</t>
  </si>
  <si>
    <t>ARFA_MYCTU Peptidoglycan-binding protein ArfA OS=Mycobacterium tuberculosis (strain ATCC 25618 / H37Rv) GN=arfA PE=1 SV=1;ARFA_MYCBP Peptidoglycan-binding protein ArfA OS=Mycobacterium bovis (strain BCG / Pasteur 1173P2) GN=arfA PE=1 SV=1</t>
  </si>
  <si>
    <t>P9WIU5</t>
  </si>
  <si>
    <t>A1KH31</t>
  </si>
  <si>
    <t>Rv0899</t>
  </si>
  <si>
    <t>G6PI_MYCTU Glucose-6-phosphate isomerase OS=Mycobacterium tuberculosis (strain ATCC 25618 / H37Rv) GN=pgi PE=1 SV=1;G6PI_MYCBP Glucose-6-phosphate isomerase OS=Mycobacterium bovis (strain BCG / Pasteur 1173P2) GN=pgi PE=3 SV=1</t>
  </si>
  <si>
    <t>P9WN69</t>
  </si>
  <si>
    <t>A1KH80</t>
  </si>
  <si>
    <t>Rv0946c</t>
  </si>
  <si>
    <t>SUCC_MYCTU Succinate--CoA ligase [ADP-forming] subunit beta OS=Mycobacterium tuberculosis (strain ATCC 25618 / H37Rv) GN=sucC PE=1 SV=1;SUCC_MYCBP Succinate--CoA ligase [ADP-forming] subunit beta OS=Mycobacterium bovis (strain BCG / Pasteur 1173P2) GN=sucC</t>
  </si>
  <si>
    <t>P9WGC5</t>
  </si>
  <si>
    <t>A1KH85</t>
  </si>
  <si>
    <t>Rv0951</t>
  </si>
  <si>
    <t>PUR9_MYCTU Bifunctional purine biosynthesis protein PurH OS=Mycobacterium tuberculosis (strain ATCC 25618 / H37Rv) GN=purH PE=1 SV=1;PUR9_MYCBP Bifunctional purine biosynthesis protein PurH OS=Mycobacterium bovis (strain BCG / Pasteur 1173P2) GN=purH PE=3</t>
  </si>
  <si>
    <t>P9WHM7</t>
  </si>
  <si>
    <t>A1KH91</t>
  </si>
  <si>
    <t>Rv0957</t>
  </si>
  <si>
    <t>RL32_MYCTU 50S ribosomal protein L32 OS=Mycobacterium tuberculosis (strain ATCC 25618 / H37Rv) GN=rpmF PE=1 SV=1;RL32_MYCBP 50S ribosomal protein L32 OS=Mycobacterium bovis (strain BCG / Pasteur 1173P2) GN=rpmF PE=3 SV=1</t>
  </si>
  <si>
    <t>P9WH99</t>
  </si>
  <si>
    <t>A1KHB5</t>
  </si>
  <si>
    <t>Rv0979A</t>
  </si>
  <si>
    <t>MPRA_MYCTU Response regulator MprA OS=Mycobacterium tuberculosis (strain ATCC 25618 / H37Rv) GN=mprA PE=1 SV=1;MPRA_MYCBP Response regulator MprA OS=Mycobacterium bovis (strain BCG / Pasteur 1173P2) GN=mprA PE=3 SV=1</t>
  </si>
  <si>
    <t>P9WGM9</t>
  </si>
  <si>
    <t>A1KHB7</t>
  </si>
  <si>
    <t>Rv0981</t>
  </si>
  <si>
    <t>MSCL_MYCTU Large-conductance mechanosensitive channel OS=Mycobacterium tuberculosis (strain ATCC 25618 / H37Rv) GN=mscL PE=1 SV=1;MSCL_MYCBP Large-conductance mechanosensitive channel OS=Mycobacterium bovis (strain BCG / Pasteur 1173P2) GN=mscL PE=3 SV=1</t>
  </si>
  <si>
    <t>P9WJN5</t>
  </si>
  <si>
    <t>A1KHC1</t>
  </si>
  <si>
    <t>Rv0985c</t>
  </si>
  <si>
    <t>ARCA_MYCTU Arginine deiminase OS=Mycobacterium tuberculosis (strain ATCC 25618 / H37Rv) GN=arcA PE=1 SV=1;ARCA_MYCBP Arginine deiminase OS=Mycobacterium bovis (strain BCG / Pasteur 1173P2) GN=arcA PE=3 SV=1</t>
  </si>
  <si>
    <t>P9WQ05</t>
  </si>
  <si>
    <t>A1KHD9</t>
  </si>
  <si>
    <t>Rv1001</t>
  </si>
  <si>
    <t>GLMU_MYCTU Bifunctional protein GlmU OS=Mycobacterium tuberculosis (strain ATCC 25618 / H37Rv) GN=glmU PE=1 SV=1;GLMU_MYCBP Bifunctional protein GlmU OS=Mycobacterium bovis (strain BCG / Pasteur 1173P2) GN=glmU PE=3 SV=1</t>
  </si>
  <si>
    <t>P9WMN3</t>
  </si>
  <si>
    <t>A1KHF6</t>
  </si>
  <si>
    <t>Rv1018c</t>
  </si>
  <si>
    <t>ENO_MYCBP Enolase OS=Mycobacterium bovis (strain BCG / Pasteur 1173P2) GN=eno PE=3 SV=1;ENO_MYCTU Enolase OS=Mycobacterium tuberculosis (strain ATCC 25618 / H37Rv) GN=eno PE=1 SV=1</t>
  </si>
  <si>
    <t>A1KHG1</t>
  </si>
  <si>
    <t>P9WNL1</t>
  </si>
  <si>
    <t>Rv1023</t>
  </si>
  <si>
    <t>GREA_MYCTU Transcription elongation factor GreA OS=Mycobacterium tuberculosis (strain ATCC 25618 / H37Rv) GN=greA PE=1 SV=1;GREA_MYCBP Transcription elongation factor GreA OS=Mycobacterium bovis (strain BCG / Pasteur 1173P2) GN=greA PE=3 SV=1</t>
  </si>
  <si>
    <t>P9WMT9</t>
  </si>
  <si>
    <t>A1KHL8</t>
  </si>
  <si>
    <t>Rv1080c</t>
  </si>
  <si>
    <t>GLPX_MYCTU Fructose-1,6-bisphosphatase class 2 OS=Mycobacterium tuberculosis (strain ATCC 25618 / H37Rv) GN=glpX PE=1 SV=1;GLPX_MYCBP Fructose-1,6-bisphosphatase class 2 OS=Mycobacterium bovis (strain BCG / Pasteur 1173P2) GN=glpX PE=3 SV=2</t>
  </si>
  <si>
    <t>P9WN21</t>
  </si>
  <si>
    <t>A1KHN9</t>
  </si>
  <si>
    <t>Rv1099c</t>
  </si>
  <si>
    <t>METE_MYCTU 5-methyltetrahydropteroyltriglutamate--homocysteine methyltransferase OS=Mycobacterium tuberculosis (strain ATCC 25618 / H37Rv) GN=metE PE=1 SV=1;METE_MYCBP 5-methyltetrahydropteroyltriglutamate--homocysteine methyltransferase OS=Mycobacterium b</t>
  </si>
  <si>
    <t>P9WK07</t>
  </si>
  <si>
    <t>A1KHS4</t>
  </si>
  <si>
    <t>Rv1133c</t>
  </si>
  <si>
    <t>PHS_MYCTU Putative pterin-4-alpha-carbinolamine dehydratase OS=Mycobacterium tuberculosis (strain ATCC 25618 / H37Rv) GN=Rv1159.1 PE=1 SV=1;PHS_MYCBP Putative pterin-4-alpha-carbinolamine dehydratase OS=Mycobacterium bovis (strain BCG / Pasteur 1173P2) GN=</t>
  </si>
  <si>
    <t>P9WI93</t>
  </si>
  <si>
    <t>A1KHV0</t>
  </si>
  <si>
    <t>Rv1159A</t>
  </si>
  <si>
    <t>MSHB_MYCTU 1D-myo-inositol 2-acetamido-2-deoxy-alpha-D-glucopyranoside deacetylase OS=Mycobacterium tuberculosis (strain ATCC 25618 / H37Rv) GN=mshB PE=1 SV=1;MSHB_MYCBP 1D-myo-inositol 2-acetamido-2-deoxy-alpha-D-glucopyranoside deacetylase OS=Mycobacteri</t>
  </si>
  <si>
    <t>P9WJN3</t>
  </si>
  <si>
    <t>A1KHW1</t>
  </si>
  <si>
    <t>Rv1170</t>
  </si>
  <si>
    <t>Y1220_MYCTU Putative O-methyltransferase Rv1220c OS=Mycobacterium tuberculosis (strain ATCC 25618 / H37Rv) GN=Rv1220c PE=1 SV=2;Y1280_MYCBP Putative O-methyltransferase BCG_1280c OS=Mycobacterium bovis (strain BCG / Pasteur 1173P2) GN=BCG_1280c PE=3 SV=2</t>
  </si>
  <si>
    <t>P9WJZ7</t>
  </si>
  <si>
    <t>A1KI08</t>
  </si>
  <si>
    <t>Rv1220c</t>
  </si>
  <si>
    <t>MDH_MYCTU Malate dehydrogenase OS=Mycobacterium tuberculosis (strain ATCC 25618 / H37Rv) GN=mdh PE=1 SV=1;MDH_MYCBP Malate dehydrogenase OS=Mycobacterium bovis (strain BCG / Pasteur 1173P2) GN=mdh PE=3 SV=1</t>
  </si>
  <si>
    <t>P9WK13</t>
  </si>
  <si>
    <t>A1KI28</t>
  </si>
  <si>
    <t>Rv1240</t>
  </si>
  <si>
    <t>KGD_MYCTU Multifunctional 2-oxoglutarate metabolism enzyme OS=Mycobacterium tuberculosis (strain ATCC 25618 / H37Rv) GN=kgd PE=1 SV=1;KGD_MYCBP Multifunctional 2-oxoglutarate metabolism enzyme OS=Mycobacterium bovis (strain BCG / Pasteur 1173P2) GN=kgd PE=</t>
  </si>
  <si>
    <t>P9WIS5</t>
  </si>
  <si>
    <t>A1KI36</t>
  </si>
  <si>
    <t>Rv1248c</t>
  </si>
  <si>
    <t>SYR_MYCTU Arginine--tRNA ligase OS=Mycobacterium tuberculosis (strain ATCC 25618 / H37Rv) GN=argS PE=1 SV=1;SYR_MYCBP Arginine--tRNA ligase OS=Mycobacterium bovis (strain BCG / Pasteur 1173P2) GN=argS PE=3 SV=1</t>
  </si>
  <si>
    <t>P9WFW5</t>
  </si>
  <si>
    <t>A1KI80</t>
  </si>
  <si>
    <t>Rv1292</t>
  </si>
  <si>
    <t>RL31_MYCTU 50S ribosomal protein L31 OS=Mycobacterium tuberculosis (strain ATCC 25618 / H37Rv) GN=rpmE PE=1 SV=1;RL31_MYCBP 50S ribosomal protein L31 OS=Mycobacterium bovis (strain BCG / Pasteur 1173P2) GN=rpmE PE=3 SV=1</t>
  </si>
  <si>
    <t>P9WHA1</t>
  </si>
  <si>
    <t>A1KI86</t>
  </si>
  <si>
    <t>Rv1298</t>
  </si>
  <si>
    <t>RF1_MYCTU Peptide chain release factor 1 OS=Mycobacterium tuberculosis (strain ATCC 25618 / H37Rv) GN=prfA PE=1 SV=1;RF1_MYCBP Peptide chain release factor 1 OS=Mycobacterium bovis (strain BCG / Pasteur 1173P2) GN=prfA PE=3 SV=1</t>
  </si>
  <si>
    <t>P9WHG3</t>
  </si>
  <si>
    <t>A1KI87</t>
  </si>
  <si>
    <t>Rv1299</t>
  </si>
  <si>
    <t>ATPL_MYCTU ATP synthase subunit c OS=Mycobacterium tuberculosis (strain ATCC 25618 / H37Rv) GN=atpE PE=3 SV=1;ATPL_MYCBP ATP synthase subunit c OS=Mycobacterium bovis (strain BCG / Pasteur 1173P2) GN=atpE PE=3 SV=1</t>
  </si>
  <si>
    <t>P9WPS1</t>
  </si>
  <si>
    <t>A1KI93</t>
  </si>
  <si>
    <t>Rv1305</t>
  </si>
  <si>
    <t>ATPF_MYCTU ATP synthase subunit b OS=Mycobacterium tuberculosis (strain ATCC 25618 / H37Rv) GN=atpF PE=1 SV=1;ATPF_MYCBP ATP synthase subunit b OS=Mycobacterium bovis (strain BCG / Pasteur 1173P2) GN=atpF PE=3 SV=1</t>
  </si>
  <si>
    <t>P9WPV5</t>
  </si>
  <si>
    <t>A1KI94</t>
  </si>
  <si>
    <t>Rv1306</t>
  </si>
  <si>
    <t>ATPFD_MYCTU ATP synthase subunit b-delta OS=Mycobacterium tuberculosis (strain ATCC 25618 / H37Rv) GN=atpFH PE=1 SV=1;ATPFD_MYCBP ATP synthase subunit b-delta OS=Mycobacterium bovis (strain BCG / Pasteur 1173P2) GN=atpFH PE=3 SV=1</t>
  </si>
  <si>
    <t>P9WPV3</t>
  </si>
  <si>
    <t>A1KI95</t>
  </si>
  <si>
    <t>Rv1307</t>
  </si>
  <si>
    <t>ATPA_MYCTU ATP synthase subunit alpha OS=Mycobacterium tuberculosis (strain ATCC 25618 / H37Rv) GN=atpA PE=1 SV=1;ATPA_MYCBP ATP synthase subunit alpha OS=Mycobacterium bovis (strain BCG / Pasteur 1173P2) GN=atpA PE=3 SV=1</t>
  </si>
  <si>
    <t>P9WPU7</t>
  </si>
  <si>
    <t>A1KI96</t>
  </si>
  <si>
    <t>Rv1308</t>
  </si>
  <si>
    <t>ATPG_MYCTU ATP synthase gamma chain OS=Mycobacterium tuberculosis (strain ATCC 25618 / H37Rv) GN=atpG PE=1 SV=1;ATPG_MYCBP ATP synthase gamma chain OS=Mycobacterium bovis (strain BCG / Pasteur 1173P2) GN=atpG PE=3 SV=1</t>
  </si>
  <si>
    <t>P9WPU9</t>
  </si>
  <si>
    <t>A1KI97</t>
  </si>
  <si>
    <t>Rv1309</t>
  </si>
  <si>
    <t>ATPB_MYCTU ATP synthase subunit beta OS=Mycobacterium tuberculosis (strain ATCC 25618 / H37Rv) GN=atpD PE=1 SV=1;ATPB_MYCBP ATP synthase subunit beta OS=Mycobacterium bovis (strain BCG / Pasteur 1173P2) GN=atpD PE=3 SV=1</t>
  </si>
  <si>
    <t>P9WPU5</t>
  </si>
  <si>
    <t>A1KI98</t>
  </si>
  <si>
    <t>Rv1310</t>
  </si>
  <si>
    <t>ATPE_MYCTU ATP synthase epsilon chain OS=Mycobacterium tuberculosis (strain ATCC 25618 / H37Rv) GN=atpC PE=1 SV=1;ATPE_MYCBP ATP synthase epsilon chain OS=Mycobacterium bovis (strain BCG / Pasteur 1173P2) GN=atpC PE=3 SV=1</t>
  </si>
  <si>
    <t>P9WPV1</t>
  </si>
  <si>
    <t>A1KI99</t>
  </si>
  <si>
    <t>Rv1311</t>
  </si>
  <si>
    <t>GLGB_MYCBP 1,4-alpha-glucan branching enzyme GlgB OS=Mycobacterium bovis (strain BCG / Pasteur 1173P2) GN=glgB PE=3 SV=1;GLGB_MYCTU 1,4-alpha-glucan branching enzyme GlgB OS=Mycobacterium tuberculosis (strain ATCC 25618 / H37Rv) GN=glgB PE=1 SV=1</t>
  </si>
  <si>
    <t>A1KIB6</t>
  </si>
  <si>
    <t>P9WN45</t>
  </si>
  <si>
    <t>Rv1326c</t>
  </si>
  <si>
    <t>MURI_MYCBP Glutamate racemase OS=Mycobacterium bovis (strain BCG / Pasteur 1173P2) GN=murI PE=3 SV=1;MURI_MYCTU Glutamate racemase OS=Mycobacterium tuberculosis (strain ATCC 25618 / H37Rv) GN=murI PE=1 SV=1</t>
  </si>
  <si>
    <t>A1KIC8</t>
  </si>
  <si>
    <t>P9WPW9</t>
  </si>
  <si>
    <t>Rv1338</t>
  </si>
  <si>
    <t>RNPH_MYCTU Ribonuclease PH OS=Mycobacterium tuberculosis (strain ATCC 25618 / H37Rv) GN=rph PE=1 SV=1;RNPH_MYCBP Ribonuclease PH OS=Mycobacterium bovis (strain BCG / Pasteur 1173P2) GN=rph PE=3 SV=1</t>
  </si>
  <si>
    <t>P9WGZ7</t>
  </si>
  <si>
    <t>A1KID0</t>
  </si>
  <si>
    <t>Rv1340</t>
  </si>
  <si>
    <t>PYRR_MYCTU Bifunctional protein PyrR OS=Mycobacterium tuberculosis (strain ATCC 25618 / H37Rv) GN=pyrR PE=1 SV=1;PYRR_MYCBP Bifunctional protein PyrR OS=Mycobacterium bovis (strain BCG / Pasteur 1173P2) GN=pyrR PE=3 SV=1</t>
  </si>
  <si>
    <t>P9WHK3</t>
  </si>
  <si>
    <t>A1KIG8</t>
  </si>
  <si>
    <t>Rv1379</t>
  </si>
  <si>
    <t>PYRB_MYCTU Aspartate carbamoyltransferase OS=Mycobacterium tuberculosis (strain ATCC 25618 / H37Rv) GN=pyrB PE=1 SV=1;PYRB_MYCBP Aspartate carbamoyltransferase OS=Mycobacterium bovis (strain BCG / Pasteur 1173P2) GN=pyrB PE=3 SV=1</t>
  </si>
  <si>
    <t>P9WIT7</t>
  </si>
  <si>
    <t>A1KIG9</t>
  </si>
  <si>
    <t>Rv1380</t>
  </si>
  <si>
    <t>RPOZ_MYCTU DNA-directed RNA polymerase subunit omega OS=Mycobacterium tuberculosis (strain ATCC 25618 / H37Rv) GN=rpoZ PE=1 SV=1;RPOZ_MYCBP DNA-directed RNA polymerase subunit omega OS=Mycobacterium bovis (strain BCG / Pasteur 1173P2) GN=rpoZ PE=3 SV=1</t>
  </si>
  <si>
    <t>P9WGY5</t>
  </si>
  <si>
    <t>A1KIH9</t>
  </si>
  <si>
    <t>Rv1390</t>
  </si>
  <si>
    <t>METK_MYCBP S-adenosylmethionine synthase OS=Mycobacterium bovis (strain BCG / Pasteur 1173P2) GN=metK PE=3 SV=1;METK_MYCTU S-adenosylmethionine synthase OS=Mycobacterium tuberculosis (strain ATCC 25618 / H37Rv) GN=metK PE=1 SV=1</t>
  </si>
  <si>
    <t>A1KII1</t>
  </si>
  <si>
    <t>P9WGV1</t>
  </si>
  <si>
    <t>Rv1392</t>
  </si>
  <si>
    <t>MFS55_MYCTU Probable triacylglyceride transporter Rv1410c OS=Mycobacterium tuberculosis (strain ATCC 25618 / H37Rv) GN=Rv1410c PE=1 SV=1;MFS55_MYCBP Probable triacylglyceride transporter BCG_1471c OS=Mycobacterium bovis (strain BCG / Pasteur 1173P2) GN=BCG</t>
  </si>
  <si>
    <t>P9WJY3</t>
  </si>
  <si>
    <t>A1KIJ9</t>
  </si>
  <si>
    <t>Rv1410c</t>
  </si>
  <si>
    <t>Y1421_MYCTU Nucleotide-binding protein Rv1421 OS=Mycobacterium tuberculosis (strain ATCC 25618 / H37Rv) GN=Rv1421 PE=1 SV=1;Y1482_MYCBP Nucleotide-binding protein BCG_1482 OS=Mycobacterium bovis (strain BCG / Pasteur 1173P2) GN=BCG_1482 PE=3 SV=1</t>
  </si>
  <si>
    <t>P9WFQ3</t>
  </si>
  <si>
    <t>A1KIL0</t>
  </si>
  <si>
    <t>Rv1421</t>
  </si>
  <si>
    <t>WHIA_MYCBP Putative sporulation transcription regulator WhiA OS=Mycobacterium bovis (strain BCG / Pasteur 1173P2) GN=whiA PE=3 SV=1;WHIA_MYCTU Putative sporulation transcription regulator WhiA OS=Mycobacterium tuberculosis (strain ATCC 25618 / H37Rv) GN=wh</t>
  </si>
  <si>
    <t>A1KIL2</t>
  </si>
  <si>
    <t>P9WF45</t>
  </si>
  <si>
    <t>Rv1423</t>
  </si>
  <si>
    <t>PGK_MYCTU Phosphoglycerate kinase OS=Mycobacterium tuberculosis (strain ATCC 25618 / H37Rv) GN=pgk PE=1 SV=1;PGK_MYCBP Phosphoglycerate kinase OS=Mycobacterium bovis (strain BCG / Pasteur 1173P2) GN=pgk PE=3 SV=1</t>
  </si>
  <si>
    <t>P9WID1</t>
  </si>
  <si>
    <t>A1KIM6</t>
  </si>
  <si>
    <t>Rv1437</t>
  </si>
  <si>
    <t>TPIS_MYCBP Triosephosphate isomerase OS=Mycobacterium bovis (strain BCG / Pasteur 1173P2) GN=tpiA PE=3 SV=1;TPIS_MYCTU Triosephosphate isomerase OS=Mycobacterium tuberculosis (strain ATCC 25618 / H37Rv) GN=tpiA PE=1 SV=1</t>
  </si>
  <si>
    <t>A1KIM7</t>
  </si>
  <si>
    <t>P9WG43</t>
  </si>
  <si>
    <t>Rv1438</t>
  </si>
  <si>
    <t>TAL_MYCBP Transaldolase OS=Mycobacterium bovis (strain BCG / Pasteur 1173P2) GN=tal PE=3 SV=1;TAL_MYCTU Transaldolase OS=Mycobacterium tuberculosis (strain ATCC 25618 / H37Rv) GN=tal PE=1 SV=1</t>
  </si>
  <si>
    <t>A1KIN7</t>
  </si>
  <si>
    <t>P9WG33</t>
  </si>
  <si>
    <t>Rv1448c</t>
  </si>
  <si>
    <t>COXX_MYCTU Protoheme IX farnesyltransferase OS=Mycobacterium tuberculosis (strain ATCC 25618 / H37Rv) GN=ctaB PE=3 SV=1;COXX_MYCBP Protoheme IX farnesyltransferase OS=Mycobacterium bovis (strain BCG / Pasteur 1173P2) GN=ctaB PE=3 SV=1</t>
  </si>
  <si>
    <t>P9WFR7</t>
  </si>
  <si>
    <t>A1KIP0</t>
  </si>
  <si>
    <t>Rv1451</t>
  </si>
  <si>
    <t>Y1543_MYCBP UPF0353 protein BCG_1543 OS=Mycobacterium bovis (strain BCG / Pasteur 1173P2) GN=BCG_1543 PE=3 SV=1;Y1481_MYCTU UPF0353 protein Rv1481 OS=Mycobacterium tuberculosis (strain ATCC 25618 / H37Rv) GN=Rv1481 PE=1 SV=1</t>
  </si>
  <si>
    <t>A1KIS1</t>
  </si>
  <si>
    <t>P9WFJ7</t>
  </si>
  <si>
    <t>Rv1481</t>
  </si>
  <si>
    <t>BIOB_MYCTU Biotin synthase OS=Mycobacterium tuberculosis (strain ATCC 25618 / H37Rv) GN=bioB PE=1 SV=1;BIOB_MYCBP Biotin synthase OS=Mycobacterium bovis (strain BCG / Pasteur 1173P2) GN=bioB PE=3 SV=1</t>
  </si>
  <si>
    <t>P9WPQ7</t>
  </si>
  <si>
    <t>A1KJ05</t>
  </si>
  <si>
    <t>Rv1589</t>
  </si>
  <si>
    <t>NADA_MYCTU Quinolinate synthase A OS=Mycobacterium tuberculosis (strain ATCC 25618 / H37Rv) GN=nadA PE=1 SV=1;NADA_MYCBP Quinolinate synthase A OS=Mycobacterium bovis (strain BCG / Pasteur 1173P2) GN=nadA PE=3 SV=1</t>
  </si>
  <si>
    <t>P9WJK1</t>
  </si>
  <si>
    <t>A1KJ10</t>
  </si>
  <si>
    <t>Rv1594</t>
  </si>
  <si>
    <t>HIS8_MYCTU Histidinol-phosphate aminotransferase OS=Mycobacterium tuberculosis (strain ATCC 25618 / H37Rv) GN=hisC PE=1 SV=1;HIS8_MYCBP Histidinol-phosphate aminotransferase OS=Mycobacterium bovis (strain BCG / Pasteur 1173P2) GN=hisC PE=3 SV=1</t>
  </si>
  <si>
    <t>P9WML7</t>
  </si>
  <si>
    <t>A1KJ16</t>
  </si>
  <si>
    <t>Rv1600</t>
  </si>
  <si>
    <t>HIS7_MYCTU Imidazoleglycerol-phosphate dehydratase OS=Mycobacterium tuberculosis (strain ATCC 25618 / H37Rv) GN=hisB PE=1 SV=1;HIS7_MYCBP Imidazoleglycerol-phosphate dehydratase OS=Mycobacterium bovis (strain BCG / Pasteur 1173P2) GN=hisB PE=3 SV=1</t>
  </si>
  <si>
    <t>Rv1601</t>
  </si>
  <si>
    <t>HIS6_MYCTU Imidazole glycerol phosphate synthase subunit HisF OS=Mycobacterium tuberculosis (strain ATCC 25618 / H37Rv) GN=hisF PE=1 SV=1;HIS6_MYCBP Imidazole glycerol phosphate synthase subunit HisF OS=Mycobacterium bovis (strain BCG / Pasteur 1173P2) GN=</t>
  </si>
  <si>
    <t>Rv1605</t>
  </si>
  <si>
    <t>TRPC_MYCTU Indole-3-glycerol phosphate synthase OS=Mycobacterium tuberculosis (strain ATCC 25618 / H37Rv) GN=trpC PE=1 SV=1;TRPC_MYCBP Indole-3-glycerol phosphate synthase OS=Mycobacterium bovis (strain BCG / Pasteur 1173P2) GN=trpC PE=3 SV=1</t>
  </si>
  <si>
    <t>P9WFX7</t>
  </si>
  <si>
    <t>A1KJ27</t>
  </si>
  <si>
    <t>Rv1611</t>
  </si>
  <si>
    <t>TRPA_MYCTU Tryptophan synthase alpha chain OS=Mycobacterium tuberculosis (strain ATCC 25618 / H37Rv) GN=trpA PE=1 SV=1;TRPA_MYCBP Tryptophan synthase alpha chain OS=Mycobacterium bovis (strain BCG / Pasteur 1173P2) GN=trpA PE=3 SV=1</t>
  </si>
  <si>
    <t>P9WFY1</t>
  </si>
  <si>
    <t>A1KJ29</t>
  </si>
  <si>
    <t>Rv1613</t>
  </si>
  <si>
    <t>LGT_MYCTU Prolipoprotein diacylglyceryl transferase OS=Mycobacterium tuberculosis (strain ATCC 25618 / H37Rv) GN=lgt PE=1 SV=1;LGT_MYCBP Prolipoprotein diacylglyceryl transferase OS=Mycobacterium bovis (strain BCG / Pasteur 1173P2) GN=lgt PE=3 SV=1</t>
  </si>
  <si>
    <t>P9WK93</t>
  </si>
  <si>
    <t>A1KJ30</t>
  </si>
  <si>
    <t>Rv1614</t>
  </si>
  <si>
    <t>LYSX_MYCTU Lysylphosphatidylglycerol biosynthesis bifunctional protein LysX OS=Mycobacterium tuberculosis (strain ATCC 25618 / H37Rv) GN=lysX PE=1 SV=1;LYSX_MYCBP Lysylphosphatidylglycerol biosynthesis bifunctional protein LysX OS=Mycobacterium bovis (stra</t>
  </si>
  <si>
    <t>P9WFU7</t>
  </si>
  <si>
    <t>A1KJ57</t>
  </si>
  <si>
    <t>Rv1640c</t>
  </si>
  <si>
    <t>RL20_MYCTU 50S ribosomal protein L20 OS=Mycobacterium tuberculosis (strain ATCC 25618 / H37Rv) GN=rplT PE=1 SV=1;RL20_MYCBP 50S ribosomal protein L20 OS=Mycobacterium bovis (strain BCG / Pasteur 1173P2) GN=rplT PE=3 SV=1</t>
  </si>
  <si>
    <t>P9WHC5</t>
  </si>
  <si>
    <t>A1KJ60</t>
  </si>
  <si>
    <t>Rv1643</t>
  </si>
  <si>
    <t>SYFA_MYCTU Phenylalanine--tRNA ligase alpha subunit OS=Mycobacterium tuberculosis (strain ATCC 25618 / H37Rv) GN=pheS PE=1 SV=1;SYFA_MYCBP Phenylalanine--tRNA ligase alpha subunit OS=Mycobacterium bovis (strain BCG / Pasteur 1173P2) GN=pheS PE=3 SV=1</t>
  </si>
  <si>
    <t>P9WFU3</t>
  </si>
  <si>
    <t>A1KJ66</t>
  </si>
  <si>
    <t>Rv1649</t>
  </si>
  <si>
    <t>ARGC_MYCTU N-acetyl-gamma-glutamyl-phosphate reductase OS=Mycobacterium tuberculosis (strain ATCC 25618 / H37Rv) GN=argC PE=1 SV=1;ARGC_MYCBP N-acetyl-gamma-glutamyl-phosphate reductase OS=Mycobacterium bovis (strain BCG / Pasteur 1173P2) GN=argC PE=3 SV=1</t>
  </si>
  <si>
    <t>P9WPZ9</t>
  </si>
  <si>
    <t>A1KJ69</t>
  </si>
  <si>
    <t>Rv1652</t>
  </si>
  <si>
    <t>ARGB_MYCTU Acetylglutamate kinase OS=Mycobacterium tuberculosis (strain ATCC 25618 / H37Rv) GN=argB PE=1 SV=1;ARGB_MYCBP Acetylglutamate kinase OS=Mycobacterium bovis (strain BCG / Pasteur 1173P2) GN=argB PE=3 SV=1</t>
  </si>
  <si>
    <t>P9WQ01</t>
  </si>
  <si>
    <t>A1KJ71</t>
  </si>
  <si>
    <t>Rv1654</t>
  </si>
  <si>
    <t>OTC_MYCTU Ornithine carbamoyltransferase OS=Mycobacterium tuberculosis (strain ATCC 25618 / H37Rv) GN=argF PE=1 SV=1;OTC_MYCBP Ornithine carbamoyltransferase OS=Mycobacterium bovis (strain BCG / Pasteur 1173P2) GN=argF PE=3 SV=1</t>
  </si>
  <si>
    <t>P9WIT9</t>
  </si>
  <si>
    <t>A1KJ73</t>
  </si>
  <si>
    <t>Rv1656</t>
  </si>
  <si>
    <t>ARGR_MYCTU Arginine repressor OS=Mycobacterium tuberculosis (strain ATCC 25618 / H37Rv) GN=argR PE=1 SV=1;ARGR_MYCBP Arginine repressor OS=Mycobacterium bovis (strain BCG / Pasteur 1173P2) GN=argR PE=3 SV=1</t>
  </si>
  <si>
    <t>P9WPY9</t>
  </si>
  <si>
    <t>A1KJ74</t>
  </si>
  <si>
    <t>Rv1657</t>
  </si>
  <si>
    <t>ASSY_MYCTU Argininosuccinate synthase OS=Mycobacterium tuberculosis (strain ATCC 25618 / H37Rv) GN=argG PE=1 SV=1;ASSY_MYCBP Argininosuccinate synthase OS=Mycobacterium bovis (strain BCG / Pasteur 1173P2) GN=argG PE=3 SV=1</t>
  </si>
  <si>
    <t>P9WPW7</t>
  </si>
  <si>
    <t>A1KJ75</t>
  </si>
  <si>
    <t>Rv1658</t>
  </si>
  <si>
    <t>ARLY_MYCTU Argininosuccinate lyase OS=Mycobacterium tuberculosis (strain ATCC 25618 / H37Rv) GN=argH PE=1 SV=1;ARLY_MYCBP Argininosuccinate lyase OS=Mycobacterium bovis (strain BCG / Pasteur 1173P2) GN=argH PE=3 SV=1</t>
  </si>
  <si>
    <t>P9WPY7</t>
  </si>
  <si>
    <t>A1KJ76</t>
  </si>
  <si>
    <t>Rv1659</t>
  </si>
  <si>
    <t>PYRG_MYCTU CTP synthase OS=Mycobacterium tuberculosis (strain ATCC 25618 / H37Rv) GN=pyrG PE=1 SV=1;PYRG_MYCBP CTP synthase OS=Mycobacterium bovis (strain BCG / Pasteur 1173P2) GN=pyrG PE=3 SV=1</t>
  </si>
  <si>
    <t>P9WHK7</t>
  </si>
  <si>
    <t>A1KJB5</t>
  </si>
  <si>
    <t>Rv1699</t>
  </si>
  <si>
    <t>GABD2_MYCTU Putative succinate-semialdehyde dehydrogenase [NADP(+)] 2 OS=Mycobacterium tuberculosis (strain ATCC 25618 / H37Rv) GN=gabD2 PE=1 SV=1;GABD2_MYCBP Putative succinate-semialdehyde dehydrogenase [NADP(+)] 2 OS=Mycobacterium bovis (strain BCG / Pa</t>
  </si>
  <si>
    <t>P9WNX7</t>
  </si>
  <si>
    <t>A1KJE8</t>
  </si>
  <si>
    <t>Rv1731</t>
  </si>
  <si>
    <t>SECA2_MYCTU Protein translocase subunit SecA 2 OS=Mycobacterium tuberculosis (strain ATCC 25618 / H37Rv) GN=secA2 PE=1 SV=1;SECA2_MYCBP Protein translocase subunit SecA 2 OS=Mycobacterium bovis (strain BCG / Pasteur 1173P2) GN=secA2 PE=3 SV=1</t>
  </si>
  <si>
    <t>P9WGP3</t>
  </si>
  <si>
    <t>A1KJN3</t>
  </si>
  <si>
    <t>Rv1821</t>
  </si>
  <si>
    <t>GCSH_MYCTU Glycine cleavage system H protein OS=Mycobacterium tuberculosis (strain ATCC 25618 / H37Rv) GN=gcvH PE=1 SV=1;GCSH_MYCBP Glycine cleavage system H protein OS=Mycobacterium bovis (strain BCG / Pasteur 1173P2) GN=gcvH PE=3 SV=1</t>
  </si>
  <si>
    <t>Rv1826</t>
  </si>
  <si>
    <t>GCSP_MYCBP Glycine dehydrogenase (decarboxylating) OS=Mycobacterium bovis (strain BCG / Pasteur 1173P2) GN=gcvP PE=3 SV=1;GCSP_MYCTU Probable glycine dehydrogenase (decarboxylating) OS=Mycobacterium tuberculosis (strain ATCC 25618 / H37Rv) GN=gcvP PE=1 SV=</t>
  </si>
  <si>
    <t>A1KJP4</t>
  </si>
  <si>
    <t>P9WN53</t>
  </si>
  <si>
    <t>Rv1832</t>
  </si>
  <si>
    <t>MASZ_MYCTU Malate synthase G OS=Mycobacterium tuberculosis (strain ATCC 25618 / H37Rv) GN=glcB PE=1 SV=1;MASZ_MYCBP Malate synthase G OS=Mycobacterium bovis (strain BCG / Pasteur 1173P2) GN=glcB PE=3 SV=1</t>
  </si>
  <si>
    <t>P9WK17</t>
  </si>
  <si>
    <t>A1KJP9</t>
  </si>
  <si>
    <t>Rv1837c</t>
  </si>
  <si>
    <t>URE3_MYCTU Urease subunit gamma OS=Mycobacterium tuberculosis (strain ATCC 25618 / H37Rv) GN=ureA PE=1 SV=1;URE3_MYCBP Urease subunit gamma OS=Mycobacterium bovis (strain BCG / Pasteur 1173P2) GN=ureA PE=3 SV=1</t>
  </si>
  <si>
    <t>P9WFE7</t>
  </si>
  <si>
    <t>A1KJR0</t>
  </si>
  <si>
    <t>Rv1848</t>
  </si>
  <si>
    <t>URE2_MYCTU Urease subunit beta OS=Mycobacterium tuberculosis (strain ATCC 25618 / H37Rv) GN=ureB PE=1 SV=1;URE2_MYCBP Urease subunit beta OS=Mycobacterium bovis (strain BCG / Pasteur 1173P2) GN=ureB PE=3 SV=1</t>
  </si>
  <si>
    <t>P9WFE9</t>
  </si>
  <si>
    <t>A1KJR1</t>
  </si>
  <si>
    <t>Rv1849</t>
  </si>
  <si>
    <t>UREG_MYCTU Urease accessory protein UreG OS=Mycobacterium tuberculosis (strain ATCC 25618 / H37Rv) GN=ureG PE=1 SV=1;UREG_MYCBP Urease accessory protein UreG OS=Mycobacterium bovis (strain BCG / Pasteur 1173P2) GN=ureG PE=3 SV=1</t>
  </si>
  <si>
    <t>Rv1852</t>
  </si>
  <si>
    <t>A85B_MYCBP Diacylglycerol acyltransferase/mycolyltransferase Ag85B OS=Mycobacterium bovis (strain BCG / Pasteur 1173P2) GN=fbpB PE=3 SV=1;A85B_MYCTU Diacylglycerol acyltransferase/mycolyltransferase Ag85B OS=Mycobacterium tuberculosis (strain ATCC 25618 /</t>
  </si>
  <si>
    <t>A1KJU9</t>
  </si>
  <si>
    <t>P9WQP1</t>
  </si>
  <si>
    <t>Rv1886c</t>
  </si>
  <si>
    <t>Y1947_MYCTU Putative S-adenosyl-L-methionine-dependent methyltransferase Rv1896c OS=Mycobacterium tuberculosis (strain ATCC 25618 / H37Rv) GN=Rv1896c PE=1 SV=1;Y1935_MYCBP Putative S-adenosyl-L-methionine-dependent methyltransferase BCG_1935c OS=Mycobacter</t>
  </si>
  <si>
    <t>P9WFH7</t>
  </si>
  <si>
    <t>A1KJW1</t>
  </si>
  <si>
    <t>Rv1896c</t>
  </si>
  <si>
    <t>KATG_MYCBP Catalase-peroxidase OS=Mycobacterium bovis (strain BCG / Pasteur 1173P2) GN=katG PE=3 SV=1</t>
  </si>
  <si>
    <t>A1KJX3</t>
  </si>
  <si>
    <t>TATA_MYCTU Sec-independent protein translocase protein TatA OS=Mycobacterium tuberculosis (strain ATCC 25618 / H37Rv) GN=tatA PE=1 SV=1;TATA_MYCBP Sec-independent protein translocase protein TatA OS=Mycobacterium bovis (strain BCG / Pasteur 1173P2) GN=tatA</t>
  </si>
  <si>
    <t>P9WGA1</t>
  </si>
  <si>
    <t>A1KKE0</t>
  </si>
  <si>
    <t>Rv2094c</t>
  </si>
  <si>
    <t>PAFA_MYCTU Pup--protein ligase OS=Mycobacterium tuberculosis (strain ATCC 25618 / H37Rv) GN=pafA PE=1 SV=1;PAFA_MYCBP Pup--protein ligase OS=Mycobacterium bovis (strain BCG / Pasteur 1173P2) GN=pafA PE=3 SV=1</t>
  </si>
  <si>
    <t>P9WNU7</t>
  </si>
  <si>
    <t>A1KKE3</t>
  </si>
  <si>
    <t>Rv2097c</t>
  </si>
  <si>
    <t>PSA_MYCBP Proteasome subunit alpha OS=Mycobacterium bovis (strain BCG / Pasteur 1173P2) GN=prcA PE=3 SV=1;PSA_MYCTU Proteasome subunit alpha OS=Mycobacterium tuberculosis (strain ATCC 25618 / H37Rv) GN=prcA PE=1 SV=1</t>
  </si>
  <si>
    <t>A1KKF2</t>
  </si>
  <si>
    <t>P9WHU1</t>
  </si>
  <si>
    <t>Rv2109c</t>
  </si>
  <si>
    <t>PSB_MYCTU Proteasome subunit beta OS=Mycobacterium tuberculosis (strain ATCC 25618 / H37Rv) GN=prcB PE=1 SV=1;PSB_MYCBP Proteasome subunit beta OS=Mycobacterium bovis (strain BCG / Pasteur 1173P2) GN=prcB PE=3 SV=1</t>
  </si>
  <si>
    <t>P9WHT9</t>
  </si>
  <si>
    <t>A1KKF3</t>
  </si>
  <si>
    <t>Rv2110c</t>
  </si>
  <si>
    <t>ARC_MYCTU Proteasome-associated ATPase OS=Mycobacterium tuberculosis (strain ATCC 25618 / H37Rv) GN=mpa PE=1 SV=1;ARC_MYCBP Proteasome-associated ATPase OS=Mycobacterium bovis (strain BCG / Pasteur 1173P2) GN=mpa PE=3 SV=1</t>
  </si>
  <si>
    <t>P9WQN5</t>
  </si>
  <si>
    <t>A1KKF8</t>
  </si>
  <si>
    <t>Rv2115c</t>
  </si>
  <si>
    <t>HIS1_MYCTU ATP phosphoribosyltransferase OS=Mycobacterium tuberculosis (strain ATCC 25618 / H37Rv) GN=hisG PE=1 SV=1;HIS1_MYCBP ATP phosphoribosyltransferase OS=Mycobacterium bovis (strain BCG / Pasteur 1173P2) GN=hisG PE=3 SV=1</t>
  </si>
  <si>
    <t>P9WMN1</t>
  </si>
  <si>
    <t>A1KKG4</t>
  </si>
  <si>
    <t>Rv2121c</t>
  </si>
  <si>
    <t>HIS2_MYCTU Phosphoribosyl-ATP pyrophosphatase OS=Mycobacterium tuberculosis (strain ATCC 25618 / H37Rv) GN=hisE PE=1 SV=1;HIS2_MYCBP Phosphoribosyl-ATP pyrophosphatase OS=Mycobacterium bovis (strain BCG / Pasteur 1173P2) GN=hisE PE=3 SV=1</t>
  </si>
  <si>
    <t>P9WMM9</t>
  </si>
  <si>
    <t>A1KKG5</t>
  </si>
  <si>
    <t>Rv2122c</t>
  </si>
  <si>
    <t>PYRD_MYCTU Dihydroorotate dehydrogenase (quinone) OS=Mycobacterium tuberculosis (strain ATCC 25618 / H37Rv) GN=pyrD PE=1 SV=1;PYRD_MYCBP Dihydroorotate dehydrogenase (quinone) OS=Mycobacterium bovis (strain BCG / Pasteur 1173P2) GN=pyrD PE=3 SV=1</t>
  </si>
  <si>
    <t>P9WHL1</t>
  </si>
  <si>
    <t>A1KKI2</t>
  </si>
  <si>
    <t>Rv2139</t>
  </si>
  <si>
    <t>TRPD_MYCTU Anthranilate phosphoribosyltransferase OS=Mycobacterium tuberculosis (strain ATCC 25618 / H37Rv) GN=trpD PE=1 SV=1;TRPD_MYCBP Anthranilate phosphoribosyltransferase OS=Mycobacterium bovis (strain BCG / Pasteur 1173P2) GN=trpD PE=3 SV=1</t>
  </si>
  <si>
    <t>P9WFX5</t>
  </si>
  <si>
    <t>A1KKN4</t>
  </si>
  <si>
    <t>Rv2192c</t>
  </si>
  <si>
    <t>COBT_MYCTU Nicotinate-nucleotide--dimethylbenzimidazole phosphoribosyltransferase OS=Mycobacterium tuberculosis (strain ATCC 25618 / H37Rv) GN=cobT PE=1 SV=1;COBT_MYCBP Nicotinate-nucleotide--dimethylbenzimidazole phosphoribosyltransferase OS=Mycobacterium</t>
  </si>
  <si>
    <t>P9WP85</t>
  </si>
  <si>
    <t>A1KKP9</t>
  </si>
  <si>
    <t>Rv2207</t>
  </si>
  <si>
    <t>AMPA_MYCBP Probable cytosol aminopeptidase OS=Mycobacterium bovis (strain BCG / Pasteur 1173P2) GN=pepA PE=3 SV=1;AMPA_MYCTU Probable cytosol aminopeptidase OS=Mycobacterium tuberculosis (strain ATCC 25618 / H37Rv) GN=pepA PE=1 SV=1</t>
  </si>
  <si>
    <t>A1KKQ5</t>
  </si>
  <si>
    <t>P9WHT3</t>
  </si>
  <si>
    <t>Rv2213</t>
  </si>
  <si>
    <t>HTPG_MYCTU Chaperone protein HtpG OS=Mycobacterium tuberculosis (strain ATCC 25618 / H37Rv) GN=htpG PE=1 SV=1;HTPG_MYCBP Chaperone protein HtpG OS=Mycobacterium bovis (strain BCG / Pasteur 1173P2) GN=htpG PE=3 SV=1</t>
  </si>
  <si>
    <t>P9WMJ7</t>
  </si>
  <si>
    <t>A1KKZ1</t>
  </si>
  <si>
    <t>Rv2299c</t>
  </si>
  <si>
    <t>CYSH_MYCTU Probable phosphoadenosine phosphosulfate reductase OS=Mycobacterium tuberculosis (strain ATCC 25618 / H37Rv) GN=cysH PE=1 SV=1;CYSH_MYCBP Phosphoadenosine phosphosulfate reductase OS=Mycobacterium bovis (strain BCG / Pasteur 1173P2) GN=cysH PE=3</t>
  </si>
  <si>
    <t>P9WIK3</t>
  </si>
  <si>
    <t>A1KL82</t>
  </si>
  <si>
    <t>Rv2392</t>
  </si>
  <si>
    <t>NADD_MYCBP Probable nicotinate-nucleotide adenylyltransferase OS=Mycobacterium bovis (strain BCG / Pasteur 1173P2) GN=nadD PE=3 SV=1;NADD_MYCTU Probable nicotinate-nucleotide adenylyltransferase OS=Mycobacterium tuberculosis (strain ATCC 25618 / H37Rv) GN=</t>
  </si>
  <si>
    <t>A1KLB3</t>
  </si>
  <si>
    <t>P9WJJ5</t>
  </si>
  <si>
    <t>Rv2421c</t>
  </si>
  <si>
    <t>PROA_MYCTU Gamma-glutamyl phosphate reductase OS=Mycobacterium tuberculosis (strain ATCC 25618 / H37Rv) GN=proA PE=1 SV=1;PROA_MYCBP Gamma-glutamyl phosphate reductase OS=Mycobacterium bovis (strain BCG / Pasteur 1173P2) GN=proA PE=3 SV=1</t>
  </si>
  <si>
    <t>P9WHV1</t>
  </si>
  <si>
    <t>A1KLC0</t>
  </si>
  <si>
    <t>Rv2427c</t>
  </si>
  <si>
    <t>AHPD_MYCTU Alkyl hydroperoxide reductase AhpD OS=Mycobacterium tuberculosis (strain ATCC 25618 / H37Rv) GN=ahpD PE=1 SV=1;AHPD_MYCBP Alkyl hydroperoxide reductase AhpD OS=Mycobacterium bovis (strain BCG / Pasteur 1173P2) GN=ahpD PE=3 SV=1</t>
  </si>
  <si>
    <t>P9WQB5</t>
  </si>
  <si>
    <t>A1KLC4</t>
  </si>
  <si>
    <t>Rv2429</t>
  </si>
  <si>
    <t>OBG_MYCTU GTPase Obg OS=Mycobacterium tuberculosis (strain ATCC 25618 / H37Rv) GN=obg PE=1 SV=1;OBG_MYCBP GTPase Obg OS=Mycobacterium bovis (strain BCG / Pasteur 1173P2) GN=obg PE=3 SV=1</t>
  </si>
  <si>
    <t>P9WMT1</t>
  </si>
  <si>
    <t>A1KLD6</t>
  </si>
  <si>
    <t>Rv2440c</t>
  </si>
  <si>
    <t>NDK_MYCTU Nucleoside diphosphate kinase OS=Mycobacterium tuberculosis (strain ATCC 25618 / H37Rv) GN=ndkA PE=1 SV=1;NDK_MYCBP Nucleoside diphosphate kinase OS=Mycobacterium bovis (strain BCG / Pasteur 1173P2) GN=ndk PE=3 SV=1</t>
  </si>
  <si>
    <t>P9WJH7</t>
  </si>
  <si>
    <t>A1KLE1</t>
  </si>
  <si>
    <t>Rv2445c</t>
  </si>
  <si>
    <t>MOBA_MYCTU Probable molybdenum cofactor guanylyltransferase OS=Mycobacterium tuberculosis (strain ATCC 25618 / H37Rv) GN=mobA PE=1 SV=1;MOBA_MYCBP Probable molybdenum cofactor guanylyltransferase OS=Mycobacterium bovis (strain BCG / Pasteur 1173P2) GN=mobA</t>
  </si>
  <si>
    <t>P9WJQ9</t>
  </si>
  <si>
    <t>A1KLE9</t>
  </si>
  <si>
    <t>Rv2453c</t>
  </si>
  <si>
    <t>CLPX_MYCBP ATP-dependent Clp protease ATP-binding subunit ClpX OS=Mycobacterium bovis (strain BCG / Pasteur 1173P2) GN=clpX PE=3 SV=1;CLPX_MYCTU ATP-dependent Clp protease ATP-binding subunit ClpX OS=Mycobacterium tuberculosis (strain ATCC 25618 / H37Rv) G</t>
  </si>
  <si>
    <t>A1KLF3</t>
  </si>
  <si>
    <t>P9WPB9</t>
  </si>
  <si>
    <t>Rv2457c</t>
  </si>
  <si>
    <t>TIG_MYCBP Trigger factor OS=Mycobacterium bovis (strain BCG / Pasteur 1173P2) GN=tig PE=3 SV=1;TIG_MYCTU Trigger factor OS=Mycobacterium tuberculosis (strain ATCC 25618 / H37Rv) GN=tig PE=1 SV=1</t>
  </si>
  <si>
    <t>A1KLF8</t>
  </si>
  <si>
    <t>P9WG55</t>
  </si>
  <si>
    <t>Rv2462c</t>
  </si>
  <si>
    <t>PLSB_MYCTU Glycerol-3-phosphate acyltransferase OS=Mycobacterium tuberculosis (strain ATCC 25618 / H37Rv) GN=plsB PE=1 SV=1;PLSB_MYCBP Glycerol-3-phosphate acyltransferase OS=Mycobacterium bovis (strain BCG / Pasteur 1173P2) GN=plsB PE=3 SV=1</t>
  </si>
  <si>
    <t>P9WI61</t>
  </si>
  <si>
    <t>A1KLH6</t>
  </si>
  <si>
    <t>Rv2482c</t>
  </si>
  <si>
    <t>ORN_MYCTU Oligoribonuclease OS=Mycobacterium tuberculosis (strain ATCC 25618 / H37Rv) GN=orn PE=1 SV=1;ORN_MYCBP Oligoribonuclease OS=Mycobacterium bovis (strain BCG / Pasteur 1173P2) GN=orn PE=3 SV=1</t>
  </si>
  <si>
    <t>P9WIU1</t>
  </si>
  <si>
    <t>A1KLK6</t>
  </si>
  <si>
    <t>Rv2511</t>
  </si>
  <si>
    <t>NUSB_MYCBP N utilization substance protein B homolog OS=Mycobacterium bovis (strain BCG / Pasteur 1173P2) GN=nusB PE=3 SV=1;NUSB_MYCTU N utilization substance protein B homolog OS=Mycobacterium tuberculosis (strain ATCC 25618 / H37Rv) GN=nusB PE=1 SV=1</t>
  </si>
  <si>
    <t>A1KLN0</t>
  </si>
  <si>
    <t>P9WIV1</t>
  </si>
  <si>
    <t>Rv2533c</t>
  </si>
  <si>
    <t>EFP_MYCTU Elongation factor P OS=Mycobacterium tuberculosis (strain ATCC 25618 / H37Rv) GN=efp PE=1 SV=1;EFP_MYCBP Elongation factor P OS=Mycobacterium bovis (strain BCG / Pasteur 1173P2) GN=efp PE=3 SV=1</t>
  </si>
  <si>
    <t>P9WNM3</t>
  </si>
  <si>
    <t>A1KLN1</t>
  </si>
  <si>
    <t>Rv2534c</t>
  </si>
  <si>
    <t>AROC_MYCTU Chorismate synthase OS=Mycobacterium tuberculosis (strain ATCC 25618 / H37Rv) GN=aroC PE=1 SV=1;AROC_MYCBP Chorismate synthase OS=Mycobacterium bovis (strain BCG / Pasteur 1173P2) GN=aroC PE=3 SV=1</t>
  </si>
  <si>
    <t>Rv2540c</t>
  </si>
  <si>
    <t>YQGF_MYCTU Putative pre-16S rRNA nuclease OS=Mycobacterium tuberculosis (strain ATCC 25618 / H37Rv) GN=Rv2554c PE=1 SV=1;YQGF_MYCBP Putative pre-16S rRNA nuclease OS=Mycobacterium bovis (strain BCG / Pasteur 1173P2) GN=BCG_2577c PE=3 SV=1</t>
  </si>
  <si>
    <t>P9WGV7</t>
  </si>
  <si>
    <t>A1KLQ2</t>
  </si>
  <si>
    <t>Rv2554c</t>
  </si>
  <si>
    <t>SYA_MYCTU Alanine--tRNA ligase OS=Mycobacterium tuberculosis (strain ATCC 25618 / H37Rv) GN=alaS PE=1 SV=1;SYA_MYCBP Alanine--tRNA ligase OS=Mycobacterium bovis (strain BCG / Pasteur 1173P2) GN=alaS PE=3 SV=1</t>
  </si>
  <si>
    <t>P9WFW7</t>
  </si>
  <si>
    <t>A1KLQ3</t>
  </si>
  <si>
    <t>Rv2555c</t>
  </si>
  <si>
    <t>DHAA_MYCTU Haloalkane dehalogenase 3 OS=Mycobacterium tuberculosis (strain ATCC 25618 / H37Rv) GN=dhaA PE=1 SV=1;DHAA_MYCBP Haloalkane dehalogenase OS=Mycobacterium bovis (strain BCG / Pasteur 1173P2) GN=dhaA PE=3 SV=1</t>
  </si>
  <si>
    <t>P9WMR9</t>
  </si>
  <si>
    <t>A1KLS7</t>
  </si>
  <si>
    <t>Rv2579</t>
  </si>
  <si>
    <t>SYH_MYCTU Histidine--tRNA ligase OS=Mycobacterium tuberculosis (strain ATCC 25618 / H37Rv) GN=hisS PE=1 SV=1;SYH_MYCBP Histidine--tRNA ligase OS=Mycobacterium bovis (strain BCG / Pasteur 1173P2) GN=hisS PE=3 SV=1</t>
  </si>
  <si>
    <t>P9WFV5</t>
  </si>
  <si>
    <t>A1KLS8</t>
  </si>
  <si>
    <t>Rv2580c</t>
  </si>
  <si>
    <t>RUVB_MYCTU Holliday junction ATP-dependent DNA helicase RuvB OS=Mycobacterium tuberculosis (strain ATCC 25618 / H37Rv) GN=ruvB PE=1 SV=1;RUVB_MYCBP Holliday junction ATP-dependent DNA helicase RuvB OS=Mycobacterium bovis (strain BCG / Pasteur 1173P2) GN=ru</t>
  </si>
  <si>
    <t>Rv2592c</t>
  </si>
  <si>
    <t>Y2603_MYCTU Probable transcriptional regulatory protein Rv2603c OS=Mycobacterium tuberculosis (strain ATCC 25618 / H37Rv) GN=Rv2603c PE=1 SV=1;Y2628_MYCBP Probable transcriptional regulatory protein BCG_2628c OS=Mycobacterium bovis (strain BCG / Pasteur 11</t>
  </si>
  <si>
    <t>P9WGA5</t>
  </si>
  <si>
    <t>A1KLV3</t>
  </si>
  <si>
    <t>Rv2603c</t>
  </si>
  <si>
    <t>PDXT_MYCTU Pyridoxal 5-phosphate synthase subunit PdxT OS=Mycobacterium tuberculosis (strain ATCC 25618 / H37Rv) GN=pdxT PE=1 SV=1;PDXT_MYCBP Pyridoxal 5-phosphate synthase subunit PdxT OS=Mycobacterium bovis (strain BCG / Pasteur 1173P2) GN=pdxT PE=3 SV</t>
  </si>
  <si>
    <t>P9WII7</t>
  </si>
  <si>
    <t>A1KLV4</t>
  </si>
  <si>
    <t>Rv2604c</t>
  </si>
  <si>
    <t>PDXS_MYCTU Pyridoxal 5-phosphate synthase subunit PdxS OS=Mycobacterium tuberculosis (strain ATCC 25618 / H37Rv) GN=pdxS PE=1 SV=1;PDXS_MYCBP Pyridoxal 5-phosphate synthase subunit PdxS OS=Mycobacterium bovis (strain BCG / Pasteur 1173P2) GN=pdxS PE=3 SV</t>
  </si>
  <si>
    <t>P9WII9</t>
  </si>
  <si>
    <t>A1KLV6</t>
  </si>
  <si>
    <t>Rv2606c</t>
  </si>
  <si>
    <t>PDXH_MYCTU Pyridoxine/pyridoxamine 5-phosphate oxidase OS=Mycobacterium tuberculosis (strain ATCC 25618 / H37Rv) GN=pdxH PE=1 SV=1;PDXH_MYCBP Pyridoxine/pyridoxamine 5-phosphate oxidase OS=Mycobacterium bovis (strain BCG / Pasteur 1173P2) GN=pdxH PE=3 SV</t>
  </si>
  <si>
    <t>P9WIJ1</t>
  </si>
  <si>
    <t>A1KLV7</t>
  </si>
  <si>
    <t>Rv2607</t>
  </si>
  <si>
    <t>SYT_MYCTU Threonine--tRNA ligase OS=Mycobacterium tuberculosis (strain ATCC 25618 / H37Rv) GN=thrS PE=1 SV=1;SYT_MYCBP Threonine--tRNA ligase OS=Mycobacterium bovis (strain BCG / Pasteur 1173P2) GN=thrS PE=3 SV=1</t>
  </si>
  <si>
    <t>P9WFT5</t>
  </si>
  <si>
    <t>A1KLW4</t>
  </si>
  <si>
    <t>Rv2614c</t>
  </si>
  <si>
    <t>DCUP_MYCTU Uroporphyrinogen decarboxylase OS=Mycobacterium tuberculosis (strain ATCC 25618 / H37Rv) GN=hemE PE=1 SV=1;DCUP_MYCBP Uroporphyrinogen decarboxylase OS=Mycobacterium bovis (strain BCG / Pasteur 1173P2) GN=hemE PE=3 SV=1</t>
  </si>
  <si>
    <t>P9WFE1</t>
  </si>
  <si>
    <t>A1KM16</t>
  </si>
  <si>
    <t>Rv2678c</t>
  </si>
  <si>
    <t>DXS_MYCTU 1-deoxy-D-xylulose-5-phosphate synthase OS=Mycobacterium tuberculosis (strain ATCC 25618 / H37Rv) GN=dxs PE=1 SV=1;DXS_MYCBP 1-deoxy-D-xylulose-5-phosphate synthase OS=Mycobacterium bovis (strain BCG / Pasteur 1173P2) GN=dxs PE=3 SV=1</t>
  </si>
  <si>
    <t>P9WNS3</t>
  </si>
  <si>
    <t>A1KM20</t>
  </si>
  <si>
    <t>Rv2682c</t>
  </si>
  <si>
    <t>DUT_MYCTU Deoxyuridine 5-triphosphate nucleotidohydrolase OS=Mycobacterium tuberculosis (strain ATCC 25618 / H37Rv) GN=dut PE=1 SV=1;DUT_MYCBP Deoxyuridine 5-triphosphate nucleotidohydrolase OS=Mycobacterium bovis (strain BCG / Pasteur 1173P2) GN=dut PE=</t>
  </si>
  <si>
    <t>P9WNS5</t>
  </si>
  <si>
    <t>A1KM35</t>
  </si>
  <si>
    <t>Rv2697c</t>
  </si>
  <si>
    <t>Y2717_MYCTU UPF0678 fatty acid-binding protein-like protein Rv2717c OS=Mycobacterium tuberculosis (strain ATCC 25618 / H37Rv) GN=Rv2717c PE=1 SV=1;Y2730_MYCBP UPF0678 fatty acid-binding protein-like protein BCG_2730c OS=Mycobacterium bovis (strain BCG / Pa</t>
  </si>
  <si>
    <t>P9WFG7</t>
  </si>
  <si>
    <t>A1KM55</t>
  </si>
  <si>
    <t>Rv2717c</t>
  </si>
  <si>
    <t>NRDR_MYCTU Transcriptional repressor NrdR OS=Mycobacterium tuberculosis (strain ATCC 25618 / H37Rv) GN=nrdR PE=1 SV=1;NRDR_MYCBP Transcriptional repressor NrdR OS=Mycobacterium bovis (strain BCG / Pasteur 1173P2) GN=nrdR PE=3 SV=1</t>
  </si>
  <si>
    <t>P9WIZ1</t>
  </si>
  <si>
    <t>A1KM56</t>
  </si>
  <si>
    <t>Rv2718c</t>
  </si>
  <si>
    <t>LEXA_MYCBP LexA repressor OS=Mycobacterium bovis (strain BCG / Pasteur 1173P2) GN=lexA PE=3 SV=2;LEXA_MYCTU LexA repressor OS=Mycobacterium tuberculosis (strain ATCC 25618 / H37Rv) GN=lexA PE=1 SV=1</t>
  </si>
  <si>
    <t>A1KM58</t>
  </si>
  <si>
    <t>P9WHR7</t>
  </si>
  <si>
    <t>Rv2720</t>
  </si>
  <si>
    <t>DAPA_MYCTU 4-hydroxy-tetrahydrodipicolinate synthase OS=Mycobacterium tuberculosis (strain ATCC 25618 / H37Rv) GN=dapA PE=1 SV=1;DAPA_MYCBP 4-hydroxy-tetrahydrodipicolinate synthase OS=Mycobacterium bovis (strain BCG / Pasteur 1173P2) GN=dapA PE=3 SV=1</t>
  </si>
  <si>
    <t>P9WP25</t>
  </si>
  <si>
    <t>A1KM94</t>
  </si>
  <si>
    <t>Rv2753c</t>
  </si>
  <si>
    <t>TYSY_MYCTU Thymidylate synthase ThyA OS=Mycobacterium tuberculosis (strain ATCC 25618 / H37Rv) GN=thyA PE=1 SV=1;TYSY_MYCBP Thymidylate synthase OS=Mycobacterium bovis (strain BCG / Pasteur 1173P2) GN=thyA PE=3 SV=1</t>
  </si>
  <si>
    <t>Rv2764c</t>
  </si>
  <si>
    <t>DAPB_MYCBP 4-hydroxy-tetrahydrodipicolinate reductase OS=Mycobacterium bovis (strain BCG / Pasteur 1173P2) GN=dapB PE=3 SV=1;DAPB_MYCTU 4-hydroxy-tetrahydrodipicolinate reductase OS=Mycobacterium tuberculosis (strain ATCC 25618 / H37Rv) GN=dapB PE=1 SV=1</t>
  </si>
  <si>
    <t>A1KMB5</t>
  </si>
  <si>
    <t>P9WP23</t>
  </si>
  <si>
    <t>Rv2773c</t>
  </si>
  <si>
    <t>PNP_MYCTU Polyribonucleotide nucleotidyltransferase OS=Mycobacterium tuberculosis (strain ATCC 25618 / H37Rv) GN=pnp PE=1 SV=1;PNP_MYCBP Polyribonucleotide nucleotidyltransferase OS=Mycobacterium bovis (strain BCG / Pasteur 1173P2) GN=pnp PE=3 SV=1</t>
  </si>
  <si>
    <t>P9WI57</t>
  </si>
  <si>
    <t>A1KMC6</t>
  </si>
  <si>
    <t>Rv2783c</t>
  </si>
  <si>
    <t>RS15_MYCTU 30S ribosomal protein S15 OS=Mycobacterium tuberculosis (strain ATCC 25618 / H37Rv) GN=rpsO PE=1 SV=1;RS15_MYCBP 30S ribosomal protein S15 OS=Mycobacterium bovis (strain BCG / Pasteur 1173P2) GN=rpsO PE=3 SV=1</t>
  </si>
  <si>
    <t>P9WH55</t>
  </si>
  <si>
    <t>A1KMC8</t>
  </si>
  <si>
    <t>Rv2785c</t>
  </si>
  <si>
    <t>RBFA_MYCTU Ribosome-binding factor A OS=Mycobacterium tuberculosis (strain ATCC 25618 / H37Rv) GN=rbfA PE=1 SV=1;RBFA_MYCBP Ribosome-binding factor A OS=Mycobacterium bovis (strain BCG / Pasteur 1173P2) GN=rbfA PE=3 SV=1</t>
  </si>
  <si>
    <t>P9WHJ7</t>
  </si>
  <si>
    <t>A1KMI1</t>
  </si>
  <si>
    <t>Rv2838c</t>
  </si>
  <si>
    <t>IF2_MYCTU Translation initiation factor IF-2 OS=Mycobacterium tuberculosis (strain ATCC 25618 / H37Rv) GN=infB PE=1 SV=1;IF2_MYCBP Translation initiation factor IF-2 OS=Mycobacterium bovis (strain BCG / Pasteur 1173P2) GN=infB PE=3 SV=1</t>
  </si>
  <si>
    <t>P9WKK1</t>
  </si>
  <si>
    <t>A1KMI2</t>
  </si>
  <si>
    <t>Rv2839c</t>
  </si>
  <si>
    <t>RIMP_MYCTU Ribosome maturation factor RimP OS=Mycobacterium tuberculosis (strain ATCC 25618 / H37Rv) GN=rimP PE=1 SV=1;RIMP_MYCBP Ribosome maturation factor RimP OS=Mycobacterium bovis (strain BCG / Pasteur 1173P2) GN=rimP PE=3 SV=1</t>
  </si>
  <si>
    <t>P9WH17</t>
  </si>
  <si>
    <t>A1KMI5</t>
  </si>
  <si>
    <t>Rv2842c</t>
  </si>
  <si>
    <t>SYP_MYCTU Proline--tRNA ligase OS=Mycobacterium tuberculosis (strain ATCC 25618 / H37Rv) GN=proS PE=1 SV=1;SYP_MYCBP Proline--tRNA ligase OS=Mycobacterium bovis (strain BCG / Pasteur 1173P2) GN=proS PE=3 SV=1</t>
  </si>
  <si>
    <t>P9WFT9</t>
  </si>
  <si>
    <t>A1KMI8</t>
  </si>
  <si>
    <t>Rv2845c</t>
  </si>
  <si>
    <t>MQO_MYCTU Probable malate:quinone oxidoreductase OS=Mycobacterium tuberculosis (strain ATCC 25618 / H37Rv) GN=mqo PE=1 SV=1;MQO_MYCBP Probable malate:quinone oxidoreductase OS=Mycobacterium bovis (strain BCG / Pasteur 1173P2) GN=mqo PE=3 SV=1</t>
  </si>
  <si>
    <t>P9WJP5</t>
  </si>
  <si>
    <t>A1KMJ5</t>
  </si>
  <si>
    <t>Rv2852c</t>
  </si>
  <si>
    <t>ISPG_MYCTU 4-hydroxy-3-methylbut-2-en-1-yl diphosphate synthase (flavodoxin) OS=Mycobacterium tuberculosis (strain ATCC 25618 / H37Rv) GN=ispG PE=1 SV=1;ISPG_MYCBP 4-hydroxy-3-methylbut-2-en-1-yl diphosphate synthase (flavodoxin) OS=Mycobacterium bovis (st</t>
  </si>
  <si>
    <t>P9WKG3</t>
  </si>
  <si>
    <t>A1KML3</t>
  </si>
  <si>
    <t>Rv2868c</t>
  </si>
  <si>
    <t>DXR_MYCTU 1-deoxy-D-xylulose 5-phosphate reductoisomerase OS=Mycobacterium tuberculosis (strain ATCC 25618 / H37Rv) GN=dxr PE=1 SV=1;DXR_MYCBP 1-deoxy-D-xylulose 5-phosphate reductoisomerase OS=Mycobacterium bovis (strain BCG / Pasteur 1173P2) GN=dxr PE=3</t>
  </si>
  <si>
    <t>P9WNS1</t>
  </si>
  <si>
    <t>A1KML5</t>
  </si>
  <si>
    <t>Rv2870c</t>
  </si>
  <si>
    <t>RRF_MYCBP Ribosome-recycling factor OS=Mycobacterium bovis (strain BCG / Pasteur 1173P2) GN=frr PE=3 SV=1;RRF_MYCTU Ribosome-recycling factor OS=Mycobacterium tuberculosis (strain ATCC 25618 / H37Rv) GN=frr PE=1 SV=1</t>
  </si>
  <si>
    <t>A1KMM6</t>
  </si>
  <si>
    <t>P9WGY1</t>
  </si>
  <si>
    <t>Rv2882c</t>
  </si>
  <si>
    <t>PYRH_MYCTU Uridylate kinase OS=Mycobacterium tuberculosis (strain ATCC 25618 / H37Rv) GN=pyrH PE=1 SV=1;PYRH_MYCBP Uridylate kinase OS=Mycobacterium bovis (strain BCG / Pasteur 1173P2) GN=pyrH PE=3 SV=1</t>
  </si>
  <si>
    <t>P9WHK5</t>
  </si>
  <si>
    <t>A1KMM7</t>
  </si>
  <si>
    <t>Rv2883c</t>
  </si>
  <si>
    <t>EFTS_MYCBP Elongation factor Ts OS=Mycobacterium bovis (strain BCG / Pasteur 1173P2) GN=tsf PE=3 SV=1;EFTS_MYCTU Elongation factor Ts OS=Mycobacterium tuberculosis (strain ATCC 25618 / H37Rv) GN=tsf PE=1 SV=1</t>
  </si>
  <si>
    <t>A1KMN3</t>
  </si>
  <si>
    <t>P9WNM1</t>
  </si>
  <si>
    <t>Rv2889c</t>
  </si>
  <si>
    <t>RL19_MYCTU 50S ribosomal protein L19 OS=Mycobacterium tuberculosis (strain ATCC 25618 / H37Rv) GN=rplS PE=1 SV=1;RL19_MYCBP 50S ribosomal protein L19 OS=Mycobacterium bovis (strain BCG / Pasteur 1173P2) GN=rplS PE=3 SV=1</t>
  </si>
  <si>
    <t>P9WHC9</t>
  </si>
  <si>
    <t>A1KMP8</t>
  </si>
  <si>
    <t>Rv2904c</t>
  </si>
  <si>
    <t>RS16_MYCTU 30S ribosomal protein S16 OS=Mycobacterium tuberculosis (strain ATCC 25618 / H37Rv) GN=rpsP PE=1 SV=1;RS16_MYCBP 30S ribosomal protein S16 OS=Mycobacterium bovis (strain BCG / Pasteur 1173P2) GN=rpsP PE=3 SV=1</t>
  </si>
  <si>
    <t>P9WH53</t>
  </si>
  <si>
    <t>A1KMQ3</t>
  </si>
  <si>
    <t>Rv2909c</t>
  </si>
  <si>
    <t>PKNI_MYCTU Serine/threonine-protein kinase PknI OS=Mycobacterium tuberculosis (strain ATCC 25618 / H37Rv) GN=pknI PE=1 SV=1;A1KMQ8_MYCBP Probable transmembrane serine/threonine-protein kinase I pknI OS=Mycobacterium bovis (strain BCG / Pasteur 1173P2) GN=p</t>
  </si>
  <si>
    <t>P9WI69</t>
  </si>
  <si>
    <t>A1KMQ8</t>
  </si>
  <si>
    <t>Rv2914c</t>
  </si>
  <si>
    <t>ACYP_MYCTU Acylphosphatase OS=Mycobacterium tuberculosis (strain ATCC 25618 / H37Rv) GN=acyP PE=1 SV=1;ACYP_MYCBP Acylphosphatase OS=Mycobacterium bovis (strain BCG / Pasteur 1173P2) GN=acyP PE=3 SV=1</t>
  </si>
  <si>
    <t>P9WQC9</t>
  </si>
  <si>
    <t>A1KMR7</t>
  </si>
  <si>
    <t>Rv2922A</t>
  </si>
  <si>
    <t>PAPA5_MYCTU Phthiocerol/phthiodiolone dimycocerosyl transferase OS=Mycobacterium tuberculosis (strain ATCC 25618 / H37Rv) GN=papA5 PE=1 SV=1;PAPA5_MYCBP Phthiocerol/phthiodiolone dimycocerosyl transferase OS=Mycobacterium bovis (strain BCG / Pasteur 1173P2</t>
  </si>
  <si>
    <t>P9WIN5</t>
  </si>
  <si>
    <t>A1KMT4</t>
  </si>
  <si>
    <t>Rv2939</t>
  </si>
  <si>
    <t>PHKR_MYCTU Phthiodiolone/phenolphthiodiolone dimycocerosates ketoreductase OS=Mycobacterium tuberculosis (strain ATCC 25618 / H37Rv) GN=Rv2951c PE=1 SV=1;PHKR_MYCBP Phthiodiolone/phenolphthiodiolone dimycocerosates ketoreductase OS=Mycobacterium bovis (str</t>
  </si>
  <si>
    <t>P9WIB7</t>
  </si>
  <si>
    <t>A1KMU5</t>
  </si>
  <si>
    <t>Rv2951c</t>
  </si>
  <si>
    <t>PHMT_MYCTU Phthiotriol/phenolphthiotriol dimycocerosates methyltransferase OS=Mycobacterium tuberculosis (strain ATCC 25618 / H37Rv) GN=Rv2952 PE=1 SV=1;PHMT_MYCBP Phthiotriol/phenolphthiotriol dimycocerosates methyltransferase OS=Mycobacterium bovis (stra</t>
  </si>
  <si>
    <t>P9WIN3</t>
  </si>
  <si>
    <t>A1KMU6</t>
  </si>
  <si>
    <t>Rv2952</t>
  </si>
  <si>
    <t>TAER_MYCTU Trans-acting enoyl reductase OS=Mycobacterium tuberculosis (strain ATCC 25618 / H37Rv) GN=Rv2953 PE=1 SV=1;TAER_MYCBP Trans-acting enoyl reductase OS=Mycobacterium bovis (strain BCG / Pasteur 1173P2) GN=BCG_2974 PE=3 SV=1</t>
  </si>
  <si>
    <t>P9WGV5</t>
  </si>
  <si>
    <t>A1KMU7</t>
  </si>
  <si>
    <t>Rv2953</t>
  </si>
  <si>
    <t>GLTR2_MYCBP Inactive PGL/p-HBAD biosynthesis glycosyltransferase BCG_2979c OS=Mycobacterium bovis (strain BCG / Pasteur 1173P2) GN=BCG_2979c PE=3 SV=1;GLTR2_MYCTU PGL/p-HBAD biosynthesis glycosyltransferase Rv2958c OS=Mycobacterium tuberculosis (strain ATC</t>
  </si>
  <si>
    <t>RNMT_MYCTU Rhamnosyl O-methyltransferase OS=Mycobacterium tuberculosis (strain ATCC 25618 / H37Rv) GN=Rv2959c PE=1 SV=1;RNMT_MYCBP Rhamnosyl O-methyltransferase OS=Mycobacterium bovis (strain BCG / Pasteur 1173P2) GN=BCG_2980c PE=3 SV=1</t>
  </si>
  <si>
    <t>P9WIM5</t>
  </si>
  <si>
    <t>A1KMV3</t>
  </si>
  <si>
    <t>Rv2959c</t>
  </si>
  <si>
    <t>RNTF_MYCTU PGL/p-HBAD biosynthesis rhamnosyltransferase OS=Mycobacterium tuberculosis (strain ATCC 25618 / H37Rv) GN=Rv2962c PE=1 SV=1;RNTF_MYCBP PGL/p-HBAD biosynthesis rhamnosyltransferase OS=Mycobacterium bovis (strain BCG / Pasteur 1173P2) GN=BCG_2983c</t>
  </si>
  <si>
    <t>P9WN09</t>
  </si>
  <si>
    <t>A1KMV6</t>
  </si>
  <si>
    <t>Rv2962c</t>
  </si>
  <si>
    <t>Y2993_MYCBP Uncharacterized oxidoreductase BCG_2993 OS=Mycobacterium bovis (strain BCG / Pasteur 1173P2) GN=BCG_2993 PE=3 SV=1;Y2971_MYCTU Uncharacterized oxidoreductase Rv2971 OS=Mycobacterium tuberculosis (strain ATCC 25618 / H37Rv) GN=Rv2971 PE=1 SV=1</t>
  </si>
  <si>
    <t>A1KMW6</t>
  </si>
  <si>
    <t>P9WQA5</t>
  </si>
  <si>
    <t>Rv2971</t>
  </si>
  <si>
    <t>UNG_MYCTU Uracil-DNA glycosylase OS=Mycobacterium tuberculosis (strain ATCC 25618 / H37Rv) GN=ung PE=1 SV=1;UNG_MYCBP Uracil-DNA glycosylase OS=Mycobacterium bovis (strain BCG / Pasteur 1173P2) GN=ung PE=3 SV=1</t>
  </si>
  <si>
    <t>P9WFQ9</t>
  </si>
  <si>
    <t>A1KMX0</t>
  </si>
  <si>
    <t>Rv2976c</t>
  </si>
  <si>
    <t>DDL_MYCTU D-alanine--D-alanine ligase OS=Mycobacterium tuberculosis (strain ATCC 25618 / H37Rv) GN=ddl PE=1 SV=1;DDL_MYCBP D-alanine--D-alanine ligase OS=Mycobacterium bovis (strain BCG / Pasteur 1173P2) GN=ddl PE=3 SV=1</t>
  </si>
  <si>
    <t>P9WP31</t>
  </si>
  <si>
    <t>A1KMX5</t>
  </si>
  <si>
    <t>Rv2981c</t>
  </si>
  <si>
    <t>COFC_MYCTU 2-phospho-L-lactate guanylyltransferase OS=Mycobacterium tuberculosis (strain ATCC 25618 / H37Rv) GN=cofC PE=1 SV=1;COFC_MYCBP 2-phospho-L-lactate guanylyltransferase OS=Mycobacterium bovis (strain BCG / Pasteur 1173P2) GN=cofC PE=3 SV=1</t>
  </si>
  <si>
    <t>P9WP83</t>
  </si>
  <si>
    <t>A1KMX7</t>
  </si>
  <si>
    <t>Rv2983</t>
  </si>
  <si>
    <t>PPK_MYCTU Polyphosphate kinase OS=Mycobacterium tuberculosis (strain ATCC 25618 / H37Rv) GN=ppk PE=1 SV=1;PPK_MYCBP Polyphosphate kinase OS=Mycobacterium bovis (strain BCG / Pasteur 1173P2) GN=ppk PE=3 SV=1</t>
  </si>
  <si>
    <t>P9WHV9</t>
  </si>
  <si>
    <t>A1KMX8</t>
  </si>
  <si>
    <t>Rv2984</t>
  </si>
  <si>
    <t>LEUD_MYCTU 3-isopropylmalate dehydratase small subunit OS=Mycobacterium tuberculosis (strain ATCC 25618 / H37Rv) GN=leuD PE=1 SV=1;LEUD_MYCBP 3-isopropylmalate dehydratase small subunit OS=Mycobacterium bovis (strain BCG / Pasteur 1173P2) GN=leuD PE=3 SV=1</t>
  </si>
  <si>
    <t>P9WK95</t>
  </si>
  <si>
    <t>A1KMY1</t>
  </si>
  <si>
    <t>Rv2987c</t>
  </si>
  <si>
    <t>LEUC_MYCBP 3-isopropylmalate dehydratase large subunit OS=Mycobacterium bovis (strain BCG / Pasteur 1173P2) GN=leuC PE=3 SV=1;LEUC_MYCTU 3-isopropylmalate dehydratase large subunit OS=Mycobacterium tuberculosis (strain ATCC 25618 / H37Rv) GN=leuC PE=1 SV=1</t>
  </si>
  <si>
    <t>A1KMY2</t>
  </si>
  <si>
    <t>P9WQF5</t>
  </si>
  <si>
    <t>Rv2988c</t>
  </si>
  <si>
    <t>SYE_MYCTU Glutamate--tRNA ligase OS=Mycobacterium tuberculosis (strain ATCC 25618 / H37Rv) GN=gltX PE=1 SV=1;SYE_MYCBP Glutamate--tRNA ligase OS=Mycobacterium bovis (strain BCG / Pasteur 1173P2) GN=gltX PE=3 SV=1</t>
  </si>
  <si>
    <t>P9WFV9</t>
  </si>
  <si>
    <t>A1KMY6</t>
  </si>
  <si>
    <t>Rv2992c</t>
  </si>
  <si>
    <t>LEU3_MYCBP 3-isopropylmalate dehydrogenase OS=Mycobacterium bovis (strain BCG / Pasteur 1173P2) GN=leuB PE=3 SV=1;LEU3_MYCTU 3-isopropylmalate dehydrogenase OS=Mycobacterium tuberculosis (strain ATCC 25618 / H37Rv) GN=leuB PE=1 SV=1</t>
  </si>
  <si>
    <t>A1KMY9</t>
  </si>
  <si>
    <t>P9WKK9</t>
  </si>
  <si>
    <t>Rv2995c</t>
  </si>
  <si>
    <t>ILVC_MYCTU Ketol-acid reductoisomerase (NADP(+)) OS=Mycobacterium tuberculosis (strain ATCC 25618 / H37Rv) GN=ilvC PE=1 SV=2;ILVC_MYCBP Ketol-acid reductoisomerase (NADP(+)) OS=Mycobacterium bovis (strain BCG / Pasteur 1173P2) GN=ilvC PE=3 SV=2</t>
  </si>
  <si>
    <t>P9WKJ7</t>
  </si>
  <si>
    <t>A1KMZ6</t>
  </si>
  <si>
    <t>Rv3001c</t>
  </si>
  <si>
    <t>GATB_MYCTU Aspartyl/glutamyl-tRNA(Asn/Gln) amidotransferase subunit B OS=Mycobacterium tuberculosis (strain ATCC 25618 / H37Rv) GN=gatB PE=1 SV=1;GATB_MYCBP Aspartyl/glutamyl-tRNA(Asn/Gln) amidotransferase subunit B OS=Mycobacterium bovis (strain BCG / Pas</t>
  </si>
  <si>
    <t>P9WN61</t>
  </si>
  <si>
    <t>A1KN04</t>
  </si>
  <si>
    <t>Rv3009c</t>
  </si>
  <si>
    <t>GATA_MYCBP Glutamyl-tRNA(Gln) amidotransferase subunit A OS=Mycobacterium bovis (strain BCG / Pasteur 1173P2) GN=gatA PE=3 SV=1;GATA_MYCTU Glutamyl-tRNA(Gln) amidotransferase subunit A OS=Mycobacterium tuberculosis (strain ATCC 25618 / H37Rv) GN=gatA PE=1</t>
  </si>
  <si>
    <t>A1KN06</t>
  </si>
  <si>
    <t>P9WQA1</t>
  </si>
  <si>
    <t>Rv3011c</t>
  </si>
  <si>
    <t>GATC_MYCTU Glutamyl-tRNA(Gln) amidotransferase subunit C OS=Mycobacterium tuberculosis (strain ATCC 25618 / H37Rv) GN=gatC PE=1 SV=1;GATC_MYCBP Aspartyl/glutamyl-tRNA(Asn/Gln) amidotransferase subunit C OS=Mycobacterium bovis (strain BCG / Pasteur 1173P2)</t>
  </si>
  <si>
    <t>P9WN59</t>
  </si>
  <si>
    <t>A1KN07</t>
  </si>
  <si>
    <t>Rv3012c</t>
  </si>
  <si>
    <t>MNMA_MYCTU tRNA-specific 2-thiouridylase MnmA OS=Mycobacterium tuberculosis (strain ATCC 25618 / H37Rv) GN=mnmA PE=1 SV=1;MNMA_MYCBP tRNA-specific 2-thiouridylase MnmA OS=Mycobacterium bovis (strain BCG / Pasteur 1173P2) GN=mnmA PE=3 SV=1</t>
  </si>
  <si>
    <t>Rv3024c</t>
  </si>
  <si>
    <t>DNLI_MYCTU DNA ligase B OS=Mycobacterium tuberculosis (strain ATCC 25618 / H37Rv) GN=ligB PE=1 SV=1;DNLI_MYCBP Probable DNA ligase OS=Mycobacterium bovis (strain BCG / Pasteur 1173P2) GN=lig PE=3 SV=1</t>
  </si>
  <si>
    <t>P9WNV5</t>
  </si>
  <si>
    <t>A1KN60</t>
  </si>
  <si>
    <t>Rv3062</t>
  </si>
  <si>
    <t>NUOC_MYCTU NADH-quinone oxidoreductase subunit C OS=Mycobacterium tuberculosis (strain ATCC 25618 / H37Rv) GN=nuoC PE=1 SV=1;NUOC_MYCBP NADH-quinone oxidoreductase subunit C OS=Mycobacterium bovis (strain BCG / Pasteur 1173P2) GN=nuoC PE=3 SV=1</t>
  </si>
  <si>
    <t>Rv3147</t>
  </si>
  <si>
    <t>NUOD_MYCTU NADH-quinone oxidoreductase subunit D OS=Mycobacterium tuberculosis (strain ATCC 25618 / H37Rv) GN=nuoD PE=1 SV=1;NUOD_MYCBP NADH-quinone oxidoreductase subunit D OS=Mycobacterium bovis (strain BCG / Pasteur 1173P2) GN=nuoD PE=3 SV=1</t>
  </si>
  <si>
    <t>P9WJH5</t>
  </si>
  <si>
    <t>A1KNE4</t>
  </si>
  <si>
    <t>Rv3148</t>
  </si>
  <si>
    <t>NUOI_MYCTU NADH-quinone oxidoreductase subunit I OS=Mycobacterium tuberculosis (strain ATCC 25618 / H37Rv) GN=nuoI PE=1 SV=1;NUOI_MYCBP NADH-quinone oxidoreductase subunit I OS=Mycobacterium bovis (strain BCG / Pasteur 1173P2) GN=nuoI PE=3 SV=1</t>
  </si>
  <si>
    <t>P9WJG9</t>
  </si>
  <si>
    <t>A1KNE9</t>
  </si>
  <si>
    <t>Rv3153</t>
  </si>
  <si>
    <t>Y3215_MYCBP UPF0182 protein BCG_3215c OS=Mycobacterium bovis (strain BCG / Pasteur 1173P2) GN=BCG_3215c PE=3 SV=1;Y3193_MYCTU UPF0182 protein Rv3193c OS=Mycobacterium tuberculosis (strain ATCC 25618 / H37Rv) GN=Rv3193c PE=1 SV=1</t>
  </si>
  <si>
    <t>A1KNI8</t>
  </si>
  <si>
    <t>P9WFL3</t>
  </si>
  <si>
    <t>Rv3193c</t>
  </si>
  <si>
    <t>SECA1_MYCTU Protein translocase subunit SecA 1 OS=Mycobacterium tuberculosis (strain ATCC 25618 / H37Rv) GN=secA1 PE=1 SV=1;SECA1_MYCBP Protein translocase subunit SecA 1 OS=Mycobacterium bovis (strain BCG / Pasteur 1173P2) GN=secA1 PE=3 SV=1</t>
  </si>
  <si>
    <t>P9WGP5</t>
  </si>
  <si>
    <t>A1KNP2</t>
  </si>
  <si>
    <t>Rv3240c</t>
  </si>
  <si>
    <t>LPQB_MYCTU Lipoprotein LpqB OS=Mycobacterium tuberculosis (strain ATCC 25618 / H37Rv) GN=lpqB PE=1 SV=1;LPQB_MYCBP Lipoprotein LpqB OS=Mycobacterium bovis (strain BCG / Pasteur 1173P2) GN=lpqB PE=3 SV=2</t>
  </si>
  <si>
    <t>P9WK37</t>
  </si>
  <si>
    <t>A1KNP6</t>
  </si>
  <si>
    <t>Rv3244c</t>
  </si>
  <si>
    <t>SAHH_MYCTU Adenosylhomocysteinase OS=Mycobacterium tuberculosis (strain ATCC 25618 / H37Rv) GN=ahcY PE=1 SV=1;SAHH_MYCBP Adenosylhomocysteinase OS=Mycobacterium bovis (strain BCG / Pasteur 1173P2) GN=ahcY PE=3 SV=1</t>
  </si>
  <si>
    <t>P9WGV3</t>
  </si>
  <si>
    <t>A1KNQ0</t>
  </si>
  <si>
    <t>Rv3248c</t>
  </si>
  <si>
    <t>COFD_MYCTU 2-phospho-L-lactate transferase OS=Mycobacterium tuberculosis (strain ATCC 25618 / H37Rv) GN=cofD PE=1 SV=1;COFD_MYCBP 2-phospho-L-lactate transferase OS=Mycobacterium bovis (strain BCG / Pasteur 1173P2) GN=cofD PE=3 SV=1</t>
  </si>
  <si>
    <t>P9WP81</t>
  </si>
  <si>
    <t>A1KNR3</t>
  </si>
  <si>
    <t>Rv3261</t>
  </si>
  <si>
    <t>FBIB_MYCTU Coenzyme F420:L-glutamate ligase OS=Mycobacterium tuberculosis (strain ATCC 25618 / H37Rv) GN=fbiB PE=1 SV=1;FBIB_MYCBP Coenzyme F420:L-glutamate ligase OS=Mycobacterium bovis (strain BCG / Pasteur 1173P2) GN=fbiB PE=3 SV=1</t>
  </si>
  <si>
    <t>P9WP79</t>
  </si>
  <si>
    <t>A1KNR4</t>
  </si>
  <si>
    <t>Rv3262</t>
  </si>
  <si>
    <t>UPP_MYCTU Uracil phosphoribosyltransferase OS=Mycobacterium tuberculosis (strain ATCC 25618 / H37Rv) GN=upp PE=1 SV=1;UPP_MYCBP Uracil phosphoribosyltransferase OS=Mycobacterium bovis (strain BCG / Pasteur 1173P2) GN=upp PE=3 SV=1</t>
  </si>
  <si>
    <t>Rv3309c</t>
  </si>
  <si>
    <t>ADD_MYCTU Adenosine deaminase OS=Mycobacterium tuberculosis (strain ATCC 25618 / H37Rv) GN=add PE=1 SV=1;ADD_MYCBP Adenosine deaminase OS=Mycobacterium bovis (strain BCG / Pasteur 1173P2) GN=add PE=3 SV=1</t>
  </si>
  <si>
    <t>P63907</t>
  </si>
  <si>
    <t>A1KP00</t>
  </si>
  <si>
    <t>Rv3313c</t>
  </si>
  <si>
    <t>FOLD_MYCTU Bifunctional protein FolD OS=Mycobacterium tuberculosis (strain ATCC 25618 / H37Rv) GN=folD PE=1 SV=1;FOLD_MYCBP Bifunctional protein FolD OS=Mycobacterium bovis (strain BCG / Pasteur 1173P2) GN=folD PE=3 SV=1</t>
  </si>
  <si>
    <t>P9WG81</t>
  </si>
  <si>
    <t>A1KP49</t>
  </si>
  <si>
    <t>Rv3356c</t>
  </si>
  <si>
    <t>GUAA_MYCTU GMP synthase [glutamine-hydrolyzing] OS=Mycobacterium tuberculosis (strain ATCC 25618 / H37Rv) GN=guaA PE=1 SV=1;GUAA_MYCBP GMP synthase [glutamine-hydrolyzing] OS=Mycobacterium bovis (strain BCG / Pasteur 1173P2) GN=guaA PE=3 SV=1</t>
  </si>
  <si>
    <t>P9WMS7</t>
  </si>
  <si>
    <t>A1KP87</t>
  </si>
  <si>
    <t>Rv3396c</t>
  </si>
  <si>
    <t>Y3469_MYCBP Putative S-adenosyl-L-methionine-dependent methyltransferase BCG_3469 OS=Mycobacterium bovis (strain BCG / Pasteur 1173P2) GN=BCG_3469 PE=3 SV=3;Y3399_MYCTU Putative S-adenosyl-L-methionine-dependent methyltransferase Rv3399 OS=Mycobacterium tu</t>
  </si>
  <si>
    <t>A1KP90</t>
  </si>
  <si>
    <t>P9WFH1</t>
  </si>
  <si>
    <t>Rv3399</t>
  </si>
  <si>
    <t>CH601_MYCTU 60 kDa chaperonin 1 OS=Mycobacterium tuberculosis (strain ATCC 25618 / H37Rv) GN=groEL1 PE=1 SV=1;CH601_MYCBP 60 kDa chaperonin 1 OS=Mycobacterium bovis (strain BCG / Pasteur 1173P2) GN=groL1 PE=1 SV=1</t>
  </si>
  <si>
    <t>P9WPE9</t>
  </si>
  <si>
    <t>A1KPA8</t>
  </si>
  <si>
    <t>Rv3417c</t>
  </si>
  <si>
    <t>CH10_MYCTU 10 kDa chaperonin OS=Mycobacterium tuberculosis (strain ATCC 25618 / H37Rv) GN=groS PE=1 SV=1;CH10_MYCBP 10 kDa chaperonin OS=Mycobacterium bovis (strain BCG / Pasteur 1173P2) GN=groS PE=3 SV=1</t>
  </si>
  <si>
    <t>P9WPE5</t>
  </si>
  <si>
    <t>A1KPA9</t>
  </si>
  <si>
    <t>Rv3418c</t>
  </si>
  <si>
    <t>GLMM_MYCTU Phosphoglucosamine mutase OS=Mycobacterium tuberculosis (strain ATCC 25618 / H37Rv) GN=glmM PE=1 SV=1;GLMM_MYCBP Phosphoglucosamine mutase OS=Mycobacterium bovis (strain BCG / Pasteur 1173P2) GN=glmM PE=3 SV=1</t>
  </si>
  <si>
    <t>P9WN41</t>
  </si>
  <si>
    <t>A1KPC8</t>
  </si>
  <si>
    <t>Rv3441c</t>
  </si>
  <si>
    <t>RS9_MYCTU 30S ribosomal protein S9 OS=Mycobacterium tuberculosis (strain ATCC 25618 / H37Rv) GN=rpsI PE=1 SV=1;RS9_MYCBP 30S ribosomal protein S9 OS=Mycobacterium bovis (strain BCG / Pasteur 1173P2) GN=rpsI PE=3 SV=1</t>
  </si>
  <si>
    <t>P9WH25</t>
  </si>
  <si>
    <t>A1KPC9</t>
  </si>
  <si>
    <t>Rv3442c</t>
  </si>
  <si>
    <t>RL13_MYCTU 50S ribosomal protein L13 OS=Mycobacterium tuberculosis (strain ATCC 25618 / H37Rv) GN=rplM PE=1 SV=1;RL13_MYCBP 50S ribosomal protein L13 OS=Mycobacterium bovis (strain BCG / Pasteur 1173P2) GN=rplM PE=3 SV=1</t>
  </si>
  <si>
    <t>P9WHE1</t>
  </si>
  <si>
    <t>A1KPD0</t>
  </si>
  <si>
    <t>Rv3443c</t>
  </si>
  <si>
    <t>RL17_MYCTU 50S ribosomal protein L17 OS=Mycobacterium tuberculosis (strain ATCC 25618 / H37Rv) GN=rplQ PE=1 SV=1;RL17_MYCBP 50S ribosomal protein L17 OS=Mycobacterium bovis (strain BCG / Pasteur 1173P2) GN=rplQ PE=3 SV=1</t>
  </si>
  <si>
    <t>Rv3456c</t>
  </si>
  <si>
    <t>RPOA_MYCTU DNA-directed RNA polymerase subunit alpha OS=Mycobacterium tuberculosis (strain ATCC 25618 / H37Rv) GN=rpoA PE=1 SV=1;RPOA_MYCBP DNA-directed RNA polymerase subunit alpha OS=Mycobacterium bovis (strain BCG / Pasteur 1173P2) GN=rpoA PE=3 SV=1</t>
  </si>
  <si>
    <t>P9WGZ1</t>
  </si>
  <si>
    <t>A1KPE3</t>
  </si>
  <si>
    <t>Rv3457c</t>
  </si>
  <si>
    <t>RS4_MYCTU 30S ribosomal protein S4 OS=Mycobacterium tuberculosis (strain ATCC 25618 / H37Rv) GN=rpsD PE=1 SV=1;RS4_MYCBP 30S ribosomal protein S4 OS=Mycobacterium bovis (strain BCG / Pasteur 1173P2) GN=rpsD PE=3 SV=1</t>
  </si>
  <si>
    <t>P9WH35</t>
  </si>
  <si>
    <t>A1KPE4</t>
  </si>
  <si>
    <t>Rv3458c</t>
  </si>
  <si>
    <t>RS13_MYCTU 30S ribosomal protein S13 OS=Mycobacterium tuberculosis (strain ATCC 25618 / H37Rv) GN=rpsM PE=1 SV=1;RS13_MYCBP 30S ribosomal protein S13 OS=Mycobacterium bovis (strain BCG / Pasteur 1173P2) GN=rpsM PE=3 SV=1</t>
  </si>
  <si>
    <t>Rv3460c</t>
  </si>
  <si>
    <t>RL36_MYCTU 50S ribosomal protein L36 OS=Mycobacterium tuberculosis (strain ATCC 25618 / H37Rv) GN=rpmJ PE=1 SV=1;RL36_MYCBP 50S ribosomal protein L36 OS=Mycobacterium bovis (strain BCG / Pasteur 1173P2) GN=rpmJ PE=3 SV=1</t>
  </si>
  <si>
    <t>P9WH89</t>
  </si>
  <si>
    <t>A1KPE7</t>
  </si>
  <si>
    <t>Rv3461c</t>
  </si>
  <si>
    <t>IF1_MYCTU Translation initiation factor IF-1 OS=Mycobacterium tuberculosis (strain ATCC 25618 / H37Rv) GN=infA PE=1 SV=1;IF1_MYCBP Translation initiation factor IF-1 OS=Mycobacterium bovis (strain BCG / Pasteur 1173P2) GN=infA PE=3 SV=1</t>
  </si>
  <si>
    <t>P9WKK3</t>
  </si>
  <si>
    <t>A1KPE8</t>
  </si>
  <si>
    <t>Rv3462c</t>
  </si>
  <si>
    <t>OTSA_MYCTU Trehalose-phosphate synthase OS=Mycobacterium tuberculosis (strain ATCC 25618 / H37Rv) GN=otsA PE=1 SV=1;OTSA_MYCBP Trehalose-6-phosphate synthase OS=Mycobacterium bovis (strain BCG / Pasteur 1173P2) GN=otsA PE=3 SV=1</t>
  </si>
  <si>
    <t>P9WN11</t>
  </si>
  <si>
    <t>A1KPH5</t>
  </si>
  <si>
    <t>Rv3490</t>
  </si>
  <si>
    <t>HOA_MYCTU 4-hydroxy-2-oxovalerate aldolase OS=Mycobacterium tuberculosis (strain ATCC 25618 / H37Rv) GN=Rv3534c PE=1 SV=1;HOA_MYCBP 4-hydroxy-2-oxovalerate aldolase OS=Mycobacterium bovis (strain BCG / Pasteur 1173P2) GN=BCG_3598c PE=3 SV=1</t>
  </si>
  <si>
    <t>P9WMK5</t>
  </si>
  <si>
    <t>A1KPL9</t>
  </si>
  <si>
    <t>Rv3534c</t>
  </si>
  <si>
    <t>ACDH_MYCTU Acetaldehyde dehydrogenase OS=Mycobacterium tuberculosis (strain ATCC 25618 / H37Rv) GN=mhpF PE=1 SV=1;ACDH_MYCBP Acetaldehyde dehydrogenase OS=Mycobacterium bovis (strain BCG / Pasteur 1173P2) GN=BCG_3599c PE=3 SV=1</t>
  </si>
  <si>
    <t>P9WQH3</t>
  </si>
  <si>
    <t>A1KPM0</t>
  </si>
  <si>
    <t>Rv3535c</t>
  </si>
  <si>
    <t>SYC_MYCTU Cysteine--tRNA ligase OS=Mycobacterium tuberculosis (strain ATCC 25618 / H37Rv) GN=cysS PE=1 SV=1;SYC_MYCBP Cysteine--tRNA ligase OS=Mycobacterium bovis (strain BCG / Pasteur 1173P2) GN=cysS PE=3 SV=1</t>
  </si>
  <si>
    <t>P9WFW1</t>
  </si>
  <si>
    <t>A1KPR6</t>
  </si>
  <si>
    <t>Rv3580c</t>
  </si>
  <si>
    <t>ISPF_MYCTU 2-C-methyl-D-erythritol 2,4-cyclodiphosphate synthase OS=Mycobacterium tuberculosis (strain ATCC 25618 / H37Rv) GN=ispF PE=1 SV=1;ISPF_MYCBP 2-C-methyl-D-erythritol 2,4-cyclodiphosphate synthase OS=Mycobacterium bovis (strain BCG / Pasteur 1173P</t>
  </si>
  <si>
    <t>P9WKG5</t>
  </si>
  <si>
    <t>A1KPR7</t>
  </si>
  <si>
    <t>Rv3581c</t>
  </si>
  <si>
    <t>ISPD_MYCTU 2-C-methyl-D-erythritol 4-phosphate cytidylyltransferase OS=Mycobacterium tuberculosis (strain ATCC 25618 / H37Rv) GN=ispD PE=1 SV=1;ISPD_MYCBP 2-C-methyl-D-erythritol 4-phosphate cytidylyltransferase OS=Mycobacterium bovis (strain BCG / Pasteur</t>
  </si>
  <si>
    <t>P9WKG9</t>
  </si>
  <si>
    <t>A1KPR8</t>
  </si>
  <si>
    <t>Rv3582c</t>
  </si>
  <si>
    <t>SYK1_MYCTU Lysine--tRNA ligase 1 OS=Mycobacterium tuberculosis (strain ATCC 25618 / H37Rv) GN=lysS1 PE=1 SV=1;SYK_MYCBP Lysine--tRNA ligase OS=Mycobacterium bovis (strain BCG / Pasteur 1173P2) GN=lysS PE=3 SV=1</t>
  </si>
  <si>
    <t>P9WFU9</t>
  </si>
  <si>
    <t>A1KPT4</t>
  </si>
  <si>
    <t>Rv3598c</t>
  </si>
  <si>
    <t>PANC_MYCTU Pantothenate synthetase OS=Mycobacterium tuberculosis (strain ATCC 25618 / H37Rv) GN=panC PE=1 SV=1;PANC_MYCBP Pantothenate synthetase OS=Mycobacterium bovis (strain BCG / Pasteur 1173P2) GN=panC PE=3 SV=1</t>
  </si>
  <si>
    <t>Rv3602c</t>
  </si>
  <si>
    <t>RECR_MYCTU Recombination protein RecR OS=Mycobacterium tuberculosis (strain ATCC 25618 / H37Rv) GN=recR PE=1 SV=1;RECR_MYCBP Recombination protein RecR OS=Mycobacterium bovis (strain BCG / Pasteur 1173P2) GN=recR PE=3 SV=1</t>
  </si>
  <si>
    <t>P9WHI3</t>
  </si>
  <si>
    <t>A1KQ47</t>
  </si>
  <si>
    <t>Rv3715c</t>
  </si>
  <si>
    <t>Y3716_MYCTU Nucleoid-associated protein Rv3716c OS=Mycobacterium tuberculosis (strain ATCC 25618 / H37Rv) GN=Rv3716c PE=1 SV=1;Y3776_MYCBP Nucleoid-associated protein BCG_3776c OS=Mycobacterium bovis (strain BCG / Pasteur 1173P2) GN=BCG_3776c PE=3 SV=1</t>
  </si>
  <si>
    <t>P9WNR9</t>
  </si>
  <si>
    <t>A1KQ48</t>
  </si>
  <si>
    <t>Rv3716c</t>
  </si>
  <si>
    <t>Y3874_MYCTU Putative S-adenosyl-L-methionine-dependent methyltransferase Rv3767c OS=Mycobacterium tuberculosis (strain ATCC 25618 / H37Rv) GN=Rv3767c PE=1 SV=1;Y3826_MYCBP Putative S-adenosyl-L-methionine-dependent methyltransferase BCG_3826c OS=Mycobacter</t>
  </si>
  <si>
    <t>P9WFH5</t>
  </si>
  <si>
    <t>A1KQ98</t>
  </si>
  <si>
    <t>Rv3767c</t>
  </si>
  <si>
    <t>PATR_MYCBP Putative phenylalanine aminotransferase OS=Mycobacterium bovis (strain BCG / Pasteur 1173P2) GN=pat PE=3 SV=1;PATR_MYCTU Putative phenylalanine aminotransferase OS=Mycobacterium tuberculosis (strain ATCC 25618 / H37Rv) GN=pat PE=1 SV=1</t>
  </si>
  <si>
    <t>A1KQA5</t>
  </si>
  <si>
    <t>P9WML5</t>
  </si>
  <si>
    <t>Rv3772</t>
  </si>
  <si>
    <t>A85A_MYCTU Diacylglycerol acyltransferase/mycolyltransferase Ag85A OS=Mycobacterium tuberculosis (strain ATCC 25618 / H37Rv) GN=fbpA PE=1 SV=1;A85A_MYCBP Diacylglycerol acyltransferase/mycolyltransferase Ag85A OS=Mycobacterium bovis (strain BCG / Pasteur 1</t>
  </si>
  <si>
    <t>P9WQP3</t>
  </si>
  <si>
    <t>A1KQD8</t>
  </si>
  <si>
    <t>Rv3804c</t>
  </si>
  <si>
    <t>PAPA2_MYCTU Trehalose-2-sulfate acyltransferase papA2 OS=Mycobacterium tuberculosis (strain ATCC 25618 / H37Rv) GN=papA2 PE=1 SV=1;PAPA2_MYCBP Acyltransferase papA2 OS=Mycobacterium bovis (strain BCG / Pasteur 1173P2) GN=papA2 PE=3 SV=1</t>
  </si>
  <si>
    <t>P9WIK7</t>
  </si>
  <si>
    <t>A1KQF4</t>
  </si>
  <si>
    <t>Rv3820c</t>
  </si>
  <si>
    <t>SYS_MYCTU Serine--tRNA ligase OS=Mycobacterium tuberculosis (strain ATCC 25618 / H37Rv) GN=serS PE=1 SV=1;SYS_MYCBP Serine--tRNA ligase OS=Mycobacterium bovis (strain BCG / Pasteur 1173P2) GN=serS PE=3 SV=1</t>
  </si>
  <si>
    <t>P9WFT7</t>
  </si>
  <si>
    <t>A1KQG9</t>
  </si>
  <si>
    <t>Rv3834c</t>
  </si>
  <si>
    <t>RRAAH_MYCTU Putative 4-hydroxy-4-methyl-2-oxoglutarate aldolase OS=Mycobacterium tuberculosis (strain ATCC 25618 / H37Rv) GN=rraA PE=1 SV=1;RRAAH_MYCBP Putative 4-hydroxy-4-methyl-2-oxoglutarate aldolase OS=Mycobacterium bovis (strain BCG / Pasteur 1173P2)</t>
  </si>
  <si>
    <t>P9WGY3</t>
  </si>
  <si>
    <t>A1KQI8</t>
  </si>
  <si>
    <t>Rv3853</t>
  </si>
  <si>
    <t>I6WXK8_MYCTU Conserved protein OS=Mycobacterium tuberculosis (strain ATCC 25618 / H37Rv) GN=Rv0157A PE=1 SV=1</t>
  </si>
  <si>
    <t>I6WXK8</t>
  </si>
  <si>
    <t>Rv0157A</t>
  </si>
  <si>
    <t>VPB51_MYCTU Putative antitoxin VapB51 OS=Mycobacterium tuberculosis (strain ATCC 25618 / H37Rv) GN=vapB51 PE=1 SV=1</t>
  </si>
  <si>
    <t>I6WXS6</t>
  </si>
  <si>
    <t>Rv0229A</t>
  </si>
  <si>
    <t>I6XDU8_MYCTU Conserved protein OS=Mycobacterium tuberculosis (strain ATCC 25618 / H37Rv) GN=Rv2237A PE=1 SV=1</t>
  </si>
  <si>
    <t>I6XDU8</t>
  </si>
  <si>
    <t>Rv2237A</t>
  </si>
  <si>
    <t>I6XEK2_MYCTU Conserved protein OS=Mycobacterium tuberculosis (strain ATCC 25618 / H37Rv) GN=Rv2548A PE=1 SV=1</t>
  </si>
  <si>
    <t>I6XEK2</t>
  </si>
  <si>
    <t>Rv2548A</t>
  </si>
  <si>
    <t>I6Y2Q7_MYCTU Conserved protein OS=Mycobacterium tuberculosis (strain ATCC 25618 / H37Rv) GN=Rv3136A PE=1 SV=1</t>
  </si>
  <si>
    <t>Rv3136A</t>
  </si>
  <si>
    <t>Y2386_MYCTU Uncharacterized protein Rv2386A/RVBD_2386A OS=Mycobacterium tuberculosis (strain ATCC 25618 / H37Rv) GN=Rv2386A PE=1 SV=1</t>
  </si>
  <si>
    <t>I6YD99</t>
  </si>
  <si>
    <t>Rv2386A</t>
  </si>
  <si>
    <t>LIPV_MYCTU Lipase LipV OS=Mycobacterium tuberculosis (strain ATCC 25618 / H37Rv) GN=lipV PE=1 SV=2;A0A0H3MAM9_MYCBP Possible lipase lipV OS=Mycobacterium bovis (strain BCG / Pasteur 1173P2) GN=lipV PE=4 SV=1</t>
  </si>
  <si>
    <t>L0TC47</t>
  </si>
  <si>
    <t>A0A0H3MAM9</t>
  </si>
  <si>
    <t>Rv3203</t>
  </si>
  <si>
    <t>FTSE_MYCTU Cell division ATP-binding protein FtsE OS=Mycobacterium tuberculosis (strain ATCC 25618 / H37Rv) GN=ftsE PE=1 SV=2;A0A0H3M864_MYCBP Putative cell division ATP-binding protein ftsE OS=Mycobacterium bovis (strain BCG / Pasteur 1173P2) GN=ftsE PE=4</t>
  </si>
  <si>
    <t>O05779</t>
  </si>
  <si>
    <t>A0A0H3M864</t>
  </si>
  <si>
    <t>Rv3102c</t>
  </si>
  <si>
    <t>Y3329_MYCTU Probable aminotransferase Rv3329 OS=Mycobacterium tuberculosis (strain ATCC 25618 / H37Rv) GN=Rv3329 PE=1 SV=2;A0A0H3M994_MYCBP Probable aminotransferase OS=Mycobacterium bovis (strain BCG / Pasteur 1173P2) GN=BCG_3399 PE=3 SV=1</t>
  </si>
  <si>
    <t>O53379</t>
  </si>
  <si>
    <t>A0A0H3M994</t>
  </si>
  <si>
    <t>Rv3329</t>
  </si>
  <si>
    <t>Y0740_MYCTU Uncharacterized protein Rv0740 OS=Mycobacterium tuberculosis (strain ATCC 25618 / H37Rv) GN=Rv0740 PE=1 SV=2;A0A0H3M282_MYCBP Uncharacterized protein OS=Mycobacterium bovis (strain BCG / Pasteur 1173P2) GN=BCG_0790 PE=4 SV=1</t>
  </si>
  <si>
    <t>O53803</t>
  </si>
  <si>
    <t>A0A0H3M282</t>
  </si>
  <si>
    <t>Rv0740/Rv0750</t>
  </si>
  <si>
    <t>FAMT_MYCTU Probable fatty acid methyltransferase Rv3720 OS=Mycobacterium tuberculosis (strain ATCC 25618 / H37Rv) GN=Rv3720 PE=1 SV=4</t>
  </si>
  <si>
    <t>O69687</t>
  </si>
  <si>
    <t>Rv3720</t>
  </si>
  <si>
    <t>MAZF7_MYCTU Probable endoribonuclease MazF7 OS=Mycobacterium tuberculosis (strain ATCC 25618 / H37Rv) GN=mazF7 PE=1 SV=1</t>
  </si>
  <si>
    <t>P0CL62</t>
  </si>
  <si>
    <t>Rv2063A</t>
  </si>
  <si>
    <t>Y572A_MYCTU Uncharacterized protein Rv0572A OS=Mycobacterium tuberculosis (strain ATCC 25618 / H37Rv) GN=Rv0572A PE=1 SV=1</t>
  </si>
  <si>
    <t>P0DMM4</t>
  </si>
  <si>
    <t>Rv0572A</t>
  </si>
  <si>
    <t>Y609B_MYCTU Uncharacterized protein Rv0609B OS=Mycobacterium tuberculosis (strain ATCC 25618 / H37Rv) GN=Rv0609B PE=1 SV=1</t>
  </si>
  <si>
    <t>P0DN33</t>
  </si>
  <si>
    <t>Rv0609B</t>
  </si>
  <si>
    <t>virulence, detoxification and adaptation</t>
  </si>
  <si>
    <t>PBP1A_MYCTU Penicillin-binding protein 1A OS=Mycobacterium tuberculosis (strain ATCC 25618 / H37Rv) GN=ponA1 PE=1 SV=3;A0A0H3M173_MYCBP Probable bifunctional penicillin-binding protein 1A/1B PONA1 OS=Mycobacterium bovis (strain BCG / Pasteur 1173P2) GN=pon</t>
  </si>
  <si>
    <t>P71707</t>
  </si>
  <si>
    <t>A0A0H3M173</t>
  </si>
  <si>
    <t>Rv0050</t>
  </si>
  <si>
    <t>APA_MYCBP Alanine and proline-rich secreted protein Apa OS=Mycobacterium bovis (strain BCG / Pasteur 1173P2) GN=apa PE=1 SV=2;APA_MYCTU Alanine and proline-rich secreted protein Apa OS=Mycobacterium tuberculosis (strain ATCC 25618 / H37Rv) GN=apa PE=1 SV=1</t>
  </si>
  <si>
    <t>P80069</t>
  </si>
  <si>
    <t>P9WIR7</t>
  </si>
  <si>
    <t>Rv1860</t>
  </si>
  <si>
    <t>Y1910_MYCTU UPF0098 protein Rv1910c OS=Mycobacterium tuberculosis (strain ATCC 25618 / H37Rv) GN=Rv1910c PE=1 SV=1;A0A0H3M5X3_MYCBP Probable exported protein OS=Mycobacterium bovis (strain BCG / Pasteur 1173P2) GN=BCG_1949c PE=4 SV=1</t>
  </si>
  <si>
    <t>P9WFN5</t>
  </si>
  <si>
    <t>A0A0H3M5X3</t>
  </si>
  <si>
    <t>Rv1910c</t>
  </si>
  <si>
    <t>GLYA1_MYCTU Serine hydroxymethyltransferase 1 OS=Mycobacterium tuberculosis (strain ATCC 25618 / H37Rv) GN=glyA1 PE=1 SV=2</t>
  </si>
  <si>
    <t>P9WGI9</t>
  </si>
  <si>
    <t>Rv1093</t>
  </si>
  <si>
    <t>Y1856_MYCTU Putative oxidoreductase Rv1856c OS=Mycobacterium tuberculosis (strain ATCC 25618 / H37Rv) GN=Rv1856c PE=1 SV=2</t>
  </si>
  <si>
    <t>P9WGQ1</t>
  </si>
  <si>
    <t>Rv1856c</t>
  </si>
  <si>
    <t>RL21_MYCTU 50S ribosomal protein L21 OS=Mycobacterium tuberculosis (strain ATCC 25618 / H37Rv) GN=rplU PE=1 SV=1;A0A0H3MFJ0_MYCBP 50S ribosomal protein L21 OS=Mycobacterium bovis (strain BCG / Pasteur 1173P2) GN=rplU PE=3 SV=1</t>
  </si>
  <si>
    <t>P9WHC3</t>
  </si>
  <si>
    <t>A0A0H3MFJ0</t>
  </si>
  <si>
    <t>Rv2442c</t>
  </si>
  <si>
    <t>Y496_MYCTU Uncharacterized protein Rv0496 OS=Mycobacterium tuberculosis (strain ATCC 25618 / H37Rv) GN=Rv0496 PE=1 SV=1;A0A0H3MAK5_MYCBP Uncharacterized protein OS=Mycobacterium bovis (strain BCG / Pasteur 1173P2) GN=BCG_0538 PE=4 SV=1</t>
  </si>
  <si>
    <t>P9WHV5</t>
  </si>
  <si>
    <t>A0A0H3MAK5</t>
  </si>
  <si>
    <t>Rv0496</t>
  </si>
  <si>
    <t>RPE_MYCTU Ribulose-phosphate 3-epimerase OS=Mycobacterium tuberculosis (strain ATCC 25618 / H37Rv) GN=rpe PE=1 SV=1;A0A0H3MCU5_MYCBP Ribulose-phosphate 3-epimerase OS=Mycobacterium bovis (strain BCG / Pasteur 1173P2) GN=rpe PE=3 SV=1</t>
  </si>
  <si>
    <t>P9WI51</t>
  </si>
  <si>
    <t>A0A0H3MCU5</t>
  </si>
  <si>
    <t>Rv1408</t>
  </si>
  <si>
    <t>ODP1_MYCTU Pyruvate dehydrogenase E1 component OS=Mycobacterium tuberculosis (strain ATCC 25618 / H37Rv) GN=aceE PE=1 SV=2;A0A0H3M6U5_MYCBP Pyruvate dehydrogenase E1 component OS=Mycobacterium bovis (strain BCG / Pasteur 1173P2) GN=aceE PE=4 SV=1</t>
  </si>
  <si>
    <t>P9WIS9</t>
  </si>
  <si>
    <t>A0A0H3M6U5</t>
  </si>
  <si>
    <t>Rv2241</t>
  </si>
  <si>
    <t>MAZE6_MYCTU Antitoxin MazE6 OS=Mycobacterium tuberculosis (strain ATCC 25618 / H37Rv) GN=mazE6 PE=1 SV=1</t>
  </si>
  <si>
    <t>P9WJ87</t>
  </si>
  <si>
    <t>Rv1991A</t>
  </si>
  <si>
    <t>BPA_MYCTU Bacterial proteasome activator OS=Mycobacterium tuberculosis (strain ATCC 25618 / H37Rv) GN=bpa PE=1 SV=1;A0A0H3MJ62_MYCBP Uncharacterized protein OS=Mycobacterium bovis (strain BCG / Pasteur 1173P2) GN=BCG_3842 PE=4 SV=1</t>
  </si>
  <si>
    <t>P9WKX3</t>
  </si>
  <si>
    <t>A0A0H3MJ62</t>
  </si>
  <si>
    <t>Rv3780</t>
  </si>
  <si>
    <t>Y1498_MYCTU Uncharacterized protein Rv1498c OS=Mycobacterium tuberculosis (strain ATCC 25618 / H37Rv) GN=Rv1498c PE=1 SV=2;A0A0H3M500_MYCBP Probable methyltransferase OS=Mycobacterium bovis (strain BCG / Pasteur 1173P2) GN=BCG_1561c PE=4 SV=1</t>
  </si>
  <si>
    <t>P9WLW9</t>
  </si>
  <si>
    <t>A0A0H3M500</t>
  </si>
  <si>
    <t>Rv1498c</t>
  </si>
  <si>
    <t>Y048_MYCTU Uncharacterized protein Rv0048c OS=Mycobacterium tuberculosis (strain ATCC 25618 / H37Rv) GN=Rv0048c PE=1 SV=1;A0A0H3M2E0_MYCBP Possible membrane protein OS=Mycobacterium bovis (strain BCG / Pasteur 1173P2) GN=BCG_0079c PE=4 SV=1</t>
  </si>
  <si>
    <t>P9WM87</t>
  </si>
  <si>
    <t>A0A0H3M2E0</t>
  </si>
  <si>
    <t>Rv0048c</t>
  </si>
  <si>
    <t>HIS4_MYCTU Phosphoribosyl isomerase A OS=Mycobacterium tuberculosis (strain ATCC 25618 / H37Rv) GN=priA PE=1 SV=1;HIS4_MYCBP Phosphoribosyl isomerase A OS=Mycobacterium bovis (strain BCG / Pasteur 1173P2) GN=priA PE=3 SV=1</t>
  </si>
  <si>
    <t>P9WMM5</t>
  </si>
  <si>
    <t>A1KJ19</t>
  </si>
  <si>
    <t>Rv1603</t>
  </si>
  <si>
    <t>WBBL_MYCTU N-acetylglucosaminyl-diphospho-decaprenol L-rhamnosyltransferase OS=Mycobacterium tuberculosis (strain ATCC 25618 / H37Rv) GN=wbbL PE=1 SV=2;A0A0H3MHI5_MYCBP Probable dTDP-RHA:A-D-GlcNAc-diphosphoryl polyprenol, A-3-L-rhamnosyl transferase wbbL1</t>
  </si>
  <si>
    <t>P9WMY3</t>
  </si>
  <si>
    <t>A0A0H3MHI5</t>
  </si>
  <si>
    <t>Rv3265c</t>
  </si>
  <si>
    <t>GCST_MYCTU Aminomethyltransferase OS=Mycobacterium tuberculosis (strain ATCC 25618 / H37Rv) GN=gcvT PE=1 SV=1;A0A0H3M823_MYCBP Aminomethyltransferase OS=Mycobacterium bovis (strain BCG / Pasteur 1173P2) GN=gcvT PE=3 SV=1</t>
  </si>
  <si>
    <t>P9WN51</t>
  </si>
  <si>
    <t>A0A0H3M823</t>
  </si>
  <si>
    <t>Rv2211c</t>
  </si>
  <si>
    <t>FURA_MYCTU Transcriptional regulator FurA OS=Mycobacterium tuberculosis (strain ATCC 25618 / H37Rv) GN=furA PE=1 SV=1;A0A0H3ME83_MYCBP Ferric uptake regulation protein furA OS=Mycobacterium bovis (strain BCG / Pasteur 1173P2) GN=furA PE=3 SV=1</t>
  </si>
  <si>
    <t>P9WN87</t>
  </si>
  <si>
    <t>A0A0H3ME83</t>
  </si>
  <si>
    <t>Rv1909c</t>
  </si>
  <si>
    <t>ESXL_MYCTU ESAT-6-like protein EsxL OS=Mycobacterium tuberculosis (strain ATCC 25618 / H37Rv) GN=esxL PE=1 SV=1</t>
  </si>
  <si>
    <t>P9WNJ5</t>
  </si>
  <si>
    <t>Rv1198</t>
  </si>
  <si>
    <t>BIOD_MYCTU ATP-dependent dethiobiotin synthetase BioD OS=Mycobacterium tuberculosis (strain ATCC 25618 / H37Rv) GN=bioD PE=1 SV=1;BIOD_MYCBP ATP-dependent dethiobiotin synthetase BioD OS=Mycobacterium bovis (strain BCG / Pasteur 1173P2) GN=bioD PE=3 SV=1</t>
  </si>
  <si>
    <t>P9WPQ5</t>
  </si>
  <si>
    <t>A1KJ01</t>
  </si>
  <si>
    <t>Rv1570</t>
  </si>
  <si>
    <t>MENE_MYCTU Probable 2-succinylbenzoate--CoA ligase OS=Mycobacterium tuberculosis (strain ATCC 25618 / H37Rv) GN=menE PE=1 SV=2;A0A0H3M1U9_MYCBP Possible o-succinylbenzoic acid--CoA ligase menE OS=Mycobacterium bovis (strain BCG / Pasteur 1173P2) GN=menE PE</t>
  </si>
  <si>
    <t>A0A0H3M1U9</t>
  </si>
  <si>
    <t>Rv0542c</t>
  </si>
  <si>
    <t>ALR_MYCTU Alanine racemase OS=Mycobacterium tuberculosis (strain ATCC 25618 / H37Rv) GN=alr PE=1 SV=1;A0A0H3MET3_MYCBP Alanine racemase OS=Mycobacterium bovis (strain BCG / Pasteur 1173P2) GN=alr PE=3 SV=1</t>
  </si>
  <si>
    <t>P9WQA9</t>
  </si>
  <si>
    <t>A0A0H3MET3</t>
  </si>
  <si>
    <t>Rv3423c</t>
  </si>
  <si>
    <t>3hr ratio UP</t>
  </si>
  <si>
    <t>24hr ratio Up</t>
  </si>
  <si>
    <t>48 hr ratio Up</t>
  </si>
  <si>
    <t>3hr ratio down</t>
  </si>
  <si>
    <t>24 hr ratio down</t>
  </si>
  <si>
    <t>48 hr ratio down</t>
  </si>
  <si>
    <t>Control 3 hr LFQ intensity average</t>
  </si>
  <si>
    <t>2^(Control 3hr LFQ intensity average)</t>
  </si>
  <si>
    <t>2^(Control 24hr LFQ intensity average)</t>
  </si>
  <si>
    <t>Control 24 hr LFQ intensity average</t>
  </si>
  <si>
    <t>Control 48 hr LFQ intensity average</t>
  </si>
  <si>
    <t>2^(Control 48hr LFQ intensity average)</t>
  </si>
  <si>
    <t>Dimer 3 hr LFQ intensity average</t>
  </si>
  <si>
    <t>2^(DImer 3hr LFQ intensity average)</t>
  </si>
  <si>
    <t>2^(DImer 24hr LFQ intensity average)</t>
  </si>
  <si>
    <t>Dimer 24 hr LFQ intensity average</t>
  </si>
  <si>
    <t>Dimer 48 hr LFQ intensity average</t>
  </si>
  <si>
    <t>2^(DImer 48hr LFQ intensity average)</t>
  </si>
  <si>
    <t>Q6MWX6_MYCTU Enoyl-CoA hydratase</t>
  </si>
  <si>
    <t>A0A0H3MHX6_MYCBP Probable enoyl-CoA hydratase echA18</t>
  </si>
  <si>
    <t>Information pathways</t>
  </si>
  <si>
    <t>Unknown</t>
  </si>
  <si>
    <t>Intermediary metabolism and respiration</t>
  </si>
  <si>
    <t>Cell wall and cell processes</t>
  </si>
  <si>
    <t>unknown</t>
  </si>
  <si>
    <t>information pathways</t>
  </si>
  <si>
    <t>Virulence, detoxification and adaptation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</si>
</sst>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 (Body)_x0000_"/>
    </font>
    <font>
      <sz val="12"/>
      <color theme="1"/>
      <name val="Calibri (Body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left" vertical="top" wrapText="1"/>
    </xf>
    <xf numFmtId="0" fontId="0" fillId="0" borderId="0" xfId="0" applyFont="1"/>
    <xf numFmtId="0" fontId="7" fillId="0" borderId="0" xfId="0" applyFont="1"/>
    <xf numFmtId="0" fontId="8" fillId="0" borderId="0" xfId="0" applyFont="1"/>
  </cellXfs>
  <cellStyles count="17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</cellStyles>
  <dxfs count="57">
    <dxf>
      <font>
        <strike val="0"/>
        <outline val="0"/>
        <shadow val="0"/>
        <u val="none"/>
        <vertAlign val="baseline"/>
        <sz val="12"/>
        <color theme="1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1570437/Documents/Proteomics/Proteomics/MS17-189/MS17-189%20Full%20spreadsheet%20-%20functional%20catego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tein group_03.txt"/>
      <sheetName val="Sheet1"/>
    </sheetNames>
    <sheetDataSet>
      <sheetData sheetId="0"/>
      <sheetData sheetId="1">
        <row r="2">
          <cell r="C2" t="str">
            <v>Rv0024</v>
          </cell>
          <cell r="D2" t="str">
            <v>virulence, detoxification and adaptation</v>
          </cell>
        </row>
        <row r="3">
          <cell r="C3" t="str">
            <v>Rv0064A</v>
          </cell>
          <cell r="D3" t="str">
            <v>virulence, detoxification and adaptation</v>
          </cell>
        </row>
        <row r="4">
          <cell r="C4" t="str">
            <v>Rv0065</v>
          </cell>
          <cell r="D4" t="str">
            <v>virulence, detoxification and adaptation</v>
          </cell>
        </row>
        <row r="5">
          <cell r="C5" t="str">
            <v>Rv0126</v>
          </cell>
          <cell r="D5" t="str">
            <v>virulence, detoxification and adaptation</v>
          </cell>
        </row>
        <row r="6">
          <cell r="C6" t="str">
            <v>Rv0127</v>
          </cell>
          <cell r="D6" t="str">
            <v>virulence, detoxification and adaptation</v>
          </cell>
        </row>
        <row r="7">
          <cell r="C7" t="str">
            <v>Rv0134</v>
          </cell>
          <cell r="D7" t="str">
            <v>virulence, detoxification and adaptation</v>
          </cell>
        </row>
        <row r="8">
          <cell r="C8" t="str">
            <v>Rv0167</v>
          </cell>
          <cell r="D8" t="str">
            <v>virulence, detoxification and adaptation</v>
          </cell>
        </row>
        <row r="9">
          <cell r="C9" t="str">
            <v>Rv0168</v>
          </cell>
          <cell r="D9" t="str">
            <v>virulence, detoxification and adaptation</v>
          </cell>
        </row>
        <row r="10">
          <cell r="C10" t="str">
            <v>Rv0169</v>
          </cell>
          <cell r="D10" t="str">
            <v>virulence, detoxification and adaptation</v>
          </cell>
        </row>
        <row r="11">
          <cell r="C11" t="str">
            <v>Rv0170</v>
          </cell>
          <cell r="D11" t="str">
            <v>virulence, detoxification and adaptation</v>
          </cell>
        </row>
        <row r="12">
          <cell r="C12" t="str">
            <v>Rv0171</v>
          </cell>
          <cell r="D12" t="str">
            <v>virulence, detoxification and adaptation</v>
          </cell>
        </row>
        <row r="13">
          <cell r="C13" t="str">
            <v>Rv0172</v>
          </cell>
          <cell r="D13" t="str">
            <v>virulence, detoxification and adaptation</v>
          </cell>
        </row>
        <row r="14">
          <cell r="C14" t="str">
            <v>Rv0174</v>
          </cell>
          <cell r="D14" t="str">
            <v>virulence, detoxification and adaptation</v>
          </cell>
        </row>
        <row r="15">
          <cell r="C15" t="str">
            <v>Rv0186A</v>
          </cell>
          <cell r="D15" t="str">
            <v>virulence, detoxification and adaptation</v>
          </cell>
        </row>
        <row r="16">
          <cell r="C16" t="str">
            <v>Rv0239</v>
          </cell>
          <cell r="D16" t="str">
            <v>virulence, detoxification and adaptation</v>
          </cell>
        </row>
        <row r="17">
          <cell r="C17" t="str">
            <v>Rv0240</v>
          </cell>
          <cell r="D17" t="str">
            <v>virulence, detoxification and adaptation</v>
          </cell>
        </row>
        <row r="18">
          <cell r="C18" t="str">
            <v>Rv0251c</v>
          </cell>
          <cell r="D18" t="str">
            <v>virulence, detoxification and adaptation</v>
          </cell>
        </row>
        <row r="19">
          <cell r="C19" t="str">
            <v>Rv0262c</v>
          </cell>
          <cell r="D19" t="str">
            <v>virulence, detoxification and adaptation</v>
          </cell>
        </row>
        <row r="20">
          <cell r="C20" t="str">
            <v>Rv0277c</v>
          </cell>
          <cell r="D20" t="str">
            <v>virulence, detoxification and adaptation</v>
          </cell>
        </row>
        <row r="21">
          <cell r="C21" t="str">
            <v>Rv0277A</v>
          </cell>
          <cell r="D21" t="str">
            <v>virulence, detoxification and adaptation</v>
          </cell>
        </row>
        <row r="22">
          <cell r="C22" t="str">
            <v>Rv0300</v>
          </cell>
          <cell r="D22" t="str">
            <v>virulence, detoxification and adaptation</v>
          </cell>
        </row>
        <row r="23">
          <cell r="C23" t="str">
            <v>Rv0301</v>
          </cell>
          <cell r="D23" t="str">
            <v>virulence, detoxification and adaptation</v>
          </cell>
        </row>
        <row r="24">
          <cell r="C24" t="str">
            <v>Rv0350</v>
          </cell>
          <cell r="D24" t="str">
            <v>virulence, detoxification and adaptation</v>
          </cell>
        </row>
        <row r="25">
          <cell r="C25" t="str">
            <v>Rv0351</v>
          </cell>
          <cell r="D25" t="str">
            <v>virulence, detoxification and adaptation</v>
          </cell>
        </row>
        <row r="26">
          <cell r="C26" t="str">
            <v>Rv0352</v>
          </cell>
          <cell r="D26" t="str">
            <v>virulence, detoxification and adaptation</v>
          </cell>
        </row>
        <row r="27">
          <cell r="C27" t="str">
            <v>Rv0353</v>
          </cell>
          <cell r="D27" t="str">
            <v>virulence, detoxification and adaptation</v>
          </cell>
        </row>
        <row r="28">
          <cell r="C28" t="str">
            <v>Rv0384c</v>
          </cell>
          <cell r="D28" t="str">
            <v>virulence, detoxification and adaptation</v>
          </cell>
        </row>
        <row r="29">
          <cell r="C29" t="str">
            <v>Rv0432</v>
          </cell>
          <cell r="D29" t="str">
            <v>virulence, detoxification and adaptation</v>
          </cell>
        </row>
        <row r="30">
          <cell r="C30" t="str">
            <v>Rv0440</v>
          </cell>
          <cell r="D30" t="str">
            <v>virulence, detoxification and adaptation</v>
          </cell>
        </row>
        <row r="31">
          <cell r="C31" t="str">
            <v>Rv0456A</v>
          </cell>
          <cell r="D31" t="str">
            <v>virulence, detoxification and adaptation</v>
          </cell>
        </row>
        <row r="32">
          <cell r="C32" t="str">
            <v>Rv0456B</v>
          </cell>
          <cell r="D32" t="str">
            <v>virulence, detoxification and adaptation</v>
          </cell>
        </row>
        <row r="33">
          <cell r="C33" t="str">
            <v>Rv0549c</v>
          </cell>
          <cell r="D33" t="str">
            <v>virulence, detoxification and adaptation</v>
          </cell>
        </row>
        <row r="34">
          <cell r="C34" t="str">
            <v>Rv0550c</v>
          </cell>
          <cell r="D34" t="str">
            <v>virulence, detoxification and adaptation</v>
          </cell>
        </row>
        <row r="35">
          <cell r="C35" t="str">
            <v>Rv0554</v>
          </cell>
          <cell r="D35" t="str">
            <v>virulence, detoxification and adaptation</v>
          </cell>
        </row>
        <row r="36">
          <cell r="C36" t="str">
            <v>Rv0563</v>
          </cell>
          <cell r="D36" t="str">
            <v>virulence, detoxification and adaptation</v>
          </cell>
        </row>
        <row r="37">
          <cell r="C37" t="str">
            <v>Rv0581</v>
          </cell>
          <cell r="D37" t="str">
            <v>virulence, detoxification and adaptation</v>
          </cell>
        </row>
        <row r="38">
          <cell r="C38" t="str">
            <v>Rv0582</v>
          </cell>
          <cell r="D38" t="str">
            <v>virulence, detoxification and adaptation</v>
          </cell>
        </row>
        <row r="39">
          <cell r="C39" t="str">
            <v>Rv0587</v>
          </cell>
          <cell r="D39" t="str">
            <v>virulence, detoxification and adaptation</v>
          </cell>
        </row>
        <row r="40">
          <cell r="C40" t="str">
            <v>Rv0588</v>
          </cell>
          <cell r="D40" t="str">
            <v>virulence, detoxification and adaptation</v>
          </cell>
        </row>
        <row r="41">
          <cell r="C41" t="str">
            <v>Rv0589</v>
          </cell>
          <cell r="D41" t="str">
            <v>virulence, detoxification and adaptation</v>
          </cell>
        </row>
        <row r="42">
          <cell r="C42" t="str">
            <v>Rv0590</v>
          </cell>
          <cell r="D42" t="str">
            <v>virulence, detoxification and adaptation</v>
          </cell>
        </row>
        <row r="43">
          <cell r="C43" t="str">
            <v>Rv0590A</v>
          </cell>
          <cell r="D43" t="str">
            <v>virulence, detoxification and adaptation</v>
          </cell>
        </row>
        <row r="44">
          <cell r="C44" t="str">
            <v>Rv0591</v>
          </cell>
          <cell r="D44" t="str">
            <v>virulence, detoxification and adaptation</v>
          </cell>
        </row>
        <row r="45">
          <cell r="C45" t="str">
            <v>Rv0592</v>
          </cell>
          <cell r="D45" t="str">
            <v>virulence, detoxification and adaptation</v>
          </cell>
        </row>
        <row r="46">
          <cell r="C46" t="str">
            <v>Rv0594</v>
          </cell>
          <cell r="D46" t="str">
            <v>virulence, detoxification and adaptation</v>
          </cell>
        </row>
        <row r="47">
          <cell r="C47" t="str">
            <v>Rv0595c</v>
          </cell>
          <cell r="D47" t="str">
            <v>virulence, detoxification and adaptation</v>
          </cell>
        </row>
        <row r="48">
          <cell r="C48" t="str">
            <v>Rv0596c</v>
          </cell>
          <cell r="D48" t="str">
            <v>virulence, detoxification and adaptation</v>
          </cell>
        </row>
        <row r="49">
          <cell r="C49" t="str">
            <v>Rv0598c</v>
          </cell>
          <cell r="D49" t="str">
            <v>virulence, detoxification and adaptation</v>
          </cell>
        </row>
        <row r="50">
          <cell r="C50" t="str">
            <v>Rv0599c</v>
          </cell>
          <cell r="D50" t="str">
            <v>virulence, detoxification and adaptation</v>
          </cell>
        </row>
        <row r="51">
          <cell r="C51" t="str">
            <v>Rv0608</v>
          </cell>
          <cell r="D51" t="str">
            <v>virulence, detoxification and adaptation</v>
          </cell>
        </row>
        <row r="52">
          <cell r="C52" t="str">
            <v>Rv0609</v>
          </cell>
          <cell r="D52" t="str">
            <v>virulence, detoxification and adaptation</v>
          </cell>
        </row>
        <row r="53">
          <cell r="C53" t="str">
            <v>Rv0616A</v>
          </cell>
          <cell r="D53" t="str">
            <v>virulence, detoxification and adaptation</v>
          </cell>
        </row>
        <row r="54">
          <cell r="C54" t="str">
            <v>Rv0617</v>
          </cell>
          <cell r="D54" t="str">
            <v>virulence, detoxification and adaptation</v>
          </cell>
        </row>
        <row r="55">
          <cell r="C55" t="str">
            <v>Rv0623</v>
          </cell>
          <cell r="D55" t="str">
            <v>virulence, detoxification and adaptation</v>
          </cell>
        </row>
        <row r="56">
          <cell r="C56" t="str">
            <v>Rv0624</v>
          </cell>
          <cell r="D56" t="str">
            <v>virulence, detoxification and adaptation</v>
          </cell>
        </row>
        <row r="57">
          <cell r="C57" t="str">
            <v>Rv0626</v>
          </cell>
          <cell r="D57" t="str">
            <v>virulence, detoxification and adaptation</v>
          </cell>
        </row>
        <row r="58">
          <cell r="C58" t="str">
            <v>Rv0627</v>
          </cell>
          <cell r="D58" t="str">
            <v>virulence, detoxification and adaptation</v>
          </cell>
        </row>
        <row r="59">
          <cell r="C59" t="str">
            <v>Rv0634c</v>
          </cell>
          <cell r="D59" t="str">
            <v>virulence, detoxification and adaptation</v>
          </cell>
        </row>
        <row r="60">
          <cell r="C60" t="str">
            <v>Rv0656c</v>
          </cell>
          <cell r="D60" t="str">
            <v>virulence, detoxification and adaptation</v>
          </cell>
        </row>
        <row r="61">
          <cell r="C61" t="str">
            <v>Rv0657c</v>
          </cell>
          <cell r="D61" t="str">
            <v>virulence, detoxification and adaptation</v>
          </cell>
        </row>
        <row r="62">
          <cell r="C62" t="str">
            <v>Rv0659c</v>
          </cell>
          <cell r="D62" t="str">
            <v>virulence, detoxification and adaptation</v>
          </cell>
        </row>
        <row r="63">
          <cell r="C63" t="str">
            <v>Rv0660c</v>
          </cell>
          <cell r="D63" t="str">
            <v>virulence, detoxification and adaptation</v>
          </cell>
        </row>
        <row r="64">
          <cell r="C64" t="str">
            <v>Rv0661c</v>
          </cell>
          <cell r="D64" t="str">
            <v>virulence, detoxification and adaptation</v>
          </cell>
        </row>
        <row r="65">
          <cell r="C65" t="str">
            <v>Rv0662c</v>
          </cell>
          <cell r="D65" t="str">
            <v>virulence, detoxification and adaptation</v>
          </cell>
        </row>
        <row r="66">
          <cell r="C66" t="str">
            <v>Rv0664</v>
          </cell>
          <cell r="D66" t="str">
            <v>virulence, detoxification and adaptation</v>
          </cell>
        </row>
        <row r="67">
          <cell r="C67" t="str">
            <v>Rv0665</v>
          </cell>
          <cell r="D67" t="str">
            <v>virulence, detoxification and adaptation</v>
          </cell>
        </row>
        <row r="68">
          <cell r="C68" t="str">
            <v>Rv0748</v>
          </cell>
          <cell r="D68" t="str">
            <v>virulence, detoxification and adaptation</v>
          </cell>
        </row>
        <row r="69">
          <cell r="C69" t="str">
            <v>Rv0749</v>
          </cell>
          <cell r="D69" t="str">
            <v>virulence, detoxification and adaptation</v>
          </cell>
        </row>
        <row r="70">
          <cell r="C70" t="str">
            <v>Rv0798c</v>
          </cell>
          <cell r="D70" t="str">
            <v>virulence, detoxification and adaptation</v>
          </cell>
        </row>
        <row r="71">
          <cell r="C71" t="str">
            <v>Rv0871</v>
          </cell>
          <cell r="D71" t="str">
            <v>virulence, detoxification and adaptation</v>
          </cell>
        </row>
        <row r="72">
          <cell r="C72" t="str">
            <v>Rv0959A</v>
          </cell>
          <cell r="D72" t="str">
            <v>virulence, detoxification and adaptation</v>
          </cell>
        </row>
        <row r="73">
          <cell r="C73" t="str">
            <v>Rv0960</v>
          </cell>
          <cell r="D73" t="str">
            <v>virulence, detoxification and adaptation</v>
          </cell>
        </row>
        <row r="74">
          <cell r="C74" t="str">
            <v>Rv1026</v>
          </cell>
          <cell r="D74" t="str">
            <v>virulence, detoxification and adaptation</v>
          </cell>
        </row>
        <row r="75">
          <cell r="C75" t="str">
            <v>Rv1082</v>
          </cell>
          <cell r="D75" t="str">
            <v>virulence, detoxification and adaptation</v>
          </cell>
        </row>
        <row r="76">
          <cell r="C76" t="str">
            <v>Rv1085c</v>
          </cell>
          <cell r="D76" t="str">
            <v>virulence, detoxification and adaptation</v>
          </cell>
        </row>
        <row r="77">
          <cell r="C77" t="str">
            <v>Rv1102c</v>
          </cell>
          <cell r="D77" t="str">
            <v>virulence, detoxification and adaptation</v>
          </cell>
        </row>
        <row r="78">
          <cell r="C78" t="str">
            <v>Rv1103c</v>
          </cell>
          <cell r="D78" t="str">
            <v>virulence, detoxification and adaptation</v>
          </cell>
        </row>
        <row r="79">
          <cell r="C79" t="str">
            <v>Rv1113</v>
          </cell>
          <cell r="D79" t="str">
            <v>virulence, detoxification and adaptation</v>
          </cell>
        </row>
        <row r="80">
          <cell r="C80" t="str">
            <v>Rv1114</v>
          </cell>
          <cell r="D80" t="str">
            <v>virulence, detoxification and adaptation</v>
          </cell>
        </row>
        <row r="81">
          <cell r="C81" t="str">
            <v>Rv1123c</v>
          </cell>
          <cell r="D81" t="str">
            <v>virulence, detoxification and adaptation</v>
          </cell>
        </row>
        <row r="82">
          <cell r="C82" t="str">
            <v>Rv1124</v>
          </cell>
          <cell r="D82" t="str">
            <v>virulence, detoxification and adaptation</v>
          </cell>
        </row>
        <row r="83">
          <cell r="C83" t="str">
            <v>Rv1241</v>
          </cell>
          <cell r="D83" t="str">
            <v>virulence, detoxification and adaptation</v>
          </cell>
        </row>
        <row r="84">
          <cell r="C84" t="str">
            <v>Rv1242</v>
          </cell>
          <cell r="D84" t="str">
            <v>virulence, detoxification and adaptation</v>
          </cell>
        </row>
        <row r="85">
          <cell r="C85" t="str">
            <v>Rv1246c</v>
          </cell>
          <cell r="D85" t="str">
            <v>virulence, detoxification and adaptation</v>
          </cell>
        </row>
        <row r="86">
          <cell r="C86" t="str">
            <v>Rv1247c</v>
          </cell>
          <cell r="D86" t="str">
            <v>virulence, detoxification and adaptation</v>
          </cell>
        </row>
        <row r="87">
          <cell r="C87" t="str">
            <v>Rv1397c</v>
          </cell>
          <cell r="D87" t="str">
            <v>virulence, detoxification and adaptation</v>
          </cell>
        </row>
        <row r="88">
          <cell r="C88" t="str">
            <v>Rv1398c</v>
          </cell>
          <cell r="D88" t="str">
            <v>virulence, detoxification and adaptation</v>
          </cell>
        </row>
        <row r="89">
          <cell r="C89" t="str">
            <v>Rv1477</v>
          </cell>
          <cell r="D89" t="str">
            <v>virulence, detoxification and adaptation</v>
          </cell>
        </row>
        <row r="90">
          <cell r="C90" t="str">
            <v>Rv1478</v>
          </cell>
          <cell r="D90" t="str">
            <v>virulence, detoxification and adaptation</v>
          </cell>
        </row>
        <row r="91">
          <cell r="C91" t="str">
            <v>Rv1494</v>
          </cell>
          <cell r="D91" t="str">
            <v>virulence, detoxification and adaptation</v>
          </cell>
        </row>
        <row r="92">
          <cell r="C92" t="str">
            <v>Rv1495</v>
          </cell>
          <cell r="D92" t="str">
            <v>virulence, detoxification and adaptation</v>
          </cell>
        </row>
        <row r="93">
          <cell r="C93" t="str">
            <v>Rv1560</v>
          </cell>
          <cell r="D93" t="str">
            <v>virulence, detoxification and adaptation</v>
          </cell>
        </row>
        <row r="94">
          <cell r="C94" t="str">
            <v>Rv1561</v>
          </cell>
          <cell r="D94" t="str">
            <v>virulence, detoxification and adaptation</v>
          </cell>
        </row>
        <row r="95">
          <cell r="C95" t="str">
            <v>Rv1562c</v>
          </cell>
          <cell r="D95" t="str">
            <v>virulence, detoxification and adaptation</v>
          </cell>
        </row>
        <row r="96">
          <cell r="C96" t="str">
            <v>Rv1563c</v>
          </cell>
          <cell r="D96" t="str">
            <v>virulence, detoxification and adaptation</v>
          </cell>
        </row>
        <row r="97">
          <cell r="C97" t="str">
            <v>Rv1564c</v>
          </cell>
          <cell r="D97" t="str">
            <v>virulence, detoxification and adaptation</v>
          </cell>
        </row>
        <row r="98">
          <cell r="C98" t="str">
            <v>Rv1566c</v>
          </cell>
          <cell r="D98" t="str">
            <v>virulence, detoxification and adaptation</v>
          </cell>
        </row>
        <row r="99">
          <cell r="C99" t="str">
            <v>Rv1608c</v>
          </cell>
          <cell r="D99" t="str">
            <v>virulence, detoxification and adaptation</v>
          </cell>
        </row>
        <row r="100">
          <cell r="C100" t="str">
            <v>Rv1636</v>
          </cell>
          <cell r="D100" t="str">
            <v>virulence, detoxification and adaptation</v>
          </cell>
        </row>
        <row r="101">
          <cell r="C101" t="str">
            <v>Rv1694</v>
          </cell>
          <cell r="D101" t="str">
            <v>virulence, detoxification and adaptation</v>
          </cell>
        </row>
        <row r="102">
          <cell r="C102" t="str">
            <v>Rv1720c</v>
          </cell>
          <cell r="D102" t="str">
            <v>virulence, detoxification and adaptation</v>
          </cell>
        </row>
        <row r="103">
          <cell r="C103" t="str">
            <v>Rv1721c</v>
          </cell>
          <cell r="D103" t="str">
            <v>virulence, detoxification and adaptation</v>
          </cell>
        </row>
        <row r="104">
          <cell r="C104" t="str">
            <v>Rv1740</v>
          </cell>
          <cell r="D104" t="str">
            <v>virulence, detoxification and adaptation</v>
          </cell>
        </row>
        <row r="105">
          <cell r="C105" t="str">
            <v>Rv1741</v>
          </cell>
          <cell r="D105" t="str">
            <v>virulence, detoxification and adaptation</v>
          </cell>
        </row>
        <row r="106">
          <cell r="C106" t="str">
            <v>Rv1838c</v>
          </cell>
          <cell r="D106" t="str">
            <v>virulence, detoxification and adaptation</v>
          </cell>
        </row>
        <row r="107">
          <cell r="C107" t="str">
            <v>Rv1839c</v>
          </cell>
          <cell r="D107" t="str">
            <v>virulence, detoxification and adaptation</v>
          </cell>
        </row>
        <row r="108">
          <cell r="C108" t="str">
            <v>Rv1901</v>
          </cell>
          <cell r="D108" t="str">
            <v>virulence, detoxification and adaptation</v>
          </cell>
        </row>
        <row r="109">
          <cell r="C109" t="str">
            <v>Rv1908c</v>
          </cell>
          <cell r="D109" t="str">
            <v>virulence, detoxification and adaptation</v>
          </cell>
        </row>
        <row r="110">
          <cell r="C110" t="str">
            <v>Rv1932</v>
          </cell>
          <cell r="D110" t="str">
            <v>virulence, detoxification and adaptation</v>
          </cell>
        </row>
        <row r="111">
          <cell r="C111" t="str">
            <v>Rv1938</v>
          </cell>
          <cell r="D111" t="str">
            <v>virulence, detoxification and adaptation</v>
          </cell>
        </row>
        <row r="112">
          <cell r="C112" t="str">
            <v>Rv1942c</v>
          </cell>
          <cell r="D112" t="str">
            <v>virulence, detoxification and adaptation</v>
          </cell>
        </row>
        <row r="113">
          <cell r="C113" t="str">
            <v>Rv1943c</v>
          </cell>
          <cell r="D113" t="str">
            <v>virulence, detoxification and adaptation</v>
          </cell>
        </row>
        <row r="114">
          <cell r="C114" t="str">
            <v>Rv1952</v>
          </cell>
          <cell r="D114" t="str">
            <v>virulence, detoxification and adaptation</v>
          </cell>
        </row>
        <row r="115">
          <cell r="C115" t="str">
            <v>Rv1953</v>
          </cell>
          <cell r="D115" t="str">
            <v>virulence, detoxification and adaptation</v>
          </cell>
        </row>
        <row r="116">
          <cell r="C116" t="str">
            <v>Rv1955</v>
          </cell>
          <cell r="D116" t="str">
            <v>virulence, detoxification and adaptation</v>
          </cell>
        </row>
        <row r="117">
          <cell r="C117" t="str">
            <v>Rv1956</v>
          </cell>
          <cell r="D117" t="str">
            <v>virulence, detoxification and adaptation</v>
          </cell>
        </row>
        <row r="118">
          <cell r="C118" t="str">
            <v>Rv1959c</v>
          </cell>
          <cell r="D118" t="str">
            <v>virulence, detoxification and adaptation</v>
          </cell>
        </row>
        <row r="119">
          <cell r="C119" t="str">
            <v>Rv1960c</v>
          </cell>
          <cell r="D119" t="str">
            <v>virulence, detoxification and adaptation</v>
          </cell>
        </row>
        <row r="120">
          <cell r="C120" t="str">
            <v>Rv1962c</v>
          </cell>
          <cell r="D120" t="str">
            <v>virulence, detoxification and adaptation</v>
          </cell>
        </row>
        <row r="121">
          <cell r="C121" t="str">
            <v>Rv1962A</v>
          </cell>
          <cell r="D121" t="str">
            <v>virulence, detoxification and adaptation</v>
          </cell>
        </row>
        <row r="122">
          <cell r="C122" t="str">
            <v>Rv1964</v>
          </cell>
          <cell r="D122" t="str">
            <v>virulence, detoxification and adaptation</v>
          </cell>
        </row>
        <row r="123">
          <cell r="C123" t="str">
            <v>Rv1965</v>
          </cell>
          <cell r="D123" t="str">
            <v>virulence, detoxification and adaptation</v>
          </cell>
        </row>
        <row r="124">
          <cell r="C124" t="str">
            <v>Rv1966</v>
          </cell>
          <cell r="D124" t="str">
            <v>virulence, detoxification and adaptation</v>
          </cell>
        </row>
        <row r="125">
          <cell r="C125" t="str">
            <v>Rv1967</v>
          </cell>
          <cell r="D125" t="str">
            <v>virulence, detoxification and adaptation</v>
          </cell>
        </row>
        <row r="126">
          <cell r="C126" t="str">
            <v>Rv1968</v>
          </cell>
          <cell r="D126" t="str">
            <v>virulence, detoxification and adaptation</v>
          </cell>
        </row>
        <row r="127">
          <cell r="C127" t="str">
            <v>Rv1969</v>
          </cell>
          <cell r="D127" t="str">
            <v>virulence, detoxification and adaptation</v>
          </cell>
        </row>
        <row r="128">
          <cell r="C128" t="str">
            <v>Rv1971</v>
          </cell>
          <cell r="D128" t="str">
            <v>virulence, detoxification and adaptation</v>
          </cell>
        </row>
        <row r="129">
          <cell r="C129" t="str">
            <v>Rv1982c</v>
          </cell>
          <cell r="D129" t="str">
            <v>virulence, detoxification and adaptation</v>
          </cell>
        </row>
        <row r="130">
          <cell r="C130" t="str">
            <v>Rv1982A</v>
          </cell>
          <cell r="D130" t="str">
            <v>virulence, detoxification and adaptation</v>
          </cell>
        </row>
        <row r="131">
          <cell r="C131" t="str">
            <v>Rv1991c</v>
          </cell>
          <cell r="D131" t="str">
            <v>virulence, detoxification and adaptation</v>
          </cell>
        </row>
        <row r="132">
          <cell r="C132" t="str">
            <v>Rv1991A</v>
          </cell>
          <cell r="D132" t="str">
            <v>virulence, detoxification and adaptation</v>
          </cell>
        </row>
        <row r="133">
          <cell r="C133" t="str">
            <v>Rv1996</v>
          </cell>
          <cell r="D133" t="str">
            <v>virulence, detoxification and adaptation</v>
          </cell>
        </row>
        <row r="134">
          <cell r="C134" t="str">
            <v>Rv2005c</v>
          </cell>
          <cell r="D134" t="str">
            <v>virulence, detoxification and adaptation</v>
          </cell>
        </row>
        <row r="135">
          <cell r="C135" t="str">
            <v>Rv2006</v>
          </cell>
          <cell r="D135" t="str">
            <v>virulence, detoxification and adaptation</v>
          </cell>
        </row>
        <row r="136">
          <cell r="C136" t="str">
            <v>Rv2009</v>
          </cell>
          <cell r="D136" t="str">
            <v>virulence, detoxification and adaptation</v>
          </cell>
        </row>
        <row r="137">
          <cell r="C137" t="str">
            <v>Rv2010</v>
          </cell>
          <cell r="D137" t="str">
            <v>virulence, detoxification and adaptation</v>
          </cell>
        </row>
        <row r="138">
          <cell r="C138" t="str">
            <v>Rv2026c</v>
          </cell>
          <cell r="D138" t="str">
            <v>virulence, detoxification and adaptation</v>
          </cell>
        </row>
        <row r="139">
          <cell r="C139" t="str">
            <v>Rv2028c</v>
          </cell>
          <cell r="D139" t="str">
            <v>virulence, detoxification and adaptation</v>
          </cell>
        </row>
        <row r="140">
          <cell r="C140" t="str">
            <v>Rv2031c</v>
          </cell>
          <cell r="D140" t="str">
            <v>virulence, detoxification and adaptation</v>
          </cell>
        </row>
        <row r="141">
          <cell r="C141" t="str">
            <v>Rv2063</v>
          </cell>
          <cell r="D141" t="str">
            <v>virulence, detoxification and adaptation</v>
          </cell>
        </row>
        <row r="142">
          <cell r="C142" t="str">
            <v>Rv2063A</v>
          </cell>
          <cell r="D142" t="str">
            <v>virulence, detoxification and adaptation</v>
          </cell>
        </row>
        <row r="143">
          <cell r="C143" t="str">
            <v>Rv2103c</v>
          </cell>
          <cell r="D143" t="str">
            <v>virulence, detoxification and adaptation</v>
          </cell>
        </row>
        <row r="144">
          <cell r="C144" t="str">
            <v>Rv2104c</v>
          </cell>
          <cell r="D144" t="str">
            <v>virulence, detoxification and adaptation</v>
          </cell>
        </row>
        <row r="145">
          <cell r="C145" t="str">
            <v>Rv2142c</v>
          </cell>
          <cell r="D145" t="str">
            <v>virulence, detoxification and adaptation</v>
          </cell>
        </row>
        <row r="146">
          <cell r="C146" t="str">
            <v>Rv2142A</v>
          </cell>
          <cell r="D146" t="str">
            <v>virulence, detoxification and adaptation</v>
          </cell>
        </row>
        <row r="147">
          <cell r="C147" t="str">
            <v>Rv2190c</v>
          </cell>
          <cell r="D147" t="str">
            <v>virulence, detoxification and adaptation</v>
          </cell>
        </row>
        <row r="148">
          <cell r="C148" t="str">
            <v>Rv2214c</v>
          </cell>
          <cell r="D148" t="str">
            <v>virulence, detoxification and adaptation</v>
          </cell>
        </row>
        <row r="149">
          <cell r="C149" t="str">
            <v>Rv2231A</v>
          </cell>
          <cell r="D149" t="str">
            <v>virulence, detoxification and adaptation</v>
          </cell>
        </row>
        <row r="150">
          <cell r="C150" t="str">
            <v>Rv2231B</v>
          </cell>
          <cell r="D150" t="str">
            <v>virulence, detoxification and adaptation</v>
          </cell>
        </row>
        <row r="151">
          <cell r="C151" t="str">
            <v>Rv2238c</v>
          </cell>
          <cell r="D151" t="str">
            <v>virulence, detoxification and adaptation</v>
          </cell>
        </row>
        <row r="152">
          <cell r="C152" t="str">
            <v>Rv2274c</v>
          </cell>
          <cell r="D152" t="str">
            <v>virulence, detoxification and adaptation</v>
          </cell>
        </row>
        <row r="153">
          <cell r="C153" t="str">
            <v>Rv2274A</v>
          </cell>
          <cell r="D153" t="str">
            <v>virulence, detoxification and adaptation</v>
          </cell>
        </row>
        <row r="154">
          <cell r="C154" t="str">
            <v>Rv2299c</v>
          </cell>
          <cell r="D154" t="str">
            <v>virulence, detoxification and adaptation</v>
          </cell>
        </row>
        <row r="155">
          <cell r="C155" t="str">
            <v>Rv2303c</v>
          </cell>
          <cell r="D155" t="str">
            <v>virulence, detoxification and adaptation</v>
          </cell>
        </row>
        <row r="156">
          <cell r="C156" t="str">
            <v>Rv2319c</v>
          </cell>
          <cell r="D156" t="str">
            <v>virulence, detoxification and adaptation</v>
          </cell>
        </row>
        <row r="157">
          <cell r="C157" t="str">
            <v>Rv2373c</v>
          </cell>
          <cell r="D157" t="str">
            <v>virulence, detoxification and adaptation</v>
          </cell>
        </row>
        <row r="158">
          <cell r="C158" t="str">
            <v>Rv2374c</v>
          </cell>
          <cell r="D158" t="str">
            <v>virulence, detoxification and adaptation</v>
          </cell>
        </row>
        <row r="159">
          <cell r="C159" t="str">
            <v>Rv2416c</v>
          </cell>
          <cell r="D159" t="str">
            <v>virulence, detoxification and adaptation</v>
          </cell>
        </row>
        <row r="160">
          <cell r="C160" t="str">
            <v>Rv2427A</v>
          </cell>
          <cell r="D160" t="str">
            <v>virulence, detoxification and adaptation</v>
          </cell>
        </row>
        <row r="161">
          <cell r="C161" t="str">
            <v>Rv2428</v>
          </cell>
          <cell r="D161" t="str">
            <v>virulence, detoxification and adaptation</v>
          </cell>
        </row>
        <row r="162">
          <cell r="C162" t="str">
            <v>Rv2429</v>
          </cell>
          <cell r="D162" t="str">
            <v>virulence, detoxification and adaptation</v>
          </cell>
        </row>
        <row r="163">
          <cell r="C163" t="str">
            <v>Rv2493</v>
          </cell>
          <cell r="D163" t="str">
            <v>virulence, detoxification and adaptation</v>
          </cell>
        </row>
        <row r="164">
          <cell r="C164" t="str">
            <v>Rv2494</v>
          </cell>
          <cell r="D164" t="str">
            <v>virulence, detoxification and adaptation</v>
          </cell>
        </row>
        <row r="165">
          <cell r="C165" t="str">
            <v>Rv2521</v>
          </cell>
          <cell r="D165" t="str">
            <v>virulence, detoxification and adaptation</v>
          </cell>
        </row>
        <row r="166">
          <cell r="C166" t="str">
            <v>Rv2526</v>
          </cell>
          <cell r="D166" t="str">
            <v>virulence, detoxification and adaptation</v>
          </cell>
        </row>
        <row r="167">
          <cell r="C167" t="str">
            <v>Rv2527</v>
          </cell>
          <cell r="D167" t="str">
            <v>virulence, detoxification and adaptation</v>
          </cell>
        </row>
        <row r="168">
          <cell r="C168" t="str">
            <v>Rv2530c</v>
          </cell>
          <cell r="D168" t="str">
            <v>virulence, detoxification and adaptation</v>
          </cell>
        </row>
        <row r="169">
          <cell r="C169" t="str">
            <v>Rv2530A</v>
          </cell>
          <cell r="D169" t="str">
            <v>virulence, detoxification and adaptation</v>
          </cell>
        </row>
        <row r="170">
          <cell r="C170" t="str">
            <v>Rv2545</v>
          </cell>
          <cell r="D170" t="str">
            <v>virulence, detoxification and adaptation</v>
          </cell>
        </row>
        <row r="171">
          <cell r="C171" t="str">
            <v>Rv2546</v>
          </cell>
          <cell r="D171" t="str">
            <v>virulence, detoxification and adaptation</v>
          </cell>
        </row>
        <row r="172">
          <cell r="C172" t="str">
            <v>Rv2547</v>
          </cell>
          <cell r="D172" t="str">
            <v>virulence, detoxification and adaptation</v>
          </cell>
        </row>
        <row r="173">
          <cell r="C173" t="str">
            <v>Rv2548</v>
          </cell>
          <cell r="D173" t="str">
            <v>virulence, detoxification and adaptation</v>
          </cell>
        </row>
        <row r="174">
          <cell r="C174" t="str">
            <v>Rv2549c</v>
          </cell>
          <cell r="D174" t="str">
            <v>virulence, detoxification and adaptation</v>
          </cell>
        </row>
        <row r="175">
          <cell r="C175" t="str">
            <v>Rv2550c</v>
          </cell>
          <cell r="D175" t="str">
            <v>virulence, detoxification and adaptation</v>
          </cell>
        </row>
        <row r="176">
          <cell r="C176" t="str">
            <v>Rv2581c</v>
          </cell>
          <cell r="D176" t="str">
            <v>virulence, detoxification and adaptation</v>
          </cell>
        </row>
        <row r="177">
          <cell r="C177" t="str">
            <v>Rv2595</v>
          </cell>
          <cell r="D177" t="str">
            <v>virulence, detoxification and adaptation</v>
          </cell>
        </row>
        <row r="178">
          <cell r="C178" t="str">
            <v>Rv2596</v>
          </cell>
          <cell r="D178" t="str">
            <v>virulence, detoxification and adaptation</v>
          </cell>
        </row>
        <row r="179">
          <cell r="C179" t="str">
            <v>Rv2601A</v>
          </cell>
          <cell r="D179" t="str">
            <v>virulence, detoxification and adaptation</v>
          </cell>
        </row>
        <row r="180">
          <cell r="C180" t="str">
            <v>Rv2602</v>
          </cell>
          <cell r="D180" t="str">
            <v>virulence, detoxification and adaptation</v>
          </cell>
        </row>
        <row r="181">
          <cell r="C181" t="str">
            <v>Rv2623</v>
          </cell>
          <cell r="D181" t="str">
            <v>virulence, detoxification and adaptation</v>
          </cell>
        </row>
        <row r="182">
          <cell r="C182" t="str">
            <v>Rv2624c</v>
          </cell>
          <cell r="D182" t="str">
            <v>virulence, detoxification and adaptation</v>
          </cell>
        </row>
        <row r="183">
          <cell r="C183" t="str">
            <v>Rv2740</v>
          </cell>
          <cell r="D183" t="str">
            <v>virulence, detoxification and adaptation</v>
          </cell>
        </row>
        <row r="184">
          <cell r="C184" t="str">
            <v>Rv2757c</v>
          </cell>
          <cell r="D184" t="str">
            <v>virulence, detoxification and adaptation</v>
          </cell>
        </row>
        <row r="185">
          <cell r="C185" t="str">
            <v>Rv2758c</v>
          </cell>
          <cell r="D185" t="str">
            <v>virulence, detoxification and adaptation</v>
          </cell>
        </row>
        <row r="186">
          <cell r="C186" t="str">
            <v>Rv2759c</v>
          </cell>
          <cell r="D186" t="str">
            <v>virulence, detoxification and adaptation</v>
          </cell>
        </row>
        <row r="187">
          <cell r="C187" t="str">
            <v>Rv2760c</v>
          </cell>
          <cell r="D187" t="str">
            <v>virulence, detoxification and adaptation</v>
          </cell>
        </row>
        <row r="188">
          <cell r="C188" t="str">
            <v>Rv2801c</v>
          </cell>
          <cell r="D188" t="str">
            <v>virulence, detoxification and adaptation</v>
          </cell>
        </row>
        <row r="189">
          <cell r="C189" t="str">
            <v>Rv2801A</v>
          </cell>
          <cell r="D189" t="str">
            <v>virulence, detoxification and adaptation</v>
          </cell>
        </row>
        <row r="190">
          <cell r="C190" t="str">
            <v>Rv2829c</v>
          </cell>
          <cell r="D190" t="str">
            <v>virulence, detoxification and adaptation</v>
          </cell>
        </row>
        <row r="191">
          <cell r="C191" t="str">
            <v>Rv2830c</v>
          </cell>
          <cell r="D191" t="str">
            <v>virulence, detoxification and adaptation</v>
          </cell>
        </row>
        <row r="192">
          <cell r="C192" t="str">
            <v>Rv2862A</v>
          </cell>
          <cell r="D192" t="str">
            <v>virulence, detoxification and adaptation</v>
          </cell>
        </row>
        <row r="193">
          <cell r="C193" t="str">
            <v>Rv2863</v>
          </cell>
          <cell r="D193" t="str">
            <v>virulence, detoxification and adaptation</v>
          </cell>
        </row>
        <row r="194">
          <cell r="C194" t="str">
            <v>Rv2865</v>
          </cell>
          <cell r="D194" t="str">
            <v>virulence, detoxification and adaptation</v>
          </cell>
        </row>
        <row r="195">
          <cell r="C195" t="str">
            <v>Rv2866</v>
          </cell>
          <cell r="D195" t="str">
            <v>virulence, detoxification and adaptation</v>
          </cell>
        </row>
        <row r="196">
          <cell r="C196" t="str">
            <v>Rv2871</v>
          </cell>
          <cell r="D196" t="str">
            <v>virulence, detoxification and adaptation</v>
          </cell>
        </row>
        <row r="197">
          <cell r="C197" t="str">
            <v>Rv2872</v>
          </cell>
          <cell r="D197" t="str">
            <v>virulence, detoxification and adaptation</v>
          </cell>
        </row>
        <row r="198">
          <cell r="C198" t="str">
            <v>Rv3063</v>
          </cell>
          <cell r="D198" t="str">
            <v>virulence, detoxification and adaptation</v>
          </cell>
        </row>
        <row r="199">
          <cell r="C199" t="str">
            <v>Rv3082c</v>
          </cell>
          <cell r="D199" t="str">
            <v>virulence, detoxification and adaptation</v>
          </cell>
        </row>
        <row r="200">
          <cell r="C200" t="str">
            <v>Rv3098A</v>
          </cell>
          <cell r="D200" t="str">
            <v>virulence, detoxification and adaptation</v>
          </cell>
        </row>
        <row r="201">
          <cell r="C201" t="str">
            <v>Rv3100c</v>
          </cell>
          <cell r="D201" t="str">
            <v>virulence, detoxification and adaptation</v>
          </cell>
        </row>
        <row r="202">
          <cell r="C202" t="str">
            <v>Rv3134c</v>
          </cell>
          <cell r="D202" t="str">
            <v>virulence, detoxification and adaptation</v>
          </cell>
        </row>
        <row r="203">
          <cell r="C203" t="str">
            <v>Rv3168</v>
          </cell>
          <cell r="D203" t="str">
            <v>virulence, detoxification and adaptation</v>
          </cell>
        </row>
        <row r="204">
          <cell r="C204" t="str">
            <v>Rv3171c</v>
          </cell>
          <cell r="D204" t="str">
            <v>virulence, detoxification and adaptation</v>
          </cell>
        </row>
        <row r="205">
          <cell r="C205" t="str">
            <v>Rv3176c</v>
          </cell>
          <cell r="D205" t="str">
            <v>virulence, detoxification and adaptation</v>
          </cell>
        </row>
        <row r="206">
          <cell r="C206" t="str">
            <v>Rv3177</v>
          </cell>
          <cell r="D206" t="str">
            <v>virulence, detoxification and adaptation</v>
          </cell>
        </row>
        <row r="207">
          <cell r="C207" t="str">
            <v>Rv3269</v>
          </cell>
          <cell r="D207" t="str">
            <v>virulence, detoxification and adaptation</v>
          </cell>
        </row>
        <row r="208">
          <cell r="C208" t="str">
            <v>Rv3320c</v>
          </cell>
          <cell r="D208" t="str">
            <v>virulence, detoxification and adaptation</v>
          </cell>
        </row>
        <row r="209">
          <cell r="C209" t="str">
            <v>Rv3321c</v>
          </cell>
          <cell r="D209" t="str">
            <v>virulence, detoxification and adaptation</v>
          </cell>
        </row>
        <row r="210">
          <cell r="C210" t="str">
            <v>Rv3357</v>
          </cell>
          <cell r="D210" t="str">
            <v>virulence, detoxification and adaptation</v>
          </cell>
        </row>
        <row r="211">
          <cell r="C211" t="str">
            <v>Rv3358</v>
          </cell>
          <cell r="D211" t="str">
            <v>virulence, detoxification and adaptation</v>
          </cell>
        </row>
        <row r="212">
          <cell r="C212" t="str">
            <v>Rv3372</v>
          </cell>
          <cell r="D212" t="str">
            <v>virulence, detoxification and adaptation</v>
          </cell>
        </row>
        <row r="213">
          <cell r="C213" t="str">
            <v>Rv3384c</v>
          </cell>
          <cell r="D213" t="str">
            <v>virulence, detoxification and adaptation</v>
          </cell>
        </row>
        <row r="214">
          <cell r="C214" t="str">
            <v>Rv3385c</v>
          </cell>
          <cell r="D214" t="str">
            <v>virulence, detoxification and adaptation</v>
          </cell>
        </row>
        <row r="215">
          <cell r="C215" t="str">
            <v>Rv3407</v>
          </cell>
          <cell r="D215" t="str">
            <v>virulence, detoxification and adaptation</v>
          </cell>
        </row>
        <row r="216">
          <cell r="C216" t="str">
            <v>Rv3408</v>
          </cell>
          <cell r="D216" t="str">
            <v>virulence, detoxification and adaptation</v>
          </cell>
        </row>
        <row r="217">
          <cell r="C217" t="str">
            <v>Rv3417c</v>
          </cell>
          <cell r="D217" t="str">
            <v>virulence, detoxification and adaptation</v>
          </cell>
        </row>
        <row r="218">
          <cell r="C218" t="str">
            <v>Rv3418c</v>
          </cell>
          <cell r="D218" t="str">
            <v>virulence, detoxification and adaptation</v>
          </cell>
        </row>
        <row r="219">
          <cell r="C219" t="str">
            <v>Rv3473c</v>
          </cell>
          <cell r="D219" t="str">
            <v>virulence, detoxification and adaptation</v>
          </cell>
        </row>
        <row r="220">
          <cell r="C220" t="str">
            <v>Rv3490</v>
          </cell>
          <cell r="D220" t="str">
            <v>virulence, detoxification and adaptation</v>
          </cell>
        </row>
        <row r="221">
          <cell r="C221" t="str">
            <v>Rv3494c</v>
          </cell>
          <cell r="D221" t="str">
            <v>virulence, detoxification and adaptation</v>
          </cell>
        </row>
        <row r="222">
          <cell r="C222" t="str">
            <v>Rv3496c</v>
          </cell>
          <cell r="D222" t="str">
            <v>virulence, detoxification and adaptation</v>
          </cell>
        </row>
        <row r="223">
          <cell r="C223" t="str">
            <v>Rv3497c</v>
          </cell>
          <cell r="D223" t="str">
            <v>virulence, detoxification and adaptation</v>
          </cell>
        </row>
        <row r="224">
          <cell r="C224" t="str">
            <v>Rv3498c</v>
          </cell>
          <cell r="D224" t="str">
            <v>virulence, detoxification and adaptation</v>
          </cell>
        </row>
        <row r="225">
          <cell r="C225" t="str">
            <v>Rv3499c</v>
          </cell>
          <cell r="D225" t="str">
            <v>virulence, detoxification and adaptation</v>
          </cell>
        </row>
        <row r="226">
          <cell r="C226" t="str">
            <v>Rv3500c</v>
          </cell>
          <cell r="D226" t="str">
            <v>virulence, detoxification and adaptation</v>
          </cell>
        </row>
        <row r="227">
          <cell r="C227" t="str">
            <v>Rv3501c</v>
          </cell>
          <cell r="D227" t="str">
            <v>virulence, detoxification and adaptation</v>
          </cell>
        </row>
        <row r="228">
          <cell r="C228" t="str">
            <v>Rv3617</v>
          </cell>
          <cell r="D228" t="str">
            <v>virulence, detoxification and adaptation</v>
          </cell>
        </row>
        <row r="229">
          <cell r="C229" t="str">
            <v>Rv3648c</v>
          </cell>
          <cell r="D229" t="str">
            <v>virulence, detoxification and adaptation</v>
          </cell>
        </row>
        <row r="230">
          <cell r="C230" t="str">
            <v>Rv3660c</v>
          </cell>
          <cell r="D230" t="str">
            <v>virulence, detoxification and adaptation</v>
          </cell>
        </row>
        <row r="231">
          <cell r="C231" t="str">
            <v>Rv3661</v>
          </cell>
          <cell r="D231" t="str">
            <v>virulence, detoxification and adaptation</v>
          </cell>
        </row>
        <row r="232">
          <cell r="C232" t="str">
            <v>Rv3670</v>
          </cell>
          <cell r="D232" t="str">
            <v>virulence, detoxification and adaptation</v>
          </cell>
        </row>
        <row r="233">
          <cell r="C233" t="str">
            <v>Rv3697c</v>
          </cell>
          <cell r="D233" t="str">
            <v>virulence, detoxification and adaptation</v>
          </cell>
        </row>
        <row r="234">
          <cell r="C234" t="str">
            <v>Rv3697A</v>
          </cell>
          <cell r="D234" t="str">
            <v>virulence, detoxification and adaptation</v>
          </cell>
        </row>
        <row r="235">
          <cell r="C235" t="str">
            <v>Rv3756c</v>
          </cell>
          <cell r="D235" t="str">
            <v>virulence, detoxification and adaptation</v>
          </cell>
        </row>
        <row r="236">
          <cell r="C236" t="str">
            <v>Rv3757c</v>
          </cell>
          <cell r="D236" t="str">
            <v>virulence, detoxification and adaptation</v>
          </cell>
        </row>
        <row r="237">
          <cell r="C237" t="str">
            <v>Rv3758c</v>
          </cell>
          <cell r="D237" t="str">
            <v>virulence, detoxification and adaptation</v>
          </cell>
        </row>
        <row r="238">
          <cell r="C238" t="str">
            <v>Rv3759c</v>
          </cell>
          <cell r="D238" t="str">
            <v>virulence, detoxification and adaptation</v>
          </cell>
        </row>
        <row r="239">
          <cell r="C239" t="str">
            <v>Rv3846</v>
          </cell>
          <cell r="D239" t="str">
            <v>virulence, detoxification and adaptation</v>
          </cell>
        </row>
        <row r="240">
          <cell r="C240" t="str">
            <v>Rv3922c</v>
          </cell>
          <cell r="D240" t="str">
            <v>virulence, detoxification and adaptation</v>
          </cell>
        </row>
        <row r="241">
          <cell r="C241" t="str">
            <v>Rv0033</v>
          </cell>
          <cell r="D241" t="str">
            <v>lipid metabolism</v>
          </cell>
        </row>
        <row r="242">
          <cell r="C242" t="str">
            <v>Rv0035</v>
          </cell>
          <cell r="D242" t="str">
            <v>lipid metabolism</v>
          </cell>
        </row>
        <row r="243">
          <cell r="C243" t="str">
            <v>Rv0045c</v>
          </cell>
          <cell r="D243" t="str">
            <v>lipid metabolism</v>
          </cell>
        </row>
        <row r="244">
          <cell r="C244" t="str">
            <v>Rv0088</v>
          </cell>
          <cell r="D244" t="str">
            <v>lipid metabolism</v>
          </cell>
        </row>
        <row r="245">
          <cell r="C245" t="str">
            <v>Rv0098</v>
          </cell>
          <cell r="D245" t="str">
            <v>lipid metabolism</v>
          </cell>
        </row>
        <row r="246">
          <cell r="C246" t="str">
            <v>Rv0099</v>
          </cell>
          <cell r="D246" t="str">
            <v>lipid metabolism</v>
          </cell>
        </row>
        <row r="247">
          <cell r="C247" t="str">
            <v>Rv0101</v>
          </cell>
          <cell r="D247" t="str">
            <v>lipid metabolism</v>
          </cell>
        </row>
        <row r="248">
          <cell r="C248" t="str">
            <v>Rv0119</v>
          </cell>
          <cell r="D248" t="str">
            <v>lipid metabolism</v>
          </cell>
        </row>
        <row r="249">
          <cell r="C249" t="str">
            <v>Rv0129c</v>
          </cell>
          <cell r="D249" t="str">
            <v>lipid metabolism</v>
          </cell>
        </row>
        <row r="250">
          <cell r="C250" t="str">
            <v>Rv0131c</v>
          </cell>
          <cell r="D250" t="str">
            <v>lipid metabolism</v>
          </cell>
        </row>
        <row r="251">
          <cell r="C251" t="str">
            <v>Rv0145</v>
          </cell>
          <cell r="D251" t="str">
            <v>lipid metabolism</v>
          </cell>
        </row>
        <row r="252">
          <cell r="C252" t="str">
            <v>Rv0146</v>
          </cell>
          <cell r="D252" t="str">
            <v>lipid metabolism</v>
          </cell>
        </row>
        <row r="253">
          <cell r="C253" t="str">
            <v>Rv0154c</v>
          </cell>
          <cell r="D253" t="str">
            <v>lipid metabolism</v>
          </cell>
        </row>
        <row r="254">
          <cell r="C254" t="str">
            <v>Rv0166</v>
          </cell>
          <cell r="D254" t="str">
            <v>lipid metabolism</v>
          </cell>
        </row>
        <row r="255">
          <cell r="C255" t="str">
            <v>Rv0214</v>
          </cell>
          <cell r="D255" t="str">
            <v>lipid metabolism</v>
          </cell>
        </row>
        <row r="256">
          <cell r="C256" t="str">
            <v>Rv0215c</v>
          </cell>
          <cell r="D256" t="str">
            <v>lipid metabolism</v>
          </cell>
        </row>
        <row r="257">
          <cell r="C257" t="str">
            <v>Rv0221</v>
          </cell>
          <cell r="D257" t="str">
            <v>lipid metabolism</v>
          </cell>
        </row>
        <row r="258">
          <cell r="C258" t="str">
            <v>Rv0222</v>
          </cell>
          <cell r="D258" t="str">
            <v>lipid metabolism</v>
          </cell>
        </row>
        <row r="259">
          <cell r="C259" t="str">
            <v>Rv0230c</v>
          </cell>
          <cell r="D259" t="str">
            <v>lipid metabolism</v>
          </cell>
        </row>
        <row r="260">
          <cell r="C260" t="str">
            <v>Rv0231</v>
          </cell>
          <cell r="D260" t="str">
            <v>lipid metabolism</v>
          </cell>
        </row>
        <row r="261">
          <cell r="C261" t="str">
            <v>Rv0242c</v>
          </cell>
          <cell r="D261" t="str">
            <v>lipid metabolism</v>
          </cell>
        </row>
        <row r="262">
          <cell r="C262" t="str">
            <v>Rv0243</v>
          </cell>
          <cell r="D262" t="str">
            <v>lipid metabolism</v>
          </cell>
        </row>
        <row r="263">
          <cell r="C263" t="str">
            <v>Rv0244c</v>
          </cell>
          <cell r="D263" t="str">
            <v>lipid metabolism</v>
          </cell>
        </row>
        <row r="264">
          <cell r="C264" t="str">
            <v>Rv0270</v>
          </cell>
          <cell r="D264" t="str">
            <v>lipid metabolism</v>
          </cell>
        </row>
        <row r="265">
          <cell r="C265" t="str">
            <v>Rv0271c</v>
          </cell>
          <cell r="D265" t="str">
            <v>lipid metabolism</v>
          </cell>
        </row>
        <row r="266">
          <cell r="C266" t="str">
            <v>Rv0281</v>
          </cell>
          <cell r="D266" t="str">
            <v>lipid metabolism</v>
          </cell>
        </row>
        <row r="267">
          <cell r="C267" t="str">
            <v>Rv0400c</v>
          </cell>
          <cell r="D267" t="str">
            <v>lipid metabolism</v>
          </cell>
        </row>
        <row r="268">
          <cell r="C268" t="str">
            <v>Rv0404</v>
          </cell>
          <cell r="D268" t="str">
            <v>lipid metabolism</v>
          </cell>
        </row>
        <row r="269">
          <cell r="C269" t="str">
            <v>Rv0405</v>
          </cell>
          <cell r="D269" t="str">
            <v>lipid metabolism</v>
          </cell>
        </row>
        <row r="270">
          <cell r="C270" t="str">
            <v>Rv0436c</v>
          </cell>
          <cell r="D270" t="str">
            <v>lipid metabolism</v>
          </cell>
        </row>
        <row r="271">
          <cell r="C271" t="str">
            <v>Rv0437c</v>
          </cell>
          <cell r="D271" t="str">
            <v>lipid metabolism</v>
          </cell>
        </row>
        <row r="272">
          <cell r="C272" t="str">
            <v>Rv0447c</v>
          </cell>
          <cell r="D272" t="str">
            <v>lipid metabolism</v>
          </cell>
        </row>
        <row r="273">
          <cell r="C273" t="str">
            <v>Rv0456c</v>
          </cell>
          <cell r="D273" t="str">
            <v>lipid metabolism</v>
          </cell>
        </row>
        <row r="274">
          <cell r="C274" t="str">
            <v>Rv0468</v>
          </cell>
          <cell r="D274" t="str">
            <v>lipid metabolism</v>
          </cell>
        </row>
        <row r="275">
          <cell r="C275" t="str">
            <v>Rv0469</v>
          </cell>
          <cell r="D275" t="str">
            <v>lipid metabolism</v>
          </cell>
        </row>
        <row r="276">
          <cell r="C276" t="str">
            <v>Rv0470c</v>
          </cell>
          <cell r="D276" t="str">
            <v>lipid metabolism</v>
          </cell>
        </row>
        <row r="277">
          <cell r="C277" t="str">
            <v>Rv0503c</v>
          </cell>
          <cell r="D277" t="str">
            <v>lipid metabolism</v>
          </cell>
        </row>
        <row r="278">
          <cell r="C278" t="str">
            <v>Rv0533c</v>
          </cell>
          <cell r="D278" t="str">
            <v>lipid metabolism</v>
          </cell>
        </row>
        <row r="279">
          <cell r="C279" t="str">
            <v>Rv0551c</v>
          </cell>
          <cell r="D279" t="str">
            <v>lipid metabolism</v>
          </cell>
        </row>
        <row r="280">
          <cell r="C280" t="str">
            <v>Rv0557</v>
          </cell>
          <cell r="D280" t="str">
            <v>lipid metabolism</v>
          </cell>
        </row>
        <row r="281">
          <cell r="C281" t="str">
            <v>Rv0564c</v>
          </cell>
          <cell r="D281" t="str">
            <v>lipid metabolism</v>
          </cell>
        </row>
        <row r="282">
          <cell r="C282" t="str">
            <v>Rv0632c</v>
          </cell>
          <cell r="D282" t="str">
            <v>lipid metabolism</v>
          </cell>
        </row>
        <row r="283">
          <cell r="C283" t="str">
            <v>Rv0642c</v>
          </cell>
          <cell r="D283" t="str">
            <v>lipid metabolism</v>
          </cell>
        </row>
        <row r="284">
          <cell r="C284" t="str">
            <v>Rv0643c</v>
          </cell>
          <cell r="D284" t="str">
            <v>lipid metabolism</v>
          </cell>
        </row>
        <row r="285">
          <cell r="C285" t="str">
            <v>Rv0644c</v>
          </cell>
          <cell r="D285" t="str">
            <v>lipid metabolism</v>
          </cell>
        </row>
        <row r="286">
          <cell r="C286" t="str">
            <v>Rv0645c</v>
          </cell>
          <cell r="D286" t="str">
            <v>lipid metabolism</v>
          </cell>
        </row>
        <row r="287">
          <cell r="C287" t="str">
            <v>Rv0649</v>
          </cell>
          <cell r="D287" t="str">
            <v>lipid metabolism</v>
          </cell>
        </row>
        <row r="288">
          <cell r="C288" t="str">
            <v>Rv0672</v>
          </cell>
          <cell r="D288" t="str">
            <v>lipid metabolism</v>
          </cell>
        </row>
        <row r="289">
          <cell r="C289" t="str">
            <v>Rv0673</v>
          </cell>
          <cell r="D289" t="str">
            <v>lipid metabolism</v>
          </cell>
        </row>
        <row r="290">
          <cell r="C290" t="str">
            <v>Rv0675</v>
          </cell>
          <cell r="D290" t="str">
            <v>lipid metabolism</v>
          </cell>
        </row>
        <row r="291">
          <cell r="C291" t="str">
            <v>Rv0726c</v>
          </cell>
          <cell r="D291" t="str">
            <v>lipid metabolism</v>
          </cell>
        </row>
        <row r="292">
          <cell r="C292" t="str">
            <v>Rv0731c</v>
          </cell>
          <cell r="D292" t="str">
            <v>lipid metabolism</v>
          </cell>
        </row>
        <row r="293">
          <cell r="C293" t="str">
            <v>Rv0752c</v>
          </cell>
          <cell r="D293" t="str">
            <v>lipid metabolism</v>
          </cell>
        </row>
        <row r="294">
          <cell r="C294" t="str">
            <v>Rv0824c</v>
          </cell>
          <cell r="D294" t="str">
            <v>lipid metabolism</v>
          </cell>
        </row>
        <row r="295">
          <cell r="C295" t="str">
            <v>Rv0830</v>
          </cell>
          <cell r="D295" t="str">
            <v>lipid metabolism</v>
          </cell>
        </row>
        <row r="296">
          <cell r="C296" t="str">
            <v>Rv0852</v>
          </cell>
          <cell r="D296" t="str">
            <v>lipid metabolism</v>
          </cell>
        </row>
        <row r="297">
          <cell r="C297" t="str">
            <v>Rv0855</v>
          </cell>
          <cell r="D297" t="str">
            <v>lipid metabolism</v>
          </cell>
        </row>
        <row r="298">
          <cell r="C298" t="str">
            <v>Rv0859</v>
          </cell>
          <cell r="D298" t="str">
            <v>lipid metabolism</v>
          </cell>
        </row>
        <row r="299">
          <cell r="C299" t="str">
            <v>Rv0860</v>
          </cell>
          <cell r="D299" t="str">
            <v>lipid metabolism</v>
          </cell>
        </row>
        <row r="300">
          <cell r="C300" t="str">
            <v>Rv0873</v>
          </cell>
          <cell r="D300" t="str">
            <v>lipid metabolism</v>
          </cell>
        </row>
        <row r="301">
          <cell r="C301" t="str">
            <v>Rv0893c</v>
          </cell>
          <cell r="D301" t="str">
            <v>lipid metabolism</v>
          </cell>
        </row>
        <row r="302">
          <cell r="C302" t="str">
            <v>Rv0895</v>
          </cell>
          <cell r="D302" t="str">
            <v>lipid metabolism</v>
          </cell>
        </row>
        <row r="303">
          <cell r="C303" t="str">
            <v>Rv0904c</v>
          </cell>
          <cell r="D303" t="str">
            <v>lipid metabolism</v>
          </cell>
        </row>
        <row r="304">
          <cell r="C304" t="str">
            <v>Rv0905</v>
          </cell>
          <cell r="D304" t="str">
            <v>lipid metabolism</v>
          </cell>
        </row>
        <row r="305">
          <cell r="C305" t="str">
            <v>Rv0914c</v>
          </cell>
          <cell r="D305" t="str">
            <v>lipid metabolism</v>
          </cell>
        </row>
        <row r="306">
          <cell r="C306" t="str">
            <v>Rv0947c</v>
          </cell>
          <cell r="D306" t="str">
            <v>lipid metabolism</v>
          </cell>
        </row>
        <row r="307">
          <cell r="C307" t="str">
            <v>Rv0971c</v>
          </cell>
          <cell r="D307" t="str">
            <v>lipid metabolism</v>
          </cell>
        </row>
        <row r="308">
          <cell r="C308" t="str">
            <v>Rv0972c</v>
          </cell>
          <cell r="D308" t="str">
            <v>lipid metabolism</v>
          </cell>
        </row>
        <row r="309">
          <cell r="C309" t="str">
            <v>Rv0973c</v>
          </cell>
          <cell r="D309" t="str">
            <v>lipid metabolism</v>
          </cell>
        </row>
        <row r="310">
          <cell r="C310" t="str">
            <v>Rv0974c</v>
          </cell>
          <cell r="D310" t="str">
            <v>lipid metabolism</v>
          </cell>
        </row>
        <row r="311">
          <cell r="C311" t="str">
            <v>Rv0975c</v>
          </cell>
          <cell r="D311" t="str">
            <v>lipid metabolism</v>
          </cell>
        </row>
        <row r="312">
          <cell r="C312" t="str">
            <v>Rv1013</v>
          </cell>
          <cell r="D312" t="str">
            <v>lipid metabolism</v>
          </cell>
        </row>
        <row r="313">
          <cell r="C313" t="str">
            <v>Rv1058</v>
          </cell>
          <cell r="D313" t="str">
            <v>lipid metabolism</v>
          </cell>
        </row>
        <row r="314">
          <cell r="C314" t="str">
            <v>Rv1070c</v>
          </cell>
          <cell r="D314" t="str">
            <v>lipid metabolism</v>
          </cell>
        </row>
        <row r="315">
          <cell r="C315" t="str">
            <v>Rv1071c</v>
          </cell>
          <cell r="D315" t="str">
            <v>lipid metabolism</v>
          </cell>
        </row>
        <row r="316">
          <cell r="C316" t="str">
            <v>Rv1074c</v>
          </cell>
          <cell r="D316" t="str">
            <v>lipid metabolism</v>
          </cell>
        </row>
        <row r="317">
          <cell r="C317" t="str">
            <v>Rv1094</v>
          </cell>
          <cell r="D317" t="str">
            <v>lipid metabolism</v>
          </cell>
        </row>
        <row r="318">
          <cell r="C318" t="str">
            <v>Rv1135A</v>
          </cell>
          <cell r="D318" t="str">
            <v>lipid metabolism</v>
          </cell>
        </row>
        <row r="319">
          <cell r="C319" t="str">
            <v>Rv1136</v>
          </cell>
          <cell r="D319" t="str">
            <v>lipid metabolism</v>
          </cell>
        </row>
        <row r="320">
          <cell r="C320" t="str">
            <v>Rv1141c</v>
          </cell>
          <cell r="D320" t="str">
            <v>lipid metabolism</v>
          </cell>
        </row>
        <row r="321">
          <cell r="C321" t="str">
            <v>Rv1142c</v>
          </cell>
          <cell r="D321" t="str">
            <v>lipid metabolism</v>
          </cell>
        </row>
        <row r="322">
          <cell r="C322" t="str">
            <v>Rv1143</v>
          </cell>
          <cell r="D322" t="str">
            <v>lipid metabolism</v>
          </cell>
        </row>
        <row r="323">
          <cell r="C323" t="str">
            <v>Rv1153c</v>
          </cell>
          <cell r="D323" t="str">
            <v>lipid metabolism</v>
          </cell>
        </row>
        <row r="324">
          <cell r="C324" t="str">
            <v>Rv1175c</v>
          </cell>
          <cell r="D324" t="str">
            <v>lipid metabolism</v>
          </cell>
        </row>
        <row r="325">
          <cell r="C325" t="str">
            <v>Rv1180</v>
          </cell>
          <cell r="D325" t="str">
            <v>lipid metabolism</v>
          </cell>
        </row>
        <row r="326">
          <cell r="C326" t="str">
            <v>Rv1181</v>
          </cell>
          <cell r="D326" t="str">
            <v>lipid metabolism</v>
          </cell>
        </row>
        <row r="327">
          <cell r="C327" t="str">
            <v>Rv1182</v>
          </cell>
          <cell r="D327" t="str">
            <v>lipid metabolism</v>
          </cell>
        </row>
        <row r="328">
          <cell r="C328" t="str">
            <v>Rv1185c</v>
          </cell>
          <cell r="D328" t="str">
            <v>lipid metabolism</v>
          </cell>
        </row>
        <row r="329">
          <cell r="C329" t="str">
            <v>Rv1193</v>
          </cell>
          <cell r="D329" t="str">
            <v>lipid metabolism</v>
          </cell>
        </row>
        <row r="330">
          <cell r="C330" t="str">
            <v>Rv1206</v>
          </cell>
          <cell r="D330" t="str">
            <v>lipid metabolism</v>
          </cell>
        </row>
        <row r="331">
          <cell r="C331" t="str">
            <v>Rv1323</v>
          </cell>
          <cell r="D331" t="str">
            <v>lipid metabolism</v>
          </cell>
        </row>
        <row r="332">
          <cell r="C332" t="str">
            <v>Rv1344</v>
          </cell>
          <cell r="D332" t="str">
            <v>lipid metabolism</v>
          </cell>
        </row>
        <row r="333">
          <cell r="C333" t="str">
            <v>Rv1345</v>
          </cell>
          <cell r="D333" t="str">
            <v>lipid metabolism</v>
          </cell>
        </row>
        <row r="334">
          <cell r="C334" t="str">
            <v>Rv1346</v>
          </cell>
          <cell r="D334" t="str">
            <v>lipid metabolism</v>
          </cell>
        </row>
        <row r="335">
          <cell r="C335" t="str">
            <v>Rv1347c</v>
          </cell>
          <cell r="D335" t="str">
            <v>lipid metabolism</v>
          </cell>
        </row>
        <row r="336">
          <cell r="C336" t="str">
            <v>Rv1350</v>
          </cell>
          <cell r="D336" t="str">
            <v>lipid metabolism</v>
          </cell>
        </row>
        <row r="337">
          <cell r="C337" t="str">
            <v>Rv1425</v>
          </cell>
          <cell r="D337" t="str">
            <v>lipid metabolism</v>
          </cell>
        </row>
        <row r="338">
          <cell r="C338" t="str">
            <v>Rv1427c</v>
          </cell>
          <cell r="D338" t="str">
            <v>lipid metabolism</v>
          </cell>
        </row>
        <row r="339">
          <cell r="C339" t="str">
            <v>Rv1467c</v>
          </cell>
          <cell r="D339" t="str">
            <v>lipid metabolism</v>
          </cell>
        </row>
        <row r="340">
          <cell r="C340" t="str">
            <v>Rv1472</v>
          </cell>
          <cell r="D340" t="str">
            <v>lipid metabolism</v>
          </cell>
        </row>
        <row r="341">
          <cell r="C341" t="str">
            <v>Rv1483</v>
          </cell>
          <cell r="D341" t="str">
            <v>lipid metabolism</v>
          </cell>
        </row>
        <row r="342">
          <cell r="C342" t="str">
            <v>Rv1484</v>
          </cell>
          <cell r="D342" t="str">
            <v>lipid metabolism</v>
          </cell>
        </row>
        <row r="343">
          <cell r="C343" t="str">
            <v>Rv1492</v>
          </cell>
          <cell r="D343" t="str">
            <v>lipid metabolism</v>
          </cell>
        </row>
        <row r="344">
          <cell r="C344" t="str">
            <v>Rv1493</v>
          </cell>
          <cell r="D344" t="str">
            <v>lipid metabolism</v>
          </cell>
        </row>
        <row r="345">
          <cell r="C345" t="str">
            <v>Rv1521</v>
          </cell>
          <cell r="D345" t="str">
            <v>lipid metabolism</v>
          </cell>
        </row>
        <row r="346">
          <cell r="C346" t="str">
            <v>Rv1527c</v>
          </cell>
          <cell r="D346" t="str">
            <v>lipid metabolism</v>
          </cell>
        </row>
        <row r="347">
          <cell r="C347" t="str">
            <v>Rv1528c</v>
          </cell>
          <cell r="D347" t="str">
            <v>lipid metabolism</v>
          </cell>
        </row>
        <row r="348">
          <cell r="C348" t="str">
            <v>Rv1529</v>
          </cell>
          <cell r="D348" t="str">
            <v>lipid metabolism</v>
          </cell>
        </row>
        <row r="349">
          <cell r="C349" t="str">
            <v>Rv1543</v>
          </cell>
          <cell r="D349" t="str">
            <v>lipid metabolism</v>
          </cell>
        </row>
        <row r="350">
          <cell r="C350" t="str">
            <v>Rv1544</v>
          </cell>
          <cell r="D350" t="str">
            <v>lipid metabolism</v>
          </cell>
        </row>
        <row r="351">
          <cell r="C351" t="str">
            <v>Rv1549</v>
          </cell>
          <cell r="D351" t="str">
            <v>lipid metabolism</v>
          </cell>
        </row>
        <row r="352">
          <cell r="C352" t="str">
            <v>Rv1550</v>
          </cell>
          <cell r="D352" t="str">
            <v>lipid metabolism</v>
          </cell>
        </row>
        <row r="353">
          <cell r="C353" t="str">
            <v>Rv1551</v>
          </cell>
          <cell r="D353" t="str">
            <v>lipid metabolism</v>
          </cell>
        </row>
        <row r="354">
          <cell r="C354" t="str">
            <v>Rv1618</v>
          </cell>
          <cell r="D354" t="str">
            <v>lipid metabolism</v>
          </cell>
        </row>
        <row r="355">
          <cell r="C355" t="str">
            <v>Rv1627c</v>
          </cell>
          <cell r="D355" t="str">
            <v>lipid metabolism</v>
          </cell>
        </row>
        <row r="356">
          <cell r="C356" t="str">
            <v>Rv1660</v>
          </cell>
          <cell r="D356" t="str">
            <v>lipid metabolism</v>
          </cell>
        </row>
        <row r="357">
          <cell r="C357" t="str">
            <v>Rv1661</v>
          </cell>
          <cell r="D357" t="str">
            <v>lipid metabolism</v>
          </cell>
        </row>
        <row r="358">
          <cell r="C358" t="str">
            <v>Rv1662</v>
          </cell>
          <cell r="D358" t="str">
            <v>lipid metabolism</v>
          </cell>
        </row>
        <row r="359">
          <cell r="C359" t="str">
            <v>Rv1663</v>
          </cell>
          <cell r="D359" t="str">
            <v>lipid metabolism</v>
          </cell>
        </row>
        <row r="360">
          <cell r="C360" t="str">
            <v>Rv1664</v>
          </cell>
          <cell r="D360" t="str">
            <v>lipid metabolism</v>
          </cell>
        </row>
        <row r="361">
          <cell r="C361" t="str">
            <v>Rv1665</v>
          </cell>
          <cell r="D361" t="str">
            <v>lipid metabolism</v>
          </cell>
        </row>
        <row r="362">
          <cell r="C362" t="str">
            <v>Rv1679</v>
          </cell>
          <cell r="D362" t="str">
            <v>lipid metabolism</v>
          </cell>
        </row>
        <row r="363">
          <cell r="C363" t="str">
            <v>Rv1683</v>
          </cell>
          <cell r="D363" t="str">
            <v>lipid metabolism</v>
          </cell>
        </row>
        <row r="364">
          <cell r="C364" t="str">
            <v>Rv1715</v>
          </cell>
          <cell r="D364" t="str">
            <v>lipid metabolism</v>
          </cell>
        </row>
        <row r="365">
          <cell r="C365" t="str">
            <v>Rv1722</v>
          </cell>
          <cell r="D365" t="str">
            <v>lipid metabolism</v>
          </cell>
        </row>
        <row r="366">
          <cell r="C366" t="str">
            <v>Rv1729c</v>
          </cell>
          <cell r="D366" t="str">
            <v>lipid metabolism</v>
          </cell>
        </row>
        <row r="367">
          <cell r="C367" t="str">
            <v>Rv1750c</v>
          </cell>
          <cell r="D367" t="str">
            <v>lipid metabolism</v>
          </cell>
        </row>
        <row r="368">
          <cell r="C368" t="str">
            <v>Rv1760</v>
          </cell>
          <cell r="D368" t="str">
            <v>lipid metabolism</v>
          </cell>
        </row>
        <row r="369">
          <cell r="C369" t="str">
            <v>Rv1814</v>
          </cell>
          <cell r="D369" t="str">
            <v>lipid metabolism</v>
          </cell>
        </row>
        <row r="370">
          <cell r="C370" t="str">
            <v>Rv1822</v>
          </cell>
          <cell r="D370" t="str">
            <v>lipid metabolism</v>
          </cell>
        </row>
        <row r="371">
          <cell r="C371" t="str">
            <v>Rv1866</v>
          </cell>
          <cell r="D371" t="str">
            <v>lipid metabolism</v>
          </cell>
        </row>
        <row r="372">
          <cell r="C372" t="str">
            <v>Rv1867</v>
          </cell>
          <cell r="D372" t="str">
            <v>lipid metabolism</v>
          </cell>
        </row>
        <row r="373">
          <cell r="C373" t="str">
            <v>Rv1886c</v>
          </cell>
          <cell r="D373" t="str">
            <v>lipid metabolism</v>
          </cell>
        </row>
        <row r="374">
          <cell r="C374" t="str">
            <v>Rv1912c</v>
          </cell>
          <cell r="D374" t="str">
            <v>lipid metabolism</v>
          </cell>
        </row>
        <row r="375">
          <cell r="C375" t="str">
            <v>Rv1925</v>
          </cell>
          <cell r="D375" t="str">
            <v>lipid metabolism</v>
          </cell>
        </row>
        <row r="376">
          <cell r="C376" t="str">
            <v>Rv1933c</v>
          </cell>
          <cell r="D376" t="str">
            <v>lipid metabolism</v>
          </cell>
        </row>
        <row r="377">
          <cell r="C377" t="str">
            <v>Rv1934c</v>
          </cell>
          <cell r="D377" t="str">
            <v>lipid metabolism</v>
          </cell>
        </row>
        <row r="378">
          <cell r="C378" t="str">
            <v>Rv1935c</v>
          </cell>
          <cell r="D378" t="str">
            <v>lipid metabolism</v>
          </cell>
        </row>
        <row r="379">
          <cell r="C379" t="str">
            <v>Rv2002</v>
          </cell>
          <cell r="D379" t="str">
            <v>lipid metabolism</v>
          </cell>
        </row>
        <row r="380">
          <cell r="C380" t="str">
            <v>Rv2048c</v>
          </cell>
          <cell r="D380" t="str">
            <v>lipid metabolism</v>
          </cell>
        </row>
        <row r="381">
          <cell r="C381" t="str">
            <v>Rv2173</v>
          </cell>
          <cell r="D381" t="str">
            <v>lipid metabolism</v>
          </cell>
        </row>
        <row r="382">
          <cell r="C382" t="str">
            <v>Rv2187</v>
          </cell>
          <cell r="D382" t="str">
            <v>lipid metabolism</v>
          </cell>
        </row>
        <row r="383">
          <cell r="C383" t="str">
            <v>Rv2188c</v>
          </cell>
          <cell r="D383" t="str">
            <v>lipid metabolism</v>
          </cell>
        </row>
        <row r="384">
          <cell r="C384" t="str">
            <v>Rv2243</v>
          </cell>
          <cell r="D384" t="str">
            <v>lipid metabolism</v>
          </cell>
        </row>
        <row r="385">
          <cell r="C385" t="str">
            <v>Rv2244</v>
          </cell>
          <cell r="D385" t="str">
            <v>lipid metabolism</v>
          </cell>
        </row>
        <row r="386">
          <cell r="C386" t="str">
            <v>Rv2245</v>
          </cell>
          <cell r="D386" t="str">
            <v>lipid metabolism</v>
          </cell>
        </row>
        <row r="387">
          <cell r="C387" t="str">
            <v>Rv2246</v>
          </cell>
          <cell r="D387" t="str">
            <v>lipid metabolism</v>
          </cell>
        </row>
        <row r="388">
          <cell r="C388" t="str">
            <v>Rv2247</v>
          </cell>
          <cell r="D388" t="str">
            <v>lipid metabolism</v>
          </cell>
        </row>
        <row r="389">
          <cell r="C389" t="str">
            <v>Rv2252</v>
          </cell>
          <cell r="D389" t="str">
            <v>lipid metabolism</v>
          </cell>
        </row>
        <row r="390">
          <cell r="C390" t="str">
            <v>Rv2261c</v>
          </cell>
          <cell r="D390" t="str">
            <v>lipid metabolism</v>
          </cell>
        </row>
        <row r="391">
          <cell r="C391" t="str">
            <v>Rv2262c</v>
          </cell>
          <cell r="D391" t="str">
            <v>lipid metabolism</v>
          </cell>
        </row>
        <row r="392">
          <cell r="C392" t="str">
            <v>Rv2285</v>
          </cell>
          <cell r="D392" t="str">
            <v>lipid metabolism</v>
          </cell>
        </row>
        <row r="393">
          <cell r="C393" t="str">
            <v>Rv2289</v>
          </cell>
          <cell r="D393" t="str">
            <v>lipid metabolism</v>
          </cell>
        </row>
        <row r="394">
          <cell r="C394" t="str">
            <v>Rv2377c</v>
          </cell>
          <cell r="D394" t="str">
            <v>lipid metabolism</v>
          </cell>
        </row>
        <row r="395">
          <cell r="C395" t="str">
            <v>Rv2378c</v>
          </cell>
          <cell r="D395" t="str">
            <v>lipid metabolism</v>
          </cell>
        </row>
        <row r="396">
          <cell r="C396" t="str">
            <v>Rv2379c</v>
          </cell>
          <cell r="D396" t="str">
            <v>lipid metabolism</v>
          </cell>
        </row>
        <row r="397">
          <cell r="C397" t="str">
            <v>Rv2380c</v>
          </cell>
          <cell r="D397" t="str">
            <v>lipid metabolism</v>
          </cell>
        </row>
        <row r="398">
          <cell r="C398" t="str">
            <v>Rv2381c</v>
          </cell>
          <cell r="D398" t="str">
            <v>lipid metabolism</v>
          </cell>
        </row>
        <row r="399">
          <cell r="C399" t="str">
            <v>Rv2382c</v>
          </cell>
          <cell r="D399" t="str">
            <v>lipid metabolism</v>
          </cell>
        </row>
        <row r="400">
          <cell r="C400" t="str">
            <v>Rv2383c</v>
          </cell>
          <cell r="D400" t="str">
            <v>lipid metabolism</v>
          </cell>
        </row>
        <row r="401">
          <cell r="C401" t="str">
            <v>Rv2384</v>
          </cell>
          <cell r="D401" t="str">
            <v>lipid metabolism</v>
          </cell>
        </row>
        <row r="402">
          <cell r="C402" t="str">
            <v>Rv2385</v>
          </cell>
          <cell r="D402" t="str">
            <v>lipid metabolism</v>
          </cell>
        </row>
        <row r="403">
          <cell r="C403" t="str">
            <v>Rv2386c</v>
          </cell>
          <cell r="D403" t="str">
            <v>lipid metabolism</v>
          </cell>
        </row>
        <row r="404">
          <cell r="C404" t="str">
            <v>Rv2482c</v>
          </cell>
          <cell r="D404" t="str">
            <v>lipid metabolism</v>
          </cell>
        </row>
        <row r="405">
          <cell r="C405" t="str">
            <v>Rv2483c</v>
          </cell>
          <cell r="D405" t="str">
            <v>lipid metabolism</v>
          </cell>
        </row>
        <row r="406">
          <cell r="C406" t="str">
            <v>Rv2484c</v>
          </cell>
          <cell r="D406" t="str">
            <v>lipid metabolism</v>
          </cell>
        </row>
        <row r="407">
          <cell r="C407" t="str">
            <v>Rv2486</v>
          </cell>
          <cell r="D407" t="str">
            <v>lipid metabolism</v>
          </cell>
        </row>
        <row r="408">
          <cell r="C408" t="str">
            <v>Rv2500c</v>
          </cell>
          <cell r="D408" t="str">
            <v>lipid metabolism</v>
          </cell>
        </row>
        <row r="409">
          <cell r="C409" t="str">
            <v>Rv2501c</v>
          </cell>
          <cell r="D409" t="str">
            <v>lipid metabolism</v>
          </cell>
        </row>
        <row r="410">
          <cell r="C410" t="str">
            <v>Rv2502c</v>
          </cell>
          <cell r="D410" t="str">
            <v>lipid metabolism</v>
          </cell>
        </row>
        <row r="411">
          <cell r="C411" t="str">
            <v>Rv2503c</v>
          </cell>
          <cell r="D411" t="str">
            <v>lipid metabolism</v>
          </cell>
        </row>
        <row r="412">
          <cell r="C412" t="str">
            <v>Rv2504c</v>
          </cell>
          <cell r="D412" t="str">
            <v>lipid metabolism</v>
          </cell>
        </row>
        <row r="413">
          <cell r="C413" t="str">
            <v>Rv2505c</v>
          </cell>
          <cell r="D413" t="str">
            <v>lipid metabolism</v>
          </cell>
        </row>
        <row r="414">
          <cell r="C414" t="str">
            <v>Rv2523c</v>
          </cell>
          <cell r="D414" t="str">
            <v>lipid metabolism</v>
          </cell>
        </row>
        <row r="415">
          <cell r="C415" t="str">
            <v>Rv2524c</v>
          </cell>
          <cell r="D415" t="str">
            <v>lipid metabolism</v>
          </cell>
        </row>
        <row r="416">
          <cell r="C416" t="str">
            <v>Rv2590</v>
          </cell>
          <cell r="D416" t="str">
            <v>lipid metabolism</v>
          </cell>
        </row>
        <row r="417">
          <cell r="C417" t="str">
            <v>Rv2605c</v>
          </cell>
          <cell r="D417" t="str">
            <v>lipid metabolism</v>
          </cell>
        </row>
        <row r="418">
          <cell r="C418" t="str">
            <v>Rv2610c</v>
          </cell>
          <cell r="D418" t="str">
            <v>lipid metabolism</v>
          </cell>
        </row>
        <row r="419">
          <cell r="C419" t="str">
            <v>Rv2611c</v>
          </cell>
          <cell r="D419" t="str">
            <v>lipid metabolism</v>
          </cell>
        </row>
        <row r="420">
          <cell r="C420" t="str">
            <v>Rv2612c</v>
          </cell>
          <cell r="D420" t="str">
            <v>lipid metabolism</v>
          </cell>
        </row>
        <row r="421">
          <cell r="C421" t="str">
            <v>Rv2613c</v>
          </cell>
          <cell r="D421" t="str">
            <v>lipid metabolism</v>
          </cell>
        </row>
        <row r="422">
          <cell r="C422" t="str">
            <v>Rv2679</v>
          </cell>
          <cell r="D422" t="str">
            <v>lipid metabolism</v>
          </cell>
        </row>
        <row r="423">
          <cell r="C423" t="str">
            <v>Rv2724c</v>
          </cell>
          <cell r="D423" t="str">
            <v>lipid metabolism</v>
          </cell>
        </row>
        <row r="424">
          <cell r="C424" t="str">
            <v>Rv2746c</v>
          </cell>
          <cell r="D424" t="str">
            <v>lipid metabolism</v>
          </cell>
        </row>
        <row r="425">
          <cell r="C425" t="str">
            <v>Rv2789c</v>
          </cell>
          <cell r="D425" t="str">
            <v>lipid metabolism</v>
          </cell>
        </row>
        <row r="426">
          <cell r="C426" t="str">
            <v>Rv2794c</v>
          </cell>
          <cell r="D426" t="str">
            <v>lipid metabolism</v>
          </cell>
        </row>
        <row r="427">
          <cell r="C427" t="str">
            <v>Rv2831</v>
          </cell>
          <cell r="D427" t="str">
            <v>lipid metabolism</v>
          </cell>
        </row>
        <row r="428">
          <cell r="C428" t="str">
            <v>Rv2881c</v>
          </cell>
          <cell r="D428" t="str">
            <v>lipid metabolism</v>
          </cell>
        </row>
        <row r="429">
          <cell r="C429" t="str">
            <v>Rv2928</v>
          </cell>
          <cell r="D429" t="str">
            <v>lipid metabolism</v>
          </cell>
        </row>
        <row r="430">
          <cell r="C430" t="str">
            <v>Rv2930</v>
          </cell>
          <cell r="D430" t="str">
            <v>lipid metabolism</v>
          </cell>
        </row>
        <row r="431">
          <cell r="C431" t="str">
            <v>Rv2931</v>
          </cell>
          <cell r="D431" t="str">
            <v>lipid metabolism</v>
          </cell>
        </row>
        <row r="432">
          <cell r="C432" t="str">
            <v>Rv2932</v>
          </cell>
          <cell r="D432" t="str">
            <v>lipid metabolism</v>
          </cell>
        </row>
        <row r="433">
          <cell r="C433" t="str">
            <v>Rv2933</v>
          </cell>
          <cell r="D433" t="str">
            <v>lipid metabolism</v>
          </cell>
        </row>
        <row r="434">
          <cell r="C434" t="str">
            <v>Rv2934</v>
          </cell>
          <cell r="D434" t="str">
            <v>lipid metabolism</v>
          </cell>
        </row>
        <row r="435">
          <cell r="C435" t="str">
            <v>Rv2935</v>
          </cell>
          <cell r="D435" t="str">
            <v>lipid metabolism</v>
          </cell>
        </row>
        <row r="436">
          <cell r="C436" t="str">
            <v>Rv2939</v>
          </cell>
          <cell r="D436" t="str">
            <v>lipid metabolism</v>
          </cell>
        </row>
        <row r="437">
          <cell r="C437" t="str">
            <v>Rv2940c</v>
          </cell>
          <cell r="D437" t="str">
            <v>lipid metabolism</v>
          </cell>
        </row>
        <row r="438">
          <cell r="C438" t="str">
            <v>Rv2941</v>
          </cell>
          <cell r="D438" t="str">
            <v>lipid metabolism</v>
          </cell>
        </row>
        <row r="439">
          <cell r="C439" t="str">
            <v>Rv2946c</v>
          </cell>
          <cell r="D439" t="str">
            <v>lipid metabolism</v>
          </cell>
        </row>
        <row r="440">
          <cell r="C440" t="str">
            <v>Rv2947c</v>
          </cell>
          <cell r="D440" t="str">
            <v>lipid metabolism</v>
          </cell>
        </row>
        <row r="441">
          <cell r="C441" t="str">
            <v>Rv2948c</v>
          </cell>
          <cell r="D441" t="str">
            <v>lipid metabolism</v>
          </cell>
        </row>
        <row r="442">
          <cell r="C442" t="str">
            <v>Rv2950c</v>
          </cell>
          <cell r="D442" t="str">
            <v>lipid metabolism</v>
          </cell>
        </row>
        <row r="443">
          <cell r="C443" t="str">
            <v>Rv2953</v>
          </cell>
          <cell r="D443" t="str">
            <v>lipid metabolism</v>
          </cell>
        </row>
        <row r="444">
          <cell r="C444" t="str">
            <v>Rv2982c</v>
          </cell>
          <cell r="D444" t="str">
            <v>lipid metabolism</v>
          </cell>
        </row>
        <row r="445">
          <cell r="C445" t="str">
            <v>Rv3039c</v>
          </cell>
          <cell r="D445" t="str">
            <v>lipid metabolism</v>
          </cell>
        </row>
        <row r="446">
          <cell r="C446" t="str">
            <v>Rv3061c</v>
          </cell>
          <cell r="D446" t="str">
            <v>lipid metabolism</v>
          </cell>
        </row>
        <row r="447">
          <cell r="C447" t="str">
            <v>Rv3087</v>
          </cell>
          <cell r="D447" t="str">
            <v>lipid metabolism</v>
          </cell>
        </row>
        <row r="448">
          <cell r="C448" t="str">
            <v>Rv3088</v>
          </cell>
          <cell r="D448" t="str">
            <v>lipid metabolism</v>
          </cell>
        </row>
        <row r="449">
          <cell r="C449" t="str">
            <v>Rv3089</v>
          </cell>
          <cell r="D449" t="str">
            <v>lipid metabolism</v>
          </cell>
        </row>
        <row r="450">
          <cell r="C450" t="str">
            <v>Rv3107c</v>
          </cell>
          <cell r="D450" t="str">
            <v>lipid metabolism</v>
          </cell>
        </row>
        <row r="451">
          <cell r="C451" t="str">
            <v>Rv3130c</v>
          </cell>
          <cell r="D451" t="str">
            <v>lipid metabolism</v>
          </cell>
        </row>
        <row r="452">
          <cell r="C452" t="str">
            <v>Rv3139</v>
          </cell>
          <cell r="D452" t="str">
            <v>lipid metabolism</v>
          </cell>
        </row>
        <row r="453">
          <cell r="C453" t="str">
            <v>Rv3140</v>
          </cell>
          <cell r="D453" t="str">
            <v>lipid metabolism</v>
          </cell>
        </row>
        <row r="454">
          <cell r="C454" t="str">
            <v>Rv3141</v>
          </cell>
          <cell r="D454" t="str">
            <v>lipid metabolism</v>
          </cell>
        </row>
        <row r="455">
          <cell r="C455" t="str">
            <v>Rv3221c</v>
          </cell>
          <cell r="D455" t="str">
            <v>lipid metabolism</v>
          </cell>
        </row>
        <row r="456">
          <cell r="C456" t="str">
            <v>Rv3229c</v>
          </cell>
          <cell r="D456" t="str">
            <v>lipid metabolism</v>
          </cell>
        </row>
        <row r="457">
          <cell r="C457" t="str">
            <v>Rv3233c</v>
          </cell>
          <cell r="D457" t="str">
            <v>lipid metabolism</v>
          </cell>
        </row>
        <row r="458">
          <cell r="C458" t="str">
            <v>Rv3234c</v>
          </cell>
          <cell r="D458" t="str">
            <v>lipid metabolism</v>
          </cell>
        </row>
        <row r="459">
          <cell r="C459" t="str">
            <v>Rv3252c</v>
          </cell>
          <cell r="D459" t="str">
            <v>lipid metabolism</v>
          </cell>
        </row>
        <row r="460">
          <cell r="C460" t="str">
            <v>Rv3274c</v>
          </cell>
          <cell r="D460" t="str">
            <v>lipid metabolism</v>
          </cell>
        </row>
        <row r="461">
          <cell r="C461" t="str">
            <v>Rv3280</v>
          </cell>
          <cell r="D461" t="str">
            <v>lipid metabolism</v>
          </cell>
        </row>
        <row r="462">
          <cell r="C462" t="str">
            <v>Rv3281</v>
          </cell>
          <cell r="D462" t="str">
            <v>lipid metabolism</v>
          </cell>
        </row>
        <row r="463">
          <cell r="C463" t="str">
            <v>Rv3285</v>
          </cell>
          <cell r="D463" t="str">
            <v>lipid metabolism</v>
          </cell>
        </row>
        <row r="464">
          <cell r="C464" t="str">
            <v>Rv3371</v>
          </cell>
          <cell r="D464" t="str">
            <v>lipid metabolism</v>
          </cell>
        </row>
        <row r="465">
          <cell r="C465" t="str">
            <v>Rv3373</v>
          </cell>
          <cell r="D465" t="str">
            <v>lipid metabolism</v>
          </cell>
        </row>
        <row r="466">
          <cell r="C466" t="str">
            <v>Rv3374</v>
          </cell>
          <cell r="D466" t="str">
            <v>lipid metabolism</v>
          </cell>
        </row>
        <row r="467">
          <cell r="C467" t="str">
            <v>Rv3383c</v>
          </cell>
          <cell r="D467" t="str">
            <v>lipid metabolism</v>
          </cell>
        </row>
        <row r="468">
          <cell r="C468" t="str">
            <v>Rv3391</v>
          </cell>
          <cell r="D468" t="str">
            <v>lipid metabolism</v>
          </cell>
        </row>
        <row r="469">
          <cell r="C469" t="str">
            <v>Rv3392c</v>
          </cell>
          <cell r="D469" t="str">
            <v>lipid metabolism</v>
          </cell>
        </row>
        <row r="470">
          <cell r="C470" t="str">
            <v>Rv3398c</v>
          </cell>
          <cell r="D470" t="str">
            <v>lipid metabolism</v>
          </cell>
        </row>
        <row r="471">
          <cell r="C471" t="str">
            <v>Rv3399</v>
          </cell>
          <cell r="D471" t="str">
            <v>lipid metabolism</v>
          </cell>
        </row>
        <row r="472">
          <cell r="C472" t="str">
            <v>Rv3409c</v>
          </cell>
          <cell r="D472" t="str">
            <v>lipid metabolism</v>
          </cell>
        </row>
        <row r="473">
          <cell r="C473" t="str">
            <v>Rv3480c</v>
          </cell>
          <cell r="D473" t="str">
            <v>lipid metabolism</v>
          </cell>
        </row>
        <row r="474">
          <cell r="C474" t="str">
            <v>Rv3504</v>
          </cell>
          <cell r="D474" t="str">
            <v>lipid metabolism</v>
          </cell>
        </row>
        <row r="475">
          <cell r="C475" t="str">
            <v>Rv3505</v>
          </cell>
          <cell r="D475" t="str">
            <v>lipid metabolism</v>
          </cell>
        </row>
        <row r="476">
          <cell r="C476" t="str">
            <v>Rv3506</v>
          </cell>
          <cell r="D476" t="str">
            <v>lipid metabolism</v>
          </cell>
        </row>
        <row r="477">
          <cell r="C477" t="str">
            <v>Rv3513c</v>
          </cell>
          <cell r="D477" t="str">
            <v>lipid metabolism</v>
          </cell>
        </row>
        <row r="478">
          <cell r="C478" t="str">
            <v>Rv3515c</v>
          </cell>
          <cell r="D478" t="str">
            <v>lipid metabolism</v>
          </cell>
        </row>
        <row r="479">
          <cell r="C479" t="str">
            <v>Rv3516</v>
          </cell>
          <cell r="D479" t="str">
            <v>lipid metabolism</v>
          </cell>
        </row>
        <row r="480">
          <cell r="C480" t="str">
            <v>Rv3522</v>
          </cell>
          <cell r="D480" t="str">
            <v>lipid metabolism</v>
          </cell>
        </row>
        <row r="481">
          <cell r="C481" t="str">
            <v>Rv3523</v>
          </cell>
          <cell r="D481" t="str">
            <v>lipid metabolism</v>
          </cell>
        </row>
        <row r="482">
          <cell r="C482" t="str">
            <v>Rv3540c</v>
          </cell>
          <cell r="D482" t="str">
            <v>lipid metabolism</v>
          </cell>
        </row>
        <row r="483">
          <cell r="C483" t="str">
            <v>Rv3543c</v>
          </cell>
          <cell r="D483" t="str">
            <v>lipid metabolism</v>
          </cell>
        </row>
        <row r="484">
          <cell r="C484" t="str">
            <v>Rv3544c</v>
          </cell>
          <cell r="D484" t="str">
            <v>lipid metabolism</v>
          </cell>
        </row>
        <row r="485">
          <cell r="C485" t="str">
            <v>Rv3546</v>
          </cell>
          <cell r="D485" t="str">
            <v>lipid metabolism</v>
          </cell>
        </row>
        <row r="486">
          <cell r="C486" t="str">
            <v>Rv3550</v>
          </cell>
          <cell r="D486" t="str">
            <v>lipid metabolism</v>
          </cell>
        </row>
        <row r="487">
          <cell r="C487" t="str">
            <v>Rv3556c</v>
          </cell>
          <cell r="D487" t="str">
            <v>lipid metabolism</v>
          </cell>
        </row>
        <row r="488">
          <cell r="C488" t="str">
            <v>Rv3560c</v>
          </cell>
          <cell r="D488" t="str">
            <v>lipid metabolism</v>
          </cell>
        </row>
        <row r="489">
          <cell r="C489" t="str">
            <v>Rv3561</v>
          </cell>
          <cell r="D489" t="str">
            <v>lipid metabolism</v>
          </cell>
        </row>
        <row r="490">
          <cell r="C490" t="str">
            <v>Rv3562</v>
          </cell>
          <cell r="D490" t="str">
            <v>lipid metabolism</v>
          </cell>
        </row>
        <row r="491">
          <cell r="C491" t="str">
            <v>Rv3563</v>
          </cell>
          <cell r="D491" t="str">
            <v>lipid metabolism</v>
          </cell>
        </row>
        <row r="492">
          <cell r="C492" t="str">
            <v>Rv3564</v>
          </cell>
          <cell r="D492" t="str">
            <v>lipid metabolism</v>
          </cell>
        </row>
        <row r="493">
          <cell r="C493" t="str">
            <v>Rv3573c</v>
          </cell>
          <cell r="D493" t="str">
            <v>lipid metabolism</v>
          </cell>
        </row>
        <row r="494">
          <cell r="C494" t="str">
            <v>Rv3667</v>
          </cell>
          <cell r="D494" t="str">
            <v>lipid metabolism</v>
          </cell>
        </row>
        <row r="495">
          <cell r="C495" t="str">
            <v>Rv3720</v>
          </cell>
          <cell r="D495" t="str">
            <v>lipid metabolism</v>
          </cell>
        </row>
        <row r="496">
          <cell r="C496" t="str">
            <v>Rv3734c</v>
          </cell>
          <cell r="D496" t="str">
            <v>lipid metabolism</v>
          </cell>
        </row>
        <row r="497">
          <cell r="C497" t="str">
            <v>Rv3740c</v>
          </cell>
          <cell r="D497" t="str">
            <v>lipid metabolism</v>
          </cell>
        </row>
        <row r="498">
          <cell r="C498" t="str">
            <v>Rv3761c</v>
          </cell>
          <cell r="D498" t="str">
            <v>lipid metabolism</v>
          </cell>
        </row>
        <row r="499">
          <cell r="C499" t="str">
            <v>Rv3767c</v>
          </cell>
          <cell r="D499" t="str">
            <v>lipid metabolism</v>
          </cell>
        </row>
        <row r="500">
          <cell r="C500" t="str">
            <v>Rv3774</v>
          </cell>
          <cell r="D500" t="str">
            <v>lipid metabolism</v>
          </cell>
        </row>
        <row r="501">
          <cell r="C501" t="str">
            <v>Rv3790</v>
          </cell>
          <cell r="D501" t="str">
            <v>lipid metabolism</v>
          </cell>
        </row>
        <row r="502">
          <cell r="C502" t="str">
            <v>Rv3791</v>
          </cell>
          <cell r="D502" t="str">
            <v>lipid metabolism</v>
          </cell>
        </row>
        <row r="503">
          <cell r="C503" t="str">
            <v>Rv3797</v>
          </cell>
          <cell r="D503" t="str">
            <v>lipid metabolism</v>
          </cell>
        </row>
        <row r="504">
          <cell r="C504" t="str">
            <v>Rv3799c</v>
          </cell>
          <cell r="D504" t="str">
            <v>lipid metabolism</v>
          </cell>
        </row>
        <row r="505">
          <cell r="C505" t="str">
            <v>Rv3800c</v>
          </cell>
          <cell r="D505" t="str">
            <v>lipid metabolism</v>
          </cell>
        </row>
        <row r="506">
          <cell r="C506" t="str">
            <v>Rv3801c</v>
          </cell>
          <cell r="D506" t="str">
            <v>lipid metabolism</v>
          </cell>
        </row>
        <row r="507">
          <cell r="C507" t="str">
            <v>Rv3803c</v>
          </cell>
          <cell r="D507" t="str">
            <v>lipid metabolism</v>
          </cell>
        </row>
        <row r="508">
          <cell r="C508" t="str">
            <v>Rv3804c</v>
          </cell>
          <cell r="D508" t="str">
            <v>lipid metabolism</v>
          </cell>
        </row>
        <row r="509">
          <cell r="C509" t="str">
            <v>Rv3820c</v>
          </cell>
          <cell r="D509" t="str">
            <v>lipid metabolism</v>
          </cell>
        </row>
        <row r="510">
          <cell r="C510" t="str">
            <v>Rv3824c</v>
          </cell>
          <cell r="D510" t="str">
            <v>lipid metabolism</v>
          </cell>
        </row>
        <row r="511">
          <cell r="C511" t="str">
            <v>Rv3825c</v>
          </cell>
          <cell r="D511" t="str">
            <v>lipid metabolism</v>
          </cell>
        </row>
        <row r="512">
          <cell r="C512" t="str">
            <v>Rv3826</v>
          </cell>
          <cell r="D512" t="str">
            <v>lipid metabolism</v>
          </cell>
        </row>
        <row r="513">
          <cell r="C513" t="str">
            <v>Rv0001</v>
          </cell>
          <cell r="D513" t="str">
            <v>information pathways</v>
          </cell>
        </row>
        <row r="514">
          <cell r="C514" t="str">
            <v>Rv0002</v>
          </cell>
          <cell r="D514" t="str">
            <v>information pathways</v>
          </cell>
        </row>
        <row r="515">
          <cell r="C515" t="str">
            <v>Rv0003</v>
          </cell>
          <cell r="D515" t="str">
            <v>information pathways</v>
          </cell>
        </row>
        <row r="516">
          <cell r="C516" t="str">
            <v>Rv0005</v>
          </cell>
          <cell r="D516" t="str">
            <v>information pathways</v>
          </cell>
        </row>
        <row r="517">
          <cell r="C517" t="str">
            <v>Rv0006</v>
          </cell>
          <cell r="D517" t="str">
            <v>information pathways</v>
          </cell>
        </row>
        <row r="518">
          <cell r="C518" t="str">
            <v>Rv0009</v>
          </cell>
          <cell r="D518" t="str">
            <v>information pathways</v>
          </cell>
        </row>
        <row r="519">
          <cell r="C519" t="str">
            <v>Rv0041</v>
          </cell>
          <cell r="D519" t="str">
            <v>information pathways</v>
          </cell>
        </row>
        <row r="520">
          <cell r="C520" t="str">
            <v>Rv0053</v>
          </cell>
          <cell r="D520" t="str">
            <v>information pathways</v>
          </cell>
        </row>
        <row r="521">
          <cell r="C521" t="str">
            <v>Rv0054</v>
          </cell>
          <cell r="D521" t="str">
            <v>information pathways</v>
          </cell>
        </row>
        <row r="522">
          <cell r="C522" t="str">
            <v>Rv0055</v>
          </cell>
          <cell r="D522" t="str">
            <v>information pathways</v>
          </cell>
        </row>
        <row r="523">
          <cell r="C523" t="str">
            <v>Rv0056</v>
          </cell>
          <cell r="D523" t="str">
            <v>information pathways</v>
          </cell>
        </row>
        <row r="524">
          <cell r="C524" t="str">
            <v>Rv0058</v>
          </cell>
          <cell r="D524" t="str">
            <v>information pathways</v>
          </cell>
        </row>
        <row r="525">
          <cell r="C525" t="str">
            <v>Rv0071</v>
          </cell>
          <cell r="D525" t="str">
            <v>information pathways</v>
          </cell>
        </row>
        <row r="526">
          <cell r="C526" t="str">
            <v>Rv0105c</v>
          </cell>
          <cell r="D526" t="str">
            <v>information pathways</v>
          </cell>
        </row>
        <row r="527">
          <cell r="C527" t="str">
            <v>Rv0120c</v>
          </cell>
          <cell r="D527" t="str">
            <v>information pathways</v>
          </cell>
        </row>
        <row r="528">
          <cell r="C528" t="str">
            <v>Rv0182c</v>
          </cell>
          <cell r="D528" t="str">
            <v>information pathways</v>
          </cell>
        </row>
        <row r="529">
          <cell r="C529" t="str">
            <v>Rv0233</v>
          </cell>
          <cell r="D529" t="str">
            <v>information pathways</v>
          </cell>
        </row>
        <row r="530">
          <cell r="C530" t="str">
            <v>Rv0413</v>
          </cell>
          <cell r="D530" t="str">
            <v>information pathways</v>
          </cell>
        </row>
        <row r="531">
          <cell r="C531" t="str">
            <v>Rv0427c</v>
          </cell>
          <cell r="D531" t="str">
            <v>information pathways</v>
          </cell>
        </row>
        <row r="532">
          <cell r="C532" t="str">
            <v>Rv0429c</v>
          </cell>
          <cell r="D532" t="str">
            <v>information pathways</v>
          </cell>
        </row>
        <row r="533">
          <cell r="C533" t="str">
            <v>Rv0444c</v>
          </cell>
          <cell r="D533" t="str">
            <v>information pathways</v>
          </cell>
        </row>
        <row r="534">
          <cell r="C534" t="str">
            <v>Rv0445c</v>
          </cell>
          <cell r="D534" t="str">
            <v>information pathways</v>
          </cell>
        </row>
        <row r="535">
          <cell r="C535" t="str">
            <v>Rv0516c</v>
          </cell>
          <cell r="D535" t="str">
            <v>information pathways</v>
          </cell>
        </row>
        <row r="536">
          <cell r="C536" t="str">
            <v>Rv0570</v>
          </cell>
          <cell r="D536" t="str">
            <v>information pathways</v>
          </cell>
        </row>
        <row r="537">
          <cell r="C537" t="str">
            <v>Rv0629c</v>
          </cell>
          <cell r="D537" t="str">
            <v>information pathways</v>
          </cell>
        </row>
        <row r="538">
          <cell r="C538" t="str">
            <v>Rv0630c</v>
          </cell>
          <cell r="D538" t="str">
            <v>information pathways</v>
          </cell>
        </row>
        <row r="539">
          <cell r="C539" t="str">
            <v>Rv0631c</v>
          </cell>
          <cell r="D539" t="str">
            <v>information pathways</v>
          </cell>
        </row>
        <row r="540">
          <cell r="C540" t="str">
            <v>Rv0634B</v>
          </cell>
          <cell r="D540" t="str">
            <v>information pathways</v>
          </cell>
        </row>
        <row r="541">
          <cell r="C541" t="str">
            <v>Rv0639</v>
          </cell>
          <cell r="D541" t="str">
            <v>information pathways</v>
          </cell>
        </row>
        <row r="542">
          <cell r="C542" t="str">
            <v>Rv0640</v>
          </cell>
          <cell r="D542" t="str">
            <v>information pathways</v>
          </cell>
        </row>
        <row r="543">
          <cell r="C543" t="str">
            <v>Rv0641</v>
          </cell>
          <cell r="D543" t="str">
            <v>information pathways</v>
          </cell>
        </row>
        <row r="544">
          <cell r="C544" t="str">
            <v>Rv0651</v>
          </cell>
          <cell r="D544" t="str">
            <v>information pathways</v>
          </cell>
        </row>
        <row r="545">
          <cell r="C545" t="str">
            <v>Rv0652</v>
          </cell>
          <cell r="D545" t="str">
            <v>information pathways</v>
          </cell>
        </row>
        <row r="546">
          <cell r="C546" t="str">
            <v>Rv0667</v>
          </cell>
          <cell r="D546" t="str">
            <v>information pathways</v>
          </cell>
        </row>
        <row r="547">
          <cell r="C547" t="str">
            <v>Rv0668</v>
          </cell>
          <cell r="D547" t="str">
            <v>information pathways</v>
          </cell>
        </row>
        <row r="548">
          <cell r="C548" t="str">
            <v>Rv0670</v>
          </cell>
          <cell r="D548" t="str">
            <v>information pathways</v>
          </cell>
        </row>
        <row r="549">
          <cell r="C549" t="str">
            <v>Rv0682</v>
          </cell>
          <cell r="D549" t="str">
            <v>information pathways</v>
          </cell>
        </row>
        <row r="550">
          <cell r="C550" t="str">
            <v>Rv0683</v>
          </cell>
          <cell r="D550" t="str">
            <v>information pathways</v>
          </cell>
        </row>
        <row r="551">
          <cell r="C551" t="str">
            <v>Rv0684</v>
          </cell>
          <cell r="D551" t="str">
            <v>information pathways</v>
          </cell>
        </row>
        <row r="552">
          <cell r="C552" t="str">
            <v>Rv0685</v>
          </cell>
          <cell r="D552" t="str">
            <v>information pathways</v>
          </cell>
        </row>
        <row r="553">
          <cell r="C553" t="str">
            <v>Rv0700</v>
          </cell>
          <cell r="D553" t="str">
            <v>information pathways</v>
          </cell>
        </row>
        <row r="554">
          <cell r="C554" t="str">
            <v>Rv0701</v>
          </cell>
          <cell r="D554" t="str">
            <v>information pathways</v>
          </cell>
        </row>
        <row r="555">
          <cell r="C555" t="str">
            <v>Rv0702</v>
          </cell>
          <cell r="D555" t="str">
            <v>information pathways</v>
          </cell>
        </row>
        <row r="556">
          <cell r="C556" t="str">
            <v>Rv0703</v>
          </cell>
          <cell r="D556" t="str">
            <v>information pathways</v>
          </cell>
        </row>
        <row r="557">
          <cell r="C557" t="str">
            <v>Rv0704</v>
          </cell>
          <cell r="D557" t="str">
            <v>information pathways</v>
          </cell>
        </row>
        <row r="558">
          <cell r="C558" t="str">
            <v>Rv0705</v>
          </cell>
          <cell r="D558" t="str">
            <v>information pathways</v>
          </cell>
        </row>
        <row r="559">
          <cell r="C559" t="str">
            <v>Rv0706</v>
          </cell>
          <cell r="D559" t="str">
            <v>information pathways</v>
          </cell>
        </row>
        <row r="560">
          <cell r="C560" t="str">
            <v>Rv0707</v>
          </cell>
          <cell r="D560" t="str">
            <v>information pathways</v>
          </cell>
        </row>
        <row r="561">
          <cell r="C561" t="str">
            <v>Rv0708</v>
          </cell>
          <cell r="D561" t="str">
            <v>information pathways</v>
          </cell>
        </row>
        <row r="562">
          <cell r="C562" t="str">
            <v>Rv0709</v>
          </cell>
          <cell r="D562" t="str">
            <v>information pathways</v>
          </cell>
        </row>
        <row r="563">
          <cell r="C563" t="str">
            <v>Rv0710</v>
          </cell>
          <cell r="D563" t="str">
            <v>information pathways</v>
          </cell>
        </row>
        <row r="564">
          <cell r="C564" t="str">
            <v>Rv0714</v>
          </cell>
          <cell r="D564" t="str">
            <v>information pathways</v>
          </cell>
        </row>
        <row r="565">
          <cell r="C565" t="str">
            <v>Rv0715</v>
          </cell>
          <cell r="D565" t="str">
            <v>information pathways</v>
          </cell>
        </row>
        <row r="566">
          <cell r="C566" t="str">
            <v>Rv0716</v>
          </cell>
          <cell r="D566" t="str">
            <v>information pathways</v>
          </cell>
        </row>
        <row r="567">
          <cell r="C567" t="str">
            <v>Rv0717</v>
          </cell>
          <cell r="D567" t="str">
            <v>information pathways</v>
          </cell>
        </row>
        <row r="568">
          <cell r="C568" t="str">
            <v>Rv0718</v>
          </cell>
          <cell r="D568" t="str">
            <v>information pathways</v>
          </cell>
        </row>
        <row r="569">
          <cell r="C569" t="str">
            <v>Rv0719</v>
          </cell>
          <cell r="D569" t="str">
            <v>information pathways</v>
          </cell>
        </row>
        <row r="570">
          <cell r="C570" t="str">
            <v>Rv0720</v>
          </cell>
          <cell r="D570" t="str">
            <v>information pathways</v>
          </cell>
        </row>
        <row r="571">
          <cell r="C571" t="str">
            <v>Rv0721</v>
          </cell>
          <cell r="D571" t="str">
            <v>information pathways</v>
          </cell>
        </row>
        <row r="572">
          <cell r="C572" t="str">
            <v>Rv0722</v>
          </cell>
          <cell r="D572" t="str">
            <v>information pathways</v>
          </cell>
        </row>
        <row r="573">
          <cell r="C573" t="str">
            <v>Rv0723</v>
          </cell>
          <cell r="D573" t="str">
            <v>information pathways</v>
          </cell>
        </row>
        <row r="574">
          <cell r="C574" t="str">
            <v>Rv0735</v>
          </cell>
          <cell r="D574" t="str">
            <v>information pathways</v>
          </cell>
        </row>
        <row r="575">
          <cell r="C575" t="str">
            <v>Rv0736</v>
          </cell>
          <cell r="D575" t="str">
            <v>information pathways</v>
          </cell>
        </row>
        <row r="576">
          <cell r="C576" t="str">
            <v>Rv0861c</v>
          </cell>
          <cell r="D576" t="str">
            <v>information pathways</v>
          </cell>
        </row>
        <row r="577">
          <cell r="C577" t="str">
            <v>Rv0937c</v>
          </cell>
          <cell r="D577" t="str">
            <v>information pathways</v>
          </cell>
        </row>
        <row r="578">
          <cell r="C578" t="str">
            <v>Rv0938</v>
          </cell>
          <cell r="D578" t="str">
            <v>information pathways</v>
          </cell>
        </row>
        <row r="579">
          <cell r="C579" t="str">
            <v>Rv0944</v>
          </cell>
          <cell r="D579" t="str">
            <v>information pathways</v>
          </cell>
        </row>
        <row r="580">
          <cell r="C580" t="str">
            <v>Rv0949</v>
          </cell>
          <cell r="D580" t="str">
            <v>information pathways</v>
          </cell>
        </row>
        <row r="581">
          <cell r="C581" t="str">
            <v>Rv0979A</v>
          </cell>
          <cell r="D581" t="str">
            <v>information pathways</v>
          </cell>
        </row>
        <row r="582">
          <cell r="C582" t="str">
            <v>Rv0995</v>
          </cell>
          <cell r="D582" t="str">
            <v>information pathways</v>
          </cell>
        </row>
        <row r="583">
          <cell r="C583" t="str">
            <v>Rv1007c</v>
          </cell>
          <cell r="D583" t="str">
            <v>information pathways</v>
          </cell>
        </row>
        <row r="584">
          <cell r="C584" t="str">
            <v>Rv1010</v>
          </cell>
          <cell r="D584" t="str">
            <v>information pathways</v>
          </cell>
        </row>
        <row r="585">
          <cell r="C585" t="str">
            <v>Rv1015c</v>
          </cell>
          <cell r="D585" t="str">
            <v>information pathways</v>
          </cell>
        </row>
        <row r="586">
          <cell r="C586" t="str">
            <v>Rv1020</v>
          </cell>
          <cell r="D586" t="str">
            <v>information pathways</v>
          </cell>
        </row>
        <row r="587">
          <cell r="C587" t="str">
            <v>Rv1080c</v>
          </cell>
          <cell r="D587" t="str">
            <v>information pathways</v>
          </cell>
        </row>
        <row r="588">
          <cell r="C588" t="str">
            <v>Rv1107c</v>
          </cell>
          <cell r="D588" t="str">
            <v>information pathways</v>
          </cell>
        </row>
        <row r="589">
          <cell r="C589" t="str">
            <v>Rv1108c</v>
          </cell>
          <cell r="D589" t="str">
            <v>information pathways</v>
          </cell>
        </row>
        <row r="590">
          <cell r="C590" t="str">
            <v>Rv1160</v>
          </cell>
          <cell r="D590" t="str">
            <v>information pathways</v>
          </cell>
        </row>
        <row r="591">
          <cell r="C591" t="str">
            <v>Rv1165</v>
          </cell>
          <cell r="D591" t="str">
            <v>information pathways</v>
          </cell>
        </row>
        <row r="592">
          <cell r="C592" t="str">
            <v>Rv1189</v>
          </cell>
          <cell r="D592" t="str">
            <v>information pathways</v>
          </cell>
        </row>
        <row r="593">
          <cell r="C593" t="str">
            <v>Rv1210</v>
          </cell>
          <cell r="D593" t="str">
            <v>information pathways</v>
          </cell>
        </row>
        <row r="594">
          <cell r="C594" t="str">
            <v>Rv1221</v>
          </cell>
          <cell r="D594" t="str">
            <v>information pathways</v>
          </cell>
        </row>
        <row r="595">
          <cell r="C595" t="str">
            <v>Rv1222</v>
          </cell>
          <cell r="D595" t="str">
            <v>information pathways</v>
          </cell>
        </row>
        <row r="596">
          <cell r="C596" t="str">
            <v>Rv1253</v>
          </cell>
          <cell r="D596" t="str">
            <v>information pathways</v>
          </cell>
        </row>
        <row r="597">
          <cell r="C597" t="str">
            <v>Rv1259</v>
          </cell>
          <cell r="D597" t="str">
            <v>information pathways</v>
          </cell>
        </row>
        <row r="598">
          <cell r="C598" t="str">
            <v>Rv1292</v>
          </cell>
          <cell r="D598" t="str">
            <v>information pathways</v>
          </cell>
        </row>
        <row r="599">
          <cell r="C599" t="str">
            <v>Rv1297</v>
          </cell>
          <cell r="D599" t="str">
            <v>information pathways</v>
          </cell>
        </row>
        <row r="600">
          <cell r="C600" t="str">
            <v>Rv1298</v>
          </cell>
          <cell r="D600" t="str">
            <v>information pathways</v>
          </cell>
        </row>
        <row r="601">
          <cell r="C601" t="str">
            <v>Rv1299</v>
          </cell>
          <cell r="D601" t="str">
            <v>information pathways</v>
          </cell>
        </row>
        <row r="602">
          <cell r="C602" t="str">
            <v>Rv1316c</v>
          </cell>
          <cell r="D602" t="str">
            <v>information pathways</v>
          </cell>
        </row>
        <row r="603">
          <cell r="C603" t="str">
            <v>Rv1317c</v>
          </cell>
          <cell r="D603" t="str">
            <v>information pathways</v>
          </cell>
        </row>
        <row r="604">
          <cell r="C604" t="str">
            <v>Rv1329c</v>
          </cell>
          <cell r="D604" t="str">
            <v>information pathways</v>
          </cell>
        </row>
        <row r="605">
          <cell r="C605" t="str">
            <v>Rv1340</v>
          </cell>
          <cell r="D605" t="str">
            <v>information pathways</v>
          </cell>
        </row>
        <row r="606">
          <cell r="C606" t="str">
            <v>Rv1364c</v>
          </cell>
          <cell r="D606" t="str">
            <v>information pathways</v>
          </cell>
        </row>
        <row r="607">
          <cell r="C607" t="str">
            <v>Rv1365c</v>
          </cell>
          <cell r="D607" t="str">
            <v>information pathways</v>
          </cell>
        </row>
        <row r="608">
          <cell r="C608" t="str">
            <v>Rv1388</v>
          </cell>
          <cell r="D608" t="str">
            <v>information pathways</v>
          </cell>
        </row>
        <row r="609">
          <cell r="C609" t="str">
            <v>Rv1390</v>
          </cell>
          <cell r="D609" t="str">
            <v>information pathways</v>
          </cell>
        </row>
        <row r="610">
          <cell r="C610" t="str">
            <v>Rv1402</v>
          </cell>
          <cell r="D610" t="str">
            <v>information pathways</v>
          </cell>
        </row>
        <row r="611">
          <cell r="C611" t="str">
            <v>Rv1406</v>
          </cell>
          <cell r="D611" t="str">
            <v>information pathways</v>
          </cell>
        </row>
        <row r="612">
          <cell r="C612" t="str">
            <v>Rv1407</v>
          </cell>
          <cell r="D612" t="str">
            <v>information pathways</v>
          </cell>
        </row>
        <row r="613">
          <cell r="C613" t="str">
            <v>Rv1420</v>
          </cell>
          <cell r="D613" t="str">
            <v>information pathways</v>
          </cell>
        </row>
        <row r="614">
          <cell r="C614" t="str">
            <v>Rv1536</v>
          </cell>
          <cell r="D614" t="str">
            <v>information pathways</v>
          </cell>
        </row>
        <row r="615">
          <cell r="C615" t="str">
            <v>Rv1537</v>
          </cell>
          <cell r="D615" t="str">
            <v>information pathways</v>
          </cell>
        </row>
        <row r="616">
          <cell r="C616" t="str">
            <v>Rv1547</v>
          </cell>
          <cell r="D616" t="str">
            <v>information pathways</v>
          </cell>
        </row>
        <row r="617">
          <cell r="C617" t="str">
            <v>Rv1629</v>
          </cell>
          <cell r="D617" t="str">
            <v>information pathways</v>
          </cell>
        </row>
        <row r="618">
          <cell r="C618" t="str">
            <v>Rv1630</v>
          </cell>
          <cell r="D618" t="str">
            <v>information pathways</v>
          </cell>
        </row>
        <row r="619">
          <cell r="C619" t="str">
            <v>Rv1633</v>
          </cell>
          <cell r="D619" t="str">
            <v>information pathways</v>
          </cell>
        </row>
        <row r="620">
          <cell r="C620" t="str">
            <v>Rv1638</v>
          </cell>
          <cell r="D620" t="str">
            <v>information pathways</v>
          </cell>
        </row>
        <row r="621">
          <cell r="C621" t="str">
            <v>Rv1640c</v>
          </cell>
          <cell r="D621" t="str">
            <v>information pathways</v>
          </cell>
        </row>
        <row r="622">
          <cell r="C622" t="str">
            <v>Rv1641</v>
          </cell>
          <cell r="D622" t="str">
            <v>information pathways</v>
          </cell>
        </row>
        <row r="623">
          <cell r="C623" t="str">
            <v>Rv1642</v>
          </cell>
          <cell r="D623" t="str">
            <v>information pathways</v>
          </cell>
        </row>
        <row r="624">
          <cell r="C624" t="str">
            <v>Rv1643</v>
          </cell>
          <cell r="D624" t="str">
            <v>information pathways</v>
          </cell>
        </row>
        <row r="625">
          <cell r="C625" t="str">
            <v>Rv1644</v>
          </cell>
          <cell r="D625" t="str">
            <v>information pathways</v>
          </cell>
        </row>
        <row r="626">
          <cell r="C626" t="str">
            <v>Rv1649</v>
          </cell>
          <cell r="D626" t="str">
            <v>information pathways</v>
          </cell>
        </row>
        <row r="627">
          <cell r="C627" t="str">
            <v>Rv1650</v>
          </cell>
          <cell r="D627" t="str">
            <v>information pathways</v>
          </cell>
        </row>
        <row r="628">
          <cell r="C628" t="str">
            <v>Rv1688</v>
          </cell>
          <cell r="D628" t="str">
            <v>information pathways</v>
          </cell>
        </row>
        <row r="629">
          <cell r="C629" t="str">
            <v>Rv1689</v>
          </cell>
          <cell r="D629" t="str">
            <v>information pathways</v>
          </cell>
        </row>
        <row r="630">
          <cell r="C630" t="str">
            <v>Rv1696</v>
          </cell>
          <cell r="D630" t="str">
            <v>information pathways</v>
          </cell>
        </row>
        <row r="631">
          <cell r="C631" t="str">
            <v>Rv1700</v>
          </cell>
          <cell r="D631" t="str">
            <v>information pathways</v>
          </cell>
        </row>
        <row r="632">
          <cell r="C632" t="str">
            <v>Rv1981c</v>
          </cell>
          <cell r="D632" t="str">
            <v>information pathways</v>
          </cell>
        </row>
        <row r="633">
          <cell r="C633" t="str">
            <v>Rv2055c</v>
          </cell>
          <cell r="D633" t="str">
            <v>information pathways</v>
          </cell>
        </row>
        <row r="634">
          <cell r="C634" t="str">
            <v>Rv2056c</v>
          </cell>
          <cell r="D634" t="str">
            <v>information pathways</v>
          </cell>
        </row>
        <row r="635">
          <cell r="C635" t="str">
            <v>Rv2057c</v>
          </cell>
          <cell r="D635" t="str">
            <v>information pathways</v>
          </cell>
        </row>
        <row r="636">
          <cell r="C636" t="str">
            <v>Rv2058c</v>
          </cell>
          <cell r="D636" t="str">
            <v>information pathways</v>
          </cell>
        </row>
        <row r="637">
          <cell r="C637" t="str">
            <v>Rv2069</v>
          </cell>
          <cell r="D637" t="str">
            <v>information pathways</v>
          </cell>
        </row>
        <row r="638">
          <cell r="C638" t="str">
            <v>Rv2090</v>
          </cell>
          <cell r="D638" t="str">
            <v>information pathways</v>
          </cell>
        </row>
        <row r="639">
          <cell r="C639" t="str">
            <v>Rv2092c</v>
          </cell>
          <cell r="D639" t="str">
            <v>information pathways</v>
          </cell>
        </row>
        <row r="640">
          <cell r="C640" t="str">
            <v>Rv2101</v>
          </cell>
          <cell r="D640" t="str">
            <v>information pathways</v>
          </cell>
        </row>
        <row r="641">
          <cell r="C641" t="str">
            <v>Rv2191</v>
          </cell>
          <cell r="D641" t="str">
            <v>information pathways</v>
          </cell>
        </row>
        <row r="642">
          <cell r="C642" t="str">
            <v>Rv2228c</v>
          </cell>
          <cell r="D642" t="str">
            <v>information pathways</v>
          </cell>
        </row>
        <row r="643">
          <cell r="C643" t="str">
            <v>Rv2343c</v>
          </cell>
          <cell r="D643" t="str">
            <v>information pathways</v>
          </cell>
        </row>
        <row r="644">
          <cell r="C644" t="str">
            <v>Rv2357c</v>
          </cell>
          <cell r="D644" t="str">
            <v>information pathways</v>
          </cell>
        </row>
        <row r="645">
          <cell r="C645" t="str">
            <v>Rv2362c</v>
          </cell>
          <cell r="D645" t="str">
            <v>information pathways</v>
          </cell>
        </row>
        <row r="646">
          <cell r="C646" t="str">
            <v>Rv2412</v>
          </cell>
          <cell r="D646" t="str">
            <v>information pathways</v>
          </cell>
        </row>
        <row r="647">
          <cell r="C647" t="str">
            <v>Rv2441c</v>
          </cell>
          <cell r="D647" t="str">
            <v>information pathways</v>
          </cell>
        </row>
        <row r="648">
          <cell r="C648" t="str">
            <v>Rv2442c</v>
          </cell>
          <cell r="D648" t="str">
            <v>information pathways</v>
          </cell>
        </row>
        <row r="649">
          <cell r="C649" t="str">
            <v>Rv2444c</v>
          </cell>
          <cell r="D649" t="str">
            <v>information pathways</v>
          </cell>
        </row>
        <row r="650">
          <cell r="C650" t="str">
            <v>Rv2448c</v>
          </cell>
          <cell r="D650" t="str">
            <v>information pathways</v>
          </cell>
        </row>
        <row r="651">
          <cell r="C651" t="str">
            <v>Rv2464c</v>
          </cell>
          <cell r="D651" t="str">
            <v>information pathways</v>
          </cell>
        </row>
        <row r="652">
          <cell r="C652" t="str">
            <v>Rv2528c</v>
          </cell>
          <cell r="D652" t="str">
            <v>information pathways</v>
          </cell>
        </row>
        <row r="653">
          <cell r="C653" t="str">
            <v>Rv2533c</v>
          </cell>
          <cell r="D653" t="str">
            <v>information pathways</v>
          </cell>
        </row>
        <row r="654">
          <cell r="C654" t="str">
            <v>Rv2534c</v>
          </cell>
          <cell r="D654" t="str">
            <v>information pathways</v>
          </cell>
        </row>
        <row r="655">
          <cell r="C655" t="str">
            <v>Rv2555c</v>
          </cell>
          <cell r="D655" t="str">
            <v>information pathways</v>
          </cell>
        </row>
        <row r="656">
          <cell r="C656" t="str">
            <v>Rv2572c</v>
          </cell>
          <cell r="D656" t="str">
            <v>information pathways</v>
          </cell>
        </row>
        <row r="657">
          <cell r="C657" t="str">
            <v>Rv2580c</v>
          </cell>
          <cell r="D657" t="str">
            <v>information pathways</v>
          </cell>
        </row>
        <row r="658">
          <cell r="C658" t="str">
            <v>Rv2582</v>
          </cell>
          <cell r="D658" t="str">
            <v>information pathways</v>
          </cell>
        </row>
        <row r="659">
          <cell r="C659" t="str">
            <v>Rv2592c</v>
          </cell>
          <cell r="D659" t="str">
            <v>information pathways</v>
          </cell>
        </row>
        <row r="660">
          <cell r="C660" t="str">
            <v>Rv2593c</v>
          </cell>
          <cell r="D660" t="str">
            <v>information pathways</v>
          </cell>
        </row>
        <row r="661">
          <cell r="C661" t="str">
            <v>Rv2594c</v>
          </cell>
          <cell r="D661" t="str">
            <v>information pathways</v>
          </cell>
        </row>
        <row r="662">
          <cell r="C662" t="str">
            <v>Rv2614c</v>
          </cell>
          <cell r="D662" t="str">
            <v>information pathways</v>
          </cell>
        </row>
        <row r="663">
          <cell r="C663" t="str">
            <v>Rv2703</v>
          </cell>
          <cell r="D663" t="str">
            <v>information pathways</v>
          </cell>
        </row>
        <row r="664">
          <cell r="C664" t="str">
            <v>Rv2710</v>
          </cell>
          <cell r="D664" t="str">
            <v>information pathways</v>
          </cell>
        </row>
        <row r="665">
          <cell r="C665" t="str">
            <v>Rv2736c</v>
          </cell>
          <cell r="D665" t="str">
            <v>information pathways</v>
          </cell>
        </row>
        <row r="666">
          <cell r="C666" t="str">
            <v>Rv2737c</v>
          </cell>
          <cell r="D666" t="str">
            <v>information pathways</v>
          </cell>
        </row>
        <row r="667">
          <cell r="C667" t="str">
            <v>Rv2755c</v>
          </cell>
          <cell r="D667" t="str">
            <v>information pathways</v>
          </cell>
        </row>
        <row r="668">
          <cell r="C668" t="str">
            <v>Rv2756c</v>
          </cell>
          <cell r="D668" t="str">
            <v>information pathways</v>
          </cell>
        </row>
        <row r="669">
          <cell r="C669" t="str">
            <v>Rv2761c</v>
          </cell>
          <cell r="D669" t="str">
            <v>information pathways</v>
          </cell>
        </row>
        <row r="670">
          <cell r="C670" t="str">
            <v>Rv2783c</v>
          </cell>
          <cell r="D670" t="str">
            <v>information pathways</v>
          </cell>
        </row>
        <row r="671">
          <cell r="C671" t="str">
            <v>Rv2785c</v>
          </cell>
          <cell r="D671" t="str">
            <v>information pathways</v>
          </cell>
        </row>
        <row r="672">
          <cell r="C672" t="str">
            <v>Rv2793c</v>
          </cell>
          <cell r="D672" t="str">
            <v>information pathways</v>
          </cell>
        </row>
        <row r="673">
          <cell r="C673" t="str">
            <v>Rv2836c</v>
          </cell>
          <cell r="D673" t="str">
            <v>information pathways</v>
          </cell>
        </row>
        <row r="674">
          <cell r="C674" t="str">
            <v>Rv2838c</v>
          </cell>
          <cell r="D674" t="str">
            <v>information pathways</v>
          </cell>
        </row>
        <row r="675">
          <cell r="C675" t="str">
            <v>Rv2839c</v>
          </cell>
          <cell r="D675" t="str">
            <v>information pathways</v>
          </cell>
        </row>
        <row r="676">
          <cell r="C676" t="str">
            <v>Rv2841c</v>
          </cell>
          <cell r="D676" t="str">
            <v>information pathways</v>
          </cell>
        </row>
        <row r="677">
          <cell r="C677" t="str">
            <v>Rv2845c</v>
          </cell>
          <cell r="D677" t="str">
            <v>information pathways</v>
          </cell>
        </row>
        <row r="678">
          <cell r="C678" t="str">
            <v>Rv2882c</v>
          </cell>
          <cell r="D678" t="str">
            <v>information pathways</v>
          </cell>
        </row>
        <row r="679">
          <cell r="C679" t="str">
            <v>Rv2889c</v>
          </cell>
          <cell r="D679" t="str">
            <v>information pathways</v>
          </cell>
        </row>
        <row r="680">
          <cell r="C680" t="str">
            <v>Rv2890c</v>
          </cell>
          <cell r="D680" t="str">
            <v>information pathways</v>
          </cell>
        </row>
        <row r="681">
          <cell r="C681" t="str">
            <v>Rv2902c</v>
          </cell>
          <cell r="D681" t="str">
            <v>information pathways</v>
          </cell>
        </row>
        <row r="682">
          <cell r="C682" t="str">
            <v>Rv2904c</v>
          </cell>
          <cell r="D682" t="str">
            <v>information pathways</v>
          </cell>
        </row>
        <row r="683">
          <cell r="C683" t="str">
            <v>Rv2906c</v>
          </cell>
          <cell r="D683" t="str">
            <v>information pathways</v>
          </cell>
        </row>
        <row r="684">
          <cell r="C684" t="str">
            <v>Rv2907c</v>
          </cell>
          <cell r="D684" t="str">
            <v>information pathways</v>
          </cell>
        </row>
        <row r="685">
          <cell r="C685" t="str">
            <v>Rv2909c</v>
          </cell>
          <cell r="D685" t="str">
            <v>information pathways</v>
          </cell>
        </row>
        <row r="686">
          <cell r="C686" t="str">
            <v>Rv2924c</v>
          </cell>
          <cell r="D686" t="str">
            <v>information pathways</v>
          </cell>
        </row>
        <row r="687">
          <cell r="C687" t="str">
            <v>Rv2925c</v>
          </cell>
          <cell r="D687" t="str">
            <v>information pathways</v>
          </cell>
        </row>
        <row r="688">
          <cell r="C688" t="str">
            <v>Rv2973c</v>
          </cell>
          <cell r="D688" t="str">
            <v>information pathways</v>
          </cell>
        </row>
        <row r="689">
          <cell r="C689" t="str">
            <v>Rv2976c</v>
          </cell>
          <cell r="D689" t="str">
            <v>information pathways</v>
          </cell>
        </row>
        <row r="690">
          <cell r="C690" t="str">
            <v>Rv2985</v>
          </cell>
          <cell r="D690" t="str">
            <v>information pathways</v>
          </cell>
        </row>
        <row r="691">
          <cell r="C691" t="str">
            <v>Rv2986c</v>
          </cell>
          <cell r="D691" t="str">
            <v>information pathways</v>
          </cell>
        </row>
        <row r="692">
          <cell r="C692" t="str">
            <v>Rv2992c</v>
          </cell>
          <cell r="D692" t="str">
            <v>information pathways</v>
          </cell>
        </row>
        <row r="693">
          <cell r="C693" t="str">
            <v>Rv3009c</v>
          </cell>
          <cell r="D693" t="str">
            <v>information pathways</v>
          </cell>
        </row>
        <row r="694">
          <cell r="C694" t="str">
            <v>Rv3011c</v>
          </cell>
          <cell r="D694" t="str">
            <v>information pathways</v>
          </cell>
        </row>
        <row r="695">
          <cell r="C695" t="str">
            <v>Rv3012c</v>
          </cell>
          <cell r="D695" t="str">
            <v>information pathways</v>
          </cell>
        </row>
        <row r="696">
          <cell r="C696" t="str">
            <v>Rv3014c</v>
          </cell>
          <cell r="D696" t="str">
            <v>information pathways</v>
          </cell>
        </row>
        <row r="697">
          <cell r="C697" t="str">
            <v>Rv3024c</v>
          </cell>
          <cell r="D697" t="str">
            <v>information pathways</v>
          </cell>
        </row>
        <row r="698">
          <cell r="C698" t="str">
            <v>Rv3048c</v>
          </cell>
          <cell r="D698" t="str">
            <v>information pathways</v>
          </cell>
        </row>
        <row r="699">
          <cell r="C699" t="str">
            <v>Rv3051c</v>
          </cell>
          <cell r="D699" t="str">
            <v>information pathways</v>
          </cell>
        </row>
        <row r="700">
          <cell r="C700" t="str">
            <v>Rv3052c</v>
          </cell>
          <cell r="D700" t="str">
            <v>information pathways</v>
          </cell>
        </row>
        <row r="701">
          <cell r="C701" t="str">
            <v>Rv3053c</v>
          </cell>
          <cell r="D701" t="str">
            <v>information pathways</v>
          </cell>
        </row>
        <row r="702">
          <cell r="C702" t="str">
            <v>Rv3056</v>
          </cell>
          <cell r="D702" t="str">
            <v>information pathways</v>
          </cell>
        </row>
        <row r="703">
          <cell r="C703" t="str">
            <v>Rv3062</v>
          </cell>
          <cell r="D703" t="str">
            <v>information pathways</v>
          </cell>
        </row>
        <row r="704">
          <cell r="C704" t="str">
            <v>Rv3105c</v>
          </cell>
          <cell r="D704" t="str">
            <v>information pathways</v>
          </cell>
        </row>
        <row r="705">
          <cell r="C705" t="str">
            <v>Rv3198c</v>
          </cell>
          <cell r="D705" t="str">
            <v>information pathways</v>
          </cell>
        </row>
        <row r="706">
          <cell r="C706" t="str">
            <v>Rv3201c</v>
          </cell>
          <cell r="D706" t="str">
            <v>information pathways</v>
          </cell>
        </row>
        <row r="707">
          <cell r="C707" t="str">
            <v>Rv3202c</v>
          </cell>
          <cell r="D707" t="str">
            <v>information pathways</v>
          </cell>
        </row>
        <row r="708">
          <cell r="C708" t="str">
            <v>Rv3204</v>
          </cell>
          <cell r="D708" t="str">
            <v>information pathways</v>
          </cell>
        </row>
        <row r="709">
          <cell r="C709" t="str">
            <v>Rv3211</v>
          </cell>
          <cell r="D709" t="str">
            <v>information pathways</v>
          </cell>
        </row>
        <row r="710">
          <cell r="C710" t="str">
            <v>Rv3221A</v>
          </cell>
          <cell r="D710" t="str">
            <v>information pathways</v>
          </cell>
        </row>
        <row r="711">
          <cell r="C711" t="str">
            <v>Rv3223c</v>
          </cell>
          <cell r="D711" t="str">
            <v>information pathways</v>
          </cell>
        </row>
        <row r="712">
          <cell r="C712" t="str">
            <v>Rv3241c</v>
          </cell>
          <cell r="D712" t="str">
            <v>information pathways</v>
          </cell>
        </row>
        <row r="713">
          <cell r="C713" t="str">
            <v>Rv3263</v>
          </cell>
          <cell r="D713" t="str">
            <v>information pathways</v>
          </cell>
        </row>
        <row r="714">
          <cell r="C714" t="str">
            <v>Rv3286c</v>
          </cell>
          <cell r="D714" t="str">
            <v>information pathways</v>
          </cell>
        </row>
        <row r="715">
          <cell r="C715" t="str">
            <v>Rv3287c</v>
          </cell>
          <cell r="D715" t="str">
            <v>information pathways</v>
          </cell>
        </row>
        <row r="716">
          <cell r="C716" t="str">
            <v>Rv3296</v>
          </cell>
          <cell r="D716" t="str">
            <v>information pathways</v>
          </cell>
        </row>
        <row r="717">
          <cell r="C717" t="str">
            <v>Rv3297</v>
          </cell>
          <cell r="D717" t="str">
            <v>information pathways</v>
          </cell>
        </row>
        <row r="718">
          <cell r="C718" t="str">
            <v>Rv3328c</v>
          </cell>
          <cell r="D718" t="str">
            <v>information pathways</v>
          </cell>
        </row>
        <row r="719">
          <cell r="C719" t="str">
            <v>Rv3336c</v>
          </cell>
          <cell r="D719" t="str">
            <v>information pathways</v>
          </cell>
        </row>
        <row r="720">
          <cell r="C720" t="str">
            <v>Rv3366</v>
          </cell>
          <cell r="D720" t="str">
            <v>information pathways</v>
          </cell>
        </row>
        <row r="721">
          <cell r="C721" t="str">
            <v>Rv3370c</v>
          </cell>
          <cell r="D721" t="str">
            <v>information pathways</v>
          </cell>
        </row>
        <row r="722">
          <cell r="C722" t="str">
            <v>Rv3414c</v>
          </cell>
          <cell r="D722" t="str">
            <v>information pathways</v>
          </cell>
        </row>
        <row r="723">
          <cell r="C723" t="str">
            <v>Rv3420c</v>
          </cell>
          <cell r="D723" t="str">
            <v>information pathways</v>
          </cell>
        </row>
        <row r="724">
          <cell r="C724" t="str">
            <v>Rv3442c</v>
          </cell>
          <cell r="D724" t="str">
            <v>information pathways</v>
          </cell>
        </row>
        <row r="725">
          <cell r="C725" t="str">
            <v>Rv3443c</v>
          </cell>
          <cell r="D725" t="str">
            <v>information pathways</v>
          </cell>
        </row>
        <row r="726">
          <cell r="C726" t="str">
            <v>Rv3455c</v>
          </cell>
          <cell r="D726" t="str">
            <v>information pathways</v>
          </cell>
        </row>
        <row r="727">
          <cell r="C727" t="str">
            <v>Rv3456c</v>
          </cell>
          <cell r="D727" t="str">
            <v>information pathways</v>
          </cell>
        </row>
        <row r="728">
          <cell r="C728" t="str">
            <v>Rv3457c</v>
          </cell>
          <cell r="D728" t="str">
            <v>information pathways</v>
          </cell>
        </row>
        <row r="729">
          <cell r="C729" t="str">
            <v>Rv3458c</v>
          </cell>
          <cell r="D729" t="str">
            <v>information pathways</v>
          </cell>
        </row>
        <row r="730">
          <cell r="C730" t="str">
            <v>Rv3459c</v>
          </cell>
          <cell r="D730" t="str">
            <v>information pathways</v>
          </cell>
        </row>
        <row r="731">
          <cell r="C731" t="str">
            <v>Rv3460c</v>
          </cell>
          <cell r="D731" t="str">
            <v>information pathways</v>
          </cell>
        </row>
        <row r="732">
          <cell r="C732" t="str">
            <v>Rv3461c</v>
          </cell>
          <cell r="D732" t="str">
            <v>information pathways</v>
          </cell>
        </row>
        <row r="733">
          <cell r="C733" t="str">
            <v>Rv3462c</v>
          </cell>
          <cell r="D733" t="str">
            <v>information pathways</v>
          </cell>
        </row>
        <row r="734">
          <cell r="C734" t="str">
            <v>Rv3580c</v>
          </cell>
          <cell r="D734" t="str">
            <v>information pathways</v>
          </cell>
        </row>
        <row r="735">
          <cell r="C735" t="str">
            <v>Rv3585</v>
          </cell>
          <cell r="D735" t="str">
            <v>information pathways</v>
          </cell>
        </row>
        <row r="736">
          <cell r="C736" t="str">
            <v>Rv3589</v>
          </cell>
          <cell r="D736" t="str">
            <v>information pathways</v>
          </cell>
        </row>
        <row r="737">
          <cell r="C737" t="str">
            <v>Rv3597c</v>
          </cell>
          <cell r="D737" t="str">
            <v>information pathways</v>
          </cell>
        </row>
        <row r="738">
          <cell r="C738" t="str">
            <v>Rv3598c</v>
          </cell>
          <cell r="D738" t="str">
            <v>information pathways</v>
          </cell>
        </row>
        <row r="739">
          <cell r="C739" t="str">
            <v>Rv3644c</v>
          </cell>
          <cell r="D739" t="str">
            <v>information pathways</v>
          </cell>
        </row>
        <row r="740">
          <cell r="C740" t="str">
            <v>Rv3646c</v>
          </cell>
          <cell r="D740" t="str">
            <v>information pathways</v>
          </cell>
        </row>
        <row r="741">
          <cell r="C741" t="str">
            <v>Rv3649</v>
          </cell>
          <cell r="D741" t="str">
            <v>information pathways</v>
          </cell>
        </row>
        <row r="742">
          <cell r="C742" t="str">
            <v>Rv3674c</v>
          </cell>
          <cell r="D742" t="str">
            <v>information pathways</v>
          </cell>
        </row>
        <row r="743">
          <cell r="C743" t="str">
            <v>Rv3687c</v>
          </cell>
          <cell r="D743" t="str">
            <v>information pathways</v>
          </cell>
        </row>
        <row r="744">
          <cell r="C744" t="str">
            <v>Rv3711c</v>
          </cell>
          <cell r="D744" t="str">
            <v>information pathways</v>
          </cell>
        </row>
        <row r="745">
          <cell r="C745" t="str">
            <v>Rv3715c</v>
          </cell>
          <cell r="D745" t="str">
            <v>information pathways</v>
          </cell>
        </row>
        <row r="746">
          <cell r="C746" t="str">
            <v>Rv3721c</v>
          </cell>
          <cell r="D746" t="str">
            <v>information pathways</v>
          </cell>
        </row>
        <row r="747">
          <cell r="C747" t="str">
            <v>Rv3731</v>
          </cell>
          <cell r="D747" t="str">
            <v>information pathways</v>
          </cell>
        </row>
        <row r="748">
          <cell r="C748" t="str">
            <v>Rv3834c</v>
          </cell>
          <cell r="D748" t="str">
            <v>information pathways</v>
          </cell>
        </row>
        <row r="749">
          <cell r="C749" t="str">
            <v>Rv3852</v>
          </cell>
          <cell r="D749" t="str">
            <v>information pathways</v>
          </cell>
        </row>
        <row r="750">
          <cell r="C750" t="str">
            <v>Rv3907c</v>
          </cell>
          <cell r="D750" t="str">
            <v>information pathways</v>
          </cell>
        </row>
        <row r="751">
          <cell r="C751" t="str">
            <v>Rv3908</v>
          </cell>
          <cell r="D751" t="str">
            <v>information pathways</v>
          </cell>
        </row>
        <row r="752">
          <cell r="C752" t="str">
            <v>Rv3911</v>
          </cell>
          <cell r="D752" t="str">
            <v>information pathways</v>
          </cell>
        </row>
        <row r="753">
          <cell r="C753" t="str">
            <v>Rv3923c</v>
          </cell>
          <cell r="D753" t="str">
            <v>information pathways</v>
          </cell>
        </row>
        <row r="754">
          <cell r="C754" t="str">
            <v>Rv3924c</v>
          </cell>
          <cell r="D754" t="str">
            <v>information pathways</v>
          </cell>
        </row>
        <row r="755">
          <cell r="C755" t="str">
            <v>Rv0007</v>
          </cell>
          <cell r="D755" t="str">
            <v>cell wall and cell processes</v>
          </cell>
        </row>
        <row r="756">
          <cell r="C756" t="str">
            <v>Rv0008c</v>
          </cell>
          <cell r="D756" t="str">
            <v>cell wall and cell processes</v>
          </cell>
        </row>
        <row r="757">
          <cell r="C757" t="str">
            <v>Rv0010c</v>
          </cell>
          <cell r="D757" t="str">
            <v>cell wall and cell processes</v>
          </cell>
        </row>
        <row r="758">
          <cell r="C758" t="str">
            <v>Rv0011c</v>
          </cell>
          <cell r="D758" t="str">
            <v>cell wall and cell processes</v>
          </cell>
        </row>
        <row r="759">
          <cell r="C759" t="str">
            <v>Rv0012</v>
          </cell>
          <cell r="D759" t="str">
            <v>cell wall and cell processes</v>
          </cell>
        </row>
        <row r="760">
          <cell r="C760" t="str">
            <v>Rv0016c</v>
          </cell>
          <cell r="D760" t="str">
            <v>cell wall and cell processes</v>
          </cell>
        </row>
        <row r="761">
          <cell r="C761" t="str">
            <v>Rv0017c</v>
          </cell>
          <cell r="D761" t="str">
            <v>cell wall and cell processes</v>
          </cell>
        </row>
        <row r="762">
          <cell r="C762" t="str">
            <v>Rv0037c</v>
          </cell>
          <cell r="D762" t="str">
            <v>cell wall and cell processes</v>
          </cell>
        </row>
        <row r="763">
          <cell r="C763" t="str">
            <v>Rv0039c</v>
          </cell>
          <cell r="D763" t="str">
            <v>cell wall and cell processes</v>
          </cell>
        </row>
        <row r="764">
          <cell r="C764" t="str">
            <v>Rv0040c</v>
          </cell>
          <cell r="D764" t="str">
            <v>cell wall and cell processes</v>
          </cell>
        </row>
        <row r="765">
          <cell r="C765" t="str">
            <v>Rv0048c</v>
          </cell>
          <cell r="D765" t="str">
            <v>cell wall and cell processes</v>
          </cell>
        </row>
        <row r="766">
          <cell r="C766" t="str">
            <v>Rv0050</v>
          </cell>
          <cell r="D766" t="str">
            <v>cell wall and cell processes</v>
          </cell>
        </row>
        <row r="767">
          <cell r="C767" t="str">
            <v>Rv0051</v>
          </cell>
          <cell r="D767" t="str">
            <v>cell wall and cell processes</v>
          </cell>
        </row>
        <row r="768">
          <cell r="C768" t="str">
            <v>Rv0064</v>
          </cell>
          <cell r="D768" t="str">
            <v>cell wall and cell processes</v>
          </cell>
        </row>
        <row r="769">
          <cell r="C769" t="str">
            <v>Rv0072</v>
          </cell>
          <cell r="D769" t="str">
            <v>cell wall and cell processes</v>
          </cell>
        </row>
        <row r="770">
          <cell r="C770" t="str">
            <v>Rv0073</v>
          </cell>
          <cell r="D770" t="str">
            <v>cell wall and cell processes</v>
          </cell>
        </row>
        <row r="771">
          <cell r="C771" t="str">
            <v>Rv0076c</v>
          </cell>
          <cell r="D771" t="str">
            <v>cell wall and cell processes</v>
          </cell>
        </row>
        <row r="772">
          <cell r="C772" t="str">
            <v>Rv0090</v>
          </cell>
          <cell r="D772" t="str">
            <v>cell wall and cell processes</v>
          </cell>
        </row>
        <row r="773">
          <cell r="C773" t="str">
            <v>Rv0092</v>
          </cell>
          <cell r="D773" t="str">
            <v>cell wall and cell processes</v>
          </cell>
        </row>
        <row r="774">
          <cell r="C774" t="str">
            <v>Rv0093c</v>
          </cell>
          <cell r="D774" t="str">
            <v>cell wall and cell processes</v>
          </cell>
        </row>
        <row r="775">
          <cell r="C775" t="str">
            <v>Rv0102</v>
          </cell>
          <cell r="D775" t="str">
            <v>cell wall and cell processes</v>
          </cell>
        </row>
        <row r="776">
          <cell r="C776" t="str">
            <v>Rv0103c</v>
          </cell>
          <cell r="D776" t="str">
            <v>cell wall and cell processes</v>
          </cell>
        </row>
        <row r="777">
          <cell r="C777" t="str">
            <v>Rv0107c</v>
          </cell>
          <cell r="D777" t="str">
            <v>cell wall and cell processes</v>
          </cell>
        </row>
        <row r="778">
          <cell r="C778" t="str">
            <v>Rv0110</v>
          </cell>
          <cell r="D778" t="str">
            <v>cell wall and cell processes</v>
          </cell>
        </row>
        <row r="779">
          <cell r="C779" t="str">
            <v>Rv0112</v>
          </cell>
          <cell r="D779" t="str">
            <v>cell wall and cell processes</v>
          </cell>
        </row>
        <row r="780">
          <cell r="C780" t="str">
            <v>Rv0113</v>
          </cell>
          <cell r="D780" t="str">
            <v>cell wall and cell processes</v>
          </cell>
        </row>
        <row r="781">
          <cell r="C781" t="str">
            <v>Rv0114</v>
          </cell>
          <cell r="D781" t="str">
            <v>cell wall and cell processes</v>
          </cell>
        </row>
        <row r="782">
          <cell r="C782" t="str">
            <v>Rv0115</v>
          </cell>
          <cell r="D782" t="str">
            <v>cell wall and cell processes</v>
          </cell>
        </row>
        <row r="783">
          <cell r="C783" t="str">
            <v>Rv0116c</v>
          </cell>
          <cell r="D783" t="str">
            <v>cell wall and cell processes</v>
          </cell>
        </row>
        <row r="784">
          <cell r="C784" t="str">
            <v>Rv0128</v>
          </cell>
          <cell r="D784" t="str">
            <v>cell wall and cell processes</v>
          </cell>
        </row>
        <row r="785">
          <cell r="C785" t="str">
            <v>Rv0143c</v>
          </cell>
          <cell r="D785" t="str">
            <v>cell wall and cell processes</v>
          </cell>
        </row>
        <row r="786">
          <cell r="C786" t="str">
            <v>Rv0173</v>
          </cell>
          <cell r="D786" t="str">
            <v>cell wall and cell processes</v>
          </cell>
        </row>
        <row r="787">
          <cell r="C787" t="str">
            <v>Rv0175</v>
          </cell>
          <cell r="D787" t="str">
            <v>cell wall and cell processes</v>
          </cell>
        </row>
        <row r="788">
          <cell r="C788" t="str">
            <v>Rv0176</v>
          </cell>
          <cell r="D788" t="str">
            <v>cell wall and cell processes</v>
          </cell>
        </row>
        <row r="789">
          <cell r="C789" t="str">
            <v>Rv0178</v>
          </cell>
          <cell r="D789" t="str">
            <v>cell wall and cell processes</v>
          </cell>
        </row>
        <row r="790">
          <cell r="C790" t="str">
            <v>Rv0179c</v>
          </cell>
          <cell r="D790" t="str">
            <v>cell wall and cell processes</v>
          </cell>
        </row>
        <row r="791">
          <cell r="C791" t="str">
            <v>Rv0180c</v>
          </cell>
          <cell r="D791" t="str">
            <v>cell wall and cell processes</v>
          </cell>
        </row>
        <row r="792">
          <cell r="C792" t="str">
            <v>Rv0188</v>
          </cell>
          <cell r="D792" t="str">
            <v>cell wall and cell processes</v>
          </cell>
        </row>
        <row r="793">
          <cell r="C793" t="str">
            <v>Rv0191</v>
          </cell>
          <cell r="D793" t="str">
            <v>cell wall and cell processes</v>
          </cell>
        </row>
        <row r="794">
          <cell r="C794" t="str">
            <v>Rv0192A</v>
          </cell>
          <cell r="D794" t="str">
            <v>cell wall and cell processes</v>
          </cell>
        </row>
        <row r="795">
          <cell r="C795" t="str">
            <v>Rv0194</v>
          </cell>
          <cell r="D795" t="str">
            <v>cell wall and cell processes</v>
          </cell>
        </row>
        <row r="796">
          <cell r="C796" t="str">
            <v>Rv0199</v>
          </cell>
          <cell r="D796" t="str">
            <v>cell wall and cell processes</v>
          </cell>
        </row>
        <row r="797">
          <cell r="C797" t="str">
            <v>Rv0200</v>
          </cell>
          <cell r="D797" t="str">
            <v>cell wall and cell processes</v>
          </cell>
        </row>
        <row r="798">
          <cell r="C798" t="str">
            <v>Rv0202c</v>
          </cell>
          <cell r="D798" t="str">
            <v>cell wall and cell processes</v>
          </cell>
        </row>
        <row r="799">
          <cell r="C799" t="str">
            <v>Rv0203</v>
          </cell>
          <cell r="D799" t="str">
            <v>cell wall and cell processes</v>
          </cell>
        </row>
        <row r="800">
          <cell r="C800" t="str">
            <v>Rv0204c</v>
          </cell>
          <cell r="D800" t="str">
            <v>cell wall and cell processes</v>
          </cell>
        </row>
        <row r="801">
          <cell r="C801" t="str">
            <v>Rv0205</v>
          </cell>
          <cell r="D801" t="str">
            <v>cell wall and cell processes</v>
          </cell>
        </row>
        <row r="802">
          <cell r="C802" t="str">
            <v>Rv0206c</v>
          </cell>
          <cell r="D802" t="str">
            <v>cell wall and cell processes</v>
          </cell>
        </row>
        <row r="803">
          <cell r="C803" t="str">
            <v>Rv0218</v>
          </cell>
          <cell r="D803" t="str">
            <v>cell wall and cell processes</v>
          </cell>
        </row>
        <row r="804">
          <cell r="C804" t="str">
            <v>Rv0219</v>
          </cell>
          <cell r="D804" t="str">
            <v>cell wall and cell processes</v>
          </cell>
        </row>
        <row r="805">
          <cell r="C805" t="str">
            <v>Rv0225</v>
          </cell>
          <cell r="D805" t="str">
            <v>cell wall and cell processes</v>
          </cell>
        </row>
        <row r="806">
          <cell r="C806" t="str">
            <v>Rv0226c</v>
          </cell>
          <cell r="D806" t="str">
            <v>cell wall and cell processes</v>
          </cell>
        </row>
        <row r="807">
          <cell r="C807" t="str">
            <v>Rv0227c</v>
          </cell>
          <cell r="D807" t="str">
            <v>cell wall and cell processes</v>
          </cell>
        </row>
        <row r="808">
          <cell r="C808" t="str">
            <v>Rv0229c</v>
          </cell>
          <cell r="D808" t="str">
            <v>cell wall and cell processes</v>
          </cell>
        </row>
        <row r="809">
          <cell r="C809" t="str">
            <v>Rv0235c</v>
          </cell>
          <cell r="D809" t="str">
            <v>cell wall and cell processes</v>
          </cell>
        </row>
        <row r="810">
          <cell r="C810" t="str">
            <v>Rv0236c</v>
          </cell>
          <cell r="D810" t="str">
            <v>cell wall and cell processes</v>
          </cell>
        </row>
        <row r="811">
          <cell r="C811" t="str">
            <v>Rv0236A</v>
          </cell>
          <cell r="D811" t="str">
            <v>cell wall and cell processes</v>
          </cell>
        </row>
        <row r="812">
          <cell r="C812" t="str">
            <v>Rv0237</v>
          </cell>
          <cell r="D812" t="str">
            <v>cell wall and cell processes</v>
          </cell>
        </row>
        <row r="813">
          <cell r="C813" t="str">
            <v>Rv0246</v>
          </cell>
          <cell r="D813" t="str">
            <v>cell wall and cell processes</v>
          </cell>
        </row>
        <row r="814">
          <cell r="C814" t="str">
            <v>Rv0261c</v>
          </cell>
          <cell r="D814" t="str">
            <v>cell wall and cell processes</v>
          </cell>
        </row>
        <row r="815">
          <cell r="C815" t="str">
            <v>Rv0265c</v>
          </cell>
          <cell r="D815" t="str">
            <v>cell wall and cell processes</v>
          </cell>
        </row>
        <row r="816">
          <cell r="C816" t="str">
            <v>Rv0267</v>
          </cell>
          <cell r="D816" t="str">
            <v>cell wall and cell processes</v>
          </cell>
        </row>
        <row r="817">
          <cell r="C817" t="str">
            <v>Rv0282</v>
          </cell>
          <cell r="D817" t="str">
            <v>cell wall and cell processes</v>
          </cell>
        </row>
        <row r="818">
          <cell r="C818" t="str">
            <v>Rv0283</v>
          </cell>
          <cell r="D818" t="str">
            <v>cell wall and cell processes</v>
          </cell>
        </row>
        <row r="819">
          <cell r="C819" t="str">
            <v>Rv0284</v>
          </cell>
          <cell r="D819" t="str">
            <v>cell wall and cell processes</v>
          </cell>
        </row>
        <row r="820">
          <cell r="C820" t="str">
            <v>Rv0287</v>
          </cell>
          <cell r="D820" t="str">
            <v>cell wall and cell processes</v>
          </cell>
        </row>
        <row r="821">
          <cell r="C821" t="str">
            <v>Rv0288</v>
          </cell>
          <cell r="D821" t="str">
            <v>cell wall and cell processes</v>
          </cell>
        </row>
        <row r="822">
          <cell r="C822" t="str">
            <v>Rv0289</v>
          </cell>
          <cell r="D822" t="str">
            <v>cell wall and cell processes</v>
          </cell>
        </row>
        <row r="823">
          <cell r="C823" t="str">
            <v>Rv0290</v>
          </cell>
          <cell r="D823" t="str">
            <v>cell wall and cell processes</v>
          </cell>
        </row>
        <row r="824">
          <cell r="C824" t="str">
            <v>Rv0292</v>
          </cell>
          <cell r="D824" t="str">
            <v>cell wall and cell processes</v>
          </cell>
        </row>
        <row r="825">
          <cell r="C825" t="str">
            <v>Rv0308</v>
          </cell>
          <cell r="D825" t="str">
            <v>cell wall and cell processes</v>
          </cell>
        </row>
        <row r="826">
          <cell r="C826" t="str">
            <v>Rv0309</v>
          </cell>
          <cell r="D826" t="str">
            <v>cell wall and cell processes</v>
          </cell>
        </row>
        <row r="827">
          <cell r="C827" t="str">
            <v>Rv0314c</v>
          </cell>
          <cell r="D827" t="str">
            <v>cell wall and cell processes</v>
          </cell>
        </row>
        <row r="828">
          <cell r="C828" t="str">
            <v>Rv0318c</v>
          </cell>
          <cell r="D828" t="str">
            <v>cell wall and cell processes</v>
          </cell>
        </row>
        <row r="829">
          <cell r="C829" t="str">
            <v>Rv0320</v>
          </cell>
          <cell r="D829" t="str">
            <v>cell wall and cell processes</v>
          </cell>
        </row>
        <row r="830">
          <cell r="C830" t="str">
            <v>Rv0341</v>
          </cell>
          <cell r="D830" t="str">
            <v>cell wall and cell processes</v>
          </cell>
        </row>
        <row r="831">
          <cell r="C831" t="str">
            <v>Rv0342</v>
          </cell>
          <cell r="D831" t="str">
            <v>cell wall and cell processes</v>
          </cell>
        </row>
        <row r="832">
          <cell r="C832" t="str">
            <v>Rv0343</v>
          </cell>
          <cell r="D832" t="str">
            <v>cell wall and cell processes</v>
          </cell>
        </row>
        <row r="833">
          <cell r="C833" t="str">
            <v>Rv0344c</v>
          </cell>
          <cell r="D833" t="str">
            <v>cell wall and cell processes</v>
          </cell>
        </row>
        <row r="834">
          <cell r="C834" t="str">
            <v>Rv0346c</v>
          </cell>
          <cell r="D834" t="str">
            <v>cell wall and cell processes</v>
          </cell>
        </row>
        <row r="835">
          <cell r="C835" t="str">
            <v>Rv0347</v>
          </cell>
          <cell r="D835" t="str">
            <v>cell wall and cell processes</v>
          </cell>
        </row>
        <row r="836">
          <cell r="C836" t="str">
            <v>Rv0359</v>
          </cell>
          <cell r="D836" t="str">
            <v>cell wall and cell processes</v>
          </cell>
        </row>
        <row r="837">
          <cell r="C837" t="str">
            <v>Rv0361</v>
          </cell>
          <cell r="D837" t="str">
            <v>cell wall and cell processes</v>
          </cell>
        </row>
        <row r="838">
          <cell r="C838" t="str">
            <v>Rv0362</v>
          </cell>
          <cell r="D838" t="str">
            <v>cell wall and cell processes</v>
          </cell>
        </row>
        <row r="839">
          <cell r="C839" t="str">
            <v>Rv0364</v>
          </cell>
          <cell r="D839" t="str">
            <v>cell wall and cell processes</v>
          </cell>
        </row>
        <row r="840">
          <cell r="C840" t="str">
            <v>Rv0379</v>
          </cell>
          <cell r="D840" t="str">
            <v>cell wall and cell processes</v>
          </cell>
        </row>
        <row r="841">
          <cell r="C841" t="str">
            <v>Rv0383c</v>
          </cell>
          <cell r="D841" t="str">
            <v>cell wall and cell processes</v>
          </cell>
        </row>
        <row r="842">
          <cell r="C842" t="str">
            <v>Rv0394c</v>
          </cell>
          <cell r="D842" t="str">
            <v>cell wall and cell processes</v>
          </cell>
        </row>
        <row r="843">
          <cell r="C843" t="str">
            <v>Rv0398c</v>
          </cell>
          <cell r="D843" t="str">
            <v>cell wall and cell processes</v>
          </cell>
        </row>
        <row r="844">
          <cell r="C844" t="str">
            <v>Rv0399c</v>
          </cell>
          <cell r="D844" t="str">
            <v>cell wall and cell processes</v>
          </cell>
        </row>
        <row r="845">
          <cell r="C845" t="str">
            <v>Rv0401</v>
          </cell>
          <cell r="D845" t="str">
            <v>cell wall and cell processes</v>
          </cell>
        </row>
        <row r="846">
          <cell r="C846" t="str">
            <v>Rv0402c</v>
          </cell>
          <cell r="D846" t="str">
            <v>cell wall and cell processes</v>
          </cell>
        </row>
        <row r="847">
          <cell r="C847" t="str">
            <v>Rv0403c</v>
          </cell>
          <cell r="D847" t="str">
            <v>cell wall and cell processes</v>
          </cell>
        </row>
        <row r="848">
          <cell r="C848" t="str">
            <v>Rv0411c</v>
          </cell>
          <cell r="D848" t="str">
            <v>cell wall and cell processes</v>
          </cell>
        </row>
        <row r="849">
          <cell r="C849" t="str">
            <v>Rv0412c</v>
          </cell>
          <cell r="D849" t="str">
            <v>cell wall and cell processes</v>
          </cell>
        </row>
        <row r="850">
          <cell r="C850" t="str">
            <v>Rv0418</v>
          </cell>
          <cell r="D850" t="str">
            <v>cell wall and cell processes</v>
          </cell>
        </row>
        <row r="851">
          <cell r="C851" t="str">
            <v>Rv0419</v>
          </cell>
          <cell r="D851" t="str">
            <v>cell wall and cell processes</v>
          </cell>
        </row>
        <row r="852">
          <cell r="C852" t="str">
            <v>Rv0420c</v>
          </cell>
          <cell r="D852" t="str">
            <v>cell wall and cell processes</v>
          </cell>
        </row>
        <row r="853">
          <cell r="C853" t="str">
            <v>Rv0425c</v>
          </cell>
          <cell r="D853" t="str">
            <v>cell wall and cell processes</v>
          </cell>
        </row>
        <row r="854">
          <cell r="C854" t="str">
            <v>Rv0426c</v>
          </cell>
          <cell r="D854" t="str">
            <v>cell wall and cell processes</v>
          </cell>
        </row>
        <row r="855">
          <cell r="C855" t="str">
            <v>Rv0431</v>
          </cell>
          <cell r="D855" t="str">
            <v>cell wall and cell processes</v>
          </cell>
        </row>
        <row r="856">
          <cell r="C856" t="str">
            <v>Rv0435c</v>
          </cell>
          <cell r="D856" t="str">
            <v>cell wall and cell processes</v>
          </cell>
        </row>
        <row r="857">
          <cell r="C857" t="str">
            <v>Rv0446c</v>
          </cell>
          <cell r="D857" t="str">
            <v>cell wall and cell processes</v>
          </cell>
        </row>
        <row r="858">
          <cell r="C858" t="str">
            <v>Rv0450c</v>
          </cell>
          <cell r="D858" t="str">
            <v>cell wall and cell processes</v>
          </cell>
        </row>
        <row r="859">
          <cell r="C859" t="str">
            <v>Rv0451c</v>
          </cell>
          <cell r="D859" t="str">
            <v>cell wall and cell processes</v>
          </cell>
        </row>
        <row r="860">
          <cell r="C860" t="str">
            <v>Rv0461</v>
          </cell>
          <cell r="D860" t="str">
            <v>cell wall and cell processes</v>
          </cell>
        </row>
        <row r="861">
          <cell r="C861" t="str">
            <v>Rv0463</v>
          </cell>
          <cell r="D861" t="str">
            <v>cell wall and cell processes</v>
          </cell>
        </row>
        <row r="862">
          <cell r="C862" t="str">
            <v>Rv0473</v>
          </cell>
          <cell r="D862" t="str">
            <v>cell wall and cell processes</v>
          </cell>
        </row>
        <row r="863">
          <cell r="C863" t="str">
            <v>Rv0475</v>
          </cell>
          <cell r="D863" t="str">
            <v>cell wall and cell processes</v>
          </cell>
        </row>
        <row r="864">
          <cell r="C864" t="str">
            <v>Rv0476</v>
          </cell>
          <cell r="D864" t="str">
            <v>cell wall and cell processes</v>
          </cell>
        </row>
        <row r="865">
          <cell r="C865" t="str">
            <v>Rv0477</v>
          </cell>
          <cell r="D865" t="str">
            <v>cell wall and cell processes</v>
          </cell>
        </row>
        <row r="866">
          <cell r="C866" t="str">
            <v>Rv0479c</v>
          </cell>
          <cell r="D866" t="str">
            <v>cell wall and cell processes</v>
          </cell>
        </row>
        <row r="867">
          <cell r="C867" t="str">
            <v>Rv0482</v>
          </cell>
          <cell r="D867" t="str">
            <v>cell wall and cell processes</v>
          </cell>
        </row>
        <row r="868">
          <cell r="C868" t="str">
            <v>Rv0483</v>
          </cell>
          <cell r="D868" t="str">
            <v>cell wall and cell processes</v>
          </cell>
        </row>
        <row r="869">
          <cell r="C869" t="str">
            <v>Rv0488</v>
          </cell>
          <cell r="D869" t="str">
            <v>cell wall and cell processes</v>
          </cell>
        </row>
        <row r="870">
          <cell r="C870" t="str">
            <v>Rv0497</v>
          </cell>
          <cell r="D870" t="str">
            <v>cell wall and cell processes</v>
          </cell>
        </row>
        <row r="871">
          <cell r="C871" t="str">
            <v>Rv0506</v>
          </cell>
          <cell r="D871" t="str">
            <v>cell wall and cell processes</v>
          </cell>
        </row>
        <row r="872">
          <cell r="C872" t="str">
            <v>Rv0507</v>
          </cell>
          <cell r="D872" t="str">
            <v>cell wall and cell processes</v>
          </cell>
        </row>
        <row r="873">
          <cell r="C873" t="str">
            <v>Rv0513</v>
          </cell>
          <cell r="D873" t="str">
            <v>cell wall and cell processes</v>
          </cell>
        </row>
        <row r="874">
          <cell r="C874" t="str">
            <v>Rv0514</v>
          </cell>
          <cell r="D874" t="str">
            <v>cell wall and cell processes</v>
          </cell>
        </row>
        <row r="875">
          <cell r="C875" t="str">
            <v>Rv0518</v>
          </cell>
          <cell r="D875" t="str">
            <v>cell wall and cell processes</v>
          </cell>
        </row>
        <row r="876">
          <cell r="C876" t="str">
            <v>Rv0519c</v>
          </cell>
          <cell r="D876" t="str">
            <v>cell wall and cell processes</v>
          </cell>
        </row>
        <row r="877">
          <cell r="C877" t="str">
            <v>Rv0522</v>
          </cell>
          <cell r="D877" t="str">
            <v>cell wall and cell processes</v>
          </cell>
        </row>
        <row r="878">
          <cell r="C878" t="str">
            <v>Rv0528</v>
          </cell>
          <cell r="D878" t="str">
            <v>cell wall and cell processes</v>
          </cell>
        </row>
        <row r="879">
          <cell r="C879" t="str">
            <v>Rv0531</v>
          </cell>
          <cell r="D879" t="str">
            <v>cell wall and cell processes</v>
          </cell>
        </row>
        <row r="880">
          <cell r="C880" t="str">
            <v>Rv0537c</v>
          </cell>
          <cell r="D880" t="str">
            <v>cell wall and cell processes</v>
          </cell>
        </row>
        <row r="881">
          <cell r="C881" t="str">
            <v>Rv0538</v>
          </cell>
          <cell r="D881" t="str">
            <v>cell wall and cell processes</v>
          </cell>
        </row>
        <row r="882">
          <cell r="C882" t="str">
            <v>Rv0541c</v>
          </cell>
          <cell r="D882" t="str">
            <v>cell wall and cell processes</v>
          </cell>
        </row>
        <row r="883">
          <cell r="C883" t="str">
            <v>Rv0544c</v>
          </cell>
          <cell r="D883" t="str">
            <v>cell wall and cell processes</v>
          </cell>
        </row>
        <row r="884">
          <cell r="C884" t="str">
            <v>Rv0545c</v>
          </cell>
          <cell r="D884" t="str">
            <v>cell wall and cell processes</v>
          </cell>
        </row>
        <row r="885">
          <cell r="C885" t="str">
            <v>Rv0556</v>
          </cell>
          <cell r="D885" t="str">
            <v>cell wall and cell processes</v>
          </cell>
        </row>
        <row r="886">
          <cell r="C886" t="str">
            <v>Rv0559c</v>
          </cell>
          <cell r="D886" t="str">
            <v>cell wall and cell processes</v>
          </cell>
        </row>
        <row r="887">
          <cell r="C887" t="str">
            <v>Rv0583c</v>
          </cell>
          <cell r="D887" t="str">
            <v>cell wall and cell processes</v>
          </cell>
        </row>
        <row r="888">
          <cell r="C888" t="str">
            <v>Rv0584</v>
          </cell>
          <cell r="D888" t="str">
            <v>cell wall and cell processes</v>
          </cell>
        </row>
        <row r="889">
          <cell r="C889" t="str">
            <v>Rv0585c</v>
          </cell>
          <cell r="D889" t="str">
            <v>cell wall and cell processes</v>
          </cell>
        </row>
        <row r="890">
          <cell r="C890" t="str">
            <v>Rv0593</v>
          </cell>
          <cell r="D890" t="str">
            <v>cell wall and cell processes</v>
          </cell>
        </row>
        <row r="891">
          <cell r="C891" t="str">
            <v>Rv0603</v>
          </cell>
          <cell r="D891" t="str">
            <v>cell wall and cell processes</v>
          </cell>
        </row>
        <row r="892">
          <cell r="C892" t="str">
            <v>Rv0604</v>
          </cell>
          <cell r="D892" t="str">
            <v>cell wall and cell processes</v>
          </cell>
        </row>
        <row r="893">
          <cell r="C893" t="str">
            <v>Rv0615</v>
          </cell>
          <cell r="D893" t="str">
            <v>cell wall and cell processes</v>
          </cell>
        </row>
        <row r="894">
          <cell r="C894" t="str">
            <v>Rv0621</v>
          </cell>
          <cell r="D894" t="str">
            <v>cell wall and cell processes</v>
          </cell>
        </row>
        <row r="895">
          <cell r="C895" t="str">
            <v>Rv0622</v>
          </cell>
          <cell r="D895" t="str">
            <v>cell wall and cell processes</v>
          </cell>
        </row>
        <row r="896">
          <cell r="C896" t="str">
            <v>Rv0625c</v>
          </cell>
          <cell r="D896" t="str">
            <v>cell wall and cell processes</v>
          </cell>
        </row>
        <row r="897">
          <cell r="C897" t="str">
            <v>Rv0633c</v>
          </cell>
          <cell r="D897" t="str">
            <v>cell wall and cell processes</v>
          </cell>
        </row>
        <row r="898">
          <cell r="C898" t="str">
            <v>Rv0638</v>
          </cell>
          <cell r="D898" t="str">
            <v>cell wall and cell processes</v>
          </cell>
        </row>
        <row r="899">
          <cell r="C899" t="str">
            <v>Rv0655</v>
          </cell>
          <cell r="D899" t="str">
            <v>cell wall and cell processes</v>
          </cell>
        </row>
        <row r="900">
          <cell r="C900" t="str">
            <v>Rv0658c</v>
          </cell>
          <cell r="D900" t="str">
            <v>cell wall and cell processes</v>
          </cell>
        </row>
        <row r="901">
          <cell r="C901" t="str">
            <v>Rv0666</v>
          </cell>
          <cell r="D901" t="str">
            <v>cell wall and cell processes</v>
          </cell>
        </row>
        <row r="902">
          <cell r="C902" t="str">
            <v>Rv0671</v>
          </cell>
          <cell r="D902" t="str">
            <v>cell wall and cell processes</v>
          </cell>
        </row>
        <row r="903">
          <cell r="C903" t="str">
            <v>Rv0676c</v>
          </cell>
          <cell r="D903" t="str">
            <v>cell wall and cell processes</v>
          </cell>
        </row>
        <row r="904">
          <cell r="C904" t="str">
            <v>Rv0677c</v>
          </cell>
          <cell r="D904" t="str">
            <v>cell wall and cell processes</v>
          </cell>
        </row>
        <row r="905">
          <cell r="C905" t="str">
            <v>Rv0680c</v>
          </cell>
          <cell r="D905" t="str">
            <v>cell wall and cell processes</v>
          </cell>
        </row>
        <row r="906">
          <cell r="C906" t="str">
            <v>Rv0686</v>
          </cell>
          <cell r="D906" t="str">
            <v>cell wall and cell processes</v>
          </cell>
        </row>
        <row r="907">
          <cell r="C907" t="str">
            <v>Rv0713</v>
          </cell>
          <cell r="D907" t="str">
            <v>cell wall and cell processes</v>
          </cell>
        </row>
        <row r="908">
          <cell r="C908" t="str">
            <v>Rv0724</v>
          </cell>
          <cell r="D908" t="str">
            <v>cell wall and cell processes</v>
          </cell>
        </row>
        <row r="909">
          <cell r="C909" t="str">
            <v>Rv0732</v>
          </cell>
          <cell r="D909" t="str">
            <v>cell wall and cell processes</v>
          </cell>
        </row>
        <row r="910">
          <cell r="C910" t="str">
            <v>Rv0774c</v>
          </cell>
          <cell r="D910" t="str">
            <v>cell wall and cell processes</v>
          </cell>
        </row>
        <row r="911">
          <cell r="C911" t="str">
            <v>Rv0779c</v>
          </cell>
          <cell r="D911" t="str">
            <v>cell wall and cell processes</v>
          </cell>
        </row>
        <row r="912">
          <cell r="C912" t="str">
            <v>Rv0783c</v>
          </cell>
          <cell r="D912" t="str">
            <v>cell wall and cell processes</v>
          </cell>
        </row>
        <row r="913">
          <cell r="C913" t="str">
            <v>Rv0806c</v>
          </cell>
          <cell r="D913" t="str">
            <v>cell wall and cell processes</v>
          </cell>
        </row>
        <row r="914">
          <cell r="C914" t="str">
            <v>Rv0817c</v>
          </cell>
          <cell r="D914" t="str">
            <v>cell wall and cell processes</v>
          </cell>
        </row>
        <row r="915">
          <cell r="C915" t="str">
            <v>Rv0820</v>
          </cell>
          <cell r="D915" t="str">
            <v>cell wall and cell processes</v>
          </cell>
        </row>
        <row r="916">
          <cell r="C916" t="str">
            <v>Rv0821c</v>
          </cell>
          <cell r="D916" t="str">
            <v>cell wall and cell processes</v>
          </cell>
        </row>
        <row r="917">
          <cell r="C917" t="str">
            <v>Rv0835</v>
          </cell>
          <cell r="D917" t="str">
            <v>cell wall and cell processes</v>
          </cell>
        </row>
        <row r="918">
          <cell r="C918" t="str">
            <v>Rv0838</v>
          </cell>
          <cell r="D918" t="str">
            <v>cell wall and cell processes</v>
          </cell>
        </row>
        <row r="919">
          <cell r="C919" t="str">
            <v>Rv0841</v>
          </cell>
          <cell r="D919" t="str">
            <v>cell wall and cell processes</v>
          </cell>
        </row>
        <row r="920">
          <cell r="C920" t="str">
            <v>Rv0842</v>
          </cell>
          <cell r="D920" t="str">
            <v>cell wall and cell processes</v>
          </cell>
        </row>
        <row r="921">
          <cell r="C921" t="str">
            <v>Rv0847</v>
          </cell>
          <cell r="D921" t="str">
            <v>cell wall and cell processes</v>
          </cell>
        </row>
        <row r="922">
          <cell r="C922" t="str">
            <v>Rv0849</v>
          </cell>
          <cell r="D922" t="str">
            <v>cell wall and cell processes</v>
          </cell>
        </row>
        <row r="923">
          <cell r="C923" t="str">
            <v>Rv0867c</v>
          </cell>
          <cell r="D923" t="str">
            <v>cell wall and cell processes</v>
          </cell>
        </row>
        <row r="924">
          <cell r="C924" t="str">
            <v>Rv0870c</v>
          </cell>
          <cell r="D924" t="str">
            <v>cell wall and cell processes</v>
          </cell>
        </row>
        <row r="925">
          <cell r="C925" t="str">
            <v>Rv0875c</v>
          </cell>
          <cell r="D925" t="str">
            <v>cell wall and cell processes</v>
          </cell>
        </row>
        <row r="926">
          <cell r="C926" t="str">
            <v>Rv0876c</v>
          </cell>
          <cell r="D926" t="str">
            <v>cell wall and cell processes</v>
          </cell>
        </row>
        <row r="927">
          <cell r="C927" t="str">
            <v>Rv0879c</v>
          </cell>
          <cell r="D927" t="str">
            <v>cell wall and cell processes</v>
          </cell>
        </row>
        <row r="928">
          <cell r="C928" t="str">
            <v>Rv0882</v>
          </cell>
          <cell r="D928" t="str">
            <v>cell wall and cell processes</v>
          </cell>
        </row>
        <row r="929">
          <cell r="C929" t="str">
            <v>Rv0888</v>
          </cell>
          <cell r="D929" t="str">
            <v>cell wall and cell processes</v>
          </cell>
        </row>
        <row r="930">
          <cell r="C930" t="str">
            <v>Rv0899</v>
          </cell>
          <cell r="D930" t="str">
            <v>cell wall and cell processes</v>
          </cell>
        </row>
        <row r="931">
          <cell r="C931" t="str">
            <v>Rv0900</v>
          </cell>
          <cell r="D931" t="str">
            <v>cell wall and cell processes</v>
          </cell>
        </row>
        <row r="932">
          <cell r="C932" t="str">
            <v>Rv0901</v>
          </cell>
          <cell r="D932" t="str">
            <v>cell wall and cell processes</v>
          </cell>
        </row>
        <row r="933">
          <cell r="C933" t="str">
            <v>Rv0907</v>
          </cell>
          <cell r="D933" t="str">
            <v>cell wall and cell processes</v>
          </cell>
        </row>
        <row r="934">
          <cell r="C934" t="str">
            <v>Rv0908</v>
          </cell>
          <cell r="D934" t="str">
            <v>cell wall and cell processes</v>
          </cell>
        </row>
        <row r="935">
          <cell r="C935" t="str">
            <v>Rv0912</v>
          </cell>
          <cell r="D935" t="str">
            <v>cell wall and cell processes</v>
          </cell>
        </row>
        <row r="936">
          <cell r="C936" t="str">
            <v>Rv0917</v>
          </cell>
          <cell r="D936" t="str">
            <v>cell wall and cell processes</v>
          </cell>
        </row>
        <row r="937">
          <cell r="C937" t="str">
            <v>Rv0924c</v>
          </cell>
          <cell r="D937" t="str">
            <v>cell wall and cell processes</v>
          </cell>
        </row>
        <row r="938">
          <cell r="C938" t="str">
            <v>Rv0928</v>
          </cell>
          <cell r="D938" t="str">
            <v>cell wall and cell processes</v>
          </cell>
        </row>
        <row r="939">
          <cell r="C939" t="str">
            <v>Rv0929</v>
          </cell>
          <cell r="D939" t="str">
            <v>cell wall and cell processes</v>
          </cell>
        </row>
        <row r="940">
          <cell r="C940" t="str">
            <v>Rv0930</v>
          </cell>
          <cell r="D940" t="str">
            <v>cell wall and cell processes</v>
          </cell>
        </row>
        <row r="941">
          <cell r="C941" t="str">
            <v>Rv0932c</v>
          </cell>
          <cell r="D941" t="str">
            <v>cell wall and cell processes</v>
          </cell>
        </row>
        <row r="942">
          <cell r="C942" t="str">
            <v>Rv0933</v>
          </cell>
          <cell r="D942" t="str">
            <v>cell wall and cell processes</v>
          </cell>
        </row>
        <row r="943">
          <cell r="C943" t="str">
            <v>Rv0934</v>
          </cell>
          <cell r="D943" t="str">
            <v>cell wall and cell processes</v>
          </cell>
        </row>
        <row r="944">
          <cell r="C944" t="str">
            <v>Rv0935</v>
          </cell>
          <cell r="D944" t="str">
            <v>cell wall and cell processes</v>
          </cell>
        </row>
        <row r="945">
          <cell r="C945" t="str">
            <v>Rv0936</v>
          </cell>
          <cell r="D945" t="str">
            <v>cell wall and cell processes</v>
          </cell>
        </row>
        <row r="946">
          <cell r="C946" t="str">
            <v>Rv0954</v>
          </cell>
          <cell r="D946" t="str">
            <v>cell wall and cell processes</v>
          </cell>
        </row>
        <row r="947">
          <cell r="C947" t="str">
            <v>Rv0955</v>
          </cell>
          <cell r="D947" t="str">
            <v>cell wall and cell processes</v>
          </cell>
        </row>
        <row r="948">
          <cell r="C948" t="str">
            <v>Rv0961</v>
          </cell>
          <cell r="D948" t="str">
            <v>cell wall and cell processes</v>
          </cell>
        </row>
        <row r="949">
          <cell r="C949" t="str">
            <v>Rv0962c</v>
          </cell>
          <cell r="D949" t="str">
            <v>cell wall and cell processes</v>
          </cell>
        </row>
        <row r="950">
          <cell r="C950" t="str">
            <v>Rv0969</v>
          </cell>
          <cell r="D950" t="str">
            <v>cell wall and cell processes</v>
          </cell>
        </row>
        <row r="951">
          <cell r="C951" t="str">
            <v>Rv0970</v>
          </cell>
          <cell r="D951" t="str">
            <v>cell wall and cell processes</v>
          </cell>
        </row>
        <row r="952">
          <cell r="C952" t="str">
            <v>Rv0985c</v>
          </cell>
          <cell r="D952" t="str">
            <v>cell wall and cell processes</v>
          </cell>
        </row>
        <row r="953">
          <cell r="C953" t="str">
            <v>Rv0986</v>
          </cell>
          <cell r="D953" t="str">
            <v>cell wall and cell processes</v>
          </cell>
        </row>
        <row r="954">
          <cell r="C954" t="str">
            <v>Rv0987</v>
          </cell>
          <cell r="D954" t="str">
            <v>cell wall and cell processes</v>
          </cell>
        </row>
        <row r="955">
          <cell r="C955" t="str">
            <v>Rv0988</v>
          </cell>
          <cell r="D955" t="str">
            <v>cell wall and cell processes</v>
          </cell>
        </row>
        <row r="956">
          <cell r="C956" t="str">
            <v>Rv0996</v>
          </cell>
          <cell r="D956" t="str">
            <v>cell wall and cell processes</v>
          </cell>
        </row>
        <row r="957">
          <cell r="C957" t="str">
            <v>Rv1002c</v>
          </cell>
          <cell r="D957" t="str">
            <v>cell wall and cell processes</v>
          </cell>
        </row>
        <row r="958">
          <cell r="C958" t="str">
            <v>Rv1004c</v>
          </cell>
          <cell r="D958" t="str">
            <v>cell wall and cell processes</v>
          </cell>
        </row>
        <row r="959">
          <cell r="C959" t="str">
            <v>Rv1008</v>
          </cell>
          <cell r="D959" t="str">
            <v>cell wall and cell processes</v>
          </cell>
        </row>
        <row r="960">
          <cell r="C960" t="str">
            <v>Rv1009</v>
          </cell>
          <cell r="D960" t="str">
            <v>cell wall and cell processes</v>
          </cell>
        </row>
        <row r="961">
          <cell r="C961" t="str">
            <v>Rv1016c</v>
          </cell>
          <cell r="D961" t="str">
            <v>cell wall and cell processes</v>
          </cell>
        </row>
        <row r="962">
          <cell r="C962" t="str">
            <v>Rv1018c</v>
          </cell>
          <cell r="D962" t="str">
            <v>cell wall and cell processes</v>
          </cell>
        </row>
        <row r="963">
          <cell r="C963" t="str">
            <v>Rv1022</v>
          </cell>
          <cell r="D963" t="str">
            <v>cell wall and cell processes</v>
          </cell>
        </row>
        <row r="964">
          <cell r="C964" t="str">
            <v>Rv1024</v>
          </cell>
          <cell r="D964" t="str">
            <v>cell wall and cell processes</v>
          </cell>
        </row>
        <row r="965">
          <cell r="C965" t="str">
            <v>Rv1028A</v>
          </cell>
          <cell r="D965" t="str">
            <v>cell wall and cell processes</v>
          </cell>
        </row>
        <row r="966">
          <cell r="C966" t="str">
            <v>Rv1029</v>
          </cell>
          <cell r="D966" t="str">
            <v>cell wall and cell processes</v>
          </cell>
        </row>
        <row r="967">
          <cell r="C967" t="str">
            <v>Rv1030</v>
          </cell>
          <cell r="D967" t="str">
            <v>cell wall and cell processes</v>
          </cell>
        </row>
        <row r="968">
          <cell r="C968" t="str">
            <v>Rv1031</v>
          </cell>
          <cell r="D968" t="str">
            <v>cell wall and cell processes</v>
          </cell>
        </row>
        <row r="969">
          <cell r="C969" t="str">
            <v>Rv1037c</v>
          </cell>
          <cell r="D969" t="str">
            <v>cell wall and cell processes</v>
          </cell>
        </row>
        <row r="970">
          <cell r="C970" t="str">
            <v>Rv1038c</v>
          </cell>
          <cell r="D970" t="str">
            <v>cell wall and cell processes</v>
          </cell>
        </row>
        <row r="971">
          <cell r="C971" t="str">
            <v>Rv1064c</v>
          </cell>
          <cell r="D971" t="str">
            <v>cell wall and cell processes</v>
          </cell>
        </row>
        <row r="972">
          <cell r="C972" t="str">
            <v>Rv1072</v>
          </cell>
          <cell r="D972" t="str">
            <v>cell wall and cell processes</v>
          </cell>
        </row>
        <row r="973">
          <cell r="C973" t="str">
            <v>Rv1075c</v>
          </cell>
          <cell r="D973" t="str">
            <v>cell wall and cell processes</v>
          </cell>
        </row>
        <row r="974">
          <cell r="C974" t="str">
            <v>Rv1081c</v>
          </cell>
          <cell r="D974" t="str">
            <v>cell wall and cell processes</v>
          </cell>
        </row>
        <row r="975">
          <cell r="C975" t="str">
            <v>Rv1086</v>
          </cell>
          <cell r="D975" t="str">
            <v>cell wall and cell processes</v>
          </cell>
        </row>
        <row r="976">
          <cell r="C976" t="str">
            <v>Rv1087A</v>
          </cell>
          <cell r="D976" t="str">
            <v>cell wall and cell processes</v>
          </cell>
        </row>
        <row r="977">
          <cell r="C977" t="str">
            <v>Rv1097c</v>
          </cell>
          <cell r="D977" t="str">
            <v>cell wall and cell processes</v>
          </cell>
        </row>
        <row r="978">
          <cell r="C978" t="str">
            <v>Rv1101c</v>
          </cell>
          <cell r="D978" t="str">
            <v>cell wall and cell processes</v>
          </cell>
        </row>
        <row r="979">
          <cell r="C979" t="str">
            <v>Rv1110</v>
          </cell>
          <cell r="D979" t="str">
            <v>cell wall and cell processes</v>
          </cell>
        </row>
        <row r="980">
          <cell r="C980" t="str">
            <v>Rv1115</v>
          </cell>
          <cell r="D980" t="str">
            <v>cell wall and cell processes</v>
          </cell>
        </row>
        <row r="981">
          <cell r="C981" t="str">
            <v>Rv1132</v>
          </cell>
          <cell r="D981" t="str">
            <v>cell wall and cell processes</v>
          </cell>
        </row>
        <row r="982">
          <cell r="C982" t="str">
            <v>Rv1139c</v>
          </cell>
          <cell r="D982" t="str">
            <v>cell wall and cell processes</v>
          </cell>
        </row>
        <row r="983">
          <cell r="C983" t="str">
            <v>Rv1140</v>
          </cell>
          <cell r="D983" t="str">
            <v>cell wall and cell processes</v>
          </cell>
        </row>
        <row r="984">
          <cell r="C984" t="str">
            <v>Rv1145</v>
          </cell>
          <cell r="D984" t="str">
            <v>cell wall and cell processes</v>
          </cell>
        </row>
        <row r="985">
          <cell r="C985" t="str">
            <v>Rv1146</v>
          </cell>
          <cell r="D985" t="str">
            <v>cell wall and cell processes</v>
          </cell>
        </row>
        <row r="986">
          <cell r="C986" t="str">
            <v>Rv1159</v>
          </cell>
          <cell r="D986" t="str">
            <v>cell wall and cell processes</v>
          </cell>
        </row>
        <row r="987">
          <cell r="C987" t="str">
            <v>Rv1166</v>
          </cell>
          <cell r="D987" t="str">
            <v>cell wall and cell processes</v>
          </cell>
        </row>
        <row r="988">
          <cell r="C988" t="str">
            <v>Rv1174c</v>
          </cell>
          <cell r="D988" t="str">
            <v>cell wall and cell processes</v>
          </cell>
        </row>
        <row r="989">
          <cell r="C989" t="str">
            <v>Rv1183</v>
          </cell>
          <cell r="D989" t="str">
            <v>cell wall and cell processes</v>
          </cell>
        </row>
        <row r="990">
          <cell r="C990" t="str">
            <v>Rv1184c</v>
          </cell>
          <cell r="D990" t="str">
            <v>cell wall and cell processes</v>
          </cell>
        </row>
        <row r="991">
          <cell r="C991" t="str">
            <v>Rv1197</v>
          </cell>
          <cell r="D991" t="str">
            <v>cell wall and cell processes</v>
          </cell>
        </row>
        <row r="992">
          <cell r="C992" t="str">
            <v>Rv1198</v>
          </cell>
          <cell r="D992" t="str">
            <v>cell wall and cell processes</v>
          </cell>
        </row>
        <row r="993">
          <cell r="C993" t="str">
            <v>Rv1200</v>
          </cell>
          <cell r="D993" t="str">
            <v>cell wall and cell processes</v>
          </cell>
        </row>
        <row r="994">
          <cell r="C994" t="str">
            <v>Rv1216c</v>
          </cell>
          <cell r="D994" t="str">
            <v>cell wall and cell processes</v>
          </cell>
        </row>
        <row r="995">
          <cell r="C995" t="str">
            <v>Rv1217c</v>
          </cell>
          <cell r="D995" t="str">
            <v>cell wall and cell processes</v>
          </cell>
        </row>
        <row r="996">
          <cell r="C996" t="str">
            <v>Rv1218c</v>
          </cell>
          <cell r="D996" t="str">
            <v>cell wall and cell processes</v>
          </cell>
        </row>
        <row r="997">
          <cell r="C997" t="str">
            <v>Rv1224</v>
          </cell>
          <cell r="D997" t="str">
            <v>cell wall and cell processes</v>
          </cell>
        </row>
        <row r="998">
          <cell r="C998" t="str">
            <v>Rv1226c</v>
          </cell>
          <cell r="D998" t="str">
            <v>cell wall and cell processes</v>
          </cell>
        </row>
        <row r="999">
          <cell r="C999" t="str">
            <v>Rv1227c</v>
          </cell>
          <cell r="D999" t="str">
            <v>cell wall and cell processes</v>
          </cell>
        </row>
        <row r="1000">
          <cell r="C1000" t="str">
            <v>Rv1228</v>
          </cell>
          <cell r="D1000" t="str">
            <v>cell wall and cell processes</v>
          </cell>
        </row>
        <row r="1001">
          <cell r="C1001" t="str">
            <v>Rv1230c</v>
          </cell>
          <cell r="D1001" t="str">
            <v>cell wall and cell processes</v>
          </cell>
        </row>
        <row r="1002">
          <cell r="C1002" t="str">
            <v>Rv1231c</v>
          </cell>
          <cell r="D1002" t="str">
            <v>cell wall and cell processes</v>
          </cell>
        </row>
        <row r="1003">
          <cell r="C1003" t="str">
            <v>Rv1233c</v>
          </cell>
          <cell r="D1003" t="str">
            <v>cell wall and cell processes</v>
          </cell>
        </row>
        <row r="1004">
          <cell r="C1004" t="str">
            <v>Rv1234</v>
          </cell>
          <cell r="D1004" t="str">
            <v>cell wall and cell processes</v>
          </cell>
        </row>
        <row r="1005">
          <cell r="C1005" t="str">
            <v>Rv1235</v>
          </cell>
          <cell r="D1005" t="str">
            <v>cell wall and cell processes</v>
          </cell>
        </row>
        <row r="1006">
          <cell r="C1006" t="str">
            <v>Rv1236</v>
          </cell>
          <cell r="D1006" t="str">
            <v>cell wall and cell processes</v>
          </cell>
        </row>
        <row r="1007">
          <cell r="C1007" t="str">
            <v>Rv1237</v>
          </cell>
          <cell r="D1007" t="str">
            <v>cell wall and cell processes</v>
          </cell>
        </row>
        <row r="1008">
          <cell r="C1008" t="str">
            <v>Rv1238</v>
          </cell>
          <cell r="D1008" t="str">
            <v>cell wall and cell processes</v>
          </cell>
        </row>
        <row r="1009">
          <cell r="C1009" t="str">
            <v>Rv1239c</v>
          </cell>
          <cell r="D1009" t="str">
            <v>cell wall and cell processes</v>
          </cell>
        </row>
        <row r="1010">
          <cell r="C1010" t="str">
            <v>Rv1244</v>
          </cell>
          <cell r="D1010" t="str">
            <v>cell wall and cell processes</v>
          </cell>
        </row>
        <row r="1011">
          <cell r="C1011" t="str">
            <v>Rv1249c</v>
          </cell>
          <cell r="D1011" t="str">
            <v>cell wall and cell processes</v>
          </cell>
        </row>
        <row r="1012">
          <cell r="C1012" t="str">
            <v>Rv1250</v>
          </cell>
          <cell r="D1012" t="str">
            <v>cell wall and cell processes</v>
          </cell>
        </row>
        <row r="1013">
          <cell r="C1013" t="str">
            <v>Rv1252c</v>
          </cell>
          <cell r="D1013" t="str">
            <v>cell wall and cell processes</v>
          </cell>
        </row>
        <row r="1014">
          <cell r="C1014" t="str">
            <v>Rv1258c</v>
          </cell>
          <cell r="D1014" t="str">
            <v>cell wall and cell processes</v>
          </cell>
        </row>
        <row r="1015">
          <cell r="C1015" t="str">
            <v>Rv1269c</v>
          </cell>
          <cell r="D1015" t="str">
            <v>cell wall and cell processes</v>
          </cell>
        </row>
        <row r="1016">
          <cell r="C1016" t="str">
            <v>Rv1270c</v>
          </cell>
          <cell r="D1016" t="str">
            <v>cell wall and cell processes</v>
          </cell>
        </row>
        <row r="1017">
          <cell r="C1017" t="str">
            <v>Rv1271c</v>
          </cell>
          <cell r="D1017" t="str">
            <v>cell wall and cell processes</v>
          </cell>
        </row>
        <row r="1018">
          <cell r="C1018" t="str">
            <v>Rv1272c</v>
          </cell>
          <cell r="D1018" t="str">
            <v>cell wall and cell processes</v>
          </cell>
        </row>
        <row r="1019">
          <cell r="C1019" t="str">
            <v>Rv1273c</v>
          </cell>
          <cell r="D1019" t="str">
            <v>cell wall and cell processes</v>
          </cell>
        </row>
        <row r="1020">
          <cell r="C1020" t="str">
            <v>Rv1274</v>
          </cell>
          <cell r="D1020" t="str">
            <v>cell wall and cell processes</v>
          </cell>
        </row>
        <row r="1021">
          <cell r="C1021" t="str">
            <v>Rv1275</v>
          </cell>
          <cell r="D1021" t="str">
            <v>cell wall and cell processes</v>
          </cell>
        </row>
        <row r="1022">
          <cell r="C1022" t="str">
            <v>Rv1280c</v>
          </cell>
          <cell r="D1022" t="str">
            <v>cell wall and cell processes</v>
          </cell>
        </row>
        <row r="1023">
          <cell r="C1023" t="str">
            <v>Rv1281c</v>
          </cell>
          <cell r="D1023" t="str">
            <v>cell wall and cell processes</v>
          </cell>
        </row>
        <row r="1024">
          <cell r="C1024" t="str">
            <v>Rv1282c</v>
          </cell>
          <cell r="D1024" t="str">
            <v>cell wall and cell processes</v>
          </cell>
        </row>
        <row r="1025">
          <cell r="C1025" t="str">
            <v>Rv1283c</v>
          </cell>
          <cell r="D1025" t="str">
            <v>cell wall and cell processes</v>
          </cell>
        </row>
        <row r="1026">
          <cell r="C1026" t="str">
            <v>Rv1291c</v>
          </cell>
          <cell r="D1026" t="str">
            <v>cell wall and cell processes</v>
          </cell>
        </row>
        <row r="1027">
          <cell r="C1027" t="str">
            <v>Rv1302</v>
          </cell>
          <cell r="D1027" t="str">
            <v>cell wall and cell processes</v>
          </cell>
        </row>
        <row r="1028">
          <cell r="C1028" t="str">
            <v>Rv1303</v>
          </cell>
          <cell r="D1028" t="str">
            <v>cell wall and cell processes</v>
          </cell>
        </row>
        <row r="1029">
          <cell r="C1029" t="str">
            <v>Rv1312</v>
          </cell>
          <cell r="D1029" t="str">
            <v>cell wall and cell processes</v>
          </cell>
        </row>
        <row r="1030">
          <cell r="C1030" t="str">
            <v>Rv1315</v>
          </cell>
          <cell r="D1030" t="str">
            <v>cell wall and cell processes</v>
          </cell>
        </row>
        <row r="1031">
          <cell r="C1031" t="str">
            <v>Rv1337</v>
          </cell>
          <cell r="D1031" t="str">
            <v>cell wall and cell processes</v>
          </cell>
        </row>
        <row r="1032">
          <cell r="C1032" t="str">
            <v>Rv1338</v>
          </cell>
          <cell r="D1032" t="str">
            <v>cell wall and cell processes</v>
          </cell>
        </row>
        <row r="1033">
          <cell r="C1033" t="str">
            <v>Rv1342c</v>
          </cell>
          <cell r="D1033" t="str">
            <v>cell wall and cell processes</v>
          </cell>
        </row>
        <row r="1034">
          <cell r="C1034" t="str">
            <v>Rv1343c</v>
          </cell>
          <cell r="D1034" t="str">
            <v>cell wall and cell processes</v>
          </cell>
        </row>
        <row r="1035">
          <cell r="C1035" t="str">
            <v>Rv1348</v>
          </cell>
          <cell r="D1035" t="str">
            <v>cell wall and cell processes</v>
          </cell>
        </row>
        <row r="1036">
          <cell r="C1036" t="str">
            <v>Rv1349</v>
          </cell>
          <cell r="D1036" t="str">
            <v>cell wall and cell processes</v>
          </cell>
        </row>
        <row r="1037">
          <cell r="C1037" t="str">
            <v>Rv1362c</v>
          </cell>
          <cell r="D1037" t="str">
            <v>cell wall and cell processes</v>
          </cell>
        </row>
        <row r="1038">
          <cell r="C1038" t="str">
            <v>Rv1363c</v>
          </cell>
          <cell r="D1038" t="str">
            <v>cell wall and cell processes</v>
          </cell>
        </row>
        <row r="1039">
          <cell r="C1039" t="str">
            <v>Rv1368</v>
          </cell>
          <cell r="D1039" t="str">
            <v>cell wall and cell processes</v>
          </cell>
        </row>
        <row r="1040">
          <cell r="C1040" t="str">
            <v>Rv1371</v>
          </cell>
          <cell r="D1040" t="str">
            <v>cell wall and cell processes</v>
          </cell>
        </row>
        <row r="1041">
          <cell r="C1041" t="str">
            <v>Rv1382</v>
          </cell>
          <cell r="D1041" t="str">
            <v>cell wall and cell processes</v>
          </cell>
        </row>
        <row r="1042">
          <cell r="C1042" t="str">
            <v>Rv1401</v>
          </cell>
          <cell r="D1042" t="str">
            <v>cell wall and cell processes</v>
          </cell>
        </row>
        <row r="1043">
          <cell r="C1043" t="str">
            <v>Rv1410c</v>
          </cell>
          <cell r="D1043" t="str">
            <v>cell wall and cell processes</v>
          </cell>
        </row>
        <row r="1044">
          <cell r="C1044" t="str">
            <v>Rv1411c</v>
          </cell>
          <cell r="D1044" t="str">
            <v>cell wall and cell processes</v>
          </cell>
        </row>
        <row r="1045">
          <cell r="C1045" t="str">
            <v>Rv1417</v>
          </cell>
          <cell r="D1045" t="str">
            <v>cell wall and cell processes</v>
          </cell>
        </row>
        <row r="1046">
          <cell r="C1046" t="str">
            <v>Rv1418</v>
          </cell>
          <cell r="D1046" t="str">
            <v>cell wall and cell processes</v>
          </cell>
        </row>
        <row r="1047">
          <cell r="C1047" t="str">
            <v>Rv1424c</v>
          </cell>
          <cell r="D1047" t="str">
            <v>cell wall and cell processes</v>
          </cell>
        </row>
        <row r="1048">
          <cell r="C1048" t="str">
            <v>Rv1431</v>
          </cell>
          <cell r="D1048" t="str">
            <v>cell wall and cell processes</v>
          </cell>
        </row>
        <row r="1049">
          <cell r="C1049" t="str">
            <v>Rv1433</v>
          </cell>
          <cell r="D1049" t="str">
            <v>cell wall and cell processes</v>
          </cell>
        </row>
        <row r="1050">
          <cell r="C1050" t="str">
            <v>Rv1435c</v>
          </cell>
          <cell r="D1050" t="str">
            <v>cell wall and cell processes</v>
          </cell>
        </row>
        <row r="1051">
          <cell r="C1051" t="str">
            <v>Rv1440</v>
          </cell>
          <cell r="D1051" t="str">
            <v>cell wall and cell processes</v>
          </cell>
        </row>
        <row r="1052">
          <cell r="C1052" t="str">
            <v>Rv1456c</v>
          </cell>
          <cell r="D1052" t="str">
            <v>cell wall and cell processes</v>
          </cell>
        </row>
        <row r="1053">
          <cell r="C1053" t="str">
            <v>Rv1457c</v>
          </cell>
          <cell r="D1053" t="str">
            <v>cell wall and cell processes</v>
          </cell>
        </row>
        <row r="1054">
          <cell r="C1054" t="str">
            <v>Rv1458c</v>
          </cell>
          <cell r="D1054" t="str">
            <v>cell wall and cell processes</v>
          </cell>
        </row>
        <row r="1055">
          <cell r="C1055" t="str">
            <v>Rv1459c</v>
          </cell>
          <cell r="D1055" t="str">
            <v>cell wall and cell processes</v>
          </cell>
        </row>
        <row r="1056">
          <cell r="C1056" t="str">
            <v>Rv1463</v>
          </cell>
          <cell r="D1056" t="str">
            <v>cell wall and cell processes</v>
          </cell>
        </row>
        <row r="1057">
          <cell r="C1057" t="str">
            <v>Rv1469</v>
          </cell>
          <cell r="D1057" t="str">
            <v>cell wall and cell processes</v>
          </cell>
        </row>
        <row r="1058">
          <cell r="C1058" t="str">
            <v>Rv1473</v>
          </cell>
          <cell r="D1058" t="str">
            <v>cell wall and cell processes</v>
          </cell>
        </row>
        <row r="1059">
          <cell r="C1059" t="str">
            <v>Rv1476</v>
          </cell>
          <cell r="D1059" t="str">
            <v>cell wall and cell processes</v>
          </cell>
        </row>
        <row r="1060">
          <cell r="C1060" t="str">
            <v>Rv1481</v>
          </cell>
          <cell r="D1060" t="str">
            <v>cell wall and cell processes</v>
          </cell>
        </row>
        <row r="1061">
          <cell r="C1061" t="str">
            <v>Rv1487</v>
          </cell>
          <cell r="D1061" t="str">
            <v>cell wall and cell processes</v>
          </cell>
        </row>
        <row r="1062">
          <cell r="C1062" t="str">
            <v>Rv1488</v>
          </cell>
          <cell r="D1062" t="str">
            <v>cell wall and cell processes</v>
          </cell>
        </row>
        <row r="1063">
          <cell r="C1063" t="str">
            <v>Rv1490</v>
          </cell>
          <cell r="D1063" t="str">
            <v>cell wall and cell processes</v>
          </cell>
        </row>
        <row r="1064">
          <cell r="C1064" t="str">
            <v>Rv1491c</v>
          </cell>
          <cell r="D1064" t="str">
            <v>cell wall and cell processes</v>
          </cell>
        </row>
        <row r="1065">
          <cell r="C1065" t="str">
            <v>Rv1496</v>
          </cell>
          <cell r="D1065" t="str">
            <v>cell wall and cell processes</v>
          </cell>
        </row>
        <row r="1066">
          <cell r="C1066" t="str">
            <v>Rv1508c</v>
          </cell>
          <cell r="D1066" t="str">
            <v>cell wall and cell processes</v>
          </cell>
        </row>
        <row r="1067">
          <cell r="C1067" t="str">
            <v>Rv1510</v>
          </cell>
          <cell r="D1067" t="str">
            <v>cell wall and cell processes</v>
          </cell>
        </row>
        <row r="1068">
          <cell r="C1068" t="str">
            <v>Rv1517</v>
          </cell>
          <cell r="D1068" t="str">
            <v>cell wall and cell processes</v>
          </cell>
        </row>
        <row r="1069">
          <cell r="C1069" t="str">
            <v>Rv1522c</v>
          </cell>
          <cell r="D1069" t="str">
            <v>cell wall and cell processes</v>
          </cell>
        </row>
        <row r="1070">
          <cell r="C1070" t="str">
            <v>Rv1539</v>
          </cell>
          <cell r="D1070" t="str">
            <v>cell wall and cell processes</v>
          </cell>
        </row>
        <row r="1071">
          <cell r="C1071" t="str">
            <v>Rv1541c</v>
          </cell>
          <cell r="D1071" t="str">
            <v>cell wall and cell processes</v>
          </cell>
        </row>
        <row r="1072">
          <cell r="C1072" t="str">
            <v>Rv1557</v>
          </cell>
          <cell r="D1072" t="str">
            <v>cell wall and cell processes</v>
          </cell>
        </row>
        <row r="1073">
          <cell r="C1073" t="str">
            <v>Rv1565c</v>
          </cell>
          <cell r="D1073" t="str">
            <v>cell wall and cell processes</v>
          </cell>
        </row>
        <row r="1074">
          <cell r="C1074" t="str">
            <v>Rv1567c</v>
          </cell>
          <cell r="D1074" t="str">
            <v>cell wall and cell processes</v>
          </cell>
        </row>
        <row r="1075">
          <cell r="C1075" t="str">
            <v>Rv1591</v>
          </cell>
          <cell r="D1075" t="str">
            <v>cell wall and cell processes</v>
          </cell>
        </row>
        <row r="1076">
          <cell r="C1076" t="str">
            <v>Rv1607</v>
          </cell>
          <cell r="D1076" t="str">
            <v>cell wall and cell processes</v>
          </cell>
        </row>
        <row r="1077">
          <cell r="C1077" t="str">
            <v>Rv1610</v>
          </cell>
          <cell r="D1077" t="str">
            <v>cell wall and cell processes</v>
          </cell>
        </row>
        <row r="1078">
          <cell r="C1078" t="str">
            <v>Rv1614</v>
          </cell>
          <cell r="D1078" t="str">
            <v>cell wall and cell processes</v>
          </cell>
        </row>
        <row r="1079">
          <cell r="C1079" t="str">
            <v>Rv1615</v>
          </cell>
          <cell r="D1079" t="str">
            <v>cell wall and cell processes</v>
          </cell>
        </row>
        <row r="1080">
          <cell r="C1080" t="str">
            <v>Rv1616</v>
          </cell>
          <cell r="D1080" t="str">
            <v>cell wall and cell processes</v>
          </cell>
        </row>
        <row r="1081">
          <cell r="C1081" t="str">
            <v>Rv1619</v>
          </cell>
          <cell r="D1081" t="str">
            <v>cell wall and cell processes</v>
          </cell>
        </row>
        <row r="1082">
          <cell r="C1082" t="str">
            <v>Rv1624c</v>
          </cell>
          <cell r="D1082" t="str">
            <v>cell wall and cell processes</v>
          </cell>
        </row>
        <row r="1083">
          <cell r="C1083" t="str">
            <v>Rv1634</v>
          </cell>
          <cell r="D1083" t="str">
            <v>cell wall and cell processes</v>
          </cell>
        </row>
        <row r="1084">
          <cell r="C1084" t="str">
            <v>Rv1635c</v>
          </cell>
          <cell r="D1084" t="str">
            <v>cell wall and cell processes</v>
          </cell>
        </row>
        <row r="1085">
          <cell r="C1085" t="str">
            <v>Rv1639c</v>
          </cell>
          <cell r="D1085" t="str">
            <v>cell wall and cell processes</v>
          </cell>
        </row>
        <row r="1086">
          <cell r="C1086" t="str">
            <v>Rv1648</v>
          </cell>
          <cell r="D1086" t="str">
            <v>cell wall and cell processes</v>
          </cell>
        </row>
        <row r="1087">
          <cell r="C1087" t="str">
            <v>Rv1667c</v>
          </cell>
          <cell r="D1087" t="str">
            <v>cell wall and cell processes</v>
          </cell>
        </row>
        <row r="1088">
          <cell r="C1088" t="str">
            <v>Rv1668c</v>
          </cell>
          <cell r="D1088" t="str">
            <v>cell wall and cell processes</v>
          </cell>
        </row>
        <row r="1089">
          <cell r="C1089" t="str">
            <v>Rv1671</v>
          </cell>
          <cell r="D1089" t="str">
            <v>cell wall and cell processes</v>
          </cell>
        </row>
        <row r="1090">
          <cell r="C1090" t="str">
            <v>Rv1672c</v>
          </cell>
          <cell r="D1090" t="str">
            <v>cell wall and cell processes</v>
          </cell>
        </row>
        <row r="1091">
          <cell r="C1091" t="str">
            <v>Rv1677</v>
          </cell>
          <cell r="D1091" t="str">
            <v>cell wall and cell processes</v>
          </cell>
        </row>
        <row r="1092">
          <cell r="C1092" t="str">
            <v>Rv1678</v>
          </cell>
          <cell r="D1092" t="str">
            <v>cell wall and cell processes</v>
          </cell>
        </row>
        <row r="1093">
          <cell r="C1093" t="str">
            <v>Rv1686c</v>
          </cell>
          <cell r="D1093" t="str">
            <v>cell wall and cell processes</v>
          </cell>
        </row>
        <row r="1094">
          <cell r="C1094" t="str">
            <v>Rv1687c</v>
          </cell>
          <cell r="D1094" t="str">
            <v>cell wall and cell processes</v>
          </cell>
        </row>
        <row r="1095">
          <cell r="C1095" t="str">
            <v>Rv1690</v>
          </cell>
          <cell r="D1095" t="str">
            <v>cell wall and cell processes</v>
          </cell>
        </row>
        <row r="1096">
          <cell r="C1096" t="str">
            <v>Rv1698</v>
          </cell>
          <cell r="D1096" t="str">
            <v>cell wall and cell processes</v>
          </cell>
        </row>
        <row r="1097">
          <cell r="C1097" t="str">
            <v>Rv1704c</v>
          </cell>
          <cell r="D1097" t="str">
            <v>cell wall and cell processes</v>
          </cell>
        </row>
        <row r="1098">
          <cell r="C1098" t="str">
            <v>Rv1707</v>
          </cell>
          <cell r="D1098" t="str">
            <v>cell wall and cell processes</v>
          </cell>
        </row>
        <row r="1099">
          <cell r="C1099" t="str">
            <v>Rv1708</v>
          </cell>
          <cell r="D1099" t="str">
            <v>cell wall and cell processes</v>
          </cell>
        </row>
        <row r="1100">
          <cell r="C1100" t="str">
            <v>Rv1709</v>
          </cell>
          <cell r="D1100" t="str">
            <v>cell wall and cell processes</v>
          </cell>
        </row>
        <row r="1101">
          <cell r="C1101" t="str">
            <v>Rv1710</v>
          </cell>
          <cell r="D1101" t="str">
            <v>cell wall and cell processes</v>
          </cell>
        </row>
        <row r="1102">
          <cell r="C1102" t="str">
            <v>Rv1730c</v>
          </cell>
          <cell r="D1102" t="str">
            <v>cell wall and cell processes</v>
          </cell>
        </row>
        <row r="1103">
          <cell r="C1103" t="str">
            <v>Rv1733c</v>
          </cell>
          <cell r="D1103" t="str">
            <v>cell wall and cell processes</v>
          </cell>
        </row>
        <row r="1104">
          <cell r="C1104" t="str">
            <v>Rv1735c</v>
          </cell>
          <cell r="D1104" t="str">
            <v>cell wall and cell processes</v>
          </cell>
        </row>
        <row r="1105">
          <cell r="C1105" t="str">
            <v>Rv1737c</v>
          </cell>
          <cell r="D1105" t="str">
            <v>cell wall and cell processes</v>
          </cell>
        </row>
        <row r="1106">
          <cell r="C1106" t="str">
            <v>Rv1739c</v>
          </cell>
          <cell r="D1106" t="str">
            <v>cell wall and cell processes</v>
          </cell>
        </row>
        <row r="1107">
          <cell r="C1107" t="str">
            <v>Rv1744c</v>
          </cell>
          <cell r="D1107" t="str">
            <v>cell wall and cell processes</v>
          </cell>
        </row>
        <row r="1108">
          <cell r="C1108" t="str">
            <v>Rv1747</v>
          </cell>
          <cell r="D1108" t="str">
            <v>cell wall and cell processes</v>
          </cell>
        </row>
        <row r="1109">
          <cell r="C1109" t="str">
            <v>Rv1749c</v>
          </cell>
          <cell r="D1109" t="str">
            <v>cell wall and cell processes</v>
          </cell>
        </row>
        <row r="1110">
          <cell r="C1110" t="str">
            <v>Rv1758</v>
          </cell>
          <cell r="D1110" t="str">
            <v>cell wall and cell processes</v>
          </cell>
        </row>
        <row r="1111">
          <cell r="C1111" t="str">
            <v>Rv1761c</v>
          </cell>
          <cell r="D1111" t="str">
            <v>cell wall and cell processes</v>
          </cell>
        </row>
        <row r="1112">
          <cell r="C1112" t="str">
            <v>Rv1779c</v>
          </cell>
          <cell r="D1112" t="str">
            <v>cell wall and cell processes</v>
          </cell>
        </row>
        <row r="1113">
          <cell r="C1113" t="str">
            <v>Rv1782</v>
          </cell>
          <cell r="D1113" t="str">
            <v>cell wall and cell processes</v>
          </cell>
        </row>
        <row r="1114">
          <cell r="C1114" t="str">
            <v>Rv1783</v>
          </cell>
          <cell r="D1114" t="str">
            <v>cell wall and cell processes</v>
          </cell>
        </row>
        <row r="1115">
          <cell r="C1115" t="str">
            <v>Rv1792</v>
          </cell>
          <cell r="D1115" t="str">
            <v>cell wall and cell processes</v>
          </cell>
        </row>
        <row r="1116">
          <cell r="C1116" t="str">
            <v>Rv1793</v>
          </cell>
          <cell r="D1116" t="str">
            <v>cell wall and cell processes</v>
          </cell>
        </row>
        <row r="1117">
          <cell r="C1117" t="str">
            <v>Rv1795</v>
          </cell>
          <cell r="D1117" t="str">
            <v>cell wall and cell processes</v>
          </cell>
        </row>
        <row r="1118">
          <cell r="C1118" t="str">
            <v>Rv1797</v>
          </cell>
          <cell r="D1118" t="str">
            <v>cell wall and cell processes</v>
          </cell>
        </row>
        <row r="1119">
          <cell r="C1119" t="str">
            <v>Rv1798</v>
          </cell>
          <cell r="D1119" t="str">
            <v>cell wall and cell processes</v>
          </cell>
        </row>
        <row r="1120">
          <cell r="C1120" t="str">
            <v>Rv1799</v>
          </cell>
          <cell r="D1120" t="str">
            <v>cell wall and cell processes</v>
          </cell>
        </row>
        <row r="1121">
          <cell r="C1121" t="str">
            <v>Rv1811</v>
          </cell>
          <cell r="D1121" t="str">
            <v>cell wall and cell processes</v>
          </cell>
        </row>
        <row r="1122">
          <cell r="C1122" t="str">
            <v>Rv1819c</v>
          </cell>
          <cell r="D1122" t="str">
            <v>cell wall and cell processes</v>
          </cell>
        </row>
        <row r="1123">
          <cell r="C1123" t="str">
            <v>Rv1821</v>
          </cell>
          <cell r="D1123" t="str">
            <v>cell wall and cell processes</v>
          </cell>
        </row>
        <row r="1124">
          <cell r="C1124" t="str">
            <v>Rv1824</v>
          </cell>
          <cell r="D1124" t="str">
            <v>cell wall and cell processes</v>
          </cell>
        </row>
        <row r="1125">
          <cell r="C1125" t="str">
            <v>Rv1841c</v>
          </cell>
          <cell r="D1125" t="str">
            <v>cell wall and cell processes</v>
          </cell>
        </row>
        <row r="1126">
          <cell r="C1126" t="str">
            <v>Rv1842c</v>
          </cell>
          <cell r="D1126" t="str">
            <v>cell wall and cell processes</v>
          </cell>
        </row>
        <row r="1127">
          <cell r="C1127" t="str">
            <v>Rv1845c</v>
          </cell>
          <cell r="D1127" t="str">
            <v>cell wall and cell processes</v>
          </cell>
        </row>
        <row r="1128">
          <cell r="C1128" t="str">
            <v>Rv1857</v>
          </cell>
          <cell r="D1128" t="str">
            <v>cell wall and cell processes</v>
          </cell>
        </row>
        <row r="1129">
          <cell r="C1129" t="str">
            <v>Rv1858</v>
          </cell>
          <cell r="D1129" t="str">
            <v>cell wall and cell processes</v>
          </cell>
        </row>
        <row r="1130">
          <cell r="C1130" t="str">
            <v>Rv1859</v>
          </cell>
          <cell r="D1130" t="str">
            <v>cell wall and cell processes</v>
          </cell>
        </row>
        <row r="1131">
          <cell r="C1131" t="str">
            <v>Rv1860</v>
          </cell>
          <cell r="D1131" t="str">
            <v>cell wall and cell processes</v>
          </cell>
        </row>
        <row r="1132">
          <cell r="C1132" t="str">
            <v>Rv1861</v>
          </cell>
          <cell r="D1132" t="str">
            <v>cell wall and cell processes</v>
          </cell>
        </row>
        <row r="1133">
          <cell r="C1133" t="str">
            <v>Rv1863c</v>
          </cell>
          <cell r="D1133" t="str">
            <v>cell wall and cell processes</v>
          </cell>
        </row>
        <row r="1134">
          <cell r="C1134" t="str">
            <v>Rv1877</v>
          </cell>
          <cell r="D1134" t="str">
            <v>cell wall and cell processes</v>
          </cell>
        </row>
        <row r="1135">
          <cell r="C1135" t="str">
            <v>Rv1881c</v>
          </cell>
          <cell r="D1135" t="str">
            <v>cell wall and cell processes</v>
          </cell>
        </row>
        <row r="1136">
          <cell r="C1136" t="str">
            <v>Rv1884c</v>
          </cell>
          <cell r="D1136" t="str">
            <v>cell wall and cell processes</v>
          </cell>
        </row>
        <row r="1137">
          <cell r="C1137" t="str">
            <v>Rv1888c</v>
          </cell>
          <cell r="D1137" t="str">
            <v>cell wall and cell processes</v>
          </cell>
        </row>
        <row r="1138">
          <cell r="C1138" t="str">
            <v>Rv1892</v>
          </cell>
          <cell r="D1138" t="str">
            <v>cell wall and cell processes</v>
          </cell>
        </row>
        <row r="1139">
          <cell r="C1139" t="str">
            <v>Rv1899c</v>
          </cell>
          <cell r="D1139" t="str">
            <v>cell wall and cell processes</v>
          </cell>
        </row>
        <row r="1140">
          <cell r="C1140" t="str">
            <v>Rv1902c</v>
          </cell>
          <cell r="D1140" t="str">
            <v>cell wall and cell processes</v>
          </cell>
        </row>
        <row r="1141">
          <cell r="C1141" t="str">
            <v>Rv1903</v>
          </cell>
          <cell r="D1141" t="str">
            <v>cell wall and cell processes</v>
          </cell>
        </row>
        <row r="1142">
          <cell r="C1142" t="str">
            <v>Rv1910c</v>
          </cell>
          <cell r="D1142" t="str">
            <v>cell wall and cell processes</v>
          </cell>
        </row>
        <row r="1143">
          <cell r="C1143" t="str">
            <v>Rv1911c</v>
          </cell>
          <cell r="D1143" t="str">
            <v>cell wall and cell processes</v>
          </cell>
        </row>
        <row r="1144">
          <cell r="C1144" t="str">
            <v>Rv1920</v>
          </cell>
          <cell r="D1144" t="str">
            <v>cell wall and cell processes</v>
          </cell>
        </row>
        <row r="1145">
          <cell r="C1145" t="str">
            <v>Rv1921c</v>
          </cell>
          <cell r="D1145" t="str">
            <v>cell wall and cell processes</v>
          </cell>
        </row>
        <row r="1146">
          <cell r="C1146" t="str">
            <v>Rv1922</v>
          </cell>
          <cell r="D1146" t="str">
            <v>cell wall and cell processes</v>
          </cell>
        </row>
        <row r="1147">
          <cell r="C1147" t="str">
            <v>Rv1926c</v>
          </cell>
          <cell r="D1147" t="str">
            <v>cell wall and cell processes</v>
          </cell>
        </row>
        <row r="1148">
          <cell r="C1148" t="str">
            <v>Rv1946c</v>
          </cell>
          <cell r="D1148" t="str">
            <v>cell wall and cell processes</v>
          </cell>
        </row>
        <row r="1149">
          <cell r="C1149" t="str">
            <v>Rv1970</v>
          </cell>
          <cell r="D1149" t="str">
            <v>cell wall and cell processes</v>
          </cell>
        </row>
        <row r="1150">
          <cell r="C1150" t="str">
            <v>Rv1972</v>
          </cell>
          <cell r="D1150" t="str">
            <v>cell wall and cell processes</v>
          </cell>
        </row>
        <row r="1151">
          <cell r="C1151" t="str">
            <v>Rv1973</v>
          </cell>
          <cell r="D1151" t="str">
            <v>cell wall and cell processes</v>
          </cell>
        </row>
        <row r="1152">
          <cell r="C1152" t="str">
            <v>Rv1974</v>
          </cell>
          <cell r="D1152" t="str">
            <v>cell wall and cell processes</v>
          </cell>
        </row>
        <row r="1153">
          <cell r="C1153" t="str">
            <v>Rv1979c</v>
          </cell>
          <cell r="D1153" t="str">
            <v>cell wall and cell processes</v>
          </cell>
        </row>
        <row r="1154">
          <cell r="C1154" t="str">
            <v>Rv1980c</v>
          </cell>
          <cell r="D1154" t="str">
            <v>cell wall and cell processes</v>
          </cell>
        </row>
        <row r="1155">
          <cell r="C1155" t="str">
            <v>Rv1984c</v>
          </cell>
          <cell r="D1155" t="str">
            <v>cell wall and cell processes</v>
          </cell>
        </row>
        <row r="1156">
          <cell r="C1156" t="str">
            <v>Rv1986</v>
          </cell>
          <cell r="D1156" t="str">
            <v>cell wall and cell processes</v>
          </cell>
        </row>
        <row r="1157">
          <cell r="C1157" t="str">
            <v>Rv1987</v>
          </cell>
          <cell r="D1157" t="str">
            <v>cell wall and cell processes</v>
          </cell>
        </row>
        <row r="1158">
          <cell r="C1158" t="str">
            <v>Rv1992c</v>
          </cell>
          <cell r="D1158" t="str">
            <v>cell wall and cell processes</v>
          </cell>
        </row>
        <row r="1159">
          <cell r="C1159" t="str">
            <v>Rv1997</v>
          </cell>
          <cell r="D1159" t="str">
            <v>cell wall and cell processes</v>
          </cell>
        </row>
        <row r="1160">
          <cell r="C1160" t="str">
            <v>Rv1999c</v>
          </cell>
          <cell r="D1160" t="str">
            <v>cell wall and cell processes</v>
          </cell>
        </row>
        <row r="1161">
          <cell r="C1161" t="str">
            <v>Rv2025c</v>
          </cell>
          <cell r="D1161" t="str">
            <v>cell wall and cell processes</v>
          </cell>
        </row>
        <row r="1162">
          <cell r="C1162" t="str">
            <v>Rv2037c</v>
          </cell>
          <cell r="D1162" t="str">
            <v>cell wall and cell processes</v>
          </cell>
        </row>
        <row r="1163">
          <cell r="C1163" t="str">
            <v>Rv2038c</v>
          </cell>
          <cell r="D1163" t="str">
            <v>cell wall and cell processes</v>
          </cell>
        </row>
        <row r="1164">
          <cell r="C1164" t="str">
            <v>Rv2039c</v>
          </cell>
          <cell r="D1164" t="str">
            <v>cell wall and cell processes</v>
          </cell>
        </row>
        <row r="1165">
          <cell r="C1165" t="str">
            <v>Rv2040c</v>
          </cell>
          <cell r="D1165" t="str">
            <v>cell wall and cell processes</v>
          </cell>
        </row>
        <row r="1166">
          <cell r="C1166" t="str">
            <v>Rv2041c</v>
          </cell>
          <cell r="D1166" t="str">
            <v>cell wall and cell processes</v>
          </cell>
        </row>
        <row r="1167">
          <cell r="C1167" t="str">
            <v>Rv2046</v>
          </cell>
          <cell r="D1167" t="str">
            <v>cell wall and cell processes</v>
          </cell>
        </row>
        <row r="1168">
          <cell r="C1168" t="str">
            <v>Rv2051c</v>
          </cell>
          <cell r="D1168" t="str">
            <v>cell wall and cell processes</v>
          </cell>
        </row>
        <row r="1169">
          <cell r="C1169" t="str">
            <v>Rv2053c</v>
          </cell>
          <cell r="D1169" t="str">
            <v>cell wall and cell processes</v>
          </cell>
        </row>
        <row r="1170">
          <cell r="C1170" t="str">
            <v>Rv2060</v>
          </cell>
          <cell r="D1170" t="str">
            <v>cell wall and cell processes</v>
          </cell>
        </row>
        <row r="1171">
          <cell r="C1171" t="str">
            <v>Rv2075c</v>
          </cell>
          <cell r="D1171" t="str">
            <v>cell wall and cell processes</v>
          </cell>
        </row>
        <row r="1172">
          <cell r="C1172" t="str">
            <v>Rv2077c</v>
          </cell>
          <cell r="D1172" t="str">
            <v>cell wall and cell processes</v>
          </cell>
        </row>
        <row r="1173">
          <cell r="C1173" t="str">
            <v>Rv2080</v>
          </cell>
          <cell r="D1173" t="str">
            <v>cell wall and cell processes</v>
          </cell>
        </row>
        <row r="1174">
          <cell r="C1174" t="str">
            <v>Rv2081c</v>
          </cell>
          <cell r="D1174" t="str">
            <v>cell wall and cell processes</v>
          </cell>
        </row>
        <row r="1175">
          <cell r="C1175" t="str">
            <v>Rv2091c</v>
          </cell>
          <cell r="D1175" t="str">
            <v>cell wall and cell processes</v>
          </cell>
        </row>
        <row r="1176">
          <cell r="C1176" t="str">
            <v>Rv2093c</v>
          </cell>
          <cell r="D1176" t="str">
            <v>cell wall and cell processes</v>
          </cell>
        </row>
        <row r="1177">
          <cell r="C1177" t="str">
            <v>Rv2094c</v>
          </cell>
          <cell r="D1177" t="str">
            <v>cell wall and cell processes</v>
          </cell>
        </row>
        <row r="1178">
          <cell r="C1178" t="str">
            <v>Rv2113</v>
          </cell>
          <cell r="D1178" t="str">
            <v>cell wall and cell processes</v>
          </cell>
        </row>
        <row r="1179">
          <cell r="C1179" t="str">
            <v>Rv2115c</v>
          </cell>
          <cell r="D1179" t="str">
            <v>cell wall and cell processes</v>
          </cell>
        </row>
        <row r="1180">
          <cell r="C1180" t="str">
            <v>Rv2116</v>
          </cell>
          <cell r="D1180" t="str">
            <v>cell wall and cell processes</v>
          </cell>
        </row>
        <row r="1181">
          <cell r="C1181" t="str">
            <v>Rv2120c</v>
          </cell>
          <cell r="D1181" t="str">
            <v>cell wall and cell processes</v>
          </cell>
        </row>
        <row r="1182">
          <cell r="C1182" t="str">
            <v>Rv2127</v>
          </cell>
          <cell r="D1182" t="str">
            <v>cell wall and cell processes</v>
          </cell>
        </row>
        <row r="1183">
          <cell r="C1183" t="str">
            <v>Rv2128</v>
          </cell>
          <cell r="D1183" t="str">
            <v>cell wall and cell processes</v>
          </cell>
        </row>
        <row r="1184">
          <cell r="C1184" t="str">
            <v>Rv2136c</v>
          </cell>
          <cell r="D1184" t="str">
            <v>cell wall and cell processes</v>
          </cell>
        </row>
        <row r="1185">
          <cell r="C1185" t="str">
            <v>Rv2138</v>
          </cell>
          <cell r="D1185" t="str">
            <v>cell wall and cell processes</v>
          </cell>
        </row>
        <row r="1186">
          <cell r="C1186" t="str">
            <v>Rv2144c</v>
          </cell>
          <cell r="D1186" t="str">
            <v>cell wall and cell processes</v>
          </cell>
        </row>
        <row r="1187">
          <cell r="C1187" t="str">
            <v>Rv2145c</v>
          </cell>
          <cell r="D1187" t="str">
            <v>cell wall and cell processes</v>
          </cell>
        </row>
        <row r="1188">
          <cell r="C1188" t="str">
            <v>Rv2146c</v>
          </cell>
          <cell r="D1188" t="str">
            <v>cell wall and cell processes</v>
          </cell>
        </row>
        <row r="1189">
          <cell r="C1189" t="str">
            <v>Rv2150c</v>
          </cell>
          <cell r="D1189" t="str">
            <v>cell wall and cell processes</v>
          </cell>
        </row>
        <row r="1190">
          <cell r="C1190" t="str">
            <v>Rv2151c</v>
          </cell>
          <cell r="D1190" t="str">
            <v>cell wall and cell processes</v>
          </cell>
        </row>
        <row r="1191">
          <cell r="C1191" t="str">
            <v>Rv2152c</v>
          </cell>
          <cell r="D1191" t="str">
            <v>cell wall and cell processes</v>
          </cell>
        </row>
        <row r="1192">
          <cell r="C1192" t="str">
            <v>Rv2153c</v>
          </cell>
          <cell r="D1192" t="str">
            <v>cell wall and cell processes</v>
          </cell>
        </row>
        <row r="1193">
          <cell r="C1193" t="str">
            <v>Rv2154c</v>
          </cell>
          <cell r="D1193" t="str">
            <v>cell wall and cell processes</v>
          </cell>
        </row>
        <row r="1194">
          <cell r="C1194" t="str">
            <v>Rv2155c</v>
          </cell>
          <cell r="D1194" t="str">
            <v>cell wall and cell processes</v>
          </cell>
        </row>
        <row r="1195">
          <cell r="C1195" t="str">
            <v>Rv2156c</v>
          </cell>
          <cell r="D1195" t="str">
            <v>cell wall and cell processes</v>
          </cell>
        </row>
        <row r="1196">
          <cell r="C1196" t="str">
            <v>Rv2157c</v>
          </cell>
          <cell r="D1196" t="str">
            <v>cell wall and cell processes</v>
          </cell>
        </row>
        <row r="1197">
          <cell r="C1197" t="str">
            <v>Rv2158c</v>
          </cell>
          <cell r="D1197" t="str">
            <v>cell wall and cell processes</v>
          </cell>
        </row>
        <row r="1198">
          <cell r="C1198" t="str">
            <v>Rv2163c</v>
          </cell>
          <cell r="D1198" t="str">
            <v>cell wall and cell processes</v>
          </cell>
        </row>
        <row r="1199">
          <cell r="C1199" t="str">
            <v>Rv2164c</v>
          </cell>
          <cell r="D1199" t="str">
            <v>cell wall and cell processes</v>
          </cell>
        </row>
        <row r="1200">
          <cell r="C1200" t="str">
            <v>Rv2169c</v>
          </cell>
          <cell r="D1200" t="str">
            <v>cell wall and cell processes</v>
          </cell>
        </row>
        <row r="1201">
          <cell r="C1201" t="str">
            <v>Rv2171</v>
          </cell>
          <cell r="D1201" t="str">
            <v>cell wall and cell processes</v>
          </cell>
        </row>
        <row r="1202">
          <cell r="C1202" t="str">
            <v>Rv2174</v>
          </cell>
          <cell r="D1202" t="str">
            <v>cell wall and cell processes</v>
          </cell>
        </row>
        <row r="1203">
          <cell r="C1203" t="str">
            <v>Rv2180c</v>
          </cell>
          <cell r="D1203" t="str">
            <v>cell wall and cell processes</v>
          </cell>
        </row>
        <row r="1204">
          <cell r="C1204" t="str">
            <v>Rv2181</v>
          </cell>
          <cell r="D1204" t="str">
            <v>cell wall and cell processes</v>
          </cell>
        </row>
        <row r="1205">
          <cell r="C1205" t="str">
            <v>Rv2197c</v>
          </cell>
          <cell r="D1205" t="str">
            <v>cell wall and cell processes</v>
          </cell>
        </row>
        <row r="1206">
          <cell r="C1206" t="str">
            <v>Rv2198c</v>
          </cell>
          <cell r="D1206" t="str">
            <v>cell wall and cell processes</v>
          </cell>
        </row>
        <row r="1207">
          <cell r="C1207" t="str">
            <v>Rv2199c</v>
          </cell>
          <cell r="D1207" t="str">
            <v>cell wall and cell processes</v>
          </cell>
        </row>
        <row r="1208">
          <cell r="C1208" t="str">
            <v>Rv2203</v>
          </cell>
          <cell r="D1208" t="str">
            <v>cell wall and cell processes</v>
          </cell>
        </row>
        <row r="1209">
          <cell r="C1209" t="str">
            <v>Rv2206</v>
          </cell>
          <cell r="D1209" t="str">
            <v>cell wall and cell processes</v>
          </cell>
        </row>
        <row r="1210">
          <cell r="C1210" t="str">
            <v>Rv2209</v>
          </cell>
          <cell r="D1210" t="str">
            <v>cell wall and cell processes</v>
          </cell>
        </row>
        <row r="1211">
          <cell r="C1211" t="str">
            <v>Rv2219</v>
          </cell>
          <cell r="D1211" t="str">
            <v>cell wall and cell processes</v>
          </cell>
        </row>
        <row r="1212">
          <cell r="C1212" t="str">
            <v>Rv2219A</v>
          </cell>
          <cell r="D1212" t="str">
            <v>cell wall and cell processes</v>
          </cell>
        </row>
        <row r="1213">
          <cell r="C1213" t="str">
            <v>Rv2223c</v>
          </cell>
          <cell r="D1213" t="str">
            <v>cell wall and cell processes</v>
          </cell>
        </row>
        <row r="1214">
          <cell r="C1214" t="str">
            <v>Rv2224c</v>
          </cell>
          <cell r="D1214" t="str">
            <v>cell wall and cell processes</v>
          </cell>
        </row>
        <row r="1215">
          <cell r="C1215" t="str">
            <v>Rv2235</v>
          </cell>
          <cell r="D1215" t="str">
            <v>cell wall and cell processes</v>
          </cell>
        </row>
        <row r="1216">
          <cell r="C1216" t="str">
            <v>Rv2253</v>
          </cell>
          <cell r="D1216" t="str">
            <v>cell wall and cell processes</v>
          </cell>
        </row>
        <row r="1217">
          <cell r="C1217" t="str">
            <v>Rv2254c</v>
          </cell>
          <cell r="D1217" t="str">
            <v>cell wall and cell processes</v>
          </cell>
        </row>
        <row r="1218">
          <cell r="C1218" t="str">
            <v>Rv2265</v>
          </cell>
          <cell r="D1218" t="str">
            <v>cell wall and cell processes</v>
          </cell>
        </row>
        <row r="1219">
          <cell r="C1219" t="str">
            <v>Rv2270</v>
          </cell>
          <cell r="D1219" t="str">
            <v>cell wall and cell processes</v>
          </cell>
        </row>
        <row r="1220">
          <cell r="C1220" t="str">
            <v>Rv2272</v>
          </cell>
          <cell r="D1220" t="str">
            <v>cell wall and cell processes</v>
          </cell>
        </row>
        <row r="1221">
          <cell r="C1221" t="str">
            <v>Rv2273</v>
          </cell>
          <cell r="D1221" t="str">
            <v>cell wall and cell processes</v>
          </cell>
        </row>
        <row r="1222">
          <cell r="C1222" t="str">
            <v>Rv2281</v>
          </cell>
          <cell r="D1222" t="str">
            <v>cell wall and cell processes</v>
          </cell>
        </row>
        <row r="1223">
          <cell r="C1223" t="str">
            <v>Rv2287</v>
          </cell>
          <cell r="D1223" t="str">
            <v>cell wall and cell processes</v>
          </cell>
        </row>
        <row r="1224">
          <cell r="C1224" t="str">
            <v>Rv2290</v>
          </cell>
          <cell r="D1224" t="str">
            <v>cell wall and cell processes</v>
          </cell>
        </row>
        <row r="1225">
          <cell r="C1225" t="str">
            <v>Rv2301</v>
          </cell>
          <cell r="D1225" t="str">
            <v>cell wall and cell processes</v>
          </cell>
        </row>
        <row r="1226">
          <cell r="C1226" t="str">
            <v>Rv2306A</v>
          </cell>
          <cell r="D1226" t="str">
            <v>cell wall and cell processes</v>
          </cell>
        </row>
        <row r="1227">
          <cell r="C1227" t="str">
            <v>Rv2306B</v>
          </cell>
          <cell r="D1227" t="str">
            <v>cell wall and cell processes</v>
          </cell>
        </row>
        <row r="1228">
          <cell r="C1228" t="str">
            <v>Rv2316</v>
          </cell>
          <cell r="D1228" t="str">
            <v>cell wall and cell processes</v>
          </cell>
        </row>
        <row r="1229">
          <cell r="C1229" t="str">
            <v>Rv2317</v>
          </cell>
          <cell r="D1229" t="str">
            <v>cell wall and cell processes</v>
          </cell>
        </row>
        <row r="1230">
          <cell r="C1230" t="str">
            <v>Rv2318</v>
          </cell>
          <cell r="D1230" t="str">
            <v>cell wall and cell processes</v>
          </cell>
        </row>
        <row r="1231">
          <cell r="C1231" t="str">
            <v>Rv2320c</v>
          </cell>
          <cell r="D1231" t="str">
            <v>cell wall and cell processes</v>
          </cell>
        </row>
        <row r="1232">
          <cell r="C1232" t="str">
            <v>Rv2326c</v>
          </cell>
          <cell r="D1232" t="str">
            <v>cell wall and cell processes</v>
          </cell>
        </row>
        <row r="1233">
          <cell r="C1233" t="str">
            <v>Rv2329c</v>
          </cell>
          <cell r="D1233" t="str">
            <v>cell wall and cell processes</v>
          </cell>
        </row>
        <row r="1234">
          <cell r="C1234" t="str">
            <v>Rv2330c</v>
          </cell>
          <cell r="D1234" t="str">
            <v>cell wall and cell processes</v>
          </cell>
        </row>
        <row r="1235">
          <cell r="C1235" t="str">
            <v>Rv2333c</v>
          </cell>
          <cell r="D1235" t="str">
            <v>cell wall and cell processes</v>
          </cell>
        </row>
        <row r="1236">
          <cell r="C1236" t="str">
            <v>Rv2339</v>
          </cell>
          <cell r="D1236" t="str">
            <v>cell wall and cell processes</v>
          </cell>
        </row>
        <row r="1237">
          <cell r="C1237" t="str">
            <v>Rv2341</v>
          </cell>
          <cell r="D1237" t="str">
            <v>cell wall and cell processes</v>
          </cell>
        </row>
        <row r="1238">
          <cell r="C1238" t="str">
            <v>Rv2345</v>
          </cell>
          <cell r="D1238" t="str">
            <v>cell wall and cell processes</v>
          </cell>
        </row>
        <row r="1239">
          <cell r="C1239" t="str">
            <v>Rv2346c</v>
          </cell>
          <cell r="D1239" t="str">
            <v>cell wall and cell processes</v>
          </cell>
        </row>
        <row r="1240">
          <cell r="C1240" t="str">
            <v>Rv2347c</v>
          </cell>
          <cell r="D1240" t="str">
            <v>cell wall and cell processes</v>
          </cell>
        </row>
        <row r="1241">
          <cell r="C1241" t="str">
            <v>Rv2361c</v>
          </cell>
          <cell r="D1241" t="str">
            <v>cell wall and cell processes</v>
          </cell>
        </row>
        <row r="1242">
          <cell r="C1242" t="str">
            <v>Rv2366c</v>
          </cell>
          <cell r="D1242" t="str">
            <v>cell wall and cell processes</v>
          </cell>
        </row>
        <row r="1243">
          <cell r="C1243" t="str">
            <v>Rv2376c</v>
          </cell>
          <cell r="D1243" t="str">
            <v>cell wall and cell processes</v>
          </cell>
        </row>
        <row r="1244">
          <cell r="C1244" t="str">
            <v>Rv2389c</v>
          </cell>
          <cell r="D1244" t="str">
            <v>cell wall and cell processes</v>
          </cell>
        </row>
        <row r="1245">
          <cell r="C1245" t="str">
            <v>Rv2395</v>
          </cell>
          <cell r="D1245" t="str">
            <v>cell wall and cell processes</v>
          </cell>
        </row>
        <row r="1246">
          <cell r="C1246" t="str">
            <v>Rv2397c</v>
          </cell>
          <cell r="D1246" t="str">
            <v>cell wall and cell processes</v>
          </cell>
        </row>
        <row r="1247">
          <cell r="C1247" t="str">
            <v>Rv2398c</v>
          </cell>
          <cell r="D1247" t="str">
            <v>cell wall and cell processes</v>
          </cell>
        </row>
        <row r="1248">
          <cell r="C1248" t="str">
            <v>Rv2399c</v>
          </cell>
          <cell r="D1248" t="str">
            <v>cell wall and cell processes</v>
          </cell>
        </row>
        <row r="1249">
          <cell r="C1249" t="str">
            <v>Rv2400c</v>
          </cell>
          <cell r="D1249" t="str">
            <v>cell wall and cell processes</v>
          </cell>
        </row>
        <row r="1250">
          <cell r="C1250" t="str">
            <v>Rv2401A</v>
          </cell>
          <cell r="D1250" t="str">
            <v>cell wall and cell processes</v>
          </cell>
        </row>
        <row r="1251">
          <cell r="C1251" t="str">
            <v>Rv2403c</v>
          </cell>
          <cell r="D1251" t="str">
            <v>cell wall and cell processes</v>
          </cell>
        </row>
        <row r="1252">
          <cell r="C1252" t="str">
            <v>Rv2434c</v>
          </cell>
          <cell r="D1252" t="str">
            <v>cell wall and cell processes</v>
          </cell>
        </row>
        <row r="1253">
          <cell r="C1253" t="str">
            <v>Rv2437</v>
          </cell>
          <cell r="D1253" t="str">
            <v>cell wall and cell processes</v>
          </cell>
        </row>
        <row r="1254">
          <cell r="C1254" t="str">
            <v>Rv2443</v>
          </cell>
          <cell r="D1254" t="str">
            <v>cell wall and cell processes</v>
          </cell>
        </row>
        <row r="1255">
          <cell r="C1255" t="str">
            <v>Rv2446c</v>
          </cell>
          <cell r="D1255" t="str">
            <v>cell wall and cell processes</v>
          </cell>
        </row>
        <row r="1256">
          <cell r="C1256" t="str">
            <v>Rv2450c</v>
          </cell>
          <cell r="D1256" t="str">
            <v>cell wall and cell processes</v>
          </cell>
        </row>
        <row r="1257">
          <cell r="C1257" t="str">
            <v>Rv2456c</v>
          </cell>
          <cell r="D1257" t="str">
            <v>cell wall and cell processes</v>
          </cell>
        </row>
        <row r="1258">
          <cell r="C1258" t="str">
            <v>Rv2459</v>
          </cell>
          <cell r="D1258" t="str">
            <v>cell wall and cell processes</v>
          </cell>
        </row>
        <row r="1259">
          <cell r="C1259" t="str">
            <v>Rv2462c</v>
          </cell>
          <cell r="D1259" t="str">
            <v>cell wall and cell processes</v>
          </cell>
        </row>
        <row r="1260">
          <cell r="C1260" t="str">
            <v>Rv2473</v>
          </cell>
          <cell r="D1260" t="str">
            <v>cell wall and cell processes</v>
          </cell>
        </row>
        <row r="1261">
          <cell r="C1261" t="str">
            <v>Rv2477c</v>
          </cell>
          <cell r="D1261" t="str">
            <v>cell wall and cell processes</v>
          </cell>
        </row>
        <row r="1262">
          <cell r="C1262" t="str">
            <v>Rv2507</v>
          </cell>
          <cell r="D1262" t="str">
            <v>cell wall and cell processes</v>
          </cell>
        </row>
        <row r="1263">
          <cell r="C1263" t="str">
            <v>Rv2508c</v>
          </cell>
          <cell r="D1263" t="str">
            <v>cell wall and cell processes</v>
          </cell>
        </row>
        <row r="1264">
          <cell r="C1264" t="str">
            <v>Rv2518c</v>
          </cell>
          <cell r="D1264" t="str">
            <v>cell wall and cell processes</v>
          </cell>
        </row>
        <row r="1265">
          <cell r="C1265" t="str">
            <v>Rv2520c</v>
          </cell>
          <cell r="D1265" t="str">
            <v>cell wall and cell processes</v>
          </cell>
        </row>
        <row r="1266">
          <cell r="C1266" t="str">
            <v>Rv2536</v>
          </cell>
          <cell r="D1266" t="str">
            <v>cell wall and cell processes</v>
          </cell>
        </row>
        <row r="1267">
          <cell r="C1267" t="str">
            <v>Rv2543</v>
          </cell>
          <cell r="D1267" t="str">
            <v>cell wall and cell processes</v>
          </cell>
        </row>
        <row r="1268">
          <cell r="C1268" t="str">
            <v>Rv2544</v>
          </cell>
          <cell r="D1268" t="str">
            <v>cell wall and cell processes</v>
          </cell>
        </row>
        <row r="1269">
          <cell r="C1269" t="str">
            <v>Rv2553c</v>
          </cell>
          <cell r="D1269" t="str">
            <v>cell wall and cell processes</v>
          </cell>
        </row>
        <row r="1270">
          <cell r="C1270" t="str">
            <v>Rv2560</v>
          </cell>
          <cell r="D1270" t="str">
            <v>cell wall and cell processes</v>
          </cell>
        </row>
        <row r="1271">
          <cell r="C1271" t="str">
            <v>Rv2563</v>
          </cell>
          <cell r="D1271" t="str">
            <v>cell wall and cell processes</v>
          </cell>
        </row>
        <row r="1272">
          <cell r="C1272" t="str">
            <v>Rv2564</v>
          </cell>
          <cell r="D1272" t="str">
            <v>cell wall and cell processes</v>
          </cell>
        </row>
        <row r="1273">
          <cell r="C1273" t="str">
            <v>Rv2571c</v>
          </cell>
          <cell r="D1273" t="str">
            <v>cell wall and cell processes</v>
          </cell>
        </row>
        <row r="1274">
          <cell r="C1274" t="str">
            <v>Rv2575</v>
          </cell>
          <cell r="D1274" t="str">
            <v>cell wall and cell processes</v>
          </cell>
        </row>
        <row r="1275">
          <cell r="C1275" t="str">
            <v>Rv2576c</v>
          </cell>
          <cell r="D1275" t="str">
            <v>cell wall and cell processes</v>
          </cell>
        </row>
        <row r="1276">
          <cell r="C1276" t="str">
            <v>Rv2585c</v>
          </cell>
          <cell r="D1276" t="str">
            <v>cell wall and cell processes</v>
          </cell>
        </row>
        <row r="1277">
          <cell r="C1277" t="str">
            <v>Rv2586c</v>
          </cell>
          <cell r="D1277" t="str">
            <v>cell wall and cell processes</v>
          </cell>
        </row>
        <row r="1278">
          <cell r="C1278" t="str">
            <v>Rv2587c</v>
          </cell>
          <cell r="D1278" t="str">
            <v>cell wall and cell processes</v>
          </cell>
        </row>
        <row r="1279">
          <cell r="C1279" t="str">
            <v>Rv2588c</v>
          </cell>
          <cell r="D1279" t="str">
            <v>cell wall and cell processes</v>
          </cell>
        </row>
        <row r="1280">
          <cell r="C1280" t="str">
            <v>Rv2597</v>
          </cell>
          <cell r="D1280" t="str">
            <v>cell wall and cell processes</v>
          </cell>
        </row>
        <row r="1281">
          <cell r="C1281" t="str">
            <v>Rv2599</v>
          </cell>
          <cell r="D1281" t="str">
            <v>cell wall and cell processes</v>
          </cell>
        </row>
        <row r="1282">
          <cell r="C1282" t="str">
            <v>Rv2600</v>
          </cell>
          <cell r="D1282" t="str">
            <v>cell wall and cell processes</v>
          </cell>
        </row>
        <row r="1283">
          <cell r="C1283" t="str">
            <v>Rv2609c</v>
          </cell>
          <cell r="D1283" t="str">
            <v>cell wall and cell processes</v>
          </cell>
        </row>
        <row r="1284">
          <cell r="C1284" t="str">
            <v>Rv2617c</v>
          </cell>
          <cell r="D1284" t="str">
            <v>cell wall and cell processes</v>
          </cell>
        </row>
        <row r="1285">
          <cell r="C1285" t="str">
            <v>Rv2620c</v>
          </cell>
          <cell r="D1285" t="str">
            <v>cell wall and cell processes</v>
          </cell>
        </row>
        <row r="1286">
          <cell r="C1286" t="str">
            <v>Rv2625c</v>
          </cell>
          <cell r="D1286" t="str">
            <v>cell wall and cell processes</v>
          </cell>
        </row>
        <row r="1287">
          <cell r="C1287" t="str">
            <v>Rv2637</v>
          </cell>
          <cell r="D1287" t="str">
            <v>cell wall and cell processes</v>
          </cell>
        </row>
        <row r="1288">
          <cell r="C1288" t="str">
            <v>Rv2639c</v>
          </cell>
          <cell r="D1288" t="str">
            <v>cell wall and cell processes</v>
          </cell>
        </row>
        <row r="1289">
          <cell r="C1289" t="str">
            <v>Rv2643</v>
          </cell>
          <cell r="D1289" t="str">
            <v>cell wall and cell processes</v>
          </cell>
        </row>
        <row r="1290">
          <cell r="C1290" t="str">
            <v>Rv2668</v>
          </cell>
          <cell r="D1290" t="str">
            <v>cell wall and cell processes</v>
          </cell>
        </row>
        <row r="1291">
          <cell r="C1291" t="str">
            <v>Rv2673</v>
          </cell>
          <cell r="D1291" t="str">
            <v>cell wall and cell processes</v>
          </cell>
        </row>
        <row r="1292">
          <cell r="C1292" t="str">
            <v>Rv2684</v>
          </cell>
          <cell r="D1292" t="str">
            <v>cell wall and cell processes</v>
          </cell>
        </row>
        <row r="1293">
          <cell r="C1293" t="str">
            <v>Rv2685</v>
          </cell>
          <cell r="D1293" t="str">
            <v>cell wall and cell processes</v>
          </cell>
        </row>
        <row r="1294">
          <cell r="C1294" t="str">
            <v>Rv2686c</v>
          </cell>
          <cell r="D1294" t="str">
            <v>cell wall and cell processes</v>
          </cell>
        </row>
        <row r="1295">
          <cell r="C1295" t="str">
            <v>Rv2687c</v>
          </cell>
          <cell r="D1295" t="str">
            <v>cell wall and cell processes</v>
          </cell>
        </row>
        <row r="1296">
          <cell r="C1296" t="str">
            <v>Rv2688c</v>
          </cell>
          <cell r="D1296" t="str">
            <v>cell wall and cell processes</v>
          </cell>
        </row>
        <row r="1297">
          <cell r="C1297" t="str">
            <v>Rv2690c</v>
          </cell>
          <cell r="D1297" t="str">
            <v>cell wall and cell processes</v>
          </cell>
        </row>
        <row r="1298">
          <cell r="C1298" t="str">
            <v>Rv2691</v>
          </cell>
          <cell r="D1298" t="str">
            <v>cell wall and cell processes</v>
          </cell>
        </row>
        <row r="1299">
          <cell r="C1299" t="str">
            <v>Rv2692</v>
          </cell>
          <cell r="D1299" t="str">
            <v>cell wall and cell processes</v>
          </cell>
        </row>
        <row r="1300">
          <cell r="C1300" t="str">
            <v>Rv2693c</v>
          </cell>
          <cell r="D1300" t="str">
            <v>cell wall and cell processes</v>
          </cell>
        </row>
        <row r="1301">
          <cell r="C1301" t="str">
            <v>Rv2698</v>
          </cell>
          <cell r="D1301" t="str">
            <v>cell wall and cell processes</v>
          </cell>
        </row>
        <row r="1302">
          <cell r="C1302" t="str">
            <v>Rv2700</v>
          </cell>
          <cell r="D1302" t="str">
            <v>cell wall and cell processes</v>
          </cell>
        </row>
        <row r="1303">
          <cell r="C1303" t="str">
            <v>Rv2709</v>
          </cell>
          <cell r="D1303" t="str">
            <v>cell wall and cell processes</v>
          </cell>
        </row>
        <row r="1304">
          <cell r="C1304" t="str">
            <v>Rv2719c</v>
          </cell>
          <cell r="D1304" t="str">
            <v>cell wall and cell processes</v>
          </cell>
        </row>
        <row r="1305">
          <cell r="C1305" t="str">
            <v>Rv2721c</v>
          </cell>
          <cell r="D1305" t="str">
            <v>cell wall and cell processes</v>
          </cell>
        </row>
        <row r="1306">
          <cell r="C1306" t="str">
            <v>Rv2723</v>
          </cell>
          <cell r="D1306" t="str">
            <v>cell wall and cell processes</v>
          </cell>
        </row>
        <row r="1307">
          <cell r="C1307" t="str">
            <v>Rv2729c</v>
          </cell>
          <cell r="D1307" t="str">
            <v>cell wall and cell processes</v>
          </cell>
        </row>
        <row r="1308">
          <cell r="C1308" t="str">
            <v>Rv2732c</v>
          </cell>
          <cell r="D1308" t="str">
            <v>cell wall and cell processes</v>
          </cell>
        </row>
        <row r="1309">
          <cell r="C1309" t="str">
            <v>Rv2743c</v>
          </cell>
          <cell r="D1309" t="str">
            <v>cell wall and cell processes</v>
          </cell>
        </row>
        <row r="1310">
          <cell r="C1310" t="str">
            <v>Rv2748c</v>
          </cell>
          <cell r="D1310" t="str">
            <v>cell wall and cell processes</v>
          </cell>
        </row>
        <row r="1311">
          <cell r="C1311" t="str">
            <v>Rv2767c</v>
          </cell>
          <cell r="D1311" t="str">
            <v>cell wall and cell processes</v>
          </cell>
        </row>
        <row r="1312">
          <cell r="C1312" t="str">
            <v>Rv2772c</v>
          </cell>
          <cell r="D1312" t="str">
            <v>cell wall and cell processes</v>
          </cell>
        </row>
        <row r="1313">
          <cell r="C1313" t="str">
            <v>Rv2784c</v>
          </cell>
          <cell r="D1313" t="str">
            <v>cell wall and cell processes</v>
          </cell>
        </row>
        <row r="1314">
          <cell r="C1314" t="str">
            <v>Rv2790c</v>
          </cell>
          <cell r="D1314" t="str">
            <v>cell wall and cell processes</v>
          </cell>
        </row>
        <row r="1315">
          <cell r="C1315" t="str">
            <v>Rv2796c</v>
          </cell>
          <cell r="D1315" t="str">
            <v>cell wall and cell processes</v>
          </cell>
        </row>
        <row r="1316">
          <cell r="C1316" t="str">
            <v>Rv2799</v>
          </cell>
          <cell r="D1316" t="str">
            <v>cell wall and cell processes</v>
          </cell>
        </row>
        <row r="1317">
          <cell r="C1317" t="str">
            <v>Rv2806</v>
          </cell>
          <cell r="D1317" t="str">
            <v>cell wall and cell processes</v>
          </cell>
        </row>
        <row r="1318">
          <cell r="C1318" t="str">
            <v>Rv2832c</v>
          </cell>
          <cell r="D1318" t="str">
            <v>cell wall and cell processes</v>
          </cell>
        </row>
        <row r="1319">
          <cell r="C1319" t="str">
            <v>Rv2833c</v>
          </cell>
          <cell r="D1319" t="str">
            <v>cell wall and cell processes</v>
          </cell>
        </row>
        <row r="1320">
          <cell r="C1320" t="str">
            <v>Rv2834c</v>
          </cell>
          <cell r="D1320" t="str">
            <v>cell wall and cell processes</v>
          </cell>
        </row>
        <row r="1321">
          <cell r="C1321" t="str">
            <v>Rv2835c</v>
          </cell>
          <cell r="D1321" t="str">
            <v>cell wall and cell processes</v>
          </cell>
        </row>
        <row r="1322">
          <cell r="C1322" t="str">
            <v>Rv2843</v>
          </cell>
          <cell r="D1322" t="str">
            <v>cell wall and cell processes</v>
          </cell>
        </row>
        <row r="1323">
          <cell r="C1323" t="str">
            <v>Rv2846c</v>
          </cell>
          <cell r="D1323" t="str">
            <v>cell wall and cell processes</v>
          </cell>
        </row>
        <row r="1324">
          <cell r="C1324" t="str">
            <v>Rv2856</v>
          </cell>
          <cell r="D1324" t="str">
            <v>cell wall and cell processes</v>
          </cell>
        </row>
        <row r="1325">
          <cell r="C1325" t="str">
            <v>Rv2864c</v>
          </cell>
          <cell r="D1325" t="str">
            <v>cell wall and cell processes</v>
          </cell>
        </row>
        <row r="1326">
          <cell r="C1326" t="str">
            <v>Rv2869c</v>
          </cell>
          <cell r="D1326" t="str">
            <v>cell wall and cell processes</v>
          </cell>
        </row>
        <row r="1327">
          <cell r="C1327" t="str">
            <v>Rv2873</v>
          </cell>
          <cell r="D1327" t="str">
            <v>cell wall and cell processes</v>
          </cell>
        </row>
        <row r="1328">
          <cell r="C1328" t="str">
            <v>Rv2875</v>
          </cell>
          <cell r="D1328" t="str">
            <v>cell wall and cell processes</v>
          </cell>
        </row>
        <row r="1329">
          <cell r="C1329" t="str">
            <v>Rv2876</v>
          </cell>
          <cell r="D1329" t="str">
            <v>cell wall and cell processes</v>
          </cell>
        </row>
        <row r="1330">
          <cell r="C1330" t="str">
            <v>Rv2877c</v>
          </cell>
          <cell r="D1330" t="str">
            <v>cell wall and cell processes</v>
          </cell>
        </row>
        <row r="1331">
          <cell r="C1331" t="str">
            <v>Rv2878c</v>
          </cell>
          <cell r="D1331" t="str">
            <v>cell wall and cell processes</v>
          </cell>
        </row>
        <row r="1332">
          <cell r="C1332" t="str">
            <v>Rv2903c</v>
          </cell>
          <cell r="D1332" t="str">
            <v>cell wall and cell processes</v>
          </cell>
        </row>
        <row r="1333">
          <cell r="C1333" t="str">
            <v>Rv2905</v>
          </cell>
          <cell r="D1333" t="str">
            <v>cell wall and cell processes</v>
          </cell>
        </row>
        <row r="1334">
          <cell r="C1334" t="str">
            <v>Rv2911</v>
          </cell>
          <cell r="D1334" t="str">
            <v>cell wall and cell processes</v>
          </cell>
        </row>
        <row r="1335">
          <cell r="C1335" t="str">
            <v>Rv2916c</v>
          </cell>
          <cell r="D1335" t="str">
            <v>cell wall and cell processes</v>
          </cell>
        </row>
        <row r="1336">
          <cell r="C1336" t="str">
            <v>Rv2920c</v>
          </cell>
          <cell r="D1336" t="str">
            <v>cell wall and cell processes</v>
          </cell>
        </row>
        <row r="1337">
          <cell r="C1337" t="str">
            <v>Rv2921c</v>
          </cell>
          <cell r="D1337" t="str">
            <v>cell wall and cell processes</v>
          </cell>
        </row>
        <row r="1338">
          <cell r="C1338" t="str">
            <v>Rv2922c</v>
          </cell>
          <cell r="D1338" t="str">
            <v>cell wall and cell processes</v>
          </cell>
        </row>
        <row r="1339">
          <cell r="C1339" t="str">
            <v>Rv2936</v>
          </cell>
          <cell r="D1339" t="str">
            <v>cell wall and cell processes</v>
          </cell>
        </row>
        <row r="1340">
          <cell r="C1340" t="str">
            <v>Rv2937</v>
          </cell>
          <cell r="D1340" t="str">
            <v>cell wall and cell processes</v>
          </cell>
        </row>
        <row r="1341">
          <cell r="C1341" t="str">
            <v>Rv2938</v>
          </cell>
          <cell r="D1341" t="str">
            <v>cell wall and cell processes</v>
          </cell>
        </row>
        <row r="1342">
          <cell r="C1342" t="str">
            <v>Rv2942</v>
          </cell>
          <cell r="D1342" t="str">
            <v>cell wall and cell processes</v>
          </cell>
        </row>
        <row r="1343">
          <cell r="C1343" t="str">
            <v>Rv2945c</v>
          </cell>
          <cell r="D1343" t="str">
            <v>cell wall and cell processes</v>
          </cell>
        </row>
        <row r="1344">
          <cell r="C1344" t="str">
            <v>Rv2963</v>
          </cell>
          <cell r="D1344" t="str">
            <v>cell wall and cell processes</v>
          </cell>
        </row>
        <row r="1345">
          <cell r="C1345" t="str">
            <v>Rv2965c</v>
          </cell>
          <cell r="D1345" t="str">
            <v>cell wall and cell processes</v>
          </cell>
        </row>
        <row r="1346">
          <cell r="C1346" t="str">
            <v>Rv2968c</v>
          </cell>
          <cell r="D1346" t="str">
            <v>cell wall and cell processes</v>
          </cell>
        </row>
        <row r="1347">
          <cell r="C1347" t="str">
            <v>Rv2969c</v>
          </cell>
          <cell r="D1347" t="str">
            <v>cell wall and cell processes</v>
          </cell>
        </row>
        <row r="1348">
          <cell r="C1348" t="str">
            <v>Rv2972c</v>
          </cell>
          <cell r="D1348" t="str">
            <v>cell wall and cell processes</v>
          </cell>
        </row>
        <row r="1349">
          <cell r="C1349" t="str">
            <v>Rv2980</v>
          </cell>
          <cell r="D1349" t="str">
            <v>cell wall and cell processes</v>
          </cell>
        </row>
        <row r="1350">
          <cell r="C1350" t="str">
            <v>Rv2981c</v>
          </cell>
          <cell r="D1350" t="str">
            <v>cell wall and cell processes</v>
          </cell>
        </row>
        <row r="1351">
          <cell r="C1351" t="str">
            <v>Rv2994</v>
          </cell>
          <cell r="D1351" t="str">
            <v>cell wall and cell processes</v>
          </cell>
        </row>
        <row r="1352">
          <cell r="C1352" t="str">
            <v>Rv2999</v>
          </cell>
          <cell r="D1352" t="str">
            <v>cell wall and cell processes</v>
          </cell>
        </row>
        <row r="1353">
          <cell r="C1353" t="str">
            <v>Rv3000</v>
          </cell>
          <cell r="D1353" t="str">
            <v>cell wall and cell processes</v>
          </cell>
        </row>
        <row r="1354">
          <cell r="C1354" t="str">
            <v>Rv3004</v>
          </cell>
          <cell r="D1354" t="str">
            <v>cell wall and cell processes</v>
          </cell>
        </row>
        <row r="1355">
          <cell r="C1355" t="str">
            <v>Rv3006</v>
          </cell>
          <cell r="D1355" t="str">
            <v>cell wall and cell processes</v>
          </cell>
        </row>
        <row r="1356">
          <cell r="C1356" t="str">
            <v>Rv3016</v>
          </cell>
          <cell r="D1356" t="str">
            <v>cell wall and cell processes</v>
          </cell>
        </row>
        <row r="1357">
          <cell r="C1357" t="str">
            <v>Rv3017c</v>
          </cell>
          <cell r="D1357" t="str">
            <v>cell wall and cell processes</v>
          </cell>
        </row>
        <row r="1358">
          <cell r="C1358" t="str">
            <v>Rv3019c</v>
          </cell>
          <cell r="D1358" t="str">
            <v>cell wall and cell processes</v>
          </cell>
        </row>
        <row r="1359">
          <cell r="C1359" t="str">
            <v>Rv3020c</v>
          </cell>
          <cell r="D1359" t="str">
            <v>cell wall and cell processes</v>
          </cell>
        </row>
        <row r="1360">
          <cell r="C1360" t="str">
            <v>Rv3036c</v>
          </cell>
          <cell r="D1360" t="str">
            <v>cell wall and cell processes</v>
          </cell>
        </row>
        <row r="1361">
          <cell r="C1361" t="str">
            <v>Rv3041c</v>
          </cell>
          <cell r="D1361" t="str">
            <v>cell wall and cell processes</v>
          </cell>
        </row>
        <row r="1362">
          <cell r="C1362" t="str">
            <v>Rv3044</v>
          </cell>
          <cell r="D1362" t="str">
            <v>cell wall and cell processes</v>
          </cell>
        </row>
        <row r="1363">
          <cell r="C1363" t="str">
            <v>Rv3064c</v>
          </cell>
          <cell r="D1363" t="str">
            <v>cell wall and cell processes</v>
          </cell>
        </row>
        <row r="1364">
          <cell r="C1364" t="str">
            <v>Rv3065</v>
          </cell>
          <cell r="D1364" t="str">
            <v>cell wall and cell processes</v>
          </cell>
        </row>
        <row r="1365">
          <cell r="C1365" t="str">
            <v>Rv3069</v>
          </cell>
          <cell r="D1365" t="str">
            <v>cell wall and cell processes</v>
          </cell>
        </row>
        <row r="1366">
          <cell r="C1366" t="str">
            <v>Rv3070</v>
          </cell>
          <cell r="D1366" t="str">
            <v>cell wall and cell processes</v>
          </cell>
        </row>
        <row r="1367">
          <cell r="C1367" t="str">
            <v>Rv3092c</v>
          </cell>
          <cell r="D1367" t="str">
            <v>cell wall and cell processes</v>
          </cell>
        </row>
        <row r="1368">
          <cell r="C1368" t="str">
            <v>Rv3101c</v>
          </cell>
          <cell r="D1368" t="str">
            <v>cell wall and cell processes</v>
          </cell>
        </row>
        <row r="1369">
          <cell r="C1369" t="str">
            <v>Rv3102c</v>
          </cell>
          <cell r="D1369" t="str">
            <v>cell wall and cell processes</v>
          </cell>
        </row>
        <row r="1370">
          <cell r="C1370" t="str">
            <v>Rv3104c</v>
          </cell>
          <cell r="D1370" t="str">
            <v>cell wall and cell processes</v>
          </cell>
        </row>
        <row r="1371">
          <cell r="C1371" t="str">
            <v>Rv3162c</v>
          </cell>
          <cell r="D1371" t="str">
            <v>cell wall and cell processes</v>
          </cell>
        </row>
        <row r="1372">
          <cell r="C1372" t="str">
            <v>Rv3163c</v>
          </cell>
          <cell r="D1372" t="str">
            <v>cell wall and cell processes</v>
          </cell>
        </row>
        <row r="1373">
          <cell r="C1373" t="str">
            <v>Rv3193c</v>
          </cell>
          <cell r="D1373" t="str">
            <v>cell wall and cell processes</v>
          </cell>
        </row>
        <row r="1374">
          <cell r="C1374" t="str">
            <v>Rv3194c</v>
          </cell>
          <cell r="D1374" t="str">
            <v>cell wall and cell processes</v>
          </cell>
        </row>
        <row r="1375">
          <cell r="C1375" t="str">
            <v>Rv3197</v>
          </cell>
          <cell r="D1375" t="str">
            <v>cell wall and cell processes</v>
          </cell>
        </row>
        <row r="1376">
          <cell r="C1376" t="str">
            <v>Rv3200c</v>
          </cell>
          <cell r="D1376" t="str">
            <v>cell wall and cell processes</v>
          </cell>
        </row>
        <row r="1377">
          <cell r="C1377" t="str">
            <v>Rv3213c</v>
          </cell>
          <cell r="D1377" t="str">
            <v>cell wall and cell processes</v>
          </cell>
        </row>
        <row r="1378">
          <cell r="C1378" t="str">
            <v>Rv3217c</v>
          </cell>
          <cell r="D1378" t="str">
            <v>cell wall and cell processes</v>
          </cell>
        </row>
        <row r="1379">
          <cell r="C1379" t="str">
            <v>Rv3236c</v>
          </cell>
          <cell r="D1379" t="str">
            <v>cell wall and cell processes</v>
          </cell>
        </row>
        <row r="1380">
          <cell r="C1380" t="str">
            <v>Rv3238c</v>
          </cell>
          <cell r="D1380" t="str">
            <v>cell wall and cell processes</v>
          </cell>
        </row>
        <row r="1381">
          <cell r="C1381" t="str">
            <v>Rv3239c</v>
          </cell>
          <cell r="D1381" t="str">
            <v>cell wall and cell processes</v>
          </cell>
        </row>
        <row r="1382">
          <cell r="C1382" t="str">
            <v>Rv3240c</v>
          </cell>
          <cell r="D1382" t="str">
            <v>cell wall and cell processes</v>
          </cell>
        </row>
        <row r="1383">
          <cell r="C1383" t="str">
            <v>Rv3244c</v>
          </cell>
          <cell r="D1383" t="str">
            <v>cell wall and cell processes</v>
          </cell>
        </row>
        <row r="1384">
          <cell r="C1384" t="str">
            <v>Rv3253c</v>
          </cell>
          <cell r="D1384" t="str">
            <v>cell wall and cell processes</v>
          </cell>
        </row>
        <row r="1385">
          <cell r="C1385" t="str">
            <v>Rv3264c</v>
          </cell>
          <cell r="D1385" t="str">
            <v>cell wall and cell processes</v>
          </cell>
        </row>
        <row r="1386">
          <cell r="C1386" t="str">
            <v>Rv3265c</v>
          </cell>
          <cell r="D1386" t="str">
            <v>cell wall and cell processes</v>
          </cell>
        </row>
        <row r="1387">
          <cell r="C1387" t="str">
            <v>Rv3270</v>
          </cell>
          <cell r="D1387" t="str">
            <v>cell wall and cell processes</v>
          </cell>
        </row>
        <row r="1388">
          <cell r="C1388" t="str">
            <v>Rv3271c</v>
          </cell>
          <cell r="D1388" t="str">
            <v>cell wall and cell processes</v>
          </cell>
        </row>
        <row r="1389">
          <cell r="C1389" t="str">
            <v>Rv3277</v>
          </cell>
          <cell r="D1389" t="str">
            <v>cell wall and cell processes</v>
          </cell>
        </row>
        <row r="1390">
          <cell r="C1390" t="str">
            <v>Rv3278c</v>
          </cell>
          <cell r="D1390" t="str">
            <v>cell wall and cell processes</v>
          </cell>
        </row>
        <row r="1391">
          <cell r="C1391" t="str">
            <v>Rv3289c</v>
          </cell>
          <cell r="D1391" t="str">
            <v>cell wall and cell processes</v>
          </cell>
        </row>
        <row r="1392">
          <cell r="C1392" t="str">
            <v>Rv3298c</v>
          </cell>
          <cell r="D1392" t="str">
            <v>cell wall and cell processes</v>
          </cell>
        </row>
        <row r="1393">
          <cell r="C1393" t="str">
            <v>Rv3301c</v>
          </cell>
          <cell r="D1393" t="str">
            <v>cell wall and cell processes</v>
          </cell>
        </row>
        <row r="1394">
          <cell r="C1394" t="str">
            <v>Rv3310</v>
          </cell>
          <cell r="D1394" t="str">
            <v>cell wall and cell processes</v>
          </cell>
        </row>
        <row r="1395">
          <cell r="C1395" t="str">
            <v>Rv3312A</v>
          </cell>
          <cell r="D1395" t="str">
            <v>cell wall and cell processes</v>
          </cell>
        </row>
        <row r="1396">
          <cell r="C1396" t="str">
            <v>Rv3330</v>
          </cell>
          <cell r="D1396" t="str">
            <v>cell wall and cell processes</v>
          </cell>
        </row>
        <row r="1397">
          <cell r="C1397" t="str">
            <v>Rv3331</v>
          </cell>
          <cell r="D1397" t="str">
            <v>cell wall and cell processes</v>
          </cell>
        </row>
        <row r="1398">
          <cell r="C1398" t="str">
            <v>Rv3332</v>
          </cell>
          <cell r="D1398" t="str">
            <v>cell wall and cell processes</v>
          </cell>
        </row>
        <row r="1399">
          <cell r="C1399" t="str">
            <v>Rv3335c</v>
          </cell>
          <cell r="D1399" t="str">
            <v>cell wall and cell processes</v>
          </cell>
        </row>
        <row r="1400">
          <cell r="C1400" t="str">
            <v>Rv3346c</v>
          </cell>
          <cell r="D1400" t="str">
            <v>cell wall and cell processes</v>
          </cell>
        </row>
        <row r="1401">
          <cell r="C1401" t="str">
            <v>Rv3355c</v>
          </cell>
          <cell r="D1401" t="str">
            <v>cell wall and cell processes</v>
          </cell>
        </row>
        <row r="1402">
          <cell r="C1402" t="str">
            <v>Rv3382c</v>
          </cell>
          <cell r="D1402" t="str">
            <v>cell wall and cell processes</v>
          </cell>
        </row>
        <row r="1403">
          <cell r="C1403" t="str">
            <v>Rv3390</v>
          </cell>
          <cell r="D1403" t="str">
            <v>cell wall and cell processes</v>
          </cell>
        </row>
        <row r="1404">
          <cell r="C1404" t="str">
            <v>Rv3395A</v>
          </cell>
          <cell r="D1404" t="str">
            <v>cell wall and cell processes</v>
          </cell>
        </row>
        <row r="1405">
          <cell r="C1405" t="str">
            <v>Rv3402c</v>
          </cell>
          <cell r="D1405" t="str">
            <v>cell wall and cell processes</v>
          </cell>
        </row>
        <row r="1406">
          <cell r="C1406" t="str">
            <v>Rv3434c</v>
          </cell>
          <cell r="D1406" t="str">
            <v>cell wall and cell processes</v>
          </cell>
        </row>
        <row r="1407">
          <cell r="C1407" t="str">
            <v>Rv3435c</v>
          </cell>
          <cell r="D1407" t="str">
            <v>cell wall and cell processes</v>
          </cell>
        </row>
        <row r="1408">
          <cell r="C1408" t="str">
            <v>Rv3437</v>
          </cell>
          <cell r="D1408" t="str">
            <v>cell wall and cell processes</v>
          </cell>
        </row>
        <row r="1409">
          <cell r="C1409" t="str">
            <v>Rv3444c</v>
          </cell>
          <cell r="D1409" t="str">
            <v>cell wall and cell processes</v>
          </cell>
        </row>
        <row r="1410">
          <cell r="C1410" t="str">
            <v>Rv3445c</v>
          </cell>
          <cell r="D1410" t="str">
            <v>cell wall and cell processes</v>
          </cell>
        </row>
        <row r="1411">
          <cell r="C1411" t="str">
            <v>Rv3447c</v>
          </cell>
          <cell r="D1411" t="str">
            <v>cell wall and cell processes</v>
          </cell>
        </row>
        <row r="1412">
          <cell r="C1412" t="str">
            <v>Rv3448</v>
          </cell>
          <cell r="D1412" t="str">
            <v>cell wall and cell processes</v>
          </cell>
        </row>
        <row r="1413">
          <cell r="C1413" t="str">
            <v>Rv3450c</v>
          </cell>
          <cell r="D1413" t="str">
            <v>cell wall and cell processes</v>
          </cell>
        </row>
        <row r="1414">
          <cell r="C1414" t="str">
            <v>Rv3451</v>
          </cell>
          <cell r="D1414" t="str">
            <v>cell wall and cell processes</v>
          </cell>
        </row>
        <row r="1415">
          <cell r="C1415" t="str">
            <v>Rv3452</v>
          </cell>
          <cell r="D1415" t="str">
            <v>cell wall and cell processes</v>
          </cell>
        </row>
        <row r="1416">
          <cell r="C1416" t="str">
            <v>Rv3453</v>
          </cell>
          <cell r="D1416" t="str">
            <v>cell wall and cell processes</v>
          </cell>
        </row>
        <row r="1417">
          <cell r="C1417" t="str">
            <v>Rv3454</v>
          </cell>
          <cell r="D1417" t="str">
            <v>cell wall and cell processes</v>
          </cell>
        </row>
        <row r="1418">
          <cell r="C1418" t="str">
            <v>Rv3476c</v>
          </cell>
          <cell r="D1418" t="str">
            <v>cell wall and cell processes</v>
          </cell>
        </row>
        <row r="1419">
          <cell r="C1419" t="str">
            <v>Rv3479</v>
          </cell>
          <cell r="D1419" t="str">
            <v>cell wall and cell processes</v>
          </cell>
        </row>
        <row r="1420">
          <cell r="C1420" t="str">
            <v>Rv3481c</v>
          </cell>
          <cell r="D1420" t="str">
            <v>cell wall and cell processes</v>
          </cell>
        </row>
        <row r="1421">
          <cell r="C1421" t="str">
            <v>Rv3482c</v>
          </cell>
          <cell r="D1421" t="str">
            <v>cell wall and cell processes</v>
          </cell>
        </row>
        <row r="1422">
          <cell r="C1422" t="str">
            <v>Rv3483c</v>
          </cell>
          <cell r="D1422" t="str">
            <v>cell wall and cell processes</v>
          </cell>
        </row>
        <row r="1423">
          <cell r="C1423" t="str">
            <v>Rv3495c</v>
          </cell>
          <cell r="D1423" t="str">
            <v>cell wall and cell processes</v>
          </cell>
        </row>
        <row r="1424">
          <cell r="C1424" t="str">
            <v>Rv3524</v>
          </cell>
          <cell r="D1424" t="str">
            <v>cell wall and cell processes</v>
          </cell>
        </row>
        <row r="1425">
          <cell r="C1425" t="str">
            <v>Rv3576</v>
          </cell>
          <cell r="D1425" t="str">
            <v>cell wall and cell processes</v>
          </cell>
        </row>
        <row r="1426">
          <cell r="C1426" t="str">
            <v>Rv3578</v>
          </cell>
          <cell r="D1426" t="str">
            <v>cell wall and cell processes</v>
          </cell>
        </row>
        <row r="1427">
          <cell r="C1427" t="str">
            <v>Rv3584</v>
          </cell>
          <cell r="D1427" t="str">
            <v>cell wall and cell processes</v>
          </cell>
        </row>
        <row r="1428">
          <cell r="C1428" t="str">
            <v>Rv3587c</v>
          </cell>
          <cell r="D1428" t="str">
            <v>cell wall and cell processes</v>
          </cell>
        </row>
        <row r="1429">
          <cell r="C1429" t="str">
            <v>Rv3593</v>
          </cell>
          <cell r="D1429" t="str">
            <v>cell wall and cell processes</v>
          </cell>
        </row>
        <row r="1430">
          <cell r="C1430" t="str">
            <v>Rv3604c</v>
          </cell>
          <cell r="D1430" t="str">
            <v>cell wall and cell processes</v>
          </cell>
        </row>
        <row r="1431">
          <cell r="C1431" t="str">
            <v>Rv3605c</v>
          </cell>
          <cell r="D1431" t="str">
            <v>cell wall and cell processes</v>
          </cell>
        </row>
        <row r="1432">
          <cell r="C1432" t="str">
            <v>Rv3610c</v>
          </cell>
          <cell r="D1432" t="str">
            <v>cell wall and cell processes</v>
          </cell>
        </row>
        <row r="1433">
          <cell r="C1433" t="str">
            <v>Rv3614c</v>
          </cell>
          <cell r="D1433" t="str">
            <v>cell wall and cell processes</v>
          </cell>
        </row>
        <row r="1434">
          <cell r="C1434" t="str">
            <v>Rv3615c</v>
          </cell>
          <cell r="D1434" t="str">
            <v>cell wall and cell processes</v>
          </cell>
        </row>
        <row r="1435">
          <cell r="C1435" t="str">
            <v>Rv3616c</v>
          </cell>
          <cell r="D1435" t="str">
            <v>cell wall and cell processes</v>
          </cell>
        </row>
        <row r="1436">
          <cell r="C1436" t="str">
            <v>Rv3619c</v>
          </cell>
          <cell r="D1436" t="str">
            <v>cell wall and cell processes</v>
          </cell>
        </row>
        <row r="1437">
          <cell r="C1437" t="str">
            <v>Rv3620c</v>
          </cell>
          <cell r="D1437" t="str">
            <v>cell wall and cell processes</v>
          </cell>
        </row>
        <row r="1438">
          <cell r="C1438" t="str">
            <v>Rv3623</v>
          </cell>
          <cell r="D1438" t="str">
            <v>cell wall and cell processes</v>
          </cell>
        </row>
        <row r="1439">
          <cell r="C1439" t="str">
            <v>Rv3625c</v>
          </cell>
          <cell r="D1439" t="str">
            <v>cell wall and cell processes</v>
          </cell>
        </row>
        <row r="1440">
          <cell r="C1440" t="str">
            <v>Rv3629c</v>
          </cell>
          <cell r="D1440" t="str">
            <v>cell wall and cell processes</v>
          </cell>
        </row>
        <row r="1441">
          <cell r="C1441" t="str">
            <v>Rv3630</v>
          </cell>
          <cell r="D1441" t="str">
            <v>cell wall and cell processes</v>
          </cell>
        </row>
        <row r="1442">
          <cell r="C1442" t="str">
            <v>Rv3632</v>
          </cell>
          <cell r="D1442" t="str">
            <v>cell wall and cell processes</v>
          </cell>
        </row>
        <row r="1443">
          <cell r="C1443" t="str">
            <v>Rv3635</v>
          </cell>
          <cell r="D1443" t="str">
            <v>cell wall and cell processes</v>
          </cell>
        </row>
        <row r="1444">
          <cell r="C1444" t="str">
            <v>Rv3641c</v>
          </cell>
          <cell r="D1444" t="str">
            <v>cell wall and cell processes</v>
          </cell>
        </row>
        <row r="1445">
          <cell r="C1445" t="str">
            <v>Rv3645</v>
          </cell>
          <cell r="D1445" t="str">
            <v>cell wall and cell processes</v>
          </cell>
        </row>
        <row r="1446">
          <cell r="C1446" t="str">
            <v>Rv3657c</v>
          </cell>
          <cell r="D1446" t="str">
            <v>cell wall and cell processes</v>
          </cell>
        </row>
        <row r="1447">
          <cell r="C1447" t="str">
            <v>Rv3658c</v>
          </cell>
          <cell r="D1447" t="str">
            <v>cell wall and cell processes</v>
          </cell>
        </row>
        <row r="1448">
          <cell r="C1448" t="str">
            <v>Rv3663c</v>
          </cell>
          <cell r="D1448" t="str">
            <v>cell wall and cell processes</v>
          </cell>
        </row>
        <row r="1449">
          <cell r="C1449" t="str">
            <v>Rv3664c</v>
          </cell>
          <cell r="D1449" t="str">
            <v>cell wall and cell processes</v>
          </cell>
        </row>
        <row r="1450">
          <cell r="C1450" t="str">
            <v>Rv3665c</v>
          </cell>
          <cell r="D1450" t="str">
            <v>cell wall and cell processes</v>
          </cell>
        </row>
        <row r="1451">
          <cell r="C1451" t="str">
            <v>Rv3666c</v>
          </cell>
          <cell r="D1451" t="str">
            <v>cell wall and cell processes</v>
          </cell>
        </row>
        <row r="1452">
          <cell r="C1452" t="str">
            <v>Rv3669</v>
          </cell>
          <cell r="D1452" t="str">
            <v>cell wall and cell processes</v>
          </cell>
        </row>
        <row r="1453">
          <cell r="C1453" t="str">
            <v>Rv3675</v>
          </cell>
          <cell r="D1453" t="str">
            <v>cell wall and cell processes</v>
          </cell>
        </row>
        <row r="1454">
          <cell r="C1454" t="str">
            <v>Rv3679</v>
          </cell>
          <cell r="D1454" t="str">
            <v>cell wall and cell processes</v>
          </cell>
        </row>
        <row r="1455">
          <cell r="C1455" t="str">
            <v>Rv3680</v>
          </cell>
          <cell r="D1455" t="str">
            <v>cell wall and cell processes</v>
          </cell>
        </row>
        <row r="1456">
          <cell r="C1456" t="str">
            <v>Rv3682</v>
          </cell>
          <cell r="D1456" t="str">
            <v>cell wall and cell processes</v>
          </cell>
        </row>
        <row r="1457">
          <cell r="C1457" t="str">
            <v>Rv3689</v>
          </cell>
          <cell r="D1457" t="str">
            <v>cell wall and cell processes</v>
          </cell>
        </row>
        <row r="1458">
          <cell r="C1458" t="str">
            <v>Rv3690</v>
          </cell>
          <cell r="D1458" t="str">
            <v>cell wall and cell processes</v>
          </cell>
        </row>
        <row r="1459">
          <cell r="C1459" t="str">
            <v>Rv3693</v>
          </cell>
          <cell r="D1459" t="str">
            <v>cell wall and cell processes</v>
          </cell>
        </row>
        <row r="1460">
          <cell r="C1460" t="str">
            <v>Rv3694c</v>
          </cell>
          <cell r="D1460" t="str">
            <v>cell wall and cell processes</v>
          </cell>
        </row>
        <row r="1461">
          <cell r="C1461" t="str">
            <v>Rv3695</v>
          </cell>
          <cell r="D1461" t="str">
            <v>cell wall and cell processes</v>
          </cell>
        </row>
        <row r="1462">
          <cell r="C1462" t="str">
            <v>Rv3723</v>
          </cell>
          <cell r="D1462" t="str">
            <v>cell wall and cell processes</v>
          </cell>
        </row>
        <row r="1463">
          <cell r="C1463" t="str">
            <v>Rv3724A</v>
          </cell>
          <cell r="D1463" t="str">
            <v>cell wall and cell processes</v>
          </cell>
        </row>
        <row r="1464">
          <cell r="C1464" t="str">
            <v>Rv3724B</v>
          </cell>
          <cell r="D1464" t="str">
            <v>cell wall and cell processes</v>
          </cell>
        </row>
        <row r="1465">
          <cell r="C1465" t="str">
            <v>Rv3728</v>
          </cell>
          <cell r="D1465" t="str">
            <v>cell wall and cell processes</v>
          </cell>
        </row>
        <row r="1466">
          <cell r="C1466" t="str">
            <v>Rv3737</v>
          </cell>
          <cell r="D1466" t="str">
            <v>cell wall and cell processes</v>
          </cell>
        </row>
        <row r="1467">
          <cell r="C1467" t="str">
            <v>Rv3743c</v>
          </cell>
          <cell r="D1467" t="str">
            <v>cell wall and cell processes</v>
          </cell>
        </row>
        <row r="1468">
          <cell r="C1468" t="str">
            <v>Rv3760</v>
          </cell>
          <cell r="D1468" t="str">
            <v>cell wall and cell processes</v>
          </cell>
        </row>
        <row r="1469">
          <cell r="C1469" t="str">
            <v>Rv3763</v>
          </cell>
          <cell r="D1469" t="str">
            <v>cell wall and cell processes</v>
          </cell>
        </row>
        <row r="1470">
          <cell r="C1470" t="str">
            <v>Rv3779</v>
          </cell>
          <cell r="D1470" t="str">
            <v>cell wall and cell processes</v>
          </cell>
        </row>
        <row r="1471">
          <cell r="C1471" t="str">
            <v>Rv3781</v>
          </cell>
          <cell r="D1471" t="str">
            <v>cell wall and cell processes</v>
          </cell>
        </row>
        <row r="1472">
          <cell r="C1472" t="str">
            <v>Rv3782</v>
          </cell>
          <cell r="D1472" t="str">
            <v>cell wall and cell processes</v>
          </cell>
        </row>
        <row r="1473">
          <cell r="C1473" t="str">
            <v>Rv3783</v>
          </cell>
          <cell r="D1473" t="str">
            <v>cell wall and cell processes</v>
          </cell>
        </row>
        <row r="1474">
          <cell r="C1474" t="str">
            <v>Rv3789</v>
          </cell>
          <cell r="D1474" t="str">
            <v>cell wall and cell processes</v>
          </cell>
        </row>
        <row r="1475">
          <cell r="C1475" t="str">
            <v>Rv3792</v>
          </cell>
          <cell r="D1475" t="str">
            <v>cell wall and cell processes</v>
          </cell>
        </row>
        <row r="1476">
          <cell r="C1476" t="str">
            <v>Rv3793</v>
          </cell>
          <cell r="D1476" t="str">
            <v>cell wall and cell processes</v>
          </cell>
        </row>
        <row r="1477">
          <cell r="C1477" t="str">
            <v>Rv3794</v>
          </cell>
          <cell r="D1477" t="str">
            <v>cell wall and cell processes</v>
          </cell>
        </row>
        <row r="1478">
          <cell r="C1478" t="str">
            <v>Rv3795</v>
          </cell>
          <cell r="D1478" t="str">
            <v>cell wall and cell processes</v>
          </cell>
        </row>
        <row r="1479">
          <cell r="C1479" t="str">
            <v>Rv3802c</v>
          </cell>
          <cell r="D1479" t="str">
            <v>cell wall and cell processes</v>
          </cell>
        </row>
        <row r="1480">
          <cell r="C1480" t="str">
            <v>Rv3805c</v>
          </cell>
          <cell r="D1480" t="str">
            <v>cell wall and cell processes</v>
          </cell>
        </row>
        <row r="1481">
          <cell r="C1481" t="str">
            <v>Rv3806c</v>
          </cell>
          <cell r="D1481" t="str">
            <v>cell wall and cell processes</v>
          </cell>
        </row>
        <row r="1482">
          <cell r="C1482" t="str">
            <v>Rv3807c</v>
          </cell>
          <cell r="D1482" t="str">
            <v>cell wall and cell processes</v>
          </cell>
        </row>
        <row r="1483">
          <cell r="C1483" t="str">
            <v>Rv3808c</v>
          </cell>
          <cell r="D1483" t="str">
            <v>cell wall and cell processes</v>
          </cell>
        </row>
        <row r="1484">
          <cell r="C1484" t="str">
            <v>Rv3809c</v>
          </cell>
          <cell r="D1484" t="str">
            <v>cell wall and cell processes</v>
          </cell>
        </row>
        <row r="1485">
          <cell r="C1485" t="str">
            <v>Rv3810</v>
          </cell>
          <cell r="D1485" t="str">
            <v>cell wall and cell processes</v>
          </cell>
        </row>
        <row r="1486">
          <cell r="C1486" t="str">
            <v>Rv3821</v>
          </cell>
          <cell r="D1486" t="str">
            <v>cell wall and cell processes</v>
          </cell>
        </row>
        <row r="1487">
          <cell r="C1487" t="str">
            <v>Rv3823c</v>
          </cell>
          <cell r="D1487" t="str">
            <v>cell wall and cell processes</v>
          </cell>
        </row>
        <row r="1488">
          <cell r="C1488" t="str">
            <v>Rv3835</v>
          </cell>
          <cell r="D1488" t="str">
            <v>cell wall and cell processes</v>
          </cell>
        </row>
        <row r="1489">
          <cell r="C1489" t="str">
            <v>Rv3843c</v>
          </cell>
          <cell r="D1489" t="str">
            <v>cell wall and cell processes</v>
          </cell>
        </row>
        <row r="1490">
          <cell r="C1490" t="str">
            <v>Rv3848</v>
          </cell>
          <cell r="D1490" t="str">
            <v>cell wall and cell processes</v>
          </cell>
        </row>
        <row r="1491">
          <cell r="C1491" t="str">
            <v>Rv3851</v>
          </cell>
          <cell r="D1491" t="str">
            <v>cell wall and cell processes</v>
          </cell>
        </row>
        <row r="1492">
          <cell r="C1492" t="str">
            <v>Rv3857c</v>
          </cell>
          <cell r="D1492" t="str">
            <v>cell wall and cell processes</v>
          </cell>
        </row>
        <row r="1493">
          <cell r="C1493" t="str">
            <v>Rv3864</v>
          </cell>
          <cell r="D1493" t="str">
            <v>cell wall and cell processes</v>
          </cell>
        </row>
        <row r="1494">
          <cell r="C1494" t="str">
            <v>Rv3865</v>
          </cell>
          <cell r="D1494" t="str">
            <v>cell wall and cell processes</v>
          </cell>
        </row>
        <row r="1495">
          <cell r="C1495" t="str">
            <v>Rv3866</v>
          </cell>
          <cell r="D1495" t="str">
            <v>cell wall and cell processes</v>
          </cell>
        </row>
        <row r="1496">
          <cell r="C1496" t="str">
            <v>Rv3867</v>
          </cell>
          <cell r="D1496" t="str">
            <v>cell wall and cell processes</v>
          </cell>
        </row>
        <row r="1497">
          <cell r="C1497" t="str">
            <v>Rv3868</v>
          </cell>
          <cell r="D1497" t="str">
            <v>cell wall and cell processes</v>
          </cell>
        </row>
        <row r="1498">
          <cell r="C1498" t="str">
            <v>Rv3869</v>
          </cell>
          <cell r="D1498" t="str">
            <v>cell wall and cell processes</v>
          </cell>
        </row>
        <row r="1499">
          <cell r="C1499" t="str">
            <v>Rv3870</v>
          </cell>
          <cell r="D1499" t="str">
            <v>cell wall and cell processes</v>
          </cell>
        </row>
        <row r="1500">
          <cell r="C1500" t="str">
            <v>Rv3871</v>
          </cell>
          <cell r="D1500" t="str">
            <v>cell wall and cell processes</v>
          </cell>
        </row>
        <row r="1501">
          <cell r="C1501" t="str">
            <v>Rv3874</v>
          </cell>
          <cell r="D1501" t="str">
            <v>cell wall and cell processes</v>
          </cell>
        </row>
        <row r="1502">
          <cell r="C1502" t="str">
            <v>Rv3875</v>
          </cell>
          <cell r="D1502" t="str">
            <v>cell wall and cell processes</v>
          </cell>
        </row>
        <row r="1503">
          <cell r="C1503" t="str">
            <v>Rv3876</v>
          </cell>
          <cell r="D1503" t="str">
            <v>cell wall and cell processes</v>
          </cell>
        </row>
        <row r="1504">
          <cell r="C1504" t="str">
            <v>Rv3877</v>
          </cell>
          <cell r="D1504" t="str">
            <v>cell wall and cell processes</v>
          </cell>
        </row>
        <row r="1505">
          <cell r="C1505" t="str">
            <v>Rv3878</v>
          </cell>
          <cell r="D1505" t="str">
            <v>cell wall and cell processes</v>
          </cell>
        </row>
        <row r="1506">
          <cell r="C1506" t="str">
            <v>Rv3879c</v>
          </cell>
          <cell r="D1506" t="str">
            <v>cell wall and cell processes</v>
          </cell>
        </row>
        <row r="1507">
          <cell r="C1507" t="str">
            <v>Rv3880c</v>
          </cell>
          <cell r="D1507" t="str">
            <v>cell wall and cell processes</v>
          </cell>
        </row>
        <row r="1508">
          <cell r="C1508" t="str">
            <v>Rv3881c</v>
          </cell>
          <cell r="D1508" t="str">
            <v>cell wall and cell processes</v>
          </cell>
        </row>
        <row r="1509">
          <cell r="C1509" t="str">
            <v>Rv3882c</v>
          </cell>
          <cell r="D1509" t="str">
            <v>cell wall and cell processes</v>
          </cell>
        </row>
        <row r="1510">
          <cell r="C1510" t="str">
            <v>Rv3884c</v>
          </cell>
          <cell r="D1510" t="str">
            <v>cell wall and cell processes</v>
          </cell>
        </row>
        <row r="1511">
          <cell r="C1511" t="str">
            <v>Rv3885c</v>
          </cell>
          <cell r="D1511" t="str">
            <v>cell wall and cell processes</v>
          </cell>
        </row>
        <row r="1512">
          <cell r="C1512" t="str">
            <v>Rv3887c</v>
          </cell>
          <cell r="D1512" t="str">
            <v>cell wall and cell processes</v>
          </cell>
        </row>
        <row r="1513">
          <cell r="C1513" t="str">
            <v>Rv3888c</v>
          </cell>
          <cell r="D1513" t="str">
            <v>cell wall and cell processes</v>
          </cell>
        </row>
        <row r="1514">
          <cell r="C1514" t="str">
            <v>Rv3889c</v>
          </cell>
          <cell r="D1514" t="str">
            <v>cell wall and cell processes</v>
          </cell>
        </row>
        <row r="1515">
          <cell r="C1515" t="str">
            <v>Rv3890c</v>
          </cell>
          <cell r="D1515" t="str">
            <v>cell wall and cell processes</v>
          </cell>
        </row>
        <row r="1516">
          <cell r="C1516" t="str">
            <v>Rv3891c</v>
          </cell>
          <cell r="D1516" t="str">
            <v>cell wall and cell processes</v>
          </cell>
        </row>
        <row r="1517">
          <cell r="C1517" t="str">
            <v>Rv3894c</v>
          </cell>
          <cell r="D1517" t="str">
            <v>cell wall and cell processes</v>
          </cell>
        </row>
        <row r="1518">
          <cell r="C1518" t="str">
            <v>Rv3895c</v>
          </cell>
          <cell r="D1518" t="str">
            <v>cell wall and cell processes</v>
          </cell>
        </row>
        <row r="1519">
          <cell r="C1519" t="str">
            <v>Rv3901c</v>
          </cell>
          <cell r="D1519" t="str">
            <v>cell wall and cell processes</v>
          </cell>
        </row>
        <row r="1520">
          <cell r="C1520" t="str">
            <v>Rv3904c</v>
          </cell>
          <cell r="D1520" t="str">
            <v>cell wall and cell processes</v>
          </cell>
        </row>
        <row r="1521">
          <cell r="C1521" t="str">
            <v>Rv3905c</v>
          </cell>
          <cell r="D1521" t="str">
            <v>cell wall and cell processes</v>
          </cell>
        </row>
        <row r="1522">
          <cell r="C1522" t="str">
            <v>Rv3910</v>
          </cell>
          <cell r="D1522" t="str">
            <v>cell wall and cell processes</v>
          </cell>
        </row>
        <row r="1523">
          <cell r="C1523" t="str">
            <v>Rv3917c</v>
          </cell>
          <cell r="D1523" t="str">
            <v>cell wall and cell processes</v>
          </cell>
        </row>
        <row r="1524">
          <cell r="C1524" t="str">
            <v>Rv3918c</v>
          </cell>
          <cell r="D1524" t="str">
            <v>cell wall and cell processes</v>
          </cell>
        </row>
        <row r="1525">
          <cell r="C1525" t="str">
            <v>Rv3919c</v>
          </cell>
          <cell r="D1525" t="str">
            <v>cell wall and cell processes</v>
          </cell>
        </row>
        <row r="1526">
          <cell r="C1526" t="str">
            <v>Rv3921c</v>
          </cell>
          <cell r="D1526" t="str">
            <v>cell wall and cell processes</v>
          </cell>
        </row>
        <row r="1527">
          <cell r="C1527" t="str">
            <v>MTB000001</v>
          </cell>
          <cell r="D1527" t="str">
            <v>Stable RNAs</v>
          </cell>
        </row>
        <row r="1528">
          <cell r="C1528" t="str">
            <v>MTB000002</v>
          </cell>
          <cell r="D1528" t="str">
            <v>Stable RNAs</v>
          </cell>
        </row>
        <row r="1529">
          <cell r="C1529" t="str">
            <v>MTB000003</v>
          </cell>
          <cell r="D1529" t="str">
            <v>Stable RNAs</v>
          </cell>
        </row>
        <row r="1530">
          <cell r="C1530" t="str">
            <v>MTB000051</v>
          </cell>
          <cell r="D1530" t="str">
            <v>Stable RNAs</v>
          </cell>
        </row>
        <row r="1531">
          <cell r="C1531" t="str">
            <v>MTB000004</v>
          </cell>
          <cell r="D1531" t="str">
            <v>Stable RNAs</v>
          </cell>
        </row>
        <row r="1532">
          <cell r="C1532" t="str">
            <v>MTB000060</v>
          </cell>
          <cell r="D1532" t="str">
            <v>Stable RNAs</v>
          </cell>
        </row>
        <row r="1533">
          <cell r="C1533" t="str">
            <v>MTB000005</v>
          </cell>
          <cell r="D1533" t="str">
            <v>Stable RNAs</v>
          </cell>
        </row>
        <row r="1534">
          <cell r="C1534" t="str">
            <v>MTB000052</v>
          </cell>
          <cell r="D1534" t="str">
            <v>Stable RNAs</v>
          </cell>
        </row>
        <row r="1535">
          <cell r="C1535" t="str">
            <v>MTB000006</v>
          </cell>
          <cell r="D1535" t="str">
            <v>Stable RNAs</v>
          </cell>
        </row>
        <row r="1536">
          <cell r="C1536" t="str">
            <v>MTB000007</v>
          </cell>
          <cell r="D1536" t="str">
            <v>Stable RNAs</v>
          </cell>
        </row>
        <row r="1537">
          <cell r="C1537" t="str">
            <v>MTB000008</v>
          </cell>
          <cell r="D1537" t="str">
            <v>Stable RNAs</v>
          </cell>
        </row>
        <row r="1538">
          <cell r="C1538" t="str">
            <v>MTB000009</v>
          </cell>
          <cell r="D1538" t="str">
            <v>Stable RNAs</v>
          </cell>
        </row>
        <row r="1539">
          <cell r="C1539" t="str">
            <v>MTB000053</v>
          </cell>
          <cell r="D1539" t="str">
            <v>Stable RNAs</v>
          </cell>
        </row>
        <row r="1540">
          <cell r="C1540" t="str">
            <v>MTB000010</v>
          </cell>
          <cell r="D1540" t="str">
            <v>Stable RNAs</v>
          </cell>
        </row>
        <row r="1541">
          <cell r="C1541" t="str">
            <v>MTB000011</v>
          </cell>
          <cell r="D1541" t="str">
            <v>Stable RNAs</v>
          </cell>
        </row>
        <row r="1542">
          <cell r="C1542" t="str">
            <v>MTB000012</v>
          </cell>
          <cell r="D1542" t="str">
            <v>Stable RNAs</v>
          </cell>
        </row>
        <row r="1543">
          <cell r="C1543" t="str">
            <v>MTB000013</v>
          </cell>
          <cell r="D1543" t="str">
            <v>Stable RNAs</v>
          </cell>
        </row>
        <row r="1544">
          <cell r="C1544" t="str">
            <v>MTB000014</v>
          </cell>
          <cell r="D1544" t="str">
            <v>Stable RNAs</v>
          </cell>
        </row>
        <row r="1545">
          <cell r="C1545" t="str">
            <v>MTB000015</v>
          </cell>
          <cell r="D1545" t="str">
            <v>Stable RNAs</v>
          </cell>
        </row>
        <row r="1546">
          <cell r="C1546" t="str">
            <v>MTB000016</v>
          </cell>
          <cell r="D1546" t="str">
            <v>Stable RNAs</v>
          </cell>
        </row>
        <row r="1547">
          <cell r="C1547" t="str">
            <v>MTB000061</v>
          </cell>
          <cell r="D1547" t="str">
            <v>Stable RNAs</v>
          </cell>
        </row>
        <row r="1548">
          <cell r="C1548" t="str">
            <v>MTB000017</v>
          </cell>
          <cell r="D1548" t="str">
            <v>Stable RNAs</v>
          </cell>
        </row>
        <row r="1549">
          <cell r="C1549" t="str">
            <v>MTB000074</v>
          </cell>
          <cell r="D1549" t="str">
            <v>Stable RNAs</v>
          </cell>
        </row>
        <row r="1550">
          <cell r="C1550" t="str">
            <v>MTB000072</v>
          </cell>
          <cell r="D1550" t="str">
            <v>Stable RNAs</v>
          </cell>
        </row>
        <row r="1551">
          <cell r="C1551" t="str">
            <v>MTB000075</v>
          </cell>
          <cell r="D1551" t="str">
            <v>Stable RNAs</v>
          </cell>
        </row>
        <row r="1552">
          <cell r="C1552" t="str">
            <v>MTB000062</v>
          </cell>
          <cell r="D1552" t="str">
            <v>Stable RNAs</v>
          </cell>
        </row>
        <row r="1553">
          <cell r="C1553" t="str">
            <v>MTB000063</v>
          </cell>
          <cell r="D1553" t="str">
            <v>Stable RNAs</v>
          </cell>
        </row>
        <row r="1554">
          <cell r="C1554" t="str">
            <v>MTB000018</v>
          </cell>
          <cell r="D1554" t="str">
            <v>Stable RNAs</v>
          </cell>
        </row>
        <row r="1555">
          <cell r="C1555" t="str">
            <v>MTB000064</v>
          </cell>
          <cell r="D1555" t="str">
            <v>Stable RNAs</v>
          </cell>
        </row>
        <row r="1556">
          <cell r="C1556" t="str">
            <v>MTB000019</v>
          </cell>
          <cell r="D1556" t="str">
            <v>Stable RNAs</v>
          </cell>
        </row>
        <row r="1557">
          <cell r="C1557" t="str">
            <v>MTB000020</v>
          </cell>
          <cell r="D1557" t="str">
            <v>Stable RNAs</v>
          </cell>
        </row>
        <row r="1558">
          <cell r="C1558" t="str">
            <v>MTB000021</v>
          </cell>
          <cell r="D1558" t="str">
            <v>Stable RNAs</v>
          </cell>
        </row>
        <row r="1559">
          <cell r="C1559" t="str">
            <v>MTB000022</v>
          </cell>
          <cell r="D1559" t="str">
            <v>Stable RNAs</v>
          </cell>
        </row>
        <row r="1560">
          <cell r="C1560" t="str">
            <v>MTB000065</v>
          </cell>
          <cell r="D1560" t="str">
            <v>Stable RNAs</v>
          </cell>
        </row>
        <row r="1561">
          <cell r="C1561" t="str">
            <v>MTB000076</v>
          </cell>
          <cell r="D1561" t="str">
            <v>Stable RNAs</v>
          </cell>
        </row>
        <row r="1562">
          <cell r="C1562" t="str">
            <v>MTB000023</v>
          </cell>
          <cell r="D1562" t="str">
            <v>Stable RNAs</v>
          </cell>
        </row>
        <row r="1563">
          <cell r="C1563" t="str">
            <v>MTB000054</v>
          </cell>
          <cell r="D1563" t="str">
            <v>Stable RNAs</v>
          </cell>
        </row>
        <row r="1564">
          <cell r="C1564" t="str">
            <v>MTB000024</v>
          </cell>
          <cell r="D1564" t="str">
            <v>Stable RNAs</v>
          </cell>
        </row>
        <row r="1565">
          <cell r="C1565" t="str">
            <v>MTB000055</v>
          </cell>
          <cell r="D1565" t="str">
            <v>Stable RNAs</v>
          </cell>
        </row>
        <row r="1566">
          <cell r="C1566" t="str">
            <v>MTB000077</v>
          </cell>
          <cell r="D1566" t="str">
            <v>Stable RNAs</v>
          </cell>
        </row>
        <row r="1567">
          <cell r="C1567" t="str">
            <v>MTB000056</v>
          </cell>
          <cell r="D1567" t="str">
            <v>Stable RNAs</v>
          </cell>
        </row>
        <row r="1568">
          <cell r="C1568" t="str">
            <v>MTB000057</v>
          </cell>
          <cell r="D1568" t="str">
            <v>Stable RNAs</v>
          </cell>
        </row>
        <row r="1569">
          <cell r="C1569" t="str">
            <v>MTB000025</v>
          </cell>
          <cell r="D1569" t="str">
            <v>Stable RNAs</v>
          </cell>
        </row>
        <row r="1570">
          <cell r="C1570" t="str">
            <v>MTB000066</v>
          </cell>
          <cell r="D1570" t="str">
            <v>Stable RNAs</v>
          </cell>
        </row>
        <row r="1571">
          <cell r="C1571" t="str">
            <v>MTB000026</v>
          </cell>
          <cell r="D1571" t="str">
            <v>Stable RNAs</v>
          </cell>
        </row>
        <row r="1572">
          <cell r="C1572" t="str">
            <v>MTB000027</v>
          </cell>
          <cell r="D1572" t="str">
            <v>Stable RNAs</v>
          </cell>
        </row>
        <row r="1573">
          <cell r="C1573" t="str">
            <v>MTB000073</v>
          </cell>
          <cell r="D1573" t="str">
            <v>Stable RNAs</v>
          </cell>
        </row>
        <row r="1574">
          <cell r="C1574" t="str">
            <v>MTB000028</v>
          </cell>
          <cell r="D1574" t="str">
            <v>Stable RNAs</v>
          </cell>
        </row>
        <row r="1575">
          <cell r="C1575" t="str">
            <v>MTB000029</v>
          </cell>
          <cell r="D1575" t="str">
            <v>Stable RNAs</v>
          </cell>
        </row>
        <row r="1576">
          <cell r="C1576" t="str">
            <v>MTB000067</v>
          </cell>
          <cell r="D1576" t="str">
            <v>Stable RNAs</v>
          </cell>
        </row>
        <row r="1577">
          <cell r="C1577" t="str">
            <v>MTB000030</v>
          </cell>
          <cell r="D1577" t="str">
            <v>Stable RNAs</v>
          </cell>
        </row>
        <row r="1578">
          <cell r="C1578" t="str">
            <v>MTB000031</v>
          </cell>
          <cell r="D1578" t="str">
            <v>Stable RNAs</v>
          </cell>
        </row>
        <row r="1579">
          <cell r="C1579" t="str">
            <v>MTB000032</v>
          </cell>
          <cell r="D1579" t="str">
            <v>Stable RNAs</v>
          </cell>
        </row>
        <row r="1580">
          <cell r="C1580" t="str">
            <v>MTB000033</v>
          </cell>
          <cell r="D1580" t="str">
            <v>Stable RNAs</v>
          </cell>
        </row>
        <row r="1581">
          <cell r="C1581" t="str">
            <v>MTB000034</v>
          </cell>
          <cell r="D1581" t="str">
            <v>Stable RNAs</v>
          </cell>
        </row>
        <row r="1582">
          <cell r="C1582" t="str">
            <v>MTB000068</v>
          </cell>
          <cell r="D1582" t="str">
            <v>Stable RNAs</v>
          </cell>
        </row>
        <row r="1583">
          <cell r="C1583" t="str">
            <v>MTB000069</v>
          </cell>
          <cell r="D1583" t="str">
            <v>Stable RNAs</v>
          </cell>
        </row>
        <row r="1584">
          <cell r="C1584" t="str">
            <v>MTB000035</v>
          </cell>
          <cell r="D1584" t="str">
            <v>Stable RNAs</v>
          </cell>
        </row>
        <row r="1585">
          <cell r="C1585" t="str">
            <v>MTB000036</v>
          </cell>
          <cell r="D1585" t="str">
            <v>Stable RNAs</v>
          </cell>
        </row>
        <row r="1586">
          <cell r="C1586" t="str">
            <v>MTB000037</v>
          </cell>
          <cell r="D1586" t="str">
            <v>Stable RNAs</v>
          </cell>
        </row>
        <row r="1587">
          <cell r="C1587" t="str">
            <v>MTB000038</v>
          </cell>
          <cell r="D1587" t="str">
            <v>Stable RNAs</v>
          </cell>
        </row>
        <row r="1588">
          <cell r="C1588" t="str">
            <v>MTB000039</v>
          </cell>
          <cell r="D1588" t="str">
            <v>Stable RNAs</v>
          </cell>
        </row>
        <row r="1589">
          <cell r="C1589" t="str">
            <v>MTB000040</v>
          </cell>
          <cell r="D1589" t="str">
            <v>Stable RNAs</v>
          </cell>
        </row>
        <row r="1590">
          <cell r="C1590" t="str">
            <v>MTB000041</v>
          </cell>
          <cell r="D1590" t="str">
            <v>Stable RNAs</v>
          </cell>
        </row>
        <row r="1591">
          <cell r="C1591" t="str">
            <v>MTB000042</v>
          </cell>
          <cell r="D1591" t="str">
            <v>Stable RNAs</v>
          </cell>
        </row>
        <row r="1592">
          <cell r="C1592" t="str">
            <v>MTB000043</v>
          </cell>
          <cell r="D1592" t="str">
            <v>Stable RNAs</v>
          </cell>
        </row>
        <row r="1593">
          <cell r="C1593" t="str">
            <v>MTB000070</v>
          </cell>
          <cell r="D1593" t="str">
            <v>Stable RNAs</v>
          </cell>
        </row>
        <row r="1594">
          <cell r="C1594" t="str">
            <v>MTB000044</v>
          </cell>
          <cell r="D1594" t="str">
            <v>Stable RNAs</v>
          </cell>
        </row>
        <row r="1595">
          <cell r="C1595" t="str">
            <v>MTB000071</v>
          </cell>
          <cell r="D1595" t="str">
            <v>Stable RNAs</v>
          </cell>
        </row>
        <row r="1596">
          <cell r="C1596" t="str">
            <v>MTB000058</v>
          </cell>
          <cell r="D1596" t="str">
            <v>Stable RNAs</v>
          </cell>
        </row>
        <row r="1597">
          <cell r="C1597" t="str">
            <v>MTB000078</v>
          </cell>
          <cell r="D1597" t="str">
            <v>Stable RNAs</v>
          </cell>
        </row>
        <row r="1598">
          <cell r="C1598" t="str">
            <v>MTB000045</v>
          </cell>
          <cell r="D1598" t="str">
            <v>Stable RNAs</v>
          </cell>
        </row>
        <row r="1599">
          <cell r="C1599" t="str">
            <v>MTB000059</v>
          </cell>
          <cell r="D1599" t="str">
            <v>Stable RNAs</v>
          </cell>
        </row>
        <row r="1600">
          <cell r="C1600" t="str">
            <v>MTB000046</v>
          </cell>
          <cell r="D1600" t="str">
            <v>Stable RNAs</v>
          </cell>
        </row>
        <row r="1601">
          <cell r="C1601" t="str">
            <v>MTB000047</v>
          </cell>
          <cell r="D1601" t="str">
            <v>Stable RNAs</v>
          </cell>
        </row>
        <row r="1602">
          <cell r="C1602" t="str">
            <v>MTB000048</v>
          </cell>
          <cell r="D1602" t="str">
            <v>Stable RNAs</v>
          </cell>
        </row>
        <row r="1603">
          <cell r="C1603" t="str">
            <v>MTB000049</v>
          </cell>
          <cell r="D1603" t="str">
            <v>Stable RNAs</v>
          </cell>
        </row>
        <row r="1604">
          <cell r="C1604" t="str">
            <v>MTB000050</v>
          </cell>
          <cell r="D1604" t="str">
            <v>Stable RNAs</v>
          </cell>
        </row>
        <row r="1605">
          <cell r="C1605" t="str">
            <v>MTB000079</v>
          </cell>
          <cell r="D1605" t="str">
            <v>Stable RNAs</v>
          </cell>
        </row>
        <row r="1606">
          <cell r="C1606" t="str">
            <v>MTB000080</v>
          </cell>
          <cell r="D1606" t="str">
            <v>Stable RNAs</v>
          </cell>
        </row>
        <row r="1607">
          <cell r="C1607" t="str">
            <v>Rv0031</v>
          </cell>
          <cell r="D1607" t="str">
            <v>Insertion seqs and phages</v>
          </cell>
        </row>
        <row r="1608">
          <cell r="C1608" t="str">
            <v>Rv0094c</v>
          </cell>
          <cell r="D1608" t="str">
            <v>Insertion seqs and phages</v>
          </cell>
        </row>
        <row r="1609">
          <cell r="C1609" t="str">
            <v>Rv0095c</v>
          </cell>
          <cell r="D1609" t="str">
            <v>Insertion seqs and phages</v>
          </cell>
        </row>
        <row r="1610">
          <cell r="C1610" t="str">
            <v>Rv0336</v>
          </cell>
          <cell r="D1610" t="str">
            <v>Insertion seqs and phages</v>
          </cell>
        </row>
        <row r="1611">
          <cell r="C1611" t="str">
            <v>Rv0393</v>
          </cell>
          <cell r="D1611" t="str">
            <v>Insertion seqs and phages</v>
          </cell>
        </row>
        <row r="1612">
          <cell r="C1612" t="str">
            <v>Rv0397</v>
          </cell>
          <cell r="D1612" t="str">
            <v>Insertion seqs and phages</v>
          </cell>
        </row>
        <row r="1613">
          <cell r="C1613" t="str">
            <v>Rv0515</v>
          </cell>
          <cell r="D1613" t="str">
            <v>Insertion seqs and phages</v>
          </cell>
        </row>
        <row r="1614">
          <cell r="C1614" t="str">
            <v>Rv0605</v>
          </cell>
          <cell r="D1614" t="str">
            <v>Insertion seqs and phages</v>
          </cell>
        </row>
        <row r="1615">
          <cell r="C1615" t="str">
            <v>Rv0606</v>
          </cell>
          <cell r="D1615" t="str">
            <v>Insertion seqs and phages</v>
          </cell>
        </row>
        <row r="1616">
          <cell r="C1616" t="str">
            <v>Rv0741</v>
          </cell>
          <cell r="D1616" t="str">
            <v>Insertion seqs and phages</v>
          </cell>
        </row>
        <row r="1617">
          <cell r="C1617" t="str">
            <v>Rv0755A</v>
          </cell>
          <cell r="D1617" t="str">
            <v>Insertion seqs and phages</v>
          </cell>
        </row>
        <row r="1618">
          <cell r="C1618" t="str">
            <v>Rv0795</v>
          </cell>
          <cell r="D1618" t="str">
            <v>Insertion seqs and phages</v>
          </cell>
        </row>
        <row r="1619">
          <cell r="C1619" t="str">
            <v>Rv0796</v>
          </cell>
          <cell r="D1619" t="str">
            <v>Insertion seqs and phages</v>
          </cell>
        </row>
        <row r="1620">
          <cell r="C1620" t="str">
            <v>Rv0797</v>
          </cell>
          <cell r="D1620" t="str">
            <v>Insertion seqs and phages</v>
          </cell>
        </row>
        <row r="1621">
          <cell r="C1621" t="str">
            <v>Rv0829</v>
          </cell>
          <cell r="D1621" t="str">
            <v>Insertion seqs and phages</v>
          </cell>
        </row>
        <row r="1622">
          <cell r="C1622" t="str">
            <v>Rv0850</v>
          </cell>
          <cell r="D1622" t="str">
            <v>Insertion seqs and phages</v>
          </cell>
        </row>
        <row r="1623">
          <cell r="C1623" t="str">
            <v>Rv0920c</v>
          </cell>
          <cell r="D1623" t="str">
            <v>Insertion seqs and phages</v>
          </cell>
        </row>
        <row r="1624">
          <cell r="C1624" t="str">
            <v>Rv0921</v>
          </cell>
          <cell r="D1624" t="str">
            <v>Insertion seqs and phages</v>
          </cell>
        </row>
        <row r="1625">
          <cell r="C1625" t="str">
            <v>Rv0922</v>
          </cell>
          <cell r="D1625" t="str">
            <v>Insertion seqs and phages</v>
          </cell>
        </row>
        <row r="1626">
          <cell r="C1626" t="str">
            <v>Rv1034c</v>
          </cell>
          <cell r="D1626" t="str">
            <v>Insertion seqs and phages</v>
          </cell>
        </row>
        <row r="1627">
          <cell r="C1627" t="str">
            <v>Rv1035c</v>
          </cell>
          <cell r="D1627" t="str">
            <v>Insertion seqs and phages</v>
          </cell>
        </row>
        <row r="1628">
          <cell r="C1628" t="str">
            <v>Rv1036c</v>
          </cell>
          <cell r="D1628" t="str">
            <v>Insertion seqs and phages</v>
          </cell>
        </row>
        <row r="1629">
          <cell r="C1629" t="str">
            <v>Rv1041c</v>
          </cell>
          <cell r="D1629" t="str">
            <v>Insertion seqs and phages</v>
          </cell>
        </row>
        <row r="1630">
          <cell r="C1630" t="str">
            <v>Rv1042c</v>
          </cell>
          <cell r="D1630" t="str">
            <v>Insertion seqs and phages</v>
          </cell>
        </row>
        <row r="1631">
          <cell r="C1631" t="str">
            <v>Rv1047</v>
          </cell>
          <cell r="D1631" t="str">
            <v>Insertion seqs and phages</v>
          </cell>
        </row>
        <row r="1632">
          <cell r="C1632" t="str">
            <v>Rv1054</v>
          </cell>
          <cell r="D1632" t="str">
            <v>Insertion seqs and phages</v>
          </cell>
        </row>
        <row r="1633">
          <cell r="C1633" t="str">
            <v>Rv1055</v>
          </cell>
          <cell r="D1633" t="str">
            <v>Insertion seqs and phages</v>
          </cell>
        </row>
        <row r="1634">
          <cell r="C1634" t="str">
            <v>Rv1128c</v>
          </cell>
          <cell r="D1634" t="str">
            <v>Insertion seqs and phages</v>
          </cell>
        </row>
        <row r="1635">
          <cell r="C1635" t="str">
            <v>Rv1148c</v>
          </cell>
          <cell r="D1635" t="str">
            <v>Insertion seqs and phages</v>
          </cell>
        </row>
        <row r="1636">
          <cell r="C1636" t="str">
            <v>Rv1149</v>
          </cell>
          <cell r="D1636" t="str">
            <v>Insertion seqs and phages</v>
          </cell>
        </row>
        <row r="1637">
          <cell r="C1637" t="str">
            <v>Rv1150</v>
          </cell>
          <cell r="D1637" t="str">
            <v>Insertion seqs and phages</v>
          </cell>
        </row>
        <row r="1638">
          <cell r="C1638" t="str">
            <v>Rv1199c</v>
          </cell>
          <cell r="D1638" t="str">
            <v>Insertion seqs and phages</v>
          </cell>
        </row>
        <row r="1639">
          <cell r="C1639" t="str">
            <v>Rv1313c</v>
          </cell>
          <cell r="D1639" t="str">
            <v>Insertion seqs and phages</v>
          </cell>
        </row>
        <row r="1640">
          <cell r="C1640" t="str">
            <v>Rv1369c</v>
          </cell>
          <cell r="D1640" t="str">
            <v>Insertion seqs and phages</v>
          </cell>
        </row>
        <row r="1641">
          <cell r="C1641" t="str">
            <v>Rv1370c</v>
          </cell>
          <cell r="D1641" t="str">
            <v>Insertion seqs and phages</v>
          </cell>
        </row>
        <row r="1642">
          <cell r="C1642" t="str">
            <v>Rv1572c</v>
          </cell>
          <cell r="D1642" t="str">
            <v>Insertion seqs and phages</v>
          </cell>
        </row>
        <row r="1643">
          <cell r="C1643" t="str">
            <v>Rv1573</v>
          </cell>
          <cell r="D1643" t="str">
            <v>Insertion seqs and phages</v>
          </cell>
        </row>
        <row r="1644">
          <cell r="C1644" t="str">
            <v>Rv1574</v>
          </cell>
          <cell r="D1644" t="str">
            <v>Insertion seqs and phages</v>
          </cell>
        </row>
        <row r="1645">
          <cell r="C1645" t="str">
            <v>Rv1575</v>
          </cell>
          <cell r="D1645" t="str">
            <v>Insertion seqs and phages</v>
          </cell>
        </row>
        <row r="1646">
          <cell r="C1646" t="str">
            <v>Rv1576c</v>
          </cell>
          <cell r="D1646" t="str">
            <v>Insertion seqs and phages</v>
          </cell>
        </row>
        <row r="1647">
          <cell r="C1647" t="str">
            <v>Rv1577c</v>
          </cell>
          <cell r="D1647" t="str">
            <v>Insertion seqs and phages</v>
          </cell>
        </row>
        <row r="1648">
          <cell r="C1648" t="str">
            <v>Rv1578c</v>
          </cell>
          <cell r="D1648" t="str">
            <v>Insertion seqs and phages</v>
          </cell>
        </row>
        <row r="1649">
          <cell r="C1649" t="str">
            <v>Rv1579c</v>
          </cell>
          <cell r="D1649" t="str">
            <v>Insertion seqs and phages</v>
          </cell>
        </row>
        <row r="1650">
          <cell r="C1650" t="str">
            <v>Rv1580c</v>
          </cell>
          <cell r="D1650" t="str">
            <v>Insertion seqs and phages</v>
          </cell>
        </row>
        <row r="1651">
          <cell r="C1651" t="str">
            <v>Rv1581c</v>
          </cell>
          <cell r="D1651" t="str">
            <v>Insertion seqs and phages</v>
          </cell>
        </row>
        <row r="1652">
          <cell r="C1652" t="str">
            <v>Rv1582c</v>
          </cell>
          <cell r="D1652" t="str">
            <v>Insertion seqs and phages</v>
          </cell>
        </row>
        <row r="1653">
          <cell r="C1653" t="str">
            <v>Rv1583c</v>
          </cell>
          <cell r="D1653" t="str">
            <v>Insertion seqs and phages</v>
          </cell>
        </row>
        <row r="1654">
          <cell r="C1654" t="str">
            <v>Rv1584c</v>
          </cell>
          <cell r="D1654" t="str">
            <v>Insertion seqs and phages</v>
          </cell>
        </row>
        <row r="1655">
          <cell r="C1655" t="str">
            <v>Rv1585c</v>
          </cell>
          <cell r="D1655" t="str">
            <v>Insertion seqs and phages</v>
          </cell>
        </row>
        <row r="1656">
          <cell r="C1656" t="str">
            <v>Rv1586c</v>
          </cell>
          <cell r="D1656" t="str">
            <v>Insertion seqs and phages</v>
          </cell>
        </row>
        <row r="1657">
          <cell r="C1657" t="str">
            <v>Rv1587c</v>
          </cell>
          <cell r="D1657" t="str">
            <v>Insertion seqs and phages</v>
          </cell>
        </row>
        <row r="1658">
          <cell r="C1658" t="str">
            <v>Rv1588c</v>
          </cell>
          <cell r="D1658" t="str">
            <v>Insertion seqs and phages</v>
          </cell>
        </row>
        <row r="1659">
          <cell r="C1659" t="str">
            <v>Rv1701</v>
          </cell>
          <cell r="D1659" t="str">
            <v>Insertion seqs and phages</v>
          </cell>
        </row>
        <row r="1660">
          <cell r="C1660" t="str">
            <v>Rv1702c</v>
          </cell>
          <cell r="D1660" t="str">
            <v>Insertion seqs and phages</v>
          </cell>
        </row>
        <row r="1661">
          <cell r="C1661" t="str">
            <v>Rv1756c</v>
          </cell>
          <cell r="D1661" t="str">
            <v>Insertion seqs and phages</v>
          </cell>
        </row>
        <row r="1662">
          <cell r="C1662" t="str">
            <v>Rv1757c</v>
          </cell>
          <cell r="D1662" t="str">
            <v>Insertion seqs and phages</v>
          </cell>
        </row>
        <row r="1663">
          <cell r="C1663" t="str">
            <v>Rv1763</v>
          </cell>
          <cell r="D1663" t="str">
            <v>Insertion seqs and phages</v>
          </cell>
        </row>
        <row r="1664">
          <cell r="C1664" t="str">
            <v>Rv1764</v>
          </cell>
          <cell r="D1664" t="str">
            <v>Insertion seqs and phages</v>
          </cell>
        </row>
        <row r="1665">
          <cell r="C1665" t="str">
            <v>Rv1765A</v>
          </cell>
          <cell r="D1665" t="str">
            <v>Insertion seqs and phages</v>
          </cell>
        </row>
        <row r="1666">
          <cell r="C1666" t="str">
            <v>Rv1945</v>
          </cell>
          <cell r="D1666" t="str">
            <v>Insertion seqs and phages</v>
          </cell>
        </row>
        <row r="1667">
          <cell r="C1667" t="str">
            <v>Rv2013</v>
          </cell>
          <cell r="D1667" t="str">
            <v>Insertion seqs and phages</v>
          </cell>
        </row>
        <row r="1668">
          <cell r="C1668" t="str">
            <v>Rv2014</v>
          </cell>
          <cell r="D1668" t="str">
            <v>Insertion seqs and phages</v>
          </cell>
        </row>
        <row r="1669">
          <cell r="C1669" t="str">
            <v>Rv2085</v>
          </cell>
          <cell r="D1669" t="str">
            <v>Insertion seqs and phages</v>
          </cell>
        </row>
        <row r="1670">
          <cell r="C1670" t="str">
            <v>Rv2086</v>
          </cell>
          <cell r="D1670" t="str">
            <v>Insertion seqs and phages</v>
          </cell>
        </row>
        <row r="1671">
          <cell r="C1671" t="str">
            <v>Rv2087</v>
          </cell>
          <cell r="D1671" t="str">
            <v>Insertion seqs and phages</v>
          </cell>
        </row>
        <row r="1672">
          <cell r="C1672" t="str">
            <v>Rv2100</v>
          </cell>
          <cell r="D1672" t="str">
            <v>Insertion seqs and phages</v>
          </cell>
        </row>
        <row r="1673">
          <cell r="C1673" t="str">
            <v>Rv2105</v>
          </cell>
          <cell r="D1673" t="str">
            <v>Insertion seqs and phages</v>
          </cell>
        </row>
        <row r="1674">
          <cell r="C1674" t="str">
            <v>Rv2106</v>
          </cell>
          <cell r="D1674" t="str">
            <v>Insertion seqs and phages</v>
          </cell>
        </row>
        <row r="1675">
          <cell r="C1675" t="str">
            <v>Rv2167c</v>
          </cell>
          <cell r="D1675" t="str">
            <v>Insertion seqs and phages</v>
          </cell>
        </row>
        <row r="1676">
          <cell r="C1676" t="str">
            <v>Rv2168c</v>
          </cell>
          <cell r="D1676" t="str">
            <v>Insertion seqs and phages</v>
          </cell>
        </row>
        <row r="1677">
          <cell r="C1677" t="str">
            <v>Rv2177c</v>
          </cell>
          <cell r="D1677" t="str">
            <v>Insertion seqs and phages</v>
          </cell>
        </row>
        <row r="1678">
          <cell r="C1678" t="str">
            <v>Rv2278</v>
          </cell>
          <cell r="D1678" t="str">
            <v>Insertion seqs and phages</v>
          </cell>
        </row>
        <row r="1679">
          <cell r="C1679" t="str">
            <v>Rv2279</v>
          </cell>
          <cell r="D1679" t="str">
            <v>Insertion seqs and phages</v>
          </cell>
        </row>
        <row r="1680">
          <cell r="C1680" t="str">
            <v>Rv2309c</v>
          </cell>
          <cell r="D1680" t="str">
            <v>Insertion seqs and phages</v>
          </cell>
        </row>
        <row r="1681">
          <cell r="C1681" t="str">
            <v>Rv2310</v>
          </cell>
          <cell r="D1681" t="str">
            <v>Insertion seqs and phages</v>
          </cell>
        </row>
        <row r="1682">
          <cell r="C1682" t="str">
            <v>Rv2354</v>
          </cell>
          <cell r="D1682" t="str">
            <v>Insertion seqs and phages</v>
          </cell>
        </row>
        <row r="1683">
          <cell r="C1683" t="str">
            <v>Rv2355</v>
          </cell>
          <cell r="D1683" t="str">
            <v>Insertion seqs and phages</v>
          </cell>
        </row>
        <row r="1684">
          <cell r="C1684" t="str">
            <v>Rv2424c</v>
          </cell>
          <cell r="D1684" t="str">
            <v>Insertion seqs and phages</v>
          </cell>
        </row>
        <row r="1685">
          <cell r="C1685" t="str">
            <v>Rv2479c</v>
          </cell>
          <cell r="D1685" t="str">
            <v>Insertion seqs and phages</v>
          </cell>
        </row>
        <row r="1686">
          <cell r="C1686" t="str">
            <v>Rv2480c</v>
          </cell>
          <cell r="D1686" t="str">
            <v>Insertion seqs and phages</v>
          </cell>
        </row>
        <row r="1687">
          <cell r="C1687" t="str">
            <v>Rv2512c</v>
          </cell>
          <cell r="D1687" t="str">
            <v>Insertion seqs and phages</v>
          </cell>
        </row>
        <row r="1688">
          <cell r="C1688" t="str">
            <v>Rv2646</v>
          </cell>
          <cell r="D1688" t="str">
            <v>Insertion seqs and phages</v>
          </cell>
        </row>
        <row r="1689">
          <cell r="C1689" t="str">
            <v>Rv2647</v>
          </cell>
          <cell r="D1689" t="str">
            <v>Insertion seqs and phages</v>
          </cell>
        </row>
        <row r="1690">
          <cell r="C1690" t="str">
            <v>Rv2648</v>
          </cell>
          <cell r="D1690" t="str">
            <v>Insertion seqs and phages</v>
          </cell>
        </row>
        <row r="1691">
          <cell r="C1691" t="str">
            <v>Rv2649</v>
          </cell>
          <cell r="D1691" t="str">
            <v>Insertion seqs and phages</v>
          </cell>
        </row>
        <row r="1692">
          <cell r="C1692" t="str">
            <v>Rv2650c</v>
          </cell>
          <cell r="D1692" t="str">
            <v>Insertion seqs and phages</v>
          </cell>
        </row>
        <row r="1693">
          <cell r="C1693" t="str">
            <v>Rv2651c</v>
          </cell>
          <cell r="D1693" t="str">
            <v>Insertion seqs and phages</v>
          </cell>
        </row>
        <row r="1694">
          <cell r="C1694" t="str">
            <v>Rv2652c</v>
          </cell>
          <cell r="D1694" t="str">
            <v>Insertion seqs and phages</v>
          </cell>
        </row>
        <row r="1695">
          <cell r="C1695" t="str">
            <v>Rv2653c</v>
          </cell>
          <cell r="D1695" t="str">
            <v>Insertion seqs and phages</v>
          </cell>
        </row>
        <row r="1696">
          <cell r="C1696" t="str">
            <v>Rv2654c</v>
          </cell>
          <cell r="D1696" t="str">
            <v>Insertion seqs and phages</v>
          </cell>
        </row>
        <row r="1697">
          <cell r="C1697" t="str">
            <v>Rv2655c</v>
          </cell>
          <cell r="D1697" t="str">
            <v>Insertion seqs and phages</v>
          </cell>
        </row>
        <row r="1698">
          <cell r="C1698" t="str">
            <v>Rv2656c</v>
          </cell>
          <cell r="D1698" t="str">
            <v>Insertion seqs and phages</v>
          </cell>
        </row>
        <row r="1699">
          <cell r="C1699" t="str">
            <v>Rv2657c</v>
          </cell>
          <cell r="D1699" t="str">
            <v>Insertion seqs and phages</v>
          </cell>
        </row>
        <row r="1700">
          <cell r="C1700" t="str">
            <v>Rv2658c</v>
          </cell>
          <cell r="D1700" t="str">
            <v>Insertion seqs and phages</v>
          </cell>
        </row>
        <row r="1701">
          <cell r="C1701" t="str">
            <v>Rv2659c</v>
          </cell>
          <cell r="D1701" t="str">
            <v>Insertion seqs and phages</v>
          </cell>
        </row>
        <row r="1702">
          <cell r="C1702" t="str">
            <v>Rv2666</v>
          </cell>
          <cell r="D1702" t="str">
            <v>Insertion seqs and phages</v>
          </cell>
        </row>
        <row r="1703">
          <cell r="C1703" t="str">
            <v>Rv2791c</v>
          </cell>
          <cell r="D1703" t="str">
            <v>Insertion seqs and phages</v>
          </cell>
        </row>
        <row r="1704">
          <cell r="C1704" t="str">
            <v>Rv2792c</v>
          </cell>
          <cell r="D1704" t="str">
            <v>Insertion seqs and phages</v>
          </cell>
        </row>
        <row r="1705">
          <cell r="C1705" t="str">
            <v>Rv2810c</v>
          </cell>
          <cell r="D1705" t="str">
            <v>Insertion seqs and phages</v>
          </cell>
        </row>
        <row r="1706">
          <cell r="C1706" t="str">
            <v>Rv2812</v>
          </cell>
          <cell r="D1706" t="str">
            <v>Insertion seqs and phages</v>
          </cell>
        </row>
        <row r="1707">
          <cell r="C1707" t="str">
            <v>Rv2814c</v>
          </cell>
          <cell r="D1707" t="str">
            <v>Insertion seqs and phages</v>
          </cell>
        </row>
        <row r="1708">
          <cell r="C1708" t="str">
            <v>Rv2815c</v>
          </cell>
          <cell r="D1708" t="str">
            <v>Insertion seqs and phages</v>
          </cell>
        </row>
        <row r="1709">
          <cell r="C1709" t="str">
            <v>Rv2885c</v>
          </cell>
          <cell r="D1709" t="str">
            <v>Insertion seqs and phages</v>
          </cell>
        </row>
        <row r="1710">
          <cell r="C1710" t="str">
            <v>Rv2886c</v>
          </cell>
          <cell r="D1710" t="str">
            <v>Insertion seqs and phages</v>
          </cell>
        </row>
        <row r="1711">
          <cell r="C1711" t="str">
            <v>Rv2894c</v>
          </cell>
          <cell r="D1711" t="str">
            <v>Insertion seqs and phages</v>
          </cell>
        </row>
        <row r="1712">
          <cell r="C1712" t="str">
            <v>Rv2943</v>
          </cell>
          <cell r="D1712" t="str">
            <v>Insertion seqs and phages</v>
          </cell>
        </row>
        <row r="1713">
          <cell r="C1713" t="str">
            <v>Rv2943A</v>
          </cell>
          <cell r="D1713" t="str">
            <v>Insertion seqs and phages</v>
          </cell>
        </row>
        <row r="1714">
          <cell r="C1714" t="str">
            <v>Rv2944</v>
          </cell>
          <cell r="D1714" t="str">
            <v>Insertion seqs and phages</v>
          </cell>
        </row>
        <row r="1715">
          <cell r="C1715" t="str">
            <v>Rv2961</v>
          </cell>
          <cell r="D1715" t="str">
            <v>Insertion seqs and phages</v>
          </cell>
        </row>
        <row r="1716">
          <cell r="C1716" t="str">
            <v>Rv2978c</v>
          </cell>
          <cell r="D1716" t="str">
            <v>Insertion seqs and phages</v>
          </cell>
        </row>
        <row r="1717">
          <cell r="C1717" t="str">
            <v>Rv2979c</v>
          </cell>
          <cell r="D1717" t="str">
            <v>Insertion seqs and phages</v>
          </cell>
        </row>
        <row r="1718">
          <cell r="C1718" t="str">
            <v>Rv3023c</v>
          </cell>
          <cell r="D1718" t="str">
            <v>Insertion seqs and phages</v>
          </cell>
        </row>
        <row r="1719">
          <cell r="C1719" t="str">
            <v>Rv3115</v>
          </cell>
          <cell r="D1719" t="str">
            <v>Insertion seqs and phages</v>
          </cell>
        </row>
        <row r="1720">
          <cell r="C1720" t="str">
            <v>Rv3184</v>
          </cell>
          <cell r="D1720" t="str">
            <v>Insertion seqs and phages</v>
          </cell>
        </row>
        <row r="1721">
          <cell r="C1721" t="str">
            <v>Rv3185</v>
          </cell>
          <cell r="D1721" t="str">
            <v>Insertion seqs and phages</v>
          </cell>
        </row>
        <row r="1722">
          <cell r="C1722" t="str">
            <v>Rv3186</v>
          </cell>
          <cell r="D1722" t="str">
            <v>Insertion seqs and phages</v>
          </cell>
        </row>
        <row r="1723">
          <cell r="C1723" t="str">
            <v>Rv3187</v>
          </cell>
          <cell r="D1723" t="str">
            <v>Insertion seqs and phages</v>
          </cell>
        </row>
        <row r="1724">
          <cell r="C1724" t="str">
            <v>Rv3191c</v>
          </cell>
          <cell r="D1724" t="str">
            <v>Insertion seqs and phages</v>
          </cell>
        </row>
        <row r="1725">
          <cell r="C1725" t="str">
            <v>Rv3325</v>
          </cell>
          <cell r="D1725" t="str">
            <v>Insertion seqs and phages</v>
          </cell>
        </row>
        <row r="1726">
          <cell r="C1726" t="str">
            <v>Rv3326</v>
          </cell>
          <cell r="D1726" t="str">
            <v>Insertion seqs and phages</v>
          </cell>
        </row>
        <row r="1727">
          <cell r="C1727" t="str">
            <v>Rv3327</v>
          </cell>
          <cell r="D1727" t="str">
            <v>Insertion seqs and phages</v>
          </cell>
        </row>
        <row r="1728">
          <cell r="C1728" t="str">
            <v>Rv3348</v>
          </cell>
          <cell r="D1728" t="str">
            <v>Insertion seqs and phages</v>
          </cell>
        </row>
        <row r="1729">
          <cell r="C1729" t="str">
            <v>Rv3349c</v>
          </cell>
          <cell r="D1729" t="str">
            <v>Insertion seqs and phages</v>
          </cell>
        </row>
        <row r="1730">
          <cell r="C1730" t="str">
            <v>Rv3380c</v>
          </cell>
          <cell r="D1730" t="str">
            <v>Insertion seqs and phages</v>
          </cell>
        </row>
        <row r="1731">
          <cell r="C1731" t="str">
            <v>Rv3381c</v>
          </cell>
          <cell r="D1731" t="str">
            <v>Insertion seqs and phages</v>
          </cell>
        </row>
        <row r="1732">
          <cell r="C1732" t="str">
            <v>Rv3386</v>
          </cell>
          <cell r="D1732" t="str">
            <v>Insertion seqs and phages</v>
          </cell>
        </row>
        <row r="1733">
          <cell r="C1733" t="str">
            <v>Rv3387</v>
          </cell>
          <cell r="D1733" t="str">
            <v>Insertion seqs and phages</v>
          </cell>
        </row>
        <row r="1734">
          <cell r="C1734" t="str">
            <v>Rv3427c</v>
          </cell>
          <cell r="D1734" t="str">
            <v>Insertion seqs and phages</v>
          </cell>
        </row>
        <row r="1735">
          <cell r="C1735" t="str">
            <v>Rv3428c</v>
          </cell>
          <cell r="D1735" t="str">
            <v>Insertion seqs and phages</v>
          </cell>
        </row>
        <row r="1736">
          <cell r="C1736" t="str">
            <v>Rv3430c</v>
          </cell>
          <cell r="D1736" t="str">
            <v>Insertion seqs and phages</v>
          </cell>
        </row>
        <row r="1737">
          <cell r="C1737" t="str">
            <v>Rv3431c</v>
          </cell>
          <cell r="D1737" t="str">
            <v>Insertion seqs and phages</v>
          </cell>
        </row>
        <row r="1738">
          <cell r="C1738" t="str">
            <v>Rv3466</v>
          </cell>
          <cell r="D1738" t="str">
            <v>Insertion seqs and phages</v>
          </cell>
        </row>
        <row r="1739">
          <cell r="C1739" t="str">
            <v>Rv3467</v>
          </cell>
          <cell r="D1739" t="str">
            <v>Insertion seqs and phages</v>
          </cell>
        </row>
        <row r="1740">
          <cell r="C1740" t="str">
            <v>Rv3474</v>
          </cell>
          <cell r="D1740" t="str">
            <v>Insertion seqs and phages</v>
          </cell>
        </row>
        <row r="1741">
          <cell r="C1741" t="str">
            <v>Rv3475</v>
          </cell>
          <cell r="D1741" t="str">
            <v>Insertion seqs and phages</v>
          </cell>
        </row>
        <row r="1742">
          <cell r="C1742" t="str">
            <v>Rv3636</v>
          </cell>
          <cell r="D1742" t="str">
            <v>Insertion seqs and phages</v>
          </cell>
        </row>
        <row r="1743">
          <cell r="C1743" t="str">
            <v>Rv3637</v>
          </cell>
          <cell r="D1743" t="str">
            <v>Insertion seqs and phages</v>
          </cell>
        </row>
        <row r="1744">
          <cell r="C1744" t="str">
            <v>Rv3638</v>
          </cell>
          <cell r="D1744" t="str">
            <v>Insertion seqs and phages</v>
          </cell>
        </row>
        <row r="1745">
          <cell r="C1745" t="str">
            <v>Rv3640c</v>
          </cell>
          <cell r="D1745" t="str">
            <v>Insertion seqs and phages</v>
          </cell>
        </row>
        <row r="1746">
          <cell r="C1746" t="str">
            <v>Rv3750c</v>
          </cell>
          <cell r="D1746" t="str">
            <v>Insertion seqs and phages</v>
          </cell>
        </row>
        <row r="1747">
          <cell r="C1747" t="str">
            <v>Rv3751</v>
          </cell>
          <cell r="D1747" t="str">
            <v>Insertion seqs and phages</v>
          </cell>
        </row>
        <row r="1748">
          <cell r="C1748" t="str">
            <v>Rv3770A</v>
          </cell>
          <cell r="D1748" t="str">
            <v>Insertion seqs and phages</v>
          </cell>
        </row>
        <row r="1749">
          <cell r="C1749" t="str">
            <v>Rv3770B</v>
          </cell>
          <cell r="D1749" t="str">
            <v>Insertion seqs and phages</v>
          </cell>
        </row>
        <row r="1750">
          <cell r="C1750" t="str">
            <v>Rv3798</v>
          </cell>
          <cell r="D1750" t="str">
            <v>Insertion seqs and phages</v>
          </cell>
        </row>
        <row r="1751">
          <cell r="C1751" t="str">
            <v>Rv3827c</v>
          </cell>
          <cell r="D1751" t="str">
            <v>Insertion seqs and phages</v>
          </cell>
        </row>
        <row r="1752">
          <cell r="C1752" t="str">
            <v>Rv3828c</v>
          </cell>
          <cell r="D1752" t="str">
            <v>Insertion seqs and phages</v>
          </cell>
        </row>
        <row r="1753">
          <cell r="C1753" t="str">
            <v>Rv3844</v>
          </cell>
          <cell r="D1753" t="str">
            <v>Insertion seqs and phages</v>
          </cell>
        </row>
        <row r="1754">
          <cell r="C1754" t="str">
            <v>Rv0096</v>
          </cell>
          <cell r="D1754" t="str">
            <v>PE/PPE families</v>
          </cell>
        </row>
        <row r="1755">
          <cell r="C1755" t="str">
            <v>Rv0109</v>
          </cell>
          <cell r="D1755" t="str">
            <v>PE/PPE families</v>
          </cell>
        </row>
        <row r="1756">
          <cell r="C1756" t="str">
            <v>Rv0124</v>
          </cell>
          <cell r="D1756" t="str">
            <v>PE/PPE families</v>
          </cell>
        </row>
        <row r="1757">
          <cell r="C1757" t="str">
            <v>Rv0151c</v>
          </cell>
          <cell r="D1757" t="str">
            <v>PE/PPE families</v>
          </cell>
        </row>
        <row r="1758">
          <cell r="C1758" t="str">
            <v>Rv0152c</v>
          </cell>
          <cell r="D1758" t="str">
            <v>PE/PPE families</v>
          </cell>
        </row>
        <row r="1759">
          <cell r="C1759" t="str">
            <v>Rv0159c</v>
          </cell>
          <cell r="D1759" t="str">
            <v>PE/PPE families</v>
          </cell>
        </row>
        <row r="1760">
          <cell r="C1760" t="str">
            <v>Rv0160c</v>
          </cell>
          <cell r="D1760" t="str">
            <v>PE/PPE families</v>
          </cell>
        </row>
        <row r="1761">
          <cell r="C1761" t="str">
            <v>Rv0256c</v>
          </cell>
          <cell r="D1761" t="str">
            <v>PE/PPE families</v>
          </cell>
        </row>
        <row r="1762">
          <cell r="C1762" t="str">
            <v>Rv0278c</v>
          </cell>
          <cell r="D1762" t="str">
            <v>PE/PPE families</v>
          </cell>
        </row>
        <row r="1763">
          <cell r="C1763" t="str">
            <v>Rv0279c</v>
          </cell>
          <cell r="D1763" t="str">
            <v>PE/PPE families</v>
          </cell>
        </row>
        <row r="1764">
          <cell r="C1764" t="str">
            <v>Rv0280</v>
          </cell>
          <cell r="D1764" t="str">
            <v>PE/PPE families</v>
          </cell>
        </row>
        <row r="1765">
          <cell r="C1765" t="str">
            <v>Rv0285</v>
          </cell>
          <cell r="D1765" t="str">
            <v>PE/PPE families</v>
          </cell>
        </row>
        <row r="1766">
          <cell r="C1766" t="str">
            <v>Rv0286</v>
          </cell>
          <cell r="D1766" t="str">
            <v>PE/PPE families</v>
          </cell>
        </row>
        <row r="1767">
          <cell r="C1767" t="str">
            <v>Rv0297</v>
          </cell>
          <cell r="D1767" t="str">
            <v>PE/PPE families</v>
          </cell>
        </row>
        <row r="1768">
          <cell r="C1768" t="str">
            <v>Rv0304c</v>
          </cell>
          <cell r="D1768" t="str">
            <v>PE/PPE families</v>
          </cell>
        </row>
        <row r="1769">
          <cell r="C1769" t="str">
            <v>Rv0305c</v>
          </cell>
          <cell r="D1769" t="str">
            <v>PE/PPE families</v>
          </cell>
        </row>
        <row r="1770">
          <cell r="C1770" t="str">
            <v>Rv0335c</v>
          </cell>
          <cell r="D1770" t="str">
            <v>PE/PPE families</v>
          </cell>
        </row>
        <row r="1771">
          <cell r="C1771" t="str">
            <v>Rv0354c</v>
          </cell>
          <cell r="D1771" t="str">
            <v>PE/PPE families</v>
          </cell>
        </row>
        <row r="1772">
          <cell r="C1772" t="str">
            <v>Rv0355c</v>
          </cell>
          <cell r="D1772" t="str">
            <v>PE/PPE families</v>
          </cell>
        </row>
        <row r="1773">
          <cell r="C1773" t="str">
            <v>Rv0388c</v>
          </cell>
          <cell r="D1773" t="str">
            <v>PE/PPE families</v>
          </cell>
        </row>
        <row r="1774">
          <cell r="C1774" t="str">
            <v>Rv0442c</v>
          </cell>
          <cell r="D1774" t="str">
            <v>PE/PPE families</v>
          </cell>
        </row>
        <row r="1775">
          <cell r="C1775" t="str">
            <v>Rv0453</v>
          </cell>
          <cell r="D1775" t="str">
            <v>PE/PPE families</v>
          </cell>
        </row>
        <row r="1776">
          <cell r="C1776" t="str">
            <v>Rv0532</v>
          </cell>
          <cell r="D1776" t="str">
            <v>PE/PPE families</v>
          </cell>
        </row>
        <row r="1777">
          <cell r="C1777" t="str">
            <v>Rv0578c</v>
          </cell>
          <cell r="D1777" t="str">
            <v>PE/PPE families</v>
          </cell>
        </row>
        <row r="1778">
          <cell r="C1778" t="str">
            <v>Rv0742</v>
          </cell>
          <cell r="D1778" t="str">
            <v>PE/PPE families</v>
          </cell>
        </row>
        <row r="1779">
          <cell r="C1779" t="str">
            <v>Rv0746</v>
          </cell>
          <cell r="D1779" t="str">
            <v>PE/PPE families</v>
          </cell>
        </row>
        <row r="1780">
          <cell r="C1780" t="str">
            <v>Rv0747</v>
          </cell>
          <cell r="D1780" t="str">
            <v>PE/PPE families</v>
          </cell>
        </row>
        <row r="1781">
          <cell r="C1781" t="str">
            <v>Rv0754</v>
          </cell>
          <cell r="D1781" t="str">
            <v>PE/PPE families</v>
          </cell>
        </row>
        <row r="1782">
          <cell r="C1782" t="str">
            <v>Rv0755c</v>
          </cell>
          <cell r="D1782" t="str">
            <v>PE/PPE families</v>
          </cell>
        </row>
        <row r="1783">
          <cell r="C1783" t="str">
            <v>Rv0832</v>
          </cell>
          <cell r="D1783" t="str">
            <v>PE/PPE families</v>
          </cell>
        </row>
        <row r="1784">
          <cell r="C1784" t="str">
            <v>Rv0833</v>
          </cell>
          <cell r="D1784" t="str">
            <v>PE/PPE families</v>
          </cell>
        </row>
        <row r="1785">
          <cell r="C1785" t="str">
            <v>Rv0834c</v>
          </cell>
          <cell r="D1785" t="str">
            <v>PE/PPE families</v>
          </cell>
        </row>
        <row r="1786">
          <cell r="C1786" t="str">
            <v>Rv0872c</v>
          </cell>
          <cell r="D1786" t="str">
            <v>PE/PPE families</v>
          </cell>
        </row>
        <row r="1787">
          <cell r="C1787" t="str">
            <v>Rv0878c</v>
          </cell>
          <cell r="D1787" t="str">
            <v>PE/PPE families</v>
          </cell>
        </row>
        <row r="1788">
          <cell r="C1788" t="str">
            <v>Rv0915c</v>
          </cell>
          <cell r="D1788" t="str">
            <v>PE/PPE families</v>
          </cell>
        </row>
        <row r="1789">
          <cell r="C1789" t="str">
            <v>Rv0916c</v>
          </cell>
          <cell r="D1789" t="str">
            <v>PE/PPE families</v>
          </cell>
        </row>
        <row r="1790">
          <cell r="C1790" t="str">
            <v>Rv0977</v>
          </cell>
          <cell r="D1790" t="str">
            <v>PE/PPE families</v>
          </cell>
        </row>
        <row r="1791">
          <cell r="C1791" t="str">
            <v>Rv0978c</v>
          </cell>
          <cell r="D1791" t="str">
            <v>PE/PPE families</v>
          </cell>
        </row>
        <row r="1792">
          <cell r="C1792" t="str">
            <v>Rv0980c</v>
          </cell>
          <cell r="D1792" t="str">
            <v>PE/PPE families</v>
          </cell>
        </row>
        <row r="1793">
          <cell r="C1793" t="str">
            <v>Rv1039c</v>
          </cell>
          <cell r="D1793" t="str">
            <v>PE/PPE families</v>
          </cell>
        </row>
        <row r="1794">
          <cell r="C1794" t="str">
            <v>Rv1040c</v>
          </cell>
          <cell r="D1794" t="str">
            <v>PE/PPE families</v>
          </cell>
        </row>
        <row r="1795">
          <cell r="C1795" t="str">
            <v>Rv1067c</v>
          </cell>
          <cell r="D1795" t="str">
            <v>PE/PPE families</v>
          </cell>
        </row>
        <row r="1796">
          <cell r="C1796" t="str">
            <v>Rv1068c</v>
          </cell>
          <cell r="D1796" t="str">
            <v>PE/PPE families</v>
          </cell>
        </row>
        <row r="1797">
          <cell r="C1797" t="str">
            <v>Rv1087</v>
          </cell>
          <cell r="D1797" t="str">
            <v>PE/PPE families</v>
          </cell>
        </row>
        <row r="1798">
          <cell r="C1798" t="str">
            <v>Rv1088</v>
          </cell>
          <cell r="D1798" t="str">
            <v>PE/PPE families</v>
          </cell>
        </row>
        <row r="1799">
          <cell r="C1799" t="str">
            <v>Rv1089</v>
          </cell>
          <cell r="D1799" t="str">
            <v>PE/PPE families</v>
          </cell>
        </row>
        <row r="1800">
          <cell r="C1800" t="str">
            <v>Rv1091</v>
          </cell>
          <cell r="D1800" t="str">
            <v>PE/PPE families</v>
          </cell>
        </row>
        <row r="1801">
          <cell r="C1801" t="str">
            <v>Rv1135c</v>
          </cell>
          <cell r="D1801" t="str">
            <v>PE/PPE families</v>
          </cell>
        </row>
        <row r="1802">
          <cell r="C1802" t="str">
            <v>Rv1168c</v>
          </cell>
          <cell r="D1802" t="str">
            <v>PE/PPE families</v>
          </cell>
        </row>
        <row r="1803">
          <cell r="C1803" t="str">
            <v>Rv1169c</v>
          </cell>
          <cell r="D1803" t="str">
            <v>PE/PPE families</v>
          </cell>
        </row>
        <row r="1804">
          <cell r="C1804" t="str">
            <v>Rv1172c</v>
          </cell>
          <cell r="D1804" t="str">
            <v>PE/PPE families</v>
          </cell>
        </row>
        <row r="1805">
          <cell r="C1805" t="str">
            <v>Rv1195</v>
          </cell>
          <cell r="D1805" t="str">
            <v>PE/PPE families</v>
          </cell>
        </row>
        <row r="1806">
          <cell r="C1806" t="str">
            <v>Rv1196</v>
          </cell>
          <cell r="D1806" t="str">
            <v>PE/PPE families</v>
          </cell>
        </row>
        <row r="1807">
          <cell r="C1807" t="str">
            <v>Rv1214c</v>
          </cell>
          <cell r="D1807" t="str">
            <v>PE/PPE families</v>
          </cell>
        </row>
        <row r="1808">
          <cell r="C1808" t="str">
            <v>Rv1243c</v>
          </cell>
          <cell r="D1808" t="str">
            <v>PE/PPE families</v>
          </cell>
        </row>
        <row r="1809">
          <cell r="C1809" t="str">
            <v>Rv1325c</v>
          </cell>
          <cell r="D1809" t="str">
            <v>PE/PPE families</v>
          </cell>
        </row>
        <row r="1810">
          <cell r="C1810" t="str">
            <v>Rv1361c</v>
          </cell>
          <cell r="D1810" t="str">
            <v>PE/PPE families</v>
          </cell>
        </row>
        <row r="1811">
          <cell r="C1811" t="str">
            <v>Rv1386</v>
          </cell>
          <cell r="D1811" t="str">
            <v>PE/PPE families</v>
          </cell>
        </row>
        <row r="1812">
          <cell r="C1812" t="str">
            <v>Rv1387</v>
          </cell>
          <cell r="D1812" t="str">
            <v>PE/PPE families</v>
          </cell>
        </row>
        <row r="1813">
          <cell r="C1813" t="str">
            <v>Rv1396c</v>
          </cell>
          <cell r="D1813" t="str">
            <v>PE/PPE families</v>
          </cell>
        </row>
        <row r="1814">
          <cell r="C1814" t="str">
            <v>Rv1430</v>
          </cell>
          <cell r="D1814" t="str">
            <v>PE/PPE families</v>
          </cell>
        </row>
        <row r="1815">
          <cell r="C1815" t="str">
            <v>Rv1441c</v>
          </cell>
          <cell r="D1815" t="str">
            <v>PE/PPE families</v>
          </cell>
        </row>
        <row r="1816">
          <cell r="C1816" t="str">
            <v>Rv1450c</v>
          </cell>
          <cell r="D1816" t="str">
            <v>PE/PPE families</v>
          </cell>
        </row>
        <row r="1817">
          <cell r="C1817" t="str">
            <v>Rv1452c</v>
          </cell>
          <cell r="D1817" t="str">
            <v>PE/PPE families</v>
          </cell>
        </row>
        <row r="1818">
          <cell r="C1818" t="str">
            <v>Rv1468c</v>
          </cell>
          <cell r="D1818" t="str">
            <v>PE/PPE families</v>
          </cell>
        </row>
        <row r="1819">
          <cell r="C1819" t="str">
            <v>Rv1548c</v>
          </cell>
          <cell r="D1819" t="str">
            <v>PE/PPE families</v>
          </cell>
        </row>
        <row r="1820">
          <cell r="C1820" t="str">
            <v>Rv1646</v>
          </cell>
          <cell r="D1820" t="str">
            <v>PE/PPE families</v>
          </cell>
        </row>
        <row r="1821">
          <cell r="C1821" t="str">
            <v>Rv1651c</v>
          </cell>
          <cell r="D1821" t="str">
            <v>PE/PPE families</v>
          </cell>
        </row>
        <row r="1822">
          <cell r="C1822" t="str">
            <v>Rv1705c</v>
          </cell>
          <cell r="D1822" t="str">
            <v>PE/PPE families</v>
          </cell>
        </row>
        <row r="1823">
          <cell r="C1823" t="str">
            <v>Rv1706c</v>
          </cell>
          <cell r="D1823" t="str">
            <v>PE/PPE families</v>
          </cell>
        </row>
        <row r="1824">
          <cell r="C1824" t="str">
            <v>Rv1753c</v>
          </cell>
          <cell r="D1824" t="str">
            <v>PE/PPE families</v>
          </cell>
        </row>
        <row r="1825">
          <cell r="C1825" t="str">
            <v>Rv1759c</v>
          </cell>
          <cell r="D1825" t="str">
            <v>PE/PPE families</v>
          </cell>
        </row>
        <row r="1826">
          <cell r="C1826" t="str">
            <v>Rv1768</v>
          </cell>
          <cell r="D1826" t="str">
            <v>PE/PPE families</v>
          </cell>
        </row>
        <row r="1827">
          <cell r="C1827" t="str">
            <v>Rv1787</v>
          </cell>
          <cell r="D1827" t="str">
            <v>PE/PPE families</v>
          </cell>
        </row>
        <row r="1828">
          <cell r="C1828" t="str">
            <v>Rv1788</v>
          </cell>
          <cell r="D1828" t="str">
            <v>PE/PPE families</v>
          </cell>
        </row>
        <row r="1829">
          <cell r="C1829" t="str">
            <v>Rv1789</v>
          </cell>
          <cell r="D1829" t="str">
            <v>PE/PPE families</v>
          </cell>
        </row>
        <row r="1830">
          <cell r="C1830" t="str">
            <v>Rv1790</v>
          </cell>
          <cell r="D1830" t="str">
            <v>PE/PPE families</v>
          </cell>
        </row>
        <row r="1831">
          <cell r="C1831" t="str">
            <v>Rv1791</v>
          </cell>
          <cell r="D1831" t="str">
            <v>PE/PPE families</v>
          </cell>
        </row>
        <row r="1832">
          <cell r="C1832" t="str">
            <v>Rv1800</v>
          </cell>
          <cell r="D1832" t="str">
            <v>PE/PPE families</v>
          </cell>
        </row>
        <row r="1833">
          <cell r="C1833" t="str">
            <v>Rv1801</v>
          </cell>
          <cell r="D1833" t="str">
            <v>PE/PPE families</v>
          </cell>
        </row>
        <row r="1834">
          <cell r="C1834" t="str">
            <v>Rv1802</v>
          </cell>
          <cell r="D1834" t="str">
            <v>PE/PPE families</v>
          </cell>
        </row>
        <row r="1835">
          <cell r="C1835" t="str">
            <v>Rv1803c</v>
          </cell>
          <cell r="D1835" t="str">
            <v>PE/PPE families</v>
          </cell>
        </row>
        <row r="1836">
          <cell r="C1836" t="str">
            <v>Rv1806</v>
          </cell>
          <cell r="D1836" t="str">
            <v>PE/PPE families</v>
          </cell>
        </row>
        <row r="1837">
          <cell r="C1837" t="str">
            <v>Rv1807</v>
          </cell>
          <cell r="D1837" t="str">
            <v>PE/PPE families</v>
          </cell>
        </row>
        <row r="1838">
          <cell r="C1838" t="str">
            <v>Rv1808</v>
          </cell>
          <cell r="D1838" t="str">
            <v>PE/PPE families</v>
          </cell>
        </row>
        <row r="1839">
          <cell r="C1839" t="str">
            <v>Rv1809</v>
          </cell>
          <cell r="D1839" t="str">
            <v>PE/PPE families</v>
          </cell>
        </row>
        <row r="1840">
          <cell r="C1840" t="str">
            <v>Rv1818c</v>
          </cell>
          <cell r="D1840" t="str">
            <v>PE/PPE families</v>
          </cell>
        </row>
        <row r="1841">
          <cell r="C1841" t="str">
            <v>Rv1840c</v>
          </cell>
          <cell r="D1841" t="str">
            <v>PE/PPE families</v>
          </cell>
        </row>
        <row r="1842">
          <cell r="C1842" t="str">
            <v>Rv1917c</v>
          </cell>
          <cell r="D1842" t="str">
            <v>PE/PPE families</v>
          </cell>
        </row>
        <row r="1843">
          <cell r="C1843" t="str">
            <v>Rv1918c</v>
          </cell>
          <cell r="D1843" t="str">
            <v>PE/PPE families</v>
          </cell>
        </row>
        <row r="1844">
          <cell r="C1844" t="str">
            <v>Rv1983</v>
          </cell>
          <cell r="D1844" t="str">
            <v>PE/PPE families</v>
          </cell>
        </row>
        <row r="1845">
          <cell r="C1845" t="str">
            <v>Rv2098c</v>
          </cell>
          <cell r="D1845" t="str">
            <v>PE/PPE families</v>
          </cell>
        </row>
        <row r="1846">
          <cell r="C1846" t="str">
            <v>Rv2099c</v>
          </cell>
          <cell r="D1846" t="str">
            <v>PE/PPE families</v>
          </cell>
        </row>
        <row r="1847">
          <cell r="C1847" t="str">
            <v>Rv2107</v>
          </cell>
          <cell r="D1847" t="str">
            <v>PE/PPE families</v>
          </cell>
        </row>
        <row r="1848">
          <cell r="C1848" t="str">
            <v>Rv2108</v>
          </cell>
          <cell r="D1848" t="str">
            <v>PE/PPE families</v>
          </cell>
        </row>
        <row r="1849">
          <cell r="C1849" t="str">
            <v>Rv2123</v>
          </cell>
          <cell r="D1849" t="str">
            <v>PE/PPE families</v>
          </cell>
        </row>
        <row r="1850">
          <cell r="C1850" t="str">
            <v>Rv2126c</v>
          </cell>
          <cell r="D1850" t="str">
            <v>PE/PPE families</v>
          </cell>
        </row>
        <row r="1851">
          <cell r="C1851" t="str">
            <v>Rv2162c</v>
          </cell>
          <cell r="D1851" t="str">
            <v>PE/PPE families</v>
          </cell>
        </row>
        <row r="1852">
          <cell r="C1852" t="str">
            <v>Rv2328</v>
          </cell>
          <cell r="D1852" t="str">
            <v>PE/PPE families</v>
          </cell>
        </row>
        <row r="1853">
          <cell r="C1853" t="str">
            <v>Rv2340c</v>
          </cell>
          <cell r="D1853" t="str">
            <v>PE/PPE families</v>
          </cell>
        </row>
        <row r="1854">
          <cell r="C1854" t="str">
            <v>Rv2352c</v>
          </cell>
          <cell r="D1854" t="str">
            <v>PE/PPE families</v>
          </cell>
        </row>
        <row r="1855">
          <cell r="C1855" t="str">
            <v>Rv2353c</v>
          </cell>
          <cell r="D1855" t="str">
            <v>PE/PPE families</v>
          </cell>
        </row>
        <row r="1856">
          <cell r="C1856" t="str">
            <v>Rv2356c</v>
          </cell>
          <cell r="D1856" t="str">
            <v>PE/PPE families</v>
          </cell>
        </row>
        <row r="1857">
          <cell r="C1857" t="str">
            <v>Rv2371</v>
          </cell>
          <cell r="D1857" t="str">
            <v>PE/PPE families</v>
          </cell>
        </row>
        <row r="1858">
          <cell r="C1858" t="str">
            <v>Rv2396</v>
          </cell>
          <cell r="D1858" t="str">
            <v>PE/PPE families</v>
          </cell>
        </row>
        <row r="1859">
          <cell r="C1859" t="str">
            <v>Rv2408</v>
          </cell>
          <cell r="D1859" t="str">
            <v>PE/PPE families</v>
          </cell>
        </row>
        <row r="1860">
          <cell r="C1860" t="str">
            <v>Rv2430c</v>
          </cell>
          <cell r="D1860" t="str">
            <v>PE/PPE families</v>
          </cell>
        </row>
        <row r="1861">
          <cell r="C1861" t="str">
            <v>Rv2431c</v>
          </cell>
          <cell r="D1861" t="str">
            <v>PE/PPE families</v>
          </cell>
        </row>
        <row r="1862">
          <cell r="C1862" t="str">
            <v>Rv2487c</v>
          </cell>
          <cell r="D1862" t="str">
            <v>PE/PPE families</v>
          </cell>
        </row>
        <row r="1863">
          <cell r="C1863" t="str">
            <v>Rv2490c</v>
          </cell>
          <cell r="D1863" t="str">
            <v>PE/PPE families</v>
          </cell>
        </row>
        <row r="1864">
          <cell r="C1864" t="str">
            <v>Rv2519</v>
          </cell>
          <cell r="D1864" t="str">
            <v>PE/PPE families</v>
          </cell>
        </row>
        <row r="1865">
          <cell r="C1865" t="str">
            <v>Rv2591</v>
          </cell>
          <cell r="D1865" t="str">
            <v>PE/PPE families</v>
          </cell>
        </row>
        <row r="1866">
          <cell r="C1866" t="str">
            <v>Rv2608</v>
          </cell>
          <cell r="D1866" t="str">
            <v>PE/PPE families</v>
          </cell>
        </row>
        <row r="1867">
          <cell r="C1867" t="str">
            <v>Rv2615c</v>
          </cell>
          <cell r="D1867" t="str">
            <v>PE/PPE families</v>
          </cell>
        </row>
        <row r="1868">
          <cell r="C1868" t="str">
            <v>Rv2634c</v>
          </cell>
          <cell r="D1868" t="str">
            <v>PE/PPE families</v>
          </cell>
        </row>
        <row r="1869">
          <cell r="C1869" t="str">
            <v>Rv2741</v>
          </cell>
          <cell r="D1869" t="str">
            <v>PE/PPE families</v>
          </cell>
        </row>
        <row r="1870">
          <cell r="C1870" t="str">
            <v>Rv2768c</v>
          </cell>
          <cell r="D1870" t="str">
            <v>PE/PPE families</v>
          </cell>
        </row>
        <row r="1871">
          <cell r="C1871" t="str">
            <v>Rv2769c</v>
          </cell>
          <cell r="D1871" t="str">
            <v>PE/PPE families</v>
          </cell>
        </row>
        <row r="1872">
          <cell r="C1872" t="str">
            <v>Rv2770c</v>
          </cell>
          <cell r="D1872" t="str">
            <v>PE/PPE families</v>
          </cell>
        </row>
        <row r="1873">
          <cell r="C1873" t="str">
            <v>Rv2853</v>
          </cell>
          <cell r="D1873" t="str">
            <v>PE/PPE families</v>
          </cell>
        </row>
        <row r="1874">
          <cell r="C1874" t="str">
            <v>Rv2892c</v>
          </cell>
          <cell r="D1874" t="str">
            <v>PE/PPE families</v>
          </cell>
        </row>
        <row r="1875">
          <cell r="C1875" t="str">
            <v>Rv3018c</v>
          </cell>
          <cell r="D1875" t="str">
            <v>PE/PPE families</v>
          </cell>
        </row>
        <row r="1876">
          <cell r="C1876" t="str">
            <v>Rv3018A</v>
          </cell>
          <cell r="D1876" t="str">
            <v>PE/PPE families</v>
          </cell>
        </row>
        <row r="1877">
          <cell r="C1877" t="str">
            <v>Rv3021c</v>
          </cell>
          <cell r="D1877" t="str">
            <v>PE/PPE families</v>
          </cell>
        </row>
        <row r="1878">
          <cell r="C1878" t="str">
            <v>Rv3022c</v>
          </cell>
          <cell r="D1878" t="str">
            <v>PE/PPE families</v>
          </cell>
        </row>
        <row r="1879">
          <cell r="C1879" t="str">
            <v>Rv3022A</v>
          </cell>
          <cell r="D1879" t="str">
            <v>PE/PPE families</v>
          </cell>
        </row>
        <row r="1880">
          <cell r="C1880" t="str">
            <v>Rv3097c</v>
          </cell>
          <cell r="D1880" t="str">
            <v>PE/PPE families</v>
          </cell>
        </row>
        <row r="1881">
          <cell r="C1881" t="str">
            <v>Rv3125c</v>
          </cell>
          <cell r="D1881" t="str">
            <v>PE/PPE families</v>
          </cell>
        </row>
        <row r="1882">
          <cell r="C1882" t="str">
            <v>Rv3135</v>
          </cell>
          <cell r="D1882" t="str">
            <v>PE/PPE families</v>
          </cell>
        </row>
        <row r="1883">
          <cell r="C1883" t="str">
            <v>Rv3136</v>
          </cell>
          <cell r="D1883" t="str">
            <v>PE/PPE families</v>
          </cell>
        </row>
        <row r="1884">
          <cell r="C1884" t="str">
            <v>Rv3144c</v>
          </cell>
          <cell r="D1884" t="str">
            <v>PE/PPE families</v>
          </cell>
        </row>
        <row r="1885">
          <cell r="C1885" t="str">
            <v>Rv3159c</v>
          </cell>
          <cell r="D1885" t="str">
            <v>PE/PPE families</v>
          </cell>
        </row>
        <row r="1886">
          <cell r="C1886" t="str">
            <v>Rv3343c</v>
          </cell>
          <cell r="D1886" t="str">
            <v>PE/PPE families</v>
          </cell>
        </row>
        <row r="1887">
          <cell r="C1887" t="str">
            <v>Rv3344c</v>
          </cell>
          <cell r="D1887" t="str">
            <v>PE/PPE families</v>
          </cell>
        </row>
        <row r="1888">
          <cell r="C1888" t="str">
            <v>Rv3345c</v>
          </cell>
          <cell r="D1888" t="str">
            <v>PE/PPE families</v>
          </cell>
        </row>
        <row r="1889">
          <cell r="C1889" t="str">
            <v>Rv3347c</v>
          </cell>
          <cell r="D1889" t="str">
            <v>PE/PPE families</v>
          </cell>
        </row>
        <row r="1890">
          <cell r="C1890" t="str">
            <v>Rv3350c</v>
          </cell>
          <cell r="D1890" t="str">
            <v>PE/PPE families</v>
          </cell>
        </row>
        <row r="1891">
          <cell r="C1891" t="str">
            <v>Rv3367</v>
          </cell>
          <cell r="D1891" t="str">
            <v>PE/PPE families</v>
          </cell>
        </row>
        <row r="1892">
          <cell r="C1892" t="str">
            <v>Rv3388</v>
          </cell>
          <cell r="D1892" t="str">
            <v>PE/PPE families</v>
          </cell>
        </row>
        <row r="1893">
          <cell r="C1893" t="str">
            <v>Rv3425</v>
          </cell>
          <cell r="D1893" t="str">
            <v>PE/PPE families</v>
          </cell>
        </row>
        <row r="1894">
          <cell r="C1894" t="str">
            <v>Rv3426</v>
          </cell>
          <cell r="D1894" t="str">
            <v>PE/PPE families</v>
          </cell>
        </row>
        <row r="1895">
          <cell r="C1895" t="str">
            <v>Rv3429</v>
          </cell>
          <cell r="D1895" t="str">
            <v>PE/PPE families</v>
          </cell>
        </row>
        <row r="1896">
          <cell r="C1896" t="str">
            <v>Rv3477</v>
          </cell>
          <cell r="D1896" t="str">
            <v>PE/PPE families</v>
          </cell>
        </row>
        <row r="1897">
          <cell r="C1897" t="str">
            <v>Rv3478</v>
          </cell>
          <cell r="D1897" t="str">
            <v>PE/PPE families</v>
          </cell>
        </row>
        <row r="1898">
          <cell r="C1898" t="str">
            <v>Rv3507</v>
          </cell>
          <cell r="D1898" t="str">
            <v>PE/PPE families</v>
          </cell>
        </row>
        <row r="1899">
          <cell r="C1899" t="str">
            <v>Rv3508</v>
          </cell>
          <cell r="D1899" t="str">
            <v>PE/PPE families</v>
          </cell>
        </row>
        <row r="1900">
          <cell r="C1900" t="str">
            <v>Rv3511</v>
          </cell>
          <cell r="D1900" t="str">
            <v>PE/PPE families</v>
          </cell>
        </row>
        <row r="1901">
          <cell r="C1901" t="str">
            <v>Rv3512</v>
          </cell>
          <cell r="D1901" t="str">
            <v>PE/PPE families</v>
          </cell>
        </row>
        <row r="1902">
          <cell r="C1902" t="str">
            <v>Rv3514</v>
          </cell>
          <cell r="D1902" t="str">
            <v>PE/PPE families</v>
          </cell>
        </row>
        <row r="1903">
          <cell r="C1903" t="str">
            <v>Rv3532</v>
          </cell>
          <cell r="D1903" t="str">
            <v>PE/PPE families</v>
          </cell>
        </row>
        <row r="1904">
          <cell r="C1904" t="str">
            <v>Rv3533c</v>
          </cell>
          <cell r="D1904" t="str">
            <v>PE/PPE families</v>
          </cell>
        </row>
        <row r="1905">
          <cell r="C1905" t="str">
            <v>Rv3539</v>
          </cell>
          <cell r="D1905" t="str">
            <v>PE/PPE families</v>
          </cell>
        </row>
        <row r="1906">
          <cell r="C1906" t="str">
            <v>Rv3558</v>
          </cell>
          <cell r="D1906" t="str">
            <v>PE/PPE families</v>
          </cell>
        </row>
        <row r="1907">
          <cell r="C1907" t="str">
            <v>Rv3590c</v>
          </cell>
          <cell r="D1907" t="str">
            <v>PE/PPE families</v>
          </cell>
        </row>
        <row r="1908">
          <cell r="C1908" t="str">
            <v>Rv3595c</v>
          </cell>
          <cell r="D1908" t="str">
            <v>PE/PPE families</v>
          </cell>
        </row>
        <row r="1909">
          <cell r="C1909" t="str">
            <v>Rv3621c</v>
          </cell>
          <cell r="D1909" t="str">
            <v>PE/PPE families</v>
          </cell>
        </row>
        <row r="1910">
          <cell r="C1910" t="str">
            <v>Rv3622c</v>
          </cell>
          <cell r="D1910" t="str">
            <v>PE/PPE families</v>
          </cell>
        </row>
        <row r="1911">
          <cell r="C1911" t="str">
            <v>Rv3650</v>
          </cell>
          <cell r="D1911" t="str">
            <v>PE/PPE families</v>
          </cell>
        </row>
        <row r="1912">
          <cell r="C1912" t="str">
            <v>Rv3652</v>
          </cell>
          <cell r="D1912" t="str">
            <v>PE/PPE families</v>
          </cell>
        </row>
        <row r="1913">
          <cell r="C1913" t="str">
            <v>Rv3653</v>
          </cell>
          <cell r="D1913" t="str">
            <v>PE/PPE families</v>
          </cell>
        </row>
        <row r="1914">
          <cell r="C1914" t="str">
            <v>Rv3738c</v>
          </cell>
          <cell r="D1914" t="str">
            <v>PE/PPE families</v>
          </cell>
        </row>
        <row r="1915">
          <cell r="C1915" t="str">
            <v>Rv3739c</v>
          </cell>
          <cell r="D1915" t="str">
            <v>PE/PPE families</v>
          </cell>
        </row>
        <row r="1916">
          <cell r="C1916" t="str">
            <v>Rv3746c</v>
          </cell>
          <cell r="D1916" t="str">
            <v>PE/PPE families</v>
          </cell>
        </row>
        <row r="1917">
          <cell r="C1917" t="str">
            <v>Rv3812</v>
          </cell>
          <cell r="D1917" t="str">
            <v>PE/PPE families</v>
          </cell>
        </row>
        <row r="1918">
          <cell r="C1918" t="str">
            <v>Rv3872</v>
          </cell>
          <cell r="D1918" t="str">
            <v>PE/PPE families</v>
          </cell>
        </row>
        <row r="1919">
          <cell r="C1919" t="str">
            <v>Rv3873</v>
          </cell>
          <cell r="D1919" t="str">
            <v>PE/PPE families</v>
          </cell>
        </row>
        <row r="1920">
          <cell r="C1920" t="str">
            <v>Rv3892c</v>
          </cell>
          <cell r="D1920" t="str">
            <v>PE/PPE families</v>
          </cell>
        </row>
        <row r="1921">
          <cell r="C1921" t="str">
            <v>Rv3893c</v>
          </cell>
          <cell r="D1921" t="str">
            <v>PE/PPE families</v>
          </cell>
        </row>
        <row r="1922">
          <cell r="C1922" t="str">
            <v>Rv0013</v>
          </cell>
          <cell r="D1922" t="str">
            <v>intermediary metabolism and respiration</v>
          </cell>
        </row>
        <row r="1923">
          <cell r="C1923" t="str">
            <v>Rv0032</v>
          </cell>
          <cell r="D1923" t="str">
            <v>intermediary metabolism and respiration</v>
          </cell>
        </row>
        <row r="1924">
          <cell r="C1924" t="str">
            <v>Rv0044c</v>
          </cell>
          <cell r="D1924" t="str">
            <v>intermediary metabolism and respiration</v>
          </cell>
        </row>
        <row r="1925">
          <cell r="C1925" t="str">
            <v>Rv0046c</v>
          </cell>
          <cell r="D1925" t="str">
            <v>intermediary metabolism and respiration</v>
          </cell>
        </row>
        <row r="1926">
          <cell r="C1926" t="str">
            <v>Rv0062</v>
          </cell>
          <cell r="D1926" t="str">
            <v>intermediary metabolism and respiration</v>
          </cell>
        </row>
        <row r="1927">
          <cell r="C1927" t="str">
            <v>Rv0063</v>
          </cell>
          <cell r="D1927" t="str">
            <v>intermediary metabolism and respiration</v>
          </cell>
        </row>
        <row r="1928">
          <cell r="C1928" t="str">
            <v>Rv0066c</v>
          </cell>
          <cell r="D1928" t="str">
            <v>intermediary metabolism and respiration</v>
          </cell>
        </row>
        <row r="1929">
          <cell r="C1929" t="str">
            <v>Rv0068</v>
          </cell>
          <cell r="D1929" t="str">
            <v>intermediary metabolism and respiration</v>
          </cell>
        </row>
        <row r="1930">
          <cell r="C1930" t="str">
            <v>Rv0069c</v>
          </cell>
          <cell r="D1930" t="str">
            <v>intermediary metabolism and respiration</v>
          </cell>
        </row>
        <row r="1931">
          <cell r="C1931" t="str">
            <v>Rv0070c</v>
          </cell>
          <cell r="D1931" t="str">
            <v>intermediary metabolism and respiration</v>
          </cell>
        </row>
        <row r="1932">
          <cell r="C1932" t="str">
            <v>Rv0075</v>
          </cell>
          <cell r="D1932" t="str">
            <v>intermediary metabolism and respiration</v>
          </cell>
        </row>
        <row r="1933">
          <cell r="C1933" t="str">
            <v>Rv0077c</v>
          </cell>
          <cell r="D1933" t="str">
            <v>intermediary metabolism and respiration</v>
          </cell>
        </row>
        <row r="1934">
          <cell r="C1934" t="str">
            <v>Rv0082</v>
          </cell>
          <cell r="D1934" t="str">
            <v>intermediary metabolism and respiration</v>
          </cell>
        </row>
        <row r="1935">
          <cell r="C1935" t="str">
            <v>Rv0083</v>
          </cell>
          <cell r="D1935" t="str">
            <v>intermediary metabolism and respiration</v>
          </cell>
        </row>
        <row r="1936">
          <cell r="C1936" t="str">
            <v>Rv0084</v>
          </cell>
          <cell r="D1936" t="str">
            <v>intermediary metabolism and respiration</v>
          </cell>
        </row>
        <row r="1937">
          <cell r="C1937" t="str">
            <v>Rv0085</v>
          </cell>
          <cell r="D1937" t="str">
            <v>intermediary metabolism and respiration</v>
          </cell>
        </row>
        <row r="1938">
          <cell r="C1938" t="str">
            <v>Rv0086</v>
          </cell>
          <cell r="D1938" t="str">
            <v>intermediary metabolism and respiration</v>
          </cell>
        </row>
        <row r="1939">
          <cell r="C1939" t="str">
            <v>Rv0087</v>
          </cell>
          <cell r="D1939" t="str">
            <v>intermediary metabolism and respiration</v>
          </cell>
        </row>
        <row r="1940">
          <cell r="C1940" t="str">
            <v>Rv0089</v>
          </cell>
          <cell r="D1940" t="str">
            <v>intermediary metabolism and respiration</v>
          </cell>
        </row>
        <row r="1941">
          <cell r="C1941" t="str">
            <v>Rv0091</v>
          </cell>
          <cell r="D1941" t="str">
            <v>intermediary metabolism and respiration</v>
          </cell>
        </row>
        <row r="1942">
          <cell r="C1942" t="str">
            <v>Rv0097</v>
          </cell>
          <cell r="D1942" t="str">
            <v>intermediary metabolism and respiration</v>
          </cell>
        </row>
        <row r="1943">
          <cell r="C1943" t="str">
            <v>Rv0111</v>
          </cell>
          <cell r="D1943" t="str">
            <v>intermediary metabolism and respiration</v>
          </cell>
        </row>
        <row r="1944">
          <cell r="C1944" t="str">
            <v>Rv0118c</v>
          </cell>
          <cell r="D1944" t="str">
            <v>intermediary metabolism and respiration</v>
          </cell>
        </row>
        <row r="1945">
          <cell r="C1945" t="str">
            <v>Rv0125</v>
          </cell>
          <cell r="D1945" t="str">
            <v>intermediary metabolism and respiration</v>
          </cell>
        </row>
        <row r="1946">
          <cell r="C1946" t="str">
            <v>Rv0130</v>
          </cell>
          <cell r="D1946" t="str">
            <v>intermediary metabolism and respiration</v>
          </cell>
        </row>
        <row r="1947">
          <cell r="C1947" t="str">
            <v>Rv0132c</v>
          </cell>
          <cell r="D1947" t="str">
            <v>intermediary metabolism and respiration</v>
          </cell>
        </row>
        <row r="1948">
          <cell r="C1948" t="str">
            <v>Rv0133</v>
          </cell>
          <cell r="D1948" t="str">
            <v>intermediary metabolism and respiration</v>
          </cell>
        </row>
        <row r="1949">
          <cell r="C1949" t="str">
            <v>Rv0136</v>
          </cell>
          <cell r="D1949" t="str">
            <v>intermediary metabolism and respiration</v>
          </cell>
        </row>
        <row r="1950">
          <cell r="C1950" t="str">
            <v>Rv0137c</v>
          </cell>
          <cell r="D1950" t="str">
            <v>intermediary metabolism and respiration</v>
          </cell>
        </row>
        <row r="1951">
          <cell r="C1951" t="str">
            <v>Rv0139</v>
          </cell>
          <cell r="D1951" t="str">
            <v>intermediary metabolism and respiration</v>
          </cell>
        </row>
        <row r="1952">
          <cell r="C1952" t="str">
            <v>Rv0147</v>
          </cell>
          <cell r="D1952" t="str">
            <v>intermediary metabolism and respiration</v>
          </cell>
        </row>
        <row r="1953">
          <cell r="C1953" t="str">
            <v>Rv0148</v>
          </cell>
          <cell r="D1953" t="str">
            <v>intermediary metabolism and respiration</v>
          </cell>
        </row>
        <row r="1954">
          <cell r="C1954" t="str">
            <v>Rv0149</v>
          </cell>
          <cell r="D1954" t="str">
            <v>intermediary metabolism and respiration</v>
          </cell>
        </row>
        <row r="1955">
          <cell r="C1955" t="str">
            <v>Rv0155</v>
          </cell>
          <cell r="D1955" t="str">
            <v>intermediary metabolism and respiration</v>
          </cell>
        </row>
        <row r="1956">
          <cell r="C1956" t="str">
            <v>Rv0156</v>
          </cell>
          <cell r="D1956" t="str">
            <v>intermediary metabolism and respiration</v>
          </cell>
        </row>
        <row r="1957">
          <cell r="C1957" t="str">
            <v>Rv0157</v>
          </cell>
          <cell r="D1957" t="str">
            <v>intermediary metabolism and respiration</v>
          </cell>
        </row>
        <row r="1958">
          <cell r="C1958" t="str">
            <v>Rv0161</v>
          </cell>
          <cell r="D1958" t="str">
            <v>intermediary metabolism and respiration</v>
          </cell>
        </row>
        <row r="1959">
          <cell r="C1959" t="str">
            <v>Rv0162c</v>
          </cell>
          <cell r="D1959" t="str">
            <v>intermediary metabolism and respiration</v>
          </cell>
        </row>
        <row r="1960">
          <cell r="C1960" t="str">
            <v>Rv0183</v>
          </cell>
          <cell r="D1960" t="str">
            <v>intermediary metabolism and respiration</v>
          </cell>
        </row>
        <row r="1961">
          <cell r="C1961" t="str">
            <v>Rv0186</v>
          </cell>
          <cell r="D1961" t="str">
            <v>intermediary metabolism and respiration</v>
          </cell>
        </row>
        <row r="1962">
          <cell r="C1962" t="str">
            <v>Rv0187</v>
          </cell>
          <cell r="D1962" t="str">
            <v>intermediary metabolism and respiration</v>
          </cell>
        </row>
        <row r="1963">
          <cell r="C1963" t="str">
            <v>Rv0189c</v>
          </cell>
          <cell r="D1963" t="str">
            <v>intermediary metabolism and respiration</v>
          </cell>
        </row>
        <row r="1964">
          <cell r="C1964" t="str">
            <v>Rv0197</v>
          </cell>
          <cell r="D1964" t="str">
            <v>intermediary metabolism and respiration</v>
          </cell>
        </row>
        <row r="1965">
          <cell r="C1965" t="str">
            <v>Rv0198c</v>
          </cell>
          <cell r="D1965" t="str">
            <v>intermediary metabolism and respiration</v>
          </cell>
        </row>
        <row r="1966">
          <cell r="C1966" t="str">
            <v>Rv0208c</v>
          </cell>
          <cell r="D1966" t="str">
            <v>intermediary metabolism and respiration</v>
          </cell>
        </row>
        <row r="1967">
          <cell r="C1967" t="str">
            <v>Rv0211</v>
          </cell>
          <cell r="D1967" t="str">
            <v>intermediary metabolism and respiration</v>
          </cell>
        </row>
        <row r="1968">
          <cell r="C1968" t="str">
            <v>Rv0213c</v>
          </cell>
          <cell r="D1968" t="str">
            <v>intermediary metabolism and respiration</v>
          </cell>
        </row>
        <row r="1969">
          <cell r="C1969" t="str">
            <v>Rv0216</v>
          </cell>
          <cell r="D1969" t="str">
            <v>intermediary metabolism and respiration</v>
          </cell>
        </row>
        <row r="1970">
          <cell r="C1970" t="str">
            <v>Rv0217c</v>
          </cell>
          <cell r="D1970" t="str">
            <v>intermediary metabolism and respiration</v>
          </cell>
        </row>
        <row r="1971">
          <cell r="C1971" t="str">
            <v>Rv0220</v>
          </cell>
          <cell r="D1971" t="str">
            <v>intermediary metabolism and respiration</v>
          </cell>
        </row>
        <row r="1972">
          <cell r="C1972" t="str">
            <v>Rv0223c</v>
          </cell>
          <cell r="D1972" t="str">
            <v>intermediary metabolism and respiration</v>
          </cell>
        </row>
        <row r="1973">
          <cell r="C1973" t="str">
            <v>Rv0224c</v>
          </cell>
          <cell r="D1973" t="str">
            <v>intermediary metabolism and respiration</v>
          </cell>
        </row>
        <row r="1974">
          <cell r="C1974" t="str">
            <v>Rv0228</v>
          </cell>
          <cell r="D1974" t="str">
            <v>intermediary metabolism and respiration</v>
          </cell>
        </row>
        <row r="1975">
          <cell r="C1975" t="str">
            <v>Rv0234c</v>
          </cell>
          <cell r="D1975" t="str">
            <v>intermediary metabolism and respiration</v>
          </cell>
        </row>
        <row r="1976">
          <cell r="C1976" t="str">
            <v>Rv0241c</v>
          </cell>
          <cell r="D1976" t="str">
            <v>intermediary metabolism and respiration</v>
          </cell>
        </row>
        <row r="1977">
          <cell r="C1977" t="str">
            <v>Rv0245</v>
          </cell>
          <cell r="D1977" t="str">
            <v>intermediary metabolism and respiration</v>
          </cell>
        </row>
        <row r="1978">
          <cell r="C1978" t="str">
            <v>Rv0247c</v>
          </cell>
          <cell r="D1978" t="str">
            <v>intermediary metabolism and respiration</v>
          </cell>
        </row>
        <row r="1979">
          <cell r="C1979" t="str">
            <v>Rv0248c</v>
          </cell>
          <cell r="D1979" t="str">
            <v>intermediary metabolism and respiration</v>
          </cell>
        </row>
        <row r="1980">
          <cell r="C1980" t="str">
            <v>Rv0249c</v>
          </cell>
          <cell r="D1980" t="str">
            <v>intermediary metabolism and respiration</v>
          </cell>
        </row>
        <row r="1981">
          <cell r="C1981" t="str">
            <v>Rv0252</v>
          </cell>
          <cell r="D1981" t="str">
            <v>intermediary metabolism and respiration</v>
          </cell>
        </row>
        <row r="1982">
          <cell r="C1982" t="str">
            <v>Rv0253</v>
          </cell>
          <cell r="D1982" t="str">
            <v>intermediary metabolism and respiration</v>
          </cell>
        </row>
        <row r="1983">
          <cell r="C1983" t="str">
            <v>Rv0254c</v>
          </cell>
          <cell r="D1983" t="str">
            <v>intermediary metabolism and respiration</v>
          </cell>
        </row>
        <row r="1984">
          <cell r="C1984" t="str">
            <v>Rv0255c</v>
          </cell>
          <cell r="D1984" t="str">
            <v>intermediary metabolism and respiration</v>
          </cell>
        </row>
        <row r="1985">
          <cell r="C1985" t="str">
            <v>Rv0266c</v>
          </cell>
          <cell r="D1985" t="str">
            <v>intermediary metabolism and respiration</v>
          </cell>
        </row>
        <row r="1986">
          <cell r="C1986" t="str">
            <v>Rv0291</v>
          </cell>
          <cell r="D1986" t="str">
            <v>intermediary metabolism and respiration</v>
          </cell>
        </row>
        <row r="1987">
          <cell r="C1987" t="str">
            <v>Rv0294</v>
          </cell>
          <cell r="D1987" t="str">
            <v>intermediary metabolism and respiration</v>
          </cell>
        </row>
        <row r="1988">
          <cell r="C1988" t="str">
            <v>Rv0296c</v>
          </cell>
          <cell r="D1988" t="str">
            <v>intermediary metabolism and respiration</v>
          </cell>
        </row>
        <row r="1989">
          <cell r="C1989" t="str">
            <v>Rv0303</v>
          </cell>
          <cell r="D1989" t="str">
            <v>intermediary metabolism and respiration</v>
          </cell>
        </row>
        <row r="1990">
          <cell r="C1990" t="str">
            <v>Rv0306</v>
          </cell>
          <cell r="D1990" t="str">
            <v>intermediary metabolism and respiration</v>
          </cell>
        </row>
        <row r="1991">
          <cell r="C1991" t="str">
            <v>Rv0315</v>
          </cell>
          <cell r="D1991" t="str">
            <v>intermediary metabolism and respiration</v>
          </cell>
        </row>
        <row r="1992">
          <cell r="C1992" t="str">
            <v>Rv0316</v>
          </cell>
          <cell r="D1992" t="str">
            <v>intermediary metabolism and respiration</v>
          </cell>
        </row>
        <row r="1993">
          <cell r="C1993" t="str">
            <v>Rv0317c</v>
          </cell>
          <cell r="D1993" t="str">
            <v>intermediary metabolism and respiration</v>
          </cell>
        </row>
        <row r="1994">
          <cell r="C1994" t="str">
            <v>Rv0319</v>
          </cell>
          <cell r="D1994" t="str">
            <v>intermediary metabolism and respiration</v>
          </cell>
        </row>
        <row r="1995">
          <cell r="C1995" t="str">
            <v>Rv0321</v>
          </cell>
          <cell r="D1995" t="str">
            <v>intermediary metabolism and respiration</v>
          </cell>
        </row>
        <row r="1996">
          <cell r="C1996" t="str">
            <v>Rv0322</v>
          </cell>
          <cell r="D1996" t="str">
            <v>intermediary metabolism and respiration</v>
          </cell>
        </row>
        <row r="1997">
          <cell r="C1997" t="str">
            <v>Rv0327c</v>
          </cell>
          <cell r="D1997" t="str">
            <v>intermediary metabolism and respiration</v>
          </cell>
        </row>
        <row r="1998">
          <cell r="C1998" t="str">
            <v>Rv0331</v>
          </cell>
          <cell r="D1998" t="str">
            <v>intermediary metabolism and respiration</v>
          </cell>
        </row>
        <row r="1999">
          <cell r="C1999" t="str">
            <v>Rv0334</v>
          </cell>
          <cell r="D1999" t="str">
            <v>intermediary metabolism and respiration</v>
          </cell>
        </row>
        <row r="2000">
          <cell r="C2000" t="str">
            <v>Rv0337c</v>
          </cell>
          <cell r="D2000" t="str">
            <v>intermediary metabolism and respiration</v>
          </cell>
        </row>
        <row r="2001">
          <cell r="C2001" t="str">
            <v>Rv0338c</v>
          </cell>
          <cell r="D2001" t="str">
            <v>intermediary metabolism and respiration</v>
          </cell>
        </row>
        <row r="2002">
          <cell r="C2002" t="str">
            <v>Rv0357c</v>
          </cell>
          <cell r="D2002" t="str">
            <v>intermediary metabolism and respiration</v>
          </cell>
        </row>
        <row r="2003">
          <cell r="C2003" t="str">
            <v>Rv0363c</v>
          </cell>
          <cell r="D2003" t="str">
            <v>intermediary metabolism and respiration</v>
          </cell>
        </row>
        <row r="2004">
          <cell r="C2004" t="str">
            <v>Rv0369c</v>
          </cell>
          <cell r="D2004" t="str">
            <v>intermediary metabolism and respiration</v>
          </cell>
        </row>
        <row r="2005">
          <cell r="C2005" t="str">
            <v>Rv0370c</v>
          </cell>
          <cell r="D2005" t="str">
            <v>intermediary metabolism and respiration</v>
          </cell>
        </row>
        <row r="2006">
          <cell r="C2006" t="str">
            <v>Rv0373c</v>
          </cell>
          <cell r="D2006" t="str">
            <v>intermediary metabolism and respiration</v>
          </cell>
        </row>
        <row r="2007">
          <cell r="C2007" t="str">
            <v>Rv0374c</v>
          </cell>
          <cell r="D2007" t="str">
            <v>intermediary metabolism and respiration</v>
          </cell>
        </row>
        <row r="2008">
          <cell r="C2008" t="str">
            <v>Rv0375c</v>
          </cell>
          <cell r="D2008" t="str">
            <v>intermediary metabolism and respiration</v>
          </cell>
        </row>
        <row r="2009">
          <cell r="C2009" t="str">
            <v>Rv0380c</v>
          </cell>
          <cell r="D2009" t="str">
            <v>intermediary metabolism and respiration</v>
          </cell>
        </row>
        <row r="2010">
          <cell r="C2010" t="str">
            <v>Rv0382c</v>
          </cell>
          <cell r="D2010" t="str">
            <v>intermediary metabolism and respiration</v>
          </cell>
        </row>
        <row r="2011">
          <cell r="C2011" t="str">
            <v>Rv0385</v>
          </cell>
          <cell r="D2011" t="str">
            <v>intermediary metabolism and respiration</v>
          </cell>
        </row>
        <row r="2012">
          <cell r="C2012" t="str">
            <v>Rv0389</v>
          </cell>
          <cell r="D2012" t="str">
            <v>intermediary metabolism and respiration</v>
          </cell>
        </row>
        <row r="2013">
          <cell r="C2013" t="str">
            <v>Rv0391</v>
          </cell>
          <cell r="D2013" t="str">
            <v>intermediary metabolism and respiration</v>
          </cell>
        </row>
        <row r="2014">
          <cell r="C2014" t="str">
            <v>Rv0392c</v>
          </cell>
          <cell r="D2014" t="str">
            <v>intermediary metabolism and respiration</v>
          </cell>
        </row>
        <row r="2015">
          <cell r="C2015" t="str">
            <v>Rv0407</v>
          </cell>
          <cell r="D2015" t="str">
            <v>intermediary metabolism and respiration</v>
          </cell>
        </row>
        <row r="2016">
          <cell r="C2016" t="str">
            <v>Rv0408</v>
          </cell>
          <cell r="D2016" t="str">
            <v>intermediary metabolism and respiration</v>
          </cell>
        </row>
        <row r="2017">
          <cell r="C2017" t="str">
            <v>Rv0409</v>
          </cell>
          <cell r="D2017" t="str">
            <v>intermediary metabolism and respiration</v>
          </cell>
        </row>
        <row r="2018">
          <cell r="C2018" t="str">
            <v>Rv0414c</v>
          </cell>
          <cell r="D2018" t="str">
            <v>intermediary metabolism and respiration</v>
          </cell>
        </row>
        <row r="2019">
          <cell r="C2019" t="str">
            <v>Rv0415</v>
          </cell>
          <cell r="D2019" t="str">
            <v>intermediary metabolism and respiration</v>
          </cell>
        </row>
        <row r="2020">
          <cell r="C2020" t="str">
            <v>Rv0416</v>
          </cell>
          <cell r="D2020" t="str">
            <v>intermediary metabolism and respiration</v>
          </cell>
        </row>
        <row r="2021">
          <cell r="C2021" t="str">
            <v>Rv0417</v>
          </cell>
          <cell r="D2021" t="str">
            <v>intermediary metabolism and respiration</v>
          </cell>
        </row>
        <row r="2022">
          <cell r="C2022" t="str">
            <v>Rv0422c</v>
          </cell>
          <cell r="D2022" t="str">
            <v>intermediary metabolism and respiration</v>
          </cell>
        </row>
        <row r="2023">
          <cell r="C2023" t="str">
            <v>Rv0423c</v>
          </cell>
          <cell r="D2023" t="str">
            <v>intermediary metabolism and respiration</v>
          </cell>
        </row>
        <row r="2024">
          <cell r="C2024" t="str">
            <v>Rv0428c</v>
          </cell>
          <cell r="D2024" t="str">
            <v>intermediary metabolism and respiration</v>
          </cell>
        </row>
        <row r="2025">
          <cell r="C2025" t="str">
            <v>Rv0438c</v>
          </cell>
          <cell r="D2025" t="str">
            <v>intermediary metabolism and respiration</v>
          </cell>
        </row>
        <row r="2026">
          <cell r="C2026" t="str">
            <v>Rv0439c</v>
          </cell>
          <cell r="D2026" t="str">
            <v>intermediary metabolism and respiration</v>
          </cell>
        </row>
        <row r="2027">
          <cell r="C2027" t="str">
            <v>Rv0457c</v>
          </cell>
          <cell r="D2027" t="str">
            <v>intermediary metabolism and respiration</v>
          </cell>
        </row>
        <row r="2028">
          <cell r="C2028" t="str">
            <v>Rv0458</v>
          </cell>
          <cell r="D2028" t="str">
            <v>intermediary metabolism and respiration</v>
          </cell>
        </row>
        <row r="2029">
          <cell r="C2029" t="str">
            <v>Rv0462</v>
          </cell>
          <cell r="D2029" t="str">
            <v>intermediary metabolism and respiration</v>
          </cell>
        </row>
        <row r="2030">
          <cell r="C2030" t="str">
            <v>Rv0467</v>
          </cell>
          <cell r="D2030" t="str">
            <v>intermediary metabolism and respiration</v>
          </cell>
        </row>
        <row r="2031">
          <cell r="C2031" t="str">
            <v>Rv0478</v>
          </cell>
          <cell r="D2031" t="str">
            <v>intermediary metabolism and respiration</v>
          </cell>
        </row>
        <row r="2032">
          <cell r="C2032" t="str">
            <v>Rv0480c</v>
          </cell>
          <cell r="D2032" t="str">
            <v>intermediary metabolism and respiration</v>
          </cell>
        </row>
        <row r="2033">
          <cell r="C2033" t="str">
            <v>Rv0484c</v>
          </cell>
          <cell r="D2033" t="str">
            <v>intermediary metabolism and respiration</v>
          </cell>
        </row>
        <row r="2034">
          <cell r="C2034" t="str">
            <v>Rv0486</v>
          </cell>
          <cell r="D2034" t="str">
            <v>intermediary metabolism and respiration</v>
          </cell>
        </row>
        <row r="2035">
          <cell r="C2035" t="str">
            <v>Rv0489</v>
          </cell>
          <cell r="D2035" t="str">
            <v>intermediary metabolism and respiration</v>
          </cell>
        </row>
        <row r="2036">
          <cell r="C2036" t="str">
            <v>Rv0492c</v>
          </cell>
          <cell r="D2036" t="str">
            <v>intermediary metabolism and respiration</v>
          </cell>
        </row>
        <row r="2037">
          <cell r="C2037" t="str">
            <v>Rv0500</v>
          </cell>
          <cell r="D2037" t="str">
            <v>intermediary metabolism and respiration</v>
          </cell>
        </row>
        <row r="2038">
          <cell r="C2038" t="str">
            <v>Rv0501</v>
          </cell>
          <cell r="D2038" t="str">
            <v>intermediary metabolism and respiration</v>
          </cell>
        </row>
        <row r="2039">
          <cell r="C2039" t="str">
            <v>Rv0505c</v>
          </cell>
          <cell r="D2039" t="str">
            <v>intermediary metabolism and respiration</v>
          </cell>
        </row>
        <row r="2040">
          <cell r="C2040" t="str">
            <v>Rv0509</v>
          </cell>
          <cell r="D2040" t="str">
            <v>intermediary metabolism and respiration</v>
          </cell>
        </row>
        <row r="2041">
          <cell r="C2041" t="str">
            <v>Rv0510</v>
          </cell>
          <cell r="D2041" t="str">
            <v>intermediary metabolism and respiration</v>
          </cell>
        </row>
        <row r="2042">
          <cell r="C2042" t="str">
            <v>Rv0511</v>
          </cell>
          <cell r="D2042" t="str">
            <v>intermediary metabolism and respiration</v>
          </cell>
        </row>
        <row r="2043">
          <cell r="C2043" t="str">
            <v>Rv0512</v>
          </cell>
          <cell r="D2043" t="str">
            <v>intermediary metabolism and respiration</v>
          </cell>
        </row>
        <row r="2044">
          <cell r="C2044" t="str">
            <v>Rv0517</v>
          </cell>
          <cell r="D2044" t="str">
            <v>intermediary metabolism and respiration</v>
          </cell>
        </row>
        <row r="2045">
          <cell r="C2045" t="str">
            <v>Rv0520</v>
          </cell>
          <cell r="D2045" t="str">
            <v>intermediary metabolism and respiration</v>
          </cell>
        </row>
        <row r="2046">
          <cell r="C2046" t="str">
            <v>Rv0521</v>
          </cell>
          <cell r="D2046" t="str">
            <v>intermediary metabolism and respiration</v>
          </cell>
        </row>
        <row r="2047">
          <cell r="C2047" t="str">
            <v>Rv0524</v>
          </cell>
          <cell r="D2047" t="str">
            <v>intermediary metabolism and respiration</v>
          </cell>
        </row>
        <row r="2048">
          <cell r="C2048" t="str">
            <v>Rv0526</v>
          </cell>
          <cell r="D2048" t="str">
            <v>intermediary metabolism and respiration</v>
          </cell>
        </row>
        <row r="2049">
          <cell r="C2049" t="str">
            <v>Rv0527</v>
          </cell>
          <cell r="D2049" t="str">
            <v>intermediary metabolism and respiration</v>
          </cell>
        </row>
        <row r="2050">
          <cell r="C2050" t="str">
            <v>Rv0529</v>
          </cell>
          <cell r="D2050" t="str">
            <v>intermediary metabolism and respiration</v>
          </cell>
        </row>
        <row r="2051">
          <cell r="C2051" t="str">
            <v>Rv0534c</v>
          </cell>
          <cell r="D2051" t="str">
            <v>intermediary metabolism and respiration</v>
          </cell>
        </row>
        <row r="2052">
          <cell r="C2052" t="str">
            <v>Rv0535</v>
          </cell>
          <cell r="D2052" t="str">
            <v>intermediary metabolism and respiration</v>
          </cell>
        </row>
        <row r="2053">
          <cell r="C2053" t="str">
            <v>Rv0536</v>
          </cell>
          <cell r="D2053" t="str">
            <v>intermediary metabolism and respiration</v>
          </cell>
        </row>
        <row r="2054">
          <cell r="C2054" t="str">
            <v>Rv0539</v>
          </cell>
          <cell r="D2054" t="str">
            <v>intermediary metabolism and respiration</v>
          </cell>
        </row>
        <row r="2055">
          <cell r="C2055" t="str">
            <v>Rv0542c</v>
          </cell>
          <cell r="D2055" t="str">
            <v>intermediary metabolism and respiration</v>
          </cell>
        </row>
        <row r="2056">
          <cell r="C2056" t="str">
            <v>Rv0547c</v>
          </cell>
          <cell r="D2056" t="str">
            <v>intermediary metabolism and respiration</v>
          </cell>
        </row>
        <row r="2057">
          <cell r="C2057" t="str">
            <v>Rv0548c</v>
          </cell>
          <cell r="D2057" t="str">
            <v>intermediary metabolism and respiration</v>
          </cell>
        </row>
        <row r="2058">
          <cell r="C2058" t="str">
            <v>Rv0553</v>
          </cell>
          <cell r="D2058" t="str">
            <v>intermediary metabolism and respiration</v>
          </cell>
        </row>
        <row r="2059">
          <cell r="C2059" t="str">
            <v>Rv0555</v>
          </cell>
          <cell r="D2059" t="str">
            <v>intermediary metabolism and respiration</v>
          </cell>
        </row>
        <row r="2060">
          <cell r="C2060" t="str">
            <v>Rv0558</v>
          </cell>
          <cell r="D2060" t="str">
            <v>intermediary metabolism and respiration</v>
          </cell>
        </row>
        <row r="2061">
          <cell r="C2061" t="str">
            <v>Rv0560c</v>
          </cell>
          <cell r="D2061" t="str">
            <v>intermediary metabolism and respiration</v>
          </cell>
        </row>
        <row r="2062">
          <cell r="C2062" t="str">
            <v>Rv0561c</v>
          </cell>
          <cell r="D2062" t="str">
            <v>intermediary metabolism and respiration</v>
          </cell>
        </row>
        <row r="2063">
          <cell r="C2063" t="str">
            <v>Rv0562</v>
          </cell>
          <cell r="D2063" t="str">
            <v>intermediary metabolism and respiration</v>
          </cell>
        </row>
        <row r="2064">
          <cell r="C2064" t="str">
            <v>Rv0565c</v>
          </cell>
          <cell r="D2064" t="str">
            <v>intermediary metabolism and respiration</v>
          </cell>
        </row>
        <row r="2065">
          <cell r="C2065" t="str">
            <v>Rv0567</v>
          </cell>
          <cell r="D2065" t="str">
            <v>intermediary metabolism and respiration</v>
          </cell>
        </row>
        <row r="2066">
          <cell r="C2066" t="str">
            <v>Rv0568</v>
          </cell>
          <cell r="D2066" t="str">
            <v>intermediary metabolism and respiration</v>
          </cell>
        </row>
        <row r="2067">
          <cell r="C2067" t="str">
            <v>Rv0573c</v>
          </cell>
          <cell r="D2067" t="str">
            <v>intermediary metabolism and respiration</v>
          </cell>
        </row>
        <row r="2068">
          <cell r="C2068" t="str">
            <v>Rv0575c</v>
          </cell>
          <cell r="D2068" t="str">
            <v>intermediary metabolism and respiration</v>
          </cell>
        </row>
        <row r="2069">
          <cell r="C2069" t="str">
            <v>Rv0618</v>
          </cell>
          <cell r="D2069" t="str">
            <v>intermediary metabolism and respiration</v>
          </cell>
        </row>
        <row r="2070">
          <cell r="C2070" t="str">
            <v>Rv0619</v>
          </cell>
          <cell r="D2070" t="str">
            <v>intermediary metabolism and respiration</v>
          </cell>
        </row>
        <row r="2071">
          <cell r="C2071" t="str">
            <v>Rv0620</v>
          </cell>
          <cell r="D2071" t="str">
            <v>intermediary metabolism and respiration</v>
          </cell>
        </row>
        <row r="2072">
          <cell r="C2072" t="str">
            <v>Rv0635</v>
          </cell>
          <cell r="D2072" t="str">
            <v>intermediary metabolism and respiration</v>
          </cell>
        </row>
        <row r="2073">
          <cell r="C2073" t="str">
            <v>Rv0636</v>
          </cell>
          <cell r="D2073" t="str">
            <v>intermediary metabolism and respiration</v>
          </cell>
        </row>
        <row r="2074">
          <cell r="C2074" t="str">
            <v>Rv0637</v>
          </cell>
          <cell r="D2074" t="str">
            <v>intermediary metabolism and respiration</v>
          </cell>
        </row>
        <row r="2075">
          <cell r="C2075" t="str">
            <v>Rv0646c</v>
          </cell>
          <cell r="D2075" t="str">
            <v>intermediary metabolism and respiration</v>
          </cell>
        </row>
        <row r="2076">
          <cell r="C2076" t="str">
            <v>Rv0648</v>
          </cell>
          <cell r="D2076" t="str">
            <v>intermediary metabolism and respiration</v>
          </cell>
        </row>
        <row r="2077">
          <cell r="C2077" t="str">
            <v>Rv0650</v>
          </cell>
          <cell r="D2077" t="str">
            <v>intermediary metabolism and respiration</v>
          </cell>
        </row>
        <row r="2078">
          <cell r="C2078" t="str">
            <v>Rv0654</v>
          </cell>
          <cell r="D2078" t="str">
            <v>intermediary metabolism and respiration</v>
          </cell>
        </row>
        <row r="2079">
          <cell r="C2079" t="str">
            <v>Rv0663</v>
          </cell>
          <cell r="D2079" t="str">
            <v>intermediary metabolism and respiration</v>
          </cell>
        </row>
        <row r="2080">
          <cell r="C2080" t="str">
            <v>Rv0669c</v>
          </cell>
          <cell r="D2080" t="str">
            <v>intermediary metabolism and respiration</v>
          </cell>
        </row>
        <row r="2081">
          <cell r="C2081" t="str">
            <v>Rv0687</v>
          </cell>
          <cell r="D2081" t="str">
            <v>intermediary metabolism and respiration</v>
          </cell>
        </row>
        <row r="2082">
          <cell r="C2082" t="str">
            <v>Rv0688</v>
          </cell>
          <cell r="D2082" t="str">
            <v>intermediary metabolism and respiration</v>
          </cell>
        </row>
        <row r="2083">
          <cell r="C2083" t="str">
            <v>Rv0691A</v>
          </cell>
          <cell r="D2083" t="str">
            <v>intermediary metabolism and respiration</v>
          </cell>
        </row>
        <row r="2084">
          <cell r="C2084" t="str">
            <v>Rv0693</v>
          </cell>
          <cell r="D2084" t="str">
            <v>intermediary metabolism and respiration</v>
          </cell>
        </row>
        <row r="2085">
          <cell r="C2085" t="str">
            <v>Rv0694</v>
          </cell>
          <cell r="D2085" t="str">
            <v>intermediary metabolism and respiration</v>
          </cell>
        </row>
        <row r="2086">
          <cell r="C2086" t="str">
            <v>Rv0696</v>
          </cell>
          <cell r="D2086" t="str">
            <v>intermediary metabolism and respiration</v>
          </cell>
        </row>
        <row r="2087">
          <cell r="C2087" t="str">
            <v>Rv0697</v>
          </cell>
          <cell r="D2087" t="str">
            <v>intermediary metabolism and respiration</v>
          </cell>
        </row>
        <row r="2088">
          <cell r="C2088" t="str">
            <v>Rv0711</v>
          </cell>
          <cell r="D2088" t="str">
            <v>intermediary metabolism and respiration</v>
          </cell>
        </row>
        <row r="2089">
          <cell r="C2089" t="str">
            <v>Rv0727c</v>
          </cell>
          <cell r="D2089" t="str">
            <v>intermediary metabolism and respiration</v>
          </cell>
        </row>
        <row r="2090">
          <cell r="C2090" t="str">
            <v>Rv0728c</v>
          </cell>
          <cell r="D2090" t="str">
            <v>intermediary metabolism and respiration</v>
          </cell>
        </row>
        <row r="2091">
          <cell r="C2091" t="str">
            <v>Rv0729</v>
          </cell>
          <cell r="D2091" t="str">
            <v>intermediary metabolism and respiration</v>
          </cell>
        </row>
        <row r="2092">
          <cell r="C2092" t="str">
            <v>Rv0730</v>
          </cell>
          <cell r="D2092" t="str">
            <v>intermediary metabolism and respiration</v>
          </cell>
        </row>
        <row r="2093">
          <cell r="C2093" t="str">
            <v>Rv0733</v>
          </cell>
          <cell r="D2093" t="str">
            <v>intermediary metabolism and respiration</v>
          </cell>
        </row>
        <row r="2094">
          <cell r="C2094" t="str">
            <v>Rv0734</v>
          </cell>
          <cell r="D2094" t="str">
            <v>intermediary metabolism and respiration</v>
          </cell>
        </row>
        <row r="2095">
          <cell r="C2095" t="str">
            <v>Rv0751c</v>
          </cell>
          <cell r="D2095" t="str">
            <v>intermediary metabolism and respiration</v>
          </cell>
        </row>
        <row r="2096">
          <cell r="C2096" t="str">
            <v>Rv0753c</v>
          </cell>
          <cell r="D2096" t="str">
            <v>intermediary metabolism and respiration</v>
          </cell>
        </row>
        <row r="2097">
          <cell r="C2097" t="str">
            <v>Rv0761c</v>
          </cell>
          <cell r="D2097" t="str">
            <v>intermediary metabolism and respiration</v>
          </cell>
        </row>
        <row r="2098">
          <cell r="C2098" t="str">
            <v>Rv0763c</v>
          </cell>
          <cell r="D2098" t="str">
            <v>intermediary metabolism and respiration</v>
          </cell>
        </row>
        <row r="2099">
          <cell r="C2099" t="str">
            <v>Rv0764c</v>
          </cell>
          <cell r="D2099" t="str">
            <v>intermediary metabolism and respiration</v>
          </cell>
        </row>
        <row r="2100">
          <cell r="C2100" t="str">
            <v>Rv0765c</v>
          </cell>
          <cell r="D2100" t="str">
            <v>intermediary metabolism and respiration</v>
          </cell>
        </row>
        <row r="2101">
          <cell r="C2101" t="str">
            <v>Rv0766c</v>
          </cell>
          <cell r="D2101" t="str">
            <v>intermediary metabolism and respiration</v>
          </cell>
        </row>
        <row r="2102">
          <cell r="C2102" t="str">
            <v>Rv0768</v>
          </cell>
          <cell r="D2102" t="str">
            <v>intermediary metabolism and respiration</v>
          </cell>
        </row>
        <row r="2103">
          <cell r="C2103" t="str">
            <v>Rv0769</v>
          </cell>
          <cell r="D2103" t="str">
            <v>intermediary metabolism and respiration</v>
          </cell>
        </row>
        <row r="2104">
          <cell r="C2104" t="str">
            <v>Rv0770</v>
          </cell>
          <cell r="D2104" t="str">
            <v>intermediary metabolism and respiration</v>
          </cell>
        </row>
        <row r="2105">
          <cell r="C2105" t="str">
            <v>Rv0771</v>
          </cell>
          <cell r="D2105" t="str">
            <v>intermediary metabolism and respiration</v>
          </cell>
        </row>
        <row r="2106">
          <cell r="C2106" t="str">
            <v>Rv0772</v>
          </cell>
          <cell r="D2106" t="str">
            <v>intermediary metabolism and respiration</v>
          </cell>
        </row>
        <row r="2107">
          <cell r="C2107" t="str">
            <v>Rv0773c</v>
          </cell>
          <cell r="D2107" t="str">
            <v>intermediary metabolism and respiration</v>
          </cell>
        </row>
        <row r="2108">
          <cell r="C2108" t="str">
            <v>Rv0777</v>
          </cell>
          <cell r="D2108" t="str">
            <v>intermediary metabolism and respiration</v>
          </cell>
        </row>
        <row r="2109">
          <cell r="C2109" t="str">
            <v>Rv0778</v>
          </cell>
          <cell r="D2109" t="str">
            <v>intermediary metabolism and respiration</v>
          </cell>
        </row>
        <row r="2110">
          <cell r="C2110" t="str">
            <v>Rv0780</v>
          </cell>
          <cell r="D2110" t="str">
            <v>intermediary metabolism and respiration</v>
          </cell>
        </row>
        <row r="2111">
          <cell r="C2111" t="str">
            <v>Rv0781</v>
          </cell>
          <cell r="D2111" t="str">
            <v>intermediary metabolism and respiration</v>
          </cell>
        </row>
        <row r="2112">
          <cell r="C2112" t="str">
            <v>Rv0782</v>
          </cell>
          <cell r="D2112" t="str">
            <v>intermediary metabolism and respiration</v>
          </cell>
        </row>
        <row r="2113">
          <cell r="C2113" t="str">
            <v>Rv0788</v>
          </cell>
          <cell r="D2113" t="str">
            <v>intermediary metabolism and respiration</v>
          </cell>
        </row>
        <row r="2114">
          <cell r="C2114" t="str">
            <v>Rv0793</v>
          </cell>
          <cell r="D2114" t="str">
            <v>intermediary metabolism and respiration</v>
          </cell>
        </row>
        <row r="2115">
          <cell r="C2115" t="str">
            <v>Rv0794c</v>
          </cell>
          <cell r="D2115" t="str">
            <v>intermediary metabolism and respiration</v>
          </cell>
        </row>
        <row r="2116">
          <cell r="C2116" t="str">
            <v>Rv0800</v>
          </cell>
          <cell r="D2116" t="str">
            <v>intermediary metabolism and respiration</v>
          </cell>
        </row>
        <row r="2117">
          <cell r="C2117" t="str">
            <v>Rv0802c</v>
          </cell>
          <cell r="D2117" t="str">
            <v>intermediary metabolism and respiration</v>
          </cell>
        </row>
        <row r="2118">
          <cell r="C2118" t="str">
            <v>Rv0803</v>
          </cell>
          <cell r="D2118" t="str">
            <v>intermediary metabolism and respiration</v>
          </cell>
        </row>
        <row r="2119">
          <cell r="C2119" t="str">
            <v>Rv0805</v>
          </cell>
          <cell r="D2119" t="str">
            <v>intermediary metabolism and respiration</v>
          </cell>
        </row>
        <row r="2120">
          <cell r="C2120" t="str">
            <v>Rv0808</v>
          </cell>
          <cell r="D2120" t="str">
            <v>intermediary metabolism and respiration</v>
          </cell>
        </row>
        <row r="2121">
          <cell r="C2121" t="str">
            <v>Rv0809</v>
          </cell>
          <cell r="D2121" t="str">
            <v>intermediary metabolism and respiration</v>
          </cell>
        </row>
        <row r="2122">
          <cell r="C2122" t="str">
            <v>Rv0812</v>
          </cell>
          <cell r="D2122" t="str">
            <v>intermediary metabolism and respiration</v>
          </cell>
        </row>
        <row r="2123">
          <cell r="C2123" t="str">
            <v>Rv0814c</v>
          </cell>
          <cell r="D2123" t="str">
            <v>intermediary metabolism and respiration</v>
          </cell>
        </row>
        <row r="2124">
          <cell r="C2124" t="str">
            <v>Rv0815c</v>
          </cell>
          <cell r="D2124" t="str">
            <v>intermediary metabolism and respiration</v>
          </cell>
        </row>
        <row r="2125">
          <cell r="C2125" t="str">
            <v>Rv0816c</v>
          </cell>
          <cell r="D2125" t="str">
            <v>intermediary metabolism and respiration</v>
          </cell>
        </row>
        <row r="2126">
          <cell r="C2126" t="str">
            <v>Rv0819</v>
          </cell>
          <cell r="D2126" t="str">
            <v>intermediary metabolism and respiration</v>
          </cell>
        </row>
        <row r="2127">
          <cell r="C2127" t="str">
            <v>Rv0828c</v>
          </cell>
          <cell r="D2127" t="str">
            <v>intermediary metabolism and respiration</v>
          </cell>
        </row>
        <row r="2128">
          <cell r="C2128" t="str">
            <v>Rv0840c</v>
          </cell>
          <cell r="D2128" t="str">
            <v>intermediary metabolism and respiration</v>
          </cell>
        </row>
        <row r="2129">
          <cell r="C2129" t="str">
            <v>Rv0843</v>
          </cell>
          <cell r="D2129" t="str">
            <v>intermediary metabolism and respiration</v>
          </cell>
        </row>
        <row r="2130">
          <cell r="C2130" t="str">
            <v>Rv0846c</v>
          </cell>
          <cell r="D2130" t="str">
            <v>intermediary metabolism and respiration</v>
          </cell>
        </row>
        <row r="2131">
          <cell r="C2131" t="str">
            <v>Rv0848</v>
          </cell>
          <cell r="D2131" t="str">
            <v>intermediary metabolism and respiration</v>
          </cell>
        </row>
        <row r="2132">
          <cell r="C2132" t="str">
            <v>Rv0851c</v>
          </cell>
          <cell r="D2132" t="str">
            <v>intermediary metabolism and respiration</v>
          </cell>
        </row>
        <row r="2133">
          <cell r="C2133" t="str">
            <v>Rv0853c</v>
          </cell>
          <cell r="D2133" t="str">
            <v>intermediary metabolism and respiration</v>
          </cell>
        </row>
        <row r="2134">
          <cell r="C2134" t="str">
            <v>Rv0858c</v>
          </cell>
          <cell r="D2134" t="str">
            <v>intermediary metabolism and respiration</v>
          </cell>
        </row>
        <row r="2135">
          <cell r="C2135" t="str">
            <v>Rv0864</v>
          </cell>
          <cell r="D2135" t="str">
            <v>intermediary metabolism and respiration</v>
          </cell>
        </row>
        <row r="2136">
          <cell r="C2136" t="str">
            <v>Rv0865</v>
          </cell>
          <cell r="D2136" t="str">
            <v>intermediary metabolism and respiration</v>
          </cell>
        </row>
        <row r="2137">
          <cell r="C2137" t="str">
            <v>Rv0866</v>
          </cell>
          <cell r="D2137" t="str">
            <v>intermediary metabolism and respiration</v>
          </cell>
        </row>
        <row r="2138">
          <cell r="C2138" t="str">
            <v>Rv0868c</v>
          </cell>
          <cell r="D2138" t="str">
            <v>intermediary metabolism and respiration</v>
          </cell>
        </row>
        <row r="2139">
          <cell r="C2139" t="str">
            <v>Rv0869c</v>
          </cell>
          <cell r="D2139" t="str">
            <v>intermediary metabolism and respiration</v>
          </cell>
        </row>
        <row r="2140">
          <cell r="C2140" t="str">
            <v>Rv0881</v>
          </cell>
          <cell r="D2140" t="str">
            <v>intermediary metabolism and respiration</v>
          </cell>
        </row>
        <row r="2141">
          <cell r="C2141" t="str">
            <v>Rv0884c</v>
          </cell>
          <cell r="D2141" t="str">
            <v>intermediary metabolism and respiration</v>
          </cell>
        </row>
        <row r="2142">
          <cell r="C2142" t="str">
            <v>Rv0886</v>
          </cell>
          <cell r="D2142" t="str">
            <v>intermediary metabolism and respiration</v>
          </cell>
        </row>
        <row r="2143">
          <cell r="C2143" t="str">
            <v>Rv0889c</v>
          </cell>
          <cell r="D2143" t="str">
            <v>intermediary metabolism and respiration</v>
          </cell>
        </row>
        <row r="2144">
          <cell r="C2144" t="str">
            <v>Rv0892</v>
          </cell>
          <cell r="D2144" t="str">
            <v>intermediary metabolism and respiration</v>
          </cell>
        </row>
        <row r="2145">
          <cell r="C2145" t="str">
            <v>Rv0896</v>
          </cell>
          <cell r="D2145" t="str">
            <v>intermediary metabolism and respiration</v>
          </cell>
        </row>
        <row r="2146">
          <cell r="C2146" t="str">
            <v>Rv0897c</v>
          </cell>
          <cell r="D2146" t="str">
            <v>intermediary metabolism and respiration</v>
          </cell>
        </row>
        <row r="2147">
          <cell r="C2147" t="str">
            <v>Rv0913c</v>
          </cell>
          <cell r="D2147" t="str">
            <v>intermediary metabolism and respiration</v>
          </cell>
        </row>
        <row r="2148">
          <cell r="C2148" t="str">
            <v>Rv0919</v>
          </cell>
          <cell r="D2148" t="str">
            <v>intermediary metabolism and respiration</v>
          </cell>
        </row>
        <row r="2149">
          <cell r="C2149" t="str">
            <v>Rv0927c</v>
          </cell>
          <cell r="D2149" t="str">
            <v>intermediary metabolism and respiration</v>
          </cell>
        </row>
        <row r="2150">
          <cell r="C2150" t="str">
            <v>Rv0939</v>
          </cell>
          <cell r="D2150" t="str">
            <v>intermediary metabolism and respiration</v>
          </cell>
        </row>
        <row r="2151">
          <cell r="C2151" t="str">
            <v>Rv0940c</v>
          </cell>
          <cell r="D2151" t="str">
            <v>intermediary metabolism and respiration</v>
          </cell>
        </row>
        <row r="2152">
          <cell r="C2152" t="str">
            <v>Rv0943c</v>
          </cell>
          <cell r="D2152" t="str">
            <v>intermediary metabolism and respiration</v>
          </cell>
        </row>
        <row r="2153">
          <cell r="C2153" t="str">
            <v>Rv0945</v>
          </cell>
          <cell r="D2153" t="str">
            <v>intermediary metabolism and respiration</v>
          </cell>
        </row>
        <row r="2154">
          <cell r="C2154" t="str">
            <v>Rv0946c</v>
          </cell>
          <cell r="D2154" t="str">
            <v>intermediary metabolism and respiration</v>
          </cell>
        </row>
        <row r="2155">
          <cell r="C2155" t="str">
            <v>Rv0948c</v>
          </cell>
          <cell r="D2155" t="str">
            <v>intermediary metabolism and respiration</v>
          </cell>
        </row>
        <row r="2156">
          <cell r="C2156" t="str">
            <v>Rv0951</v>
          </cell>
          <cell r="D2156" t="str">
            <v>intermediary metabolism and respiration</v>
          </cell>
        </row>
        <row r="2157">
          <cell r="C2157" t="str">
            <v>Rv0952</v>
          </cell>
          <cell r="D2157" t="str">
            <v>intermediary metabolism and respiration</v>
          </cell>
        </row>
        <row r="2158">
          <cell r="C2158" t="str">
            <v>Rv0953c</v>
          </cell>
          <cell r="D2158" t="str">
            <v>intermediary metabolism and respiration</v>
          </cell>
        </row>
        <row r="2159">
          <cell r="C2159" t="str">
            <v>Rv0956</v>
          </cell>
          <cell r="D2159" t="str">
            <v>intermediary metabolism and respiration</v>
          </cell>
        </row>
        <row r="2160">
          <cell r="C2160" t="str">
            <v>Rv0957</v>
          </cell>
          <cell r="D2160" t="str">
            <v>intermediary metabolism and respiration</v>
          </cell>
        </row>
        <row r="2161">
          <cell r="C2161" t="str">
            <v>Rv0958</v>
          </cell>
          <cell r="D2161" t="str">
            <v>intermediary metabolism and respiration</v>
          </cell>
        </row>
        <row r="2162">
          <cell r="C2162" t="str">
            <v>Rv0983</v>
          </cell>
          <cell r="D2162" t="str">
            <v>intermediary metabolism and respiration</v>
          </cell>
        </row>
        <row r="2163">
          <cell r="C2163" t="str">
            <v>Rv0984</v>
          </cell>
          <cell r="D2163" t="str">
            <v>intermediary metabolism and respiration</v>
          </cell>
        </row>
        <row r="2164">
          <cell r="C2164" t="str">
            <v>Rv0989c</v>
          </cell>
          <cell r="D2164" t="str">
            <v>intermediary metabolism and respiration</v>
          </cell>
        </row>
        <row r="2165">
          <cell r="C2165" t="str">
            <v>Rv0993</v>
          </cell>
          <cell r="D2165" t="str">
            <v>intermediary metabolism and respiration</v>
          </cell>
        </row>
        <row r="2166">
          <cell r="C2166" t="str">
            <v>Rv0994</v>
          </cell>
          <cell r="D2166" t="str">
            <v>intermediary metabolism and respiration</v>
          </cell>
        </row>
        <row r="2167">
          <cell r="C2167" t="str">
            <v>Rv1001</v>
          </cell>
          <cell r="D2167" t="str">
            <v>intermediary metabolism and respiration</v>
          </cell>
        </row>
        <row r="2168">
          <cell r="C2168" t="str">
            <v>Rv1005c</v>
          </cell>
          <cell r="D2168" t="str">
            <v>intermediary metabolism and respiration</v>
          </cell>
        </row>
        <row r="2169">
          <cell r="C2169" t="str">
            <v>Rv1011</v>
          </cell>
          <cell r="D2169" t="str">
            <v>intermediary metabolism and respiration</v>
          </cell>
        </row>
        <row r="2170">
          <cell r="C2170" t="str">
            <v>Rv1014c</v>
          </cell>
          <cell r="D2170" t="str">
            <v>intermediary metabolism and respiration</v>
          </cell>
        </row>
        <row r="2171">
          <cell r="C2171" t="str">
            <v>Rv1017c</v>
          </cell>
          <cell r="D2171" t="str">
            <v>intermediary metabolism and respiration</v>
          </cell>
        </row>
        <row r="2172">
          <cell r="C2172" t="str">
            <v>Rv1023</v>
          </cell>
          <cell r="D2172" t="str">
            <v>intermediary metabolism and respiration</v>
          </cell>
        </row>
        <row r="2173">
          <cell r="C2173" t="str">
            <v>Rv1050</v>
          </cell>
          <cell r="D2173" t="str">
            <v>intermediary metabolism and respiration</v>
          </cell>
        </row>
        <row r="2174">
          <cell r="C2174" t="str">
            <v>Rv1076</v>
          </cell>
          <cell r="D2174" t="str">
            <v>intermediary metabolism and respiration</v>
          </cell>
        </row>
        <row r="2175">
          <cell r="C2175" t="str">
            <v>Rv1077</v>
          </cell>
          <cell r="D2175" t="str">
            <v>intermediary metabolism and respiration</v>
          </cell>
        </row>
        <row r="2176">
          <cell r="C2176" t="str">
            <v>Rv1079</v>
          </cell>
          <cell r="D2176" t="str">
            <v>intermediary metabolism and respiration</v>
          </cell>
        </row>
        <row r="2177">
          <cell r="C2177" t="str">
            <v>Rv1089A</v>
          </cell>
          <cell r="D2177" t="str">
            <v>intermediary metabolism and respiration</v>
          </cell>
        </row>
        <row r="2178">
          <cell r="C2178" t="str">
            <v>Rv1090</v>
          </cell>
          <cell r="D2178" t="str">
            <v>intermediary metabolism and respiration</v>
          </cell>
        </row>
        <row r="2179">
          <cell r="C2179" t="str">
            <v>Rv1092c</v>
          </cell>
          <cell r="D2179" t="str">
            <v>intermediary metabolism and respiration</v>
          </cell>
        </row>
        <row r="2180">
          <cell r="C2180" t="str">
            <v>Rv1093</v>
          </cell>
          <cell r="D2180" t="str">
            <v>intermediary metabolism and respiration</v>
          </cell>
        </row>
        <row r="2181">
          <cell r="C2181" t="str">
            <v>Rv1095</v>
          </cell>
          <cell r="D2181" t="str">
            <v>intermediary metabolism and respiration</v>
          </cell>
        </row>
        <row r="2182">
          <cell r="C2182" t="str">
            <v>Rv1096</v>
          </cell>
          <cell r="D2182" t="str">
            <v>intermediary metabolism and respiration</v>
          </cell>
        </row>
        <row r="2183">
          <cell r="C2183" t="str">
            <v>Rv1098c</v>
          </cell>
          <cell r="D2183" t="str">
            <v>intermediary metabolism and respiration</v>
          </cell>
        </row>
        <row r="2184">
          <cell r="C2184" t="str">
            <v>Rv1099c</v>
          </cell>
          <cell r="D2184" t="str">
            <v>intermediary metabolism and respiration</v>
          </cell>
        </row>
        <row r="2185">
          <cell r="C2185" t="str">
            <v>Rv1104</v>
          </cell>
          <cell r="D2185" t="str">
            <v>intermediary metabolism and respiration</v>
          </cell>
        </row>
        <row r="2186">
          <cell r="C2186" t="str">
            <v>Rv1105</v>
          </cell>
          <cell r="D2186" t="str">
            <v>intermediary metabolism and respiration</v>
          </cell>
        </row>
        <row r="2187">
          <cell r="C2187" t="str">
            <v>Rv1106c</v>
          </cell>
          <cell r="D2187" t="str">
            <v>intermediary metabolism and respiration</v>
          </cell>
        </row>
        <row r="2188">
          <cell r="C2188" t="str">
            <v>Rv1121</v>
          </cell>
          <cell r="D2188" t="str">
            <v>intermediary metabolism and respiration</v>
          </cell>
        </row>
        <row r="2189">
          <cell r="C2189" t="str">
            <v>Rv1122</v>
          </cell>
          <cell r="D2189" t="str">
            <v>intermediary metabolism and respiration</v>
          </cell>
        </row>
        <row r="2190">
          <cell r="C2190" t="str">
            <v>Rv1127c</v>
          </cell>
          <cell r="D2190" t="str">
            <v>intermediary metabolism and respiration</v>
          </cell>
        </row>
        <row r="2191">
          <cell r="C2191" t="str">
            <v>Rv1130</v>
          </cell>
          <cell r="D2191" t="str">
            <v>intermediary metabolism and respiration</v>
          </cell>
        </row>
        <row r="2192">
          <cell r="C2192" t="str">
            <v>Rv1131</v>
          </cell>
          <cell r="D2192" t="str">
            <v>intermediary metabolism and respiration</v>
          </cell>
        </row>
        <row r="2193">
          <cell r="C2193" t="str">
            <v>Rv1133c</v>
          </cell>
          <cell r="D2193" t="str">
            <v>intermediary metabolism and respiration</v>
          </cell>
        </row>
        <row r="2194">
          <cell r="C2194" t="str">
            <v>Rv1138c</v>
          </cell>
          <cell r="D2194" t="str">
            <v>intermediary metabolism and respiration</v>
          </cell>
        </row>
        <row r="2195">
          <cell r="C2195" t="str">
            <v>Rv1144</v>
          </cell>
          <cell r="D2195" t="str">
            <v>intermediary metabolism and respiration</v>
          </cell>
        </row>
        <row r="2196">
          <cell r="C2196" t="str">
            <v>Rv1155</v>
          </cell>
          <cell r="D2196" t="str">
            <v>intermediary metabolism and respiration</v>
          </cell>
        </row>
        <row r="2197">
          <cell r="C2197" t="str">
            <v>Rv1161</v>
          </cell>
          <cell r="D2197" t="str">
            <v>intermediary metabolism and respiration</v>
          </cell>
        </row>
        <row r="2198">
          <cell r="C2198" t="str">
            <v>Rv1162</v>
          </cell>
          <cell r="D2198" t="str">
            <v>intermediary metabolism and respiration</v>
          </cell>
        </row>
        <row r="2199">
          <cell r="C2199" t="str">
            <v>Rv1163</v>
          </cell>
          <cell r="D2199" t="str">
            <v>intermediary metabolism and respiration</v>
          </cell>
        </row>
        <row r="2200">
          <cell r="C2200" t="str">
            <v>Rv1164</v>
          </cell>
          <cell r="D2200" t="str">
            <v>intermediary metabolism and respiration</v>
          </cell>
        </row>
        <row r="2201">
          <cell r="C2201" t="str">
            <v>Rv1170</v>
          </cell>
          <cell r="D2201" t="str">
            <v>intermediary metabolism and respiration</v>
          </cell>
        </row>
        <row r="2202">
          <cell r="C2202" t="str">
            <v>Rv1173</v>
          </cell>
          <cell r="D2202" t="str">
            <v>intermediary metabolism and respiration</v>
          </cell>
        </row>
        <row r="2203">
          <cell r="C2203" t="str">
            <v>Rv1177</v>
          </cell>
          <cell r="D2203" t="str">
            <v>intermediary metabolism and respiration</v>
          </cell>
        </row>
        <row r="2204">
          <cell r="C2204" t="str">
            <v>Rv1178</v>
          </cell>
          <cell r="D2204" t="str">
            <v>intermediary metabolism and respiration</v>
          </cell>
        </row>
        <row r="2205">
          <cell r="C2205" t="str">
            <v>Rv1187</v>
          </cell>
          <cell r="D2205" t="str">
            <v>intermediary metabolism and respiration</v>
          </cell>
        </row>
        <row r="2206">
          <cell r="C2206" t="str">
            <v>Rv1188</v>
          </cell>
          <cell r="D2206" t="str">
            <v>intermediary metabolism and respiration</v>
          </cell>
        </row>
        <row r="2207">
          <cell r="C2207" t="str">
            <v>Rv1201c</v>
          </cell>
          <cell r="D2207" t="str">
            <v>intermediary metabolism and respiration</v>
          </cell>
        </row>
        <row r="2208">
          <cell r="C2208" t="str">
            <v>Rv1202</v>
          </cell>
          <cell r="D2208" t="str">
            <v>intermediary metabolism and respiration</v>
          </cell>
        </row>
        <row r="2209">
          <cell r="C2209" t="str">
            <v>Rv1207</v>
          </cell>
          <cell r="D2209" t="str">
            <v>intermediary metabolism and respiration</v>
          </cell>
        </row>
        <row r="2210">
          <cell r="C2210" t="str">
            <v>Rv1208</v>
          </cell>
          <cell r="D2210" t="str">
            <v>intermediary metabolism and respiration</v>
          </cell>
        </row>
        <row r="2211">
          <cell r="C2211" t="str">
            <v>Rv1212c</v>
          </cell>
          <cell r="D2211" t="str">
            <v>intermediary metabolism and respiration</v>
          </cell>
        </row>
        <row r="2212">
          <cell r="C2212" t="str">
            <v>Rv1213</v>
          </cell>
          <cell r="D2212" t="str">
            <v>intermediary metabolism and respiration</v>
          </cell>
        </row>
        <row r="2213">
          <cell r="C2213" t="str">
            <v>Rv1220c</v>
          </cell>
          <cell r="D2213" t="str">
            <v>intermediary metabolism and respiration</v>
          </cell>
        </row>
        <row r="2214">
          <cell r="C2214" t="str">
            <v>Rv1223</v>
          </cell>
          <cell r="D2214" t="str">
            <v>intermediary metabolism and respiration</v>
          </cell>
        </row>
        <row r="2215">
          <cell r="C2215" t="str">
            <v>Rv1229c</v>
          </cell>
          <cell r="D2215" t="str">
            <v>intermediary metabolism and respiration</v>
          </cell>
        </row>
        <row r="2216">
          <cell r="C2216" t="str">
            <v>Rv1240</v>
          </cell>
          <cell r="D2216" t="str">
            <v>intermediary metabolism and respiration</v>
          </cell>
        </row>
        <row r="2217">
          <cell r="C2217" t="str">
            <v>Rv1245c</v>
          </cell>
          <cell r="D2217" t="str">
            <v>intermediary metabolism and respiration</v>
          </cell>
        </row>
        <row r="2218">
          <cell r="C2218" t="str">
            <v>Rv1248c</v>
          </cell>
          <cell r="D2218" t="str">
            <v>intermediary metabolism and respiration</v>
          </cell>
        </row>
        <row r="2219">
          <cell r="C2219" t="str">
            <v>Rv1254</v>
          </cell>
          <cell r="D2219" t="str">
            <v>intermediary metabolism and respiration</v>
          </cell>
        </row>
        <row r="2220">
          <cell r="C2220" t="str">
            <v>Rv1256c</v>
          </cell>
          <cell r="D2220" t="str">
            <v>intermediary metabolism and respiration</v>
          </cell>
        </row>
        <row r="2221">
          <cell r="C2221" t="str">
            <v>Rv1257c</v>
          </cell>
          <cell r="D2221" t="str">
            <v>intermediary metabolism and respiration</v>
          </cell>
        </row>
        <row r="2222">
          <cell r="C2222" t="str">
            <v>Rv1260</v>
          </cell>
          <cell r="D2222" t="str">
            <v>intermediary metabolism and respiration</v>
          </cell>
        </row>
        <row r="2223">
          <cell r="C2223" t="str">
            <v>Rv1263</v>
          </cell>
          <cell r="D2223" t="str">
            <v>intermediary metabolism and respiration</v>
          </cell>
        </row>
        <row r="2224">
          <cell r="C2224" t="str">
            <v>Rv1264</v>
          </cell>
          <cell r="D2224" t="str">
            <v>intermediary metabolism and respiration</v>
          </cell>
        </row>
        <row r="2225">
          <cell r="C2225" t="str">
            <v>Rv1279</v>
          </cell>
          <cell r="D2225" t="str">
            <v>intermediary metabolism and respiration</v>
          </cell>
        </row>
        <row r="2226">
          <cell r="C2226" t="str">
            <v>Rv1284</v>
          </cell>
          <cell r="D2226" t="str">
            <v>intermediary metabolism and respiration</v>
          </cell>
        </row>
        <row r="2227">
          <cell r="C2227" t="str">
            <v>Rv1285</v>
          </cell>
          <cell r="D2227" t="str">
            <v>intermediary metabolism and respiration</v>
          </cell>
        </row>
        <row r="2228">
          <cell r="C2228" t="str">
            <v>Rv1286</v>
          </cell>
          <cell r="D2228" t="str">
            <v>intermediary metabolism and respiration</v>
          </cell>
        </row>
        <row r="2229">
          <cell r="C2229" t="str">
            <v>Rv1293</v>
          </cell>
          <cell r="D2229" t="str">
            <v>intermediary metabolism and respiration</v>
          </cell>
        </row>
        <row r="2230">
          <cell r="C2230" t="str">
            <v>Rv1294</v>
          </cell>
          <cell r="D2230" t="str">
            <v>intermediary metabolism and respiration</v>
          </cell>
        </row>
        <row r="2231">
          <cell r="C2231" t="str">
            <v>Rv1295</v>
          </cell>
          <cell r="D2231" t="str">
            <v>intermediary metabolism and respiration</v>
          </cell>
        </row>
        <row r="2232">
          <cell r="C2232" t="str">
            <v>Rv1296</v>
          </cell>
          <cell r="D2232" t="str">
            <v>intermediary metabolism and respiration</v>
          </cell>
        </row>
        <row r="2233">
          <cell r="C2233" t="str">
            <v>Rv1300</v>
          </cell>
          <cell r="D2233" t="str">
            <v>intermediary metabolism and respiration</v>
          </cell>
        </row>
        <row r="2234">
          <cell r="C2234" t="str">
            <v>Rv1304</v>
          </cell>
          <cell r="D2234" t="str">
            <v>intermediary metabolism and respiration</v>
          </cell>
        </row>
        <row r="2235">
          <cell r="C2235" t="str">
            <v>Rv1305</v>
          </cell>
          <cell r="D2235" t="str">
            <v>intermediary metabolism and respiration</v>
          </cell>
        </row>
        <row r="2236">
          <cell r="C2236" t="str">
            <v>Rv1306</v>
          </cell>
          <cell r="D2236" t="str">
            <v>intermediary metabolism and respiration</v>
          </cell>
        </row>
        <row r="2237">
          <cell r="C2237" t="str">
            <v>Rv1307</v>
          </cell>
          <cell r="D2237" t="str">
            <v>intermediary metabolism and respiration</v>
          </cell>
        </row>
        <row r="2238">
          <cell r="C2238" t="str">
            <v>Rv1308</v>
          </cell>
          <cell r="D2238" t="str">
            <v>intermediary metabolism and respiration</v>
          </cell>
        </row>
        <row r="2239">
          <cell r="C2239" t="str">
            <v>Rv1309</v>
          </cell>
          <cell r="D2239" t="str">
            <v>intermediary metabolism and respiration</v>
          </cell>
        </row>
        <row r="2240">
          <cell r="C2240" t="str">
            <v>Rv1310</v>
          </cell>
          <cell r="D2240" t="str">
            <v>intermediary metabolism and respiration</v>
          </cell>
        </row>
        <row r="2241">
          <cell r="C2241" t="str">
            <v>Rv1311</v>
          </cell>
          <cell r="D2241" t="str">
            <v>intermediary metabolism and respiration</v>
          </cell>
        </row>
        <row r="2242">
          <cell r="C2242" t="str">
            <v>Rv1318c</v>
          </cell>
          <cell r="D2242" t="str">
            <v>intermediary metabolism and respiration</v>
          </cell>
        </row>
        <row r="2243">
          <cell r="C2243" t="str">
            <v>Rv1319c</v>
          </cell>
          <cell r="D2243" t="str">
            <v>intermediary metabolism and respiration</v>
          </cell>
        </row>
        <row r="2244">
          <cell r="C2244" t="str">
            <v>Rv1320c</v>
          </cell>
          <cell r="D2244" t="str">
            <v>intermediary metabolism and respiration</v>
          </cell>
        </row>
        <row r="2245">
          <cell r="C2245" t="str">
            <v>Rv1324</v>
          </cell>
          <cell r="D2245" t="str">
            <v>intermediary metabolism and respiration</v>
          </cell>
        </row>
        <row r="2246">
          <cell r="C2246" t="str">
            <v>Rv1326c</v>
          </cell>
          <cell r="D2246" t="str">
            <v>intermediary metabolism and respiration</v>
          </cell>
        </row>
        <row r="2247">
          <cell r="C2247" t="str">
            <v>Rv1327c</v>
          </cell>
          <cell r="D2247" t="str">
            <v>intermediary metabolism and respiration</v>
          </cell>
        </row>
        <row r="2248">
          <cell r="C2248" t="str">
            <v>Rv1328</v>
          </cell>
          <cell r="D2248" t="str">
            <v>intermediary metabolism and respiration</v>
          </cell>
        </row>
        <row r="2249">
          <cell r="C2249" t="str">
            <v>Rv1330c</v>
          </cell>
          <cell r="D2249" t="str">
            <v>intermediary metabolism and respiration</v>
          </cell>
        </row>
        <row r="2250">
          <cell r="C2250" t="str">
            <v>Rv1333</v>
          </cell>
          <cell r="D2250" t="str">
            <v>intermediary metabolism and respiration</v>
          </cell>
        </row>
        <row r="2251">
          <cell r="C2251" t="str">
            <v>Rv1334</v>
          </cell>
          <cell r="D2251" t="str">
            <v>intermediary metabolism and respiration</v>
          </cell>
        </row>
        <row r="2252">
          <cell r="C2252" t="str">
            <v>Rv1335</v>
          </cell>
          <cell r="D2252" t="str">
            <v>intermediary metabolism and respiration</v>
          </cell>
        </row>
        <row r="2253">
          <cell r="C2253" t="str">
            <v>Rv1336</v>
          </cell>
          <cell r="D2253" t="str">
            <v>intermediary metabolism and respiration</v>
          </cell>
        </row>
        <row r="2254">
          <cell r="C2254" t="str">
            <v>Rv1355c</v>
          </cell>
          <cell r="D2254" t="str">
            <v>intermediary metabolism and respiration</v>
          </cell>
        </row>
        <row r="2255">
          <cell r="C2255" t="str">
            <v>Rv1360</v>
          </cell>
          <cell r="D2255" t="str">
            <v>intermediary metabolism and respiration</v>
          </cell>
        </row>
        <row r="2256">
          <cell r="C2256" t="str">
            <v>Rv1373</v>
          </cell>
          <cell r="D2256" t="str">
            <v>intermediary metabolism and respiration</v>
          </cell>
        </row>
        <row r="2257">
          <cell r="C2257" t="str">
            <v>Rv1377c</v>
          </cell>
          <cell r="D2257" t="str">
            <v>intermediary metabolism and respiration</v>
          </cell>
        </row>
        <row r="2258">
          <cell r="C2258" t="str">
            <v>Rv1380</v>
          </cell>
          <cell r="D2258" t="str">
            <v>intermediary metabolism and respiration</v>
          </cell>
        </row>
        <row r="2259">
          <cell r="C2259" t="str">
            <v>Rv1381</v>
          </cell>
          <cell r="D2259" t="str">
            <v>intermediary metabolism and respiration</v>
          </cell>
        </row>
        <row r="2260">
          <cell r="C2260" t="str">
            <v>Rv1383</v>
          </cell>
          <cell r="D2260" t="str">
            <v>intermediary metabolism and respiration</v>
          </cell>
        </row>
        <row r="2261">
          <cell r="C2261" t="str">
            <v>Rv1384</v>
          </cell>
          <cell r="D2261" t="str">
            <v>intermediary metabolism and respiration</v>
          </cell>
        </row>
        <row r="2262">
          <cell r="C2262" t="str">
            <v>Rv1385</v>
          </cell>
          <cell r="D2262" t="str">
            <v>intermediary metabolism and respiration</v>
          </cell>
        </row>
        <row r="2263">
          <cell r="C2263" t="str">
            <v>Rv1389</v>
          </cell>
          <cell r="D2263" t="str">
            <v>intermediary metabolism and respiration</v>
          </cell>
        </row>
        <row r="2264">
          <cell r="C2264" t="str">
            <v>Rv1391</v>
          </cell>
          <cell r="D2264" t="str">
            <v>intermediary metabolism and respiration</v>
          </cell>
        </row>
        <row r="2265">
          <cell r="C2265" t="str">
            <v>Rv1392</v>
          </cell>
          <cell r="D2265" t="str">
            <v>intermediary metabolism and respiration</v>
          </cell>
        </row>
        <row r="2266">
          <cell r="C2266" t="str">
            <v>Rv1393c</v>
          </cell>
          <cell r="D2266" t="str">
            <v>intermediary metabolism and respiration</v>
          </cell>
        </row>
        <row r="2267">
          <cell r="C2267" t="str">
            <v>Rv1394c</v>
          </cell>
          <cell r="D2267" t="str">
            <v>intermediary metabolism and respiration</v>
          </cell>
        </row>
        <row r="2268">
          <cell r="C2268" t="str">
            <v>Rv1399c</v>
          </cell>
          <cell r="D2268" t="str">
            <v>intermediary metabolism and respiration</v>
          </cell>
        </row>
        <row r="2269">
          <cell r="C2269" t="str">
            <v>Rv1400c</v>
          </cell>
          <cell r="D2269" t="str">
            <v>intermediary metabolism and respiration</v>
          </cell>
        </row>
        <row r="2270">
          <cell r="C2270" t="str">
            <v>Rv1403c</v>
          </cell>
          <cell r="D2270" t="str">
            <v>intermediary metabolism and respiration</v>
          </cell>
        </row>
        <row r="2271">
          <cell r="C2271" t="str">
            <v>Rv1405c</v>
          </cell>
          <cell r="D2271" t="str">
            <v>intermediary metabolism and respiration</v>
          </cell>
        </row>
        <row r="2272">
          <cell r="C2272" t="str">
            <v>Rv1408</v>
          </cell>
          <cell r="D2272" t="str">
            <v>intermediary metabolism and respiration</v>
          </cell>
        </row>
        <row r="2273">
          <cell r="C2273" t="str">
            <v>Rv1409</v>
          </cell>
          <cell r="D2273" t="str">
            <v>intermediary metabolism and respiration</v>
          </cell>
        </row>
        <row r="2274">
          <cell r="C2274" t="str">
            <v>Rv1412</v>
          </cell>
          <cell r="D2274" t="str">
            <v>intermediary metabolism and respiration</v>
          </cell>
        </row>
        <row r="2275">
          <cell r="C2275" t="str">
            <v>Rv1415</v>
          </cell>
          <cell r="D2275" t="str">
            <v>intermediary metabolism and respiration</v>
          </cell>
        </row>
        <row r="2276">
          <cell r="C2276" t="str">
            <v>Rv1416</v>
          </cell>
          <cell r="D2276" t="str">
            <v>intermediary metabolism and respiration</v>
          </cell>
        </row>
        <row r="2277">
          <cell r="C2277" t="str">
            <v>Rv1426c</v>
          </cell>
          <cell r="D2277" t="str">
            <v>intermediary metabolism and respiration</v>
          </cell>
        </row>
        <row r="2278">
          <cell r="C2278" t="str">
            <v>Rv1432</v>
          </cell>
          <cell r="D2278" t="str">
            <v>intermediary metabolism and respiration</v>
          </cell>
        </row>
        <row r="2279">
          <cell r="C2279" t="str">
            <v>Rv1436</v>
          </cell>
          <cell r="D2279" t="str">
            <v>intermediary metabolism and respiration</v>
          </cell>
        </row>
        <row r="2280">
          <cell r="C2280" t="str">
            <v>Rv1437</v>
          </cell>
          <cell r="D2280" t="str">
            <v>intermediary metabolism and respiration</v>
          </cell>
        </row>
        <row r="2281">
          <cell r="C2281" t="str">
            <v>Rv1438</v>
          </cell>
          <cell r="D2281" t="str">
            <v>intermediary metabolism and respiration</v>
          </cell>
        </row>
        <row r="2282">
          <cell r="C2282" t="str">
            <v>Rv1442</v>
          </cell>
          <cell r="D2282" t="str">
            <v>intermediary metabolism and respiration</v>
          </cell>
        </row>
        <row r="2283">
          <cell r="C2283" t="str">
            <v>Rv1445c</v>
          </cell>
          <cell r="D2283" t="str">
            <v>intermediary metabolism and respiration</v>
          </cell>
        </row>
        <row r="2284">
          <cell r="C2284" t="str">
            <v>Rv1446c</v>
          </cell>
          <cell r="D2284" t="str">
            <v>intermediary metabolism and respiration</v>
          </cell>
        </row>
        <row r="2285">
          <cell r="C2285" t="str">
            <v>Rv1447c</v>
          </cell>
          <cell r="D2285" t="str">
            <v>intermediary metabolism and respiration</v>
          </cell>
        </row>
        <row r="2286">
          <cell r="C2286" t="str">
            <v>Rv1448c</v>
          </cell>
          <cell r="D2286" t="str">
            <v>intermediary metabolism and respiration</v>
          </cell>
        </row>
        <row r="2287">
          <cell r="C2287" t="str">
            <v>Rv1449c</v>
          </cell>
          <cell r="D2287" t="str">
            <v>intermediary metabolism and respiration</v>
          </cell>
        </row>
        <row r="2288">
          <cell r="C2288" t="str">
            <v>Rv1451</v>
          </cell>
          <cell r="D2288" t="str">
            <v>intermediary metabolism and respiration</v>
          </cell>
        </row>
        <row r="2289">
          <cell r="C2289" t="str">
            <v>Rv1454c</v>
          </cell>
          <cell r="D2289" t="str">
            <v>intermediary metabolism and respiration</v>
          </cell>
        </row>
        <row r="2290">
          <cell r="C2290" t="str">
            <v>Rv1464</v>
          </cell>
          <cell r="D2290" t="str">
            <v>intermediary metabolism and respiration</v>
          </cell>
        </row>
        <row r="2291">
          <cell r="C2291" t="str">
            <v>Rv1465</v>
          </cell>
          <cell r="D2291" t="str">
            <v>intermediary metabolism and respiration</v>
          </cell>
        </row>
        <row r="2292">
          <cell r="C2292" t="str">
            <v>Rv1470</v>
          </cell>
          <cell r="D2292" t="str">
            <v>intermediary metabolism and respiration</v>
          </cell>
        </row>
        <row r="2293">
          <cell r="C2293" t="str">
            <v>Rv1471</v>
          </cell>
          <cell r="D2293" t="str">
            <v>intermediary metabolism and respiration</v>
          </cell>
        </row>
        <row r="2294">
          <cell r="C2294" t="str">
            <v>Rv1475c</v>
          </cell>
          <cell r="D2294" t="str">
            <v>intermediary metabolism and respiration</v>
          </cell>
        </row>
        <row r="2295">
          <cell r="C2295" t="str">
            <v>Rv1485</v>
          </cell>
          <cell r="D2295" t="str">
            <v>intermediary metabolism and respiration</v>
          </cell>
        </row>
        <row r="2296">
          <cell r="C2296" t="str">
            <v>Rv1497</v>
          </cell>
          <cell r="D2296" t="str">
            <v>intermediary metabolism and respiration</v>
          </cell>
        </row>
        <row r="2297">
          <cell r="C2297" t="str">
            <v>Rv1498c</v>
          </cell>
          <cell r="D2297" t="str">
            <v>intermediary metabolism and respiration</v>
          </cell>
        </row>
        <row r="2298">
          <cell r="C2298" t="str">
            <v>Rv1500</v>
          </cell>
          <cell r="D2298" t="str">
            <v>intermediary metabolism and respiration</v>
          </cell>
        </row>
        <row r="2299">
          <cell r="C2299" t="str">
            <v>Rv1511</v>
          </cell>
          <cell r="D2299" t="str">
            <v>intermediary metabolism and respiration</v>
          </cell>
        </row>
        <row r="2300">
          <cell r="C2300" t="str">
            <v>Rv1512</v>
          </cell>
          <cell r="D2300" t="str">
            <v>intermediary metabolism and respiration</v>
          </cell>
        </row>
        <row r="2301">
          <cell r="C2301" t="str">
            <v>Rv1516c</v>
          </cell>
          <cell r="D2301" t="str">
            <v>intermediary metabolism and respiration</v>
          </cell>
        </row>
        <row r="2302">
          <cell r="C2302" t="str">
            <v>Rv1520</v>
          </cell>
          <cell r="D2302" t="str">
            <v>intermediary metabolism and respiration</v>
          </cell>
        </row>
        <row r="2303">
          <cell r="C2303" t="str">
            <v>Rv1523</v>
          </cell>
          <cell r="D2303" t="str">
            <v>intermediary metabolism and respiration</v>
          </cell>
        </row>
        <row r="2304">
          <cell r="C2304" t="str">
            <v>Rv1524</v>
          </cell>
          <cell r="D2304" t="str">
            <v>intermediary metabolism and respiration</v>
          </cell>
        </row>
        <row r="2305">
          <cell r="C2305" t="str">
            <v>Rv1526c</v>
          </cell>
          <cell r="D2305" t="str">
            <v>intermediary metabolism and respiration</v>
          </cell>
        </row>
        <row r="2306">
          <cell r="C2306" t="str">
            <v>Rv1530</v>
          </cell>
          <cell r="D2306" t="str">
            <v>intermediary metabolism and respiration</v>
          </cell>
        </row>
        <row r="2307">
          <cell r="C2307" t="str">
            <v>Rv1538c</v>
          </cell>
          <cell r="D2307" t="str">
            <v>intermediary metabolism and respiration</v>
          </cell>
        </row>
        <row r="2308">
          <cell r="C2308" t="str">
            <v>Rv1542c</v>
          </cell>
          <cell r="D2308" t="str">
            <v>intermediary metabolism and respiration</v>
          </cell>
        </row>
        <row r="2309">
          <cell r="C2309" t="str">
            <v>Rv1552</v>
          </cell>
          <cell r="D2309" t="str">
            <v>intermediary metabolism and respiration</v>
          </cell>
        </row>
        <row r="2310">
          <cell r="C2310" t="str">
            <v>Rv1553</v>
          </cell>
          <cell r="D2310" t="str">
            <v>intermediary metabolism and respiration</v>
          </cell>
        </row>
        <row r="2311">
          <cell r="C2311" t="str">
            <v>Rv1554</v>
          </cell>
          <cell r="D2311" t="str">
            <v>intermediary metabolism and respiration</v>
          </cell>
        </row>
        <row r="2312">
          <cell r="C2312" t="str">
            <v>Rv1555</v>
          </cell>
          <cell r="D2312" t="str">
            <v>intermediary metabolism and respiration</v>
          </cell>
        </row>
        <row r="2313">
          <cell r="C2313" t="str">
            <v>Rv1559</v>
          </cell>
          <cell r="D2313" t="str">
            <v>intermediary metabolism and respiration</v>
          </cell>
        </row>
        <row r="2314">
          <cell r="C2314" t="str">
            <v>Rv1568</v>
          </cell>
          <cell r="D2314" t="str">
            <v>intermediary metabolism and respiration</v>
          </cell>
        </row>
        <row r="2315">
          <cell r="C2315" t="str">
            <v>Rv1569</v>
          </cell>
          <cell r="D2315" t="str">
            <v>intermediary metabolism and respiration</v>
          </cell>
        </row>
        <row r="2316">
          <cell r="C2316" t="str">
            <v>Rv1570</v>
          </cell>
          <cell r="D2316" t="str">
            <v>intermediary metabolism and respiration</v>
          </cell>
        </row>
        <row r="2317">
          <cell r="C2317" t="str">
            <v>Rv1589</v>
          </cell>
          <cell r="D2317" t="str">
            <v>intermediary metabolism and respiration</v>
          </cell>
        </row>
        <row r="2318">
          <cell r="C2318" t="str">
            <v>Rv1594</v>
          </cell>
          <cell r="D2318" t="str">
            <v>intermediary metabolism and respiration</v>
          </cell>
        </row>
        <row r="2319">
          <cell r="C2319" t="str">
            <v>Rv1595</v>
          </cell>
          <cell r="D2319" t="str">
            <v>intermediary metabolism and respiration</v>
          </cell>
        </row>
        <row r="2320">
          <cell r="C2320" t="str">
            <v>Rv1596</v>
          </cell>
          <cell r="D2320" t="str">
            <v>intermediary metabolism and respiration</v>
          </cell>
        </row>
        <row r="2321">
          <cell r="C2321" t="str">
            <v>Rv1599</v>
          </cell>
          <cell r="D2321" t="str">
            <v>intermediary metabolism and respiration</v>
          </cell>
        </row>
        <row r="2322">
          <cell r="C2322" t="str">
            <v>Rv1600</v>
          </cell>
          <cell r="D2322" t="str">
            <v>intermediary metabolism and respiration</v>
          </cell>
        </row>
        <row r="2323">
          <cell r="C2323" t="str">
            <v>Rv1601</v>
          </cell>
          <cell r="D2323" t="str">
            <v>intermediary metabolism and respiration</v>
          </cell>
        </row>
        <row r="2324">
          <cell r="C2324" t="str">
            <v>Rv1602</v>
          </cell>
          <cell r="D2324" t="str">
            <v>intermediary metabolism and respiration</v>
          </cell>
        </row>
        <row r="2325">
          <cell r="C2325" t="str">
            <v>Rv1603</v>
          </cell>
          <cell r="D2325" t="str">
            <v>intermediary metabolism and respiration</v>
          </cell>
        </row>
        <row r="2326">
          <cell r="C2326" t="str">
            <v>Rv1604</v>
          </cell>
          <cell r="D2326" t="str">
            <v>intermediary metabolism and respiration</v>
          </cell>
        </row>
        <row r="2327">
          <cell r="C2327" t="str">
            <v>Rv1605</v>
          </cell>
          <cell r="D2327" t="str">
            <v>intermediary metabolism and respiration</v>
          </cell>
        </row>
        <row r="2328">
          <cell r="C2328" t="str">
            <v>Rv1606</v>
          </cell>
          <cell r="D2328" t="str">
            <v>intermediary metabolism and respiration</v>
          </cell>
        </row>
        <row r="2329">
          <cell r="C2329" t="str">
            <v>Rv1609</v>
          </cell>
          <cell r="D2329" t="str">
            <v>intermediary metabolism and respiration</v>
          </cell>
        </row>
        <row r="2330">
          <cell r="C2330" t="str">
            <v>Rv1611</v>
          </cell>
          <cell r="D2330" t="str">
            <v>intermediary metabolism and respiration</v>
          </cell>
        </row>
        <row r="2331">
          <cell r="C2331" t="str">
            <v>Rv1612</v>
          </cell>
          <cell r="D2331" t="str">
            <v>intermediary metabolism and respiration</v>
          </cell>
        </row>
        <row r="2332">
          <cell r="C2332" t="str">
            <v>Rv1613</v>
          </cell>
          <cell r="D2332" t="str">
            <v>intermediary metabolism and respiration</v>
          </cell>
        </row>
        <row r="2333">
          <cell r="C2333" t="str">
            <v>Rv1617</v>
          </cell>
          <cell r="D2333" t="str">
            <v>intermediary metabolism and respiration</v>
          </cell>
        </row>
        <row r="2334">
          <cell r="C2334" t="str">
            <v>Rv1620c</v>
          </cell>
          <cell r="D2334" t="str">
            <v>intermediary metabolism and respiration</v>
          </cell>
        </row>
        <row r="2335">
          <cell r="C2335" t="str">
            <v>Rv1621c</v>
          </cell>
          <cell r="D2335" t="str">
            <v>intermediary metabolism and respiration</v>
          </cell>
        </row>
        <row r="2336">
          <cell r="C2336" t="str">
            <v>Rv1622c</v>
          </cell>
          <cell r="D2336" t="str">
            <v>intermediary metabolism and respiration</v>
          </cell>
        </row>
        <row r="2337">
          <cell r="C2337" t="str">
            <v>Rv1623c</v>
          </cell>
          <cell r="D2337" t="str">
            <v>intermediary metabolism and respiration</v>
          </cell>
        </row>
        <row r="2338">
          <cell r="C2338" t="str">
            <v>Rv1625c</v>
          </cell>
          <cell r="D2338" t="str">
            <v>intermediary metabolism and respiration</v>
          </cell>
        </row>
        <row r="2339">
          <cell r="C2339" t="str">
            <v>Rv1631</v>
          </cell>
          <cell r="D2339" t="str">
            <v>intermediary metabolism and respiration</v>
          </cell>
        </row>
        <row r="2340">
          <cell r="C2340" t="str">
            <v>Rv1647</v>
          </cell>
          <cell r="D2340" t="str">
            <v>intermediary metabolism and respiration</v>
          </cell>
        </row>
        <row r="2341">
          <cell r="C2341" t="str">
            <v>Rv1652</v>
          </cell>
          <cell r="D2341" t="str">
            <v>intermediary metabolism and respiration</v>
          </cell>
        </row>
        <row r="2342">
          <cell r="C2342" t="str">
            <v>Rv1653</v>
          </cell>
          <cell r="D2342" t="str">
            <v>intermediary metabolism and respiration</v>
          </cell>
        </row>
        <row r="2343">
          <cell r="C2343" t="str">
            <v>Rv1654</v>
          </cell>
          <cell r="D2343" t="str">
            <v>intermediary metabolism and respiration</v>
          </cell>
        </row>
        <row r="2344">
          <cell r="C2344" t="str">
            <v>Rv1655</v>
          </cell>
          <cell r="D2344" t="str">
            <v>intermediary metabolism and respiration</v>
          </cell>
        </row>
        <row r="2345">
          <cell r="C2345" t="str">
            <v>Rv1656</v>
          </cell>
          <cell r="D2345" t="str">
            <v>intermediary metabolism and respiration</v>
          </cell>
        </row>
        <row r="2346">
          <cell r="C2346" t="str">
            <v>Rv1658</v>
          </cell>
          <cell r="D2346" t="str">
            <v>intermediary metabolism and respiration</v>
          </cell>
        </row>
        <row r="2347">
          <cell r="C2347" t="str">
            <v>Rv1659</v>
          </cell>
          <cell r="D2347" t="str">
            <v>intermediary metabolism and respiration</v>
          </cell>
        </row>
        <row r="2348">
          <cell r="C2348" t="str">
            <v>Rv1666c</v>
          </cell>
          <cell r="D2348" t="str">
            <v>intermediary metabolism and respiration</v>
          </cell>
        </row>
        <row r="2349">
          <cell r="C2349" t="str">
            <v>Rv1681</v>
          </cell>
          <cell r="D2349" t="str">
            <v>intermediary metabolism and respiration</v>
          </cell>
        </row>
        <row r="2350">
          <cell r="C2350" t="str">
            <v>Rv1692</v>
          </cell>
          <cell r="D2350" t="str">
            <v>intermediary metabolism and respiration</v>
          </cell>
        </row>
        <row r="2351">
          <cell r="C2351" t="str">
            <v>Rv1695</v>
          </cell>
          <cell r="D2351" t="str">
            <v>intermediary metabolism and respiration</v>
          </cell>
        </row>
        <row r="2352">
          <cell r="C2352" t="str">
            <v>Rv1699</v>
          </cell>
          <cell r="D2352" t="str">
            <v>intermediary metabolism and respiration</v>
          </cell>
        </row>
        <row r="2353">
          <cell r="C2353" t="str">
            <v>Rv1703c</v>
          </cell>
          <cell r="D2353" t="str">
            <v>intermediary metabolism and respiration</v>
          </cell>
        </row>
        <row r="2354">
          <cell r="C2354" t="str">
            <v>Rv1712</v>
          </cell>
          <cell r="D2354" t="str">
            <v>intermediary metabolism and respiration</v>
          </cell>
        </row>
        <row r="2355">
          <cell r="C2355" t="str">
            <v>Rv1713</v>
          </cell>
          <cell r="D2355" t="str">
            <v>intermediary metabolism and respiration</v>
          </cell>
        </row>
        <row r="2356">
          <cell r="C2356" t="str">
            <v>Rv1714</v>
          </cell>
          <cell r="D2356" t="str">
            <v>intermediary metabolism and respiration</v>
          </cell>
        </row>
        <row r="2357">
          <cell r="C2357" t="str">
            <v>Rv1723</v>
          </cell>
          <cell r="D2357" t="str">
            <v>intermediary metabolism and respiration</v>
          </cell>
        </row>
        <row r="2358">
          <cell r="C2358" t="str">
            <v>Rv1726</v>
          </cell>
          <cell r="D2358" t="str">
            <v>intermediary metabolism and respiration</v>
          </cell>
        </row>
        <row r="2359">
          <cell r="C2359" t="str">
            <v>Rv1731</v>
          </cell>
          <cell r="D2359" t="str">
            <v>intermediary metabolism and respiration</v>
          </cell>
        </row>
        <row r="2360">
          <cell r="C2360" t="str">
            <v>Rv1736c</v>
          </cell>
          <cell r="D2360" t="str">
            <v>intermediary metabolism and respiration</v>
          </cell>
        </row>
        <row r="2361">
          <cell r="C2361" t="str">
            <v>Rv1745c</v>
          </cell>
          <cell r="D2361" t="str">
            <v>intermediary metabolism and respiration</v>
          </cell>
        </row>
        <row r="2362">
          <cell r="C2362" t="str">
            <v>Rv1751</v>
          </cell>
          <cell r="D2362" t="str">
            <v>intermediary metabolism and respiration</v>
          </cell>
        </row>
        <row r="2363">
          <cell r="C2363" t="str">
            <v>Rv1755c</v>
          </cell>
          <cell r="D2363" t="str">
            <v>intermediary metabolism and respiration</v>
          </cell>
        </row>
        <row r="2364">
          <cell r="C2364" t="str">
            <v>Rv1771</v>
          </cell>
          <cell r="D2364" t="str">
            <v>intermediary metabolism and respiration</v>
          </cell>
        </row>
        <row r="2365">
          <cell r="C2365" t="str">
            <v>Rv1774</v>
          </cell>
          <cell r="D2365" t="str">
            <v>intermediary metabolism and respiration</v>
          </cell>
        </row>
        <row r="2366">
          <cell r="C2366" t="str">
            <v>Rv1777</v>
          </cell>
          <cell r="D2366" t="str">
            <v>intermediary metabolism and respiration</v>
          </cell>
        </row>
        <row r="2367">
          <cell r="C2367" t="str">
            <v>Rv1781c</v>
          </cell>
          <cell r="D2367" t="str">
            <v>intermediary metabolism and respiration</v>
          </cell>
        </row>
        <row r="2368">
          <cell r="C2368" t="str">
            <v>Rv1785c</v>
          </cell>
          <cell r="D2368" t="str">
            <v>intermediary metabolism and respiration</v>
          </cell>
        </row>
        <row r="2369">
          <cell r="C2369" t="str">
            <v>Rv1786</v>
          </cell>
          <cell r="D2369" t="str">
            <v>intermediary metabolism and respiration</v>
          </cell>
        </row>
        <row r="2370">
          <cell r="C2370" t="str">
            <v>Rv1796</v>
          </cell>
          <cell r="D2370" t="str">
            <v>intermediary metabolism and respiration</v>
          </cell>
        </row>
        <row r="2371">
          <cell r="C2371" t="str">
            <v>Rv1812c</v>
          </cell>
          <cell r="D2371" t="str">
            <v>intermediary metabolism and respiration</v>
          </cell>
        </row>
        <row r="2372">
          <cell r="C2372" t="str">
            <v>Rv1817</v>
          </cell>
          <cell r="D2372" t="str">
            <v>intermediary metabolism and respiration</v>
          </cell>
        </row>
        <row r="2373">
          <cell r="C2373" t="str">
            <v>Rv1820</v>
          </cell>
          <cell r="D2373" t="str">
            <v>intermediary metabolism and respiration</v>
          </cell>
        </row>
        <row r="2374">
          <cell r="C2374" t="str">
            <v>Rv1826</v>
          </cell>
          <cell r="D2374" t="str">
            <v>intermediary metabolism and respiration</v>
          </cell>
        </row>
        <row r="2375">
          <cell r="C2375" t="str">
            <v>Rv1832</v>
          </cell>
          <cell r="D2375" t="str">
            <v>intermediary metabolism and respiration</v>
          </cell>
        </row>
        <row r="2376">
          <cell r="C2376" t="str">
            <v>Rv1833c</v>
          </cell>
          <cell r="D2376" t="str">
            <v>intermediary metabolism and respiration</v>
          </cell>
        </row>
        <row r="2377">
          <cell r="C2377" t="str">
            <v>Rv1834</v>
          </cell>
          <cell r="D2377" t="str">
            <v>intermediary metabolism and respiration</v>
          </cell>
        </row>
        <row r="2378">
          <cell r="C2378" t="str">
            <v>Rv1837c</v>
          </cell>
          <cell r="D2378" t="str">
            <v>intermediary metabolism and respiration</v>
          </cell>
        </row>
        <row r="2379">
          <cell r="C2379" t="str">
            <v>Rv1843c</v>
          </cell>
          <cell r="D2379" t="str">
            <v>intermediary metabolism and respiration</v>
          </cell>
        </row>
        <row r="2380">
          <cell r="C2380" t="str">
            <v>Rv1844c</v>
          </cell>
          <cell r="D2380" t="str">
            <v>intermediary metabolism and respiration</v>
          </cell>
        </row>
        <row r="2381">
          <cell r="C2381" t="str">
            <v>Rv1848</v>
          </cell>
          <cell r="D2381" t="str">
            <v>intermediary metabolism and respiration</v>
          </cell>
        </row>
        <row r="2382">
          <cell r="C2382" t="str">
            <v>Rv1849</v>
          </cell>
          <cell r="D2382" t="str">
            <v>intermediary metabolism and respiration</v>
          </cell>
        </row>
        <row r="2383">
          <cell r="C2383" t="str">
            <v>Rv1850</v>
          </cell>
          <cell r="D2383" t="str">
            <v>intermediary metabolism and respiration</v>
          </cell>
        </row>
        <row r="2384">
          <cell r="C2384" t="str">
            <v>Rv1851</v>
          </cell>
          <cell r="D2384" t="str">
            <v>intermediary metabolism and respiration</v>
          </cell>
        </row>
        <row r="2385">
          <cell r="C2385" t="str">
            <v>Rv1852</v>
          </cell>
          <cell r="D2385" t="str">
            <v>intermediary metabolism and respiration</v>
          </cell>
        </row>
        <row r="2386">
          <cell r="C2386" t="str">
            <v>Rv1853</v>
          </cell>
          <cell r="D2386" t="str">
            <v>intermediary metabolism and respiration</v>
          </cell>
        </row>
        <row r="2387">
          <cell r="C2387" t="str">
            <v>Rv1854c</v>
          </cell>
          <cell r="D2387" t="str">
            <v>intermediary metabolism and respiration</v>
          </cell>
        </row>
        <row r="2388">
          <cell r="C2388" t="str">
            <v>Rv1855c</v>
          </cell>
          <cell r="D2388" t="str">
            <v>intermediary metabolism and respiration</v>
          </cell>
        </row>
        <row r="2389">
          <cell r="C2389" t="str">
            <v>Rv1856c</v>
          </cell>
          <cell r="D2389" t="str">
            <v>intermediary metabolism and respiration</v>
          </cell>
        </row>
        <row r="2390">
          <cell r="C2390" t="str">
            <v>Rv1862</v>
          </cell>
          <cell r="D2390" t="str">
            <v>intermediary metabolism and respiration</v>
          </cell>
        </row>
        <row r="2391">
          <cell r="C2391" t="str">
            <v>Rv1865c</v>
          </cell>
          <cell r="D2391" t="str">
            <v>intermediary metabolism and respiration</v>
          </cell>
        </row>
        <row r="2392">
          <cell r="C2392" t="str">
            <v>Rv1869c</v>
          </cell>
          <cell r="D2392" t="str">
            <v>intermediary metabolism and respiration</v>
          </cell>
        </row>
        <row r="2393">
          <cell r="C2393" t="str">
            <v>Rv1872c</v>
          </cell>
          <cell r="D2393" t="str">
            <v>intermediary metabolism and respiration</v>
          </cell>
        </row>
        <row r="2394">
          <cell r="C2394" t="str">
            <v>Rv1876</v>
          </cell>
          <cell r="D2394" t="str">
            <v>intermediary metabolism and respiration</v>
          </cell>
        </row>
        <row r="2395">
          <cell r="C2395" t="str">
            <v>Rv1878</v>
          </cell>
          <cell r="D2395" t="str">
            <v>intermediary metabolism and respiration</v>
          </cell>
        </row>
        <row r="2396">
          <cell r="C2396" t="str">
            <v>Rv1880c</v>
          </cell>
          <cell r="D2396" t="str">
            <v>intermediary metabolism and respiration</v>
          </cell>
        </row>
        <row r="2397">
          <cell r="C2397" t="str">
            <v>Rv1882c</v>
          </cell>
          <cell r="D2397" t="str">
            <v>intermediary metabolism and respiration</v>
          </cell>
        </row>
        <row r="2398">
          <cell r="C2398" t="str">
            <v>Rv1885c</v>
          </cell>
          <cell r="D2398" t="str">
            <v>intermediary metabolism and respiration</v>
          </cell>
        </row>
        <row r="2399">
          <cell r="C2399" t="str">
            <v>Rv1895</v>
          </cell>
          <cell r="D2399" t="str">
            <v>intermediary metabolism and respiration</v>
          </cell>
        </row>
        <row r="2400">
          <cell r="C2400" t="str">
            <v>Rv1900c</v>
          </cell>
          <cell r="D2400" t="str">
            <v>intermediary metabolism and respiration</v>
          </cell>
        </row>
        <row r="2401">
          <cell r="C2401" t="str">
            <v>Rv1905c</v>
          </cell>
          <cell r="D2401" t="str">
            <v>intermediary metabolism and respiration</v>
          </cell>
        </row>
        <row r="2402">
          <cell r="C2402" t="str">
            <v>Rv1915</v>
          </cell>
          <cell r="D2402" t="str">
            <v>intermediary metabolism and respiration</v>
          </cell>
        </row>
        <row r="2403">
          <cell r="C2403" t="str">
            <v>Rv1916</v>
          </cell>
          <cell r="D2403" t="str">
            <v>intermediary metabolism and respiration</v>
          </cell>
        </row>
        <row r="2404">
          <cell r="C2404" t="str">
            <v>Rv1923</v>
          </cell>
          <cell r="D2404" t="str">
            <v>intermediary metabolism and respiration</v>
          </cell>
        </row>
        <row r="2405">
          <cell r="C2405" t="str">
            <v>Rv1928c</v>
          </cell>
          <cell r="D2405" t="str">
            <v>intermediary metabolism and respiration</v>
          </cell>
        </row>
        <row r="2406">
          <cell r="C2406" t="str">
            <v>Rv1936</v>
          </cell>
          <cell r="D2406" t="str">
            <v>intermediary metabolism and respiration</v>
          </cell>
        </row>
        <row r="2407">
          <cell r="C2407" t="str">
            <v>Rv1937</v>
          </cell>
          <cell r="D2407" t="str">
            <v>intermediary metabolism and respiration</v>
          </cell>
        </row>
        <row r="2408">
          <cell r="C2408" t="str">
            <v>Rv1939</v>
          </cell>
          <cell r="D2408" t="str">
            <v>intermediary metabolism and respiration</v>
          </cell>
        </row>
        <row r="2409">
          <cell r="C2409" t="str">
            <v>Rv1940</v>
          </cell>
          <cell r="D2409" t="str">
            <v>intermediary metabolism and respiration</v>
          </cell>
        </row>
        <row r="2410">
          <cell r="C2410" t="str">
            <v>Rv1941</v>
          </cell>
          <cell r="D2410" t="str">
            <v>intermediary metabolism and respiration</v>
          </cell>
        </row>
        <row r="2411">
          <cell r="C2411" t="str">
            <v>Rv1988</v>
          </cell>
          <cell r="D2411" t="str">
            <v>intermediary metabolism and respiration</v>
          </cell>
        </row>
        <row r="2412">
          <cell r="C2412" t="str">
            <v>Rv1990A</v>
          </cell>
          <cell r="D2412" t="str">
            <v>intermediary metabolism and respiration</v>
          </cell>
        </row>
        <row r="2413">
          <cell r="C2413" t="str">
            <v>Rv2007c</v>
          </cell>
          <cell r="D2413" t="str">
            <v>intermediary metabolism and respiration</v>
          </cell>
        </row>
        <row r="2414">
          <cell r="C2414" t="str">
            <v>Rv2029c</v>
          </cell>
          <cell r="D2414" t="str">
            <v>intermediary metabolism and respiration</v>
          </cell>
        </row>
        <row r="2415">
          <cell r="C2415" t="str">
            <v>Rv2043c</v>
          </cell>
          <cell r="D2415" t="str">
            <v>intermediary metabolism and respiration</v>
          </cell>
        </row>
        <row r="2416">
          <cell r="C2416" t="str">
            <v>Rv2045c</v>
          </cell>
          <cell r="D2416" t="str">
            <v>intermediary metabolism and respiration</v>
          </cell>
        </row>
        <row r="2417">
          <cell r="C2417" t="str">
            <v>Rv2062c</v>
          </cell>
          <cell r="D2417" t="str">
            <v>intermediary metabolism and respiration</v>
          </cell>
        </row>
        <row r="2418">
          <cell r="C2418" t="str">
            <v>Rv2064</v>
          </cell>
          <cell r="D2418" t="str">
            <v>intermediary metabolism and respiration</v>
          </cell>
        </row>
        <row r="2419">
          <cell r="C2419" t="str">
            <v>Rv2065</v>
          </cell>
          <cell r="D2419" t="str">
            <v>intermediary metabolism and respiration</v>
          </cell>
        </row>
        <row r="2420">
          <cell r="C2420" t="str">
            <v>Rv2066</v>
          </cell>
          <cell r="D2420" t="str">
            <v>intermediary metabolism and respiration</v>
          </cell>
        </row>
        <row r="2421">
          <cell r="C2421" t="str">
            <v>Rv2068c</v>
          </cell>
          <cell r="D2421" t="str">
            <v>intermediary metabolism and respiration</v>
          </cell>
        </row>
        <row r="2422">
          <cell r="C2422" t="str">
            <v>Rv2070c</v>
          </cell>
          <cell r="D2422" t="str">
            <v>intermediary metabolism and respiration</v>
          </cell>
        </row>
        <row r="2423">
          <cell r="C2423" t="str">
            <v>Rv2071c</v>
          </cell>
          <cell r="D2423" t="str">
            <v>intermediary metabolism and respiration</v>
          </cell>
        </row>
        <row r="2424">
          <cell r="C2424" t="str">
            <v>Rv2072c</v>
          </cell>
          <cell r="D2424" t="str">
            <v>intermediary metabolism and respiration</v>
          </cell>
        </row>
        <row r="2425">
          <cell r="C2425" t="str">
            <v>Rv2073c</v>
          </cell>
          <cell r="D2425" t="str">
            <v>intermediary metabolism and respiration</v>
          </cell>
        </row>
        <row r="2426">
          <cell r="C2426" t="str">
            <v>Rv2074</v>
          </cell>
          <cell r="D2426" t="str">
            <v>intermediary metabolism and respiration</v>
          </cell>
        </row>
        <row r="2427">
          <cell r="C2427" t="str">
            <v>Rv2089c</v>
          </cell>
          <cell r="D2427" t="str">
            <v>intermediary metabolism and respiration</v>
          </cell>
        </row>
        <row r="2428">
          <cell r="C2428" t="str">
            <v>Rv2095c</v>
          </cell>
          <cell r="D2428" t="str">
            <v>intermediary metabolism and respiration</v>
          </cell>
        </row>
        <row r="2429">
          <cell r="C2429" t="str">
            <v>Rv2096c</v>
          </cell>
          <cell r="D2429" t="str">
            <v>intermediary metabolism and respiration</v>
          </cell>
        </row>
        <row r="2430">
          <cell r="C2430" t="str">
            <v>Rv2097c</v>
          </cell>
          <cell r="D2430" t="str">
            <v>intermediary metabolism and respiration</v>
          </cell>
        </row>
        <row r="2431">
          <cell r="C2431" t="str">
            <v>Rv2109c</v>
          </cell>
          <cell r="D2431" t="str">
            <v>intermediary metabolism and respiration</v>
          </cell>
        </row>
        <row r="2432">
          <cell r="C2432" t="str">
            <v>Rv2110c</v>
          </cell>
          <cell r="D2432" t="str">
            <v>intermediary metabolism and respiration</v>
          </cell>
        </row>
        <row r="2433">
          <cell r="C2433" t="str">
            <v>Rv2111c</v>
          </cell>
          <cell r="D2433" t="str">
            <v>intermediary metabolism and respiration</v>
          </cell>
        </row>
        <row r="2434">
          <cell r="C2434" t="str">
            <v>Rv2112c</v>
          </cell>
          <cell r="D2434" t="str">
            <v>intermediary metabolism and respiration</v>
          </cell>
        </row>
        <row r="2435">
          <cell r="C2435" t="str">
            <v>Rv2118c</v>
          </cell>
          <cell r="D2435" t="str">
            <v>intermediary metabolism and respiration</v>
          </cell>
        </row>
        <row r="2436">
          <cell r="C2436" t="str">
            <v>Rv2121c</v>
          </cell>
          <cell r="D2436" t="str">
            <v>intermediary metabolism and respiration</v>
          </cell>
        </row>
        <row r="2437">
          <cell r="C2437" t="str">
            <v>Rv2122c</v>
          </cell>
          <cell r="D2437" t="str">
            <v>intermediary metabolism and respiration</v>
          </cell>
        </row>
        <row r="2438">
          <cell r="C2438" t="str">
            <v>Rv2124c</v>
          </cell>
          <cell r="D2438" t="str">
            <v>intermediary metabolism and respiration</v>
          </cell>
        </row>
        <row r="2439">
          <cell r="C2439" t="str">
            <v>Rv2129c</v>
          </cell>
          <cell r="D2439" t="str">
            <v>intermediary metabolism and respiration</v>
          </cell>
        </row>
        <row r="2440">
          <cell r="C2440" t="str">
            <v>Rv2130c</v>
          </cell>
          <cell r="D2440" t="str">
            <v>intermediary metabolism and respiration</v>
          </cell>
        </row>
        <row r="2441">
          <cell r="C2441" t="str">
            <v>Rv2131c</v>
          </cell>
          <cell r="D2441" t="str">
            <v>intermediary metabolism and respiration</v>
          </cell>
        </row>
        <row r="2442">
          <cell r="C2442" t="str">
            <v>Rv2139</v>
          </cell>
          <cell r="D2442" t="str">
            <v>intermediary metabolism and respiration</v>
          </cell>
        </row>
        <row r="2443">
          <cell r="C2443" t="str">
            <v>Rv2141c</v>
          </cell>
          <cell r="D2443" t="str">
            <v>intermediary metabolism and respiration</v>
          </cell>
        </row>
        <row r="2444">
          <cell r="C2444" t="str">
            <v>Rv2161c</v>
          </cell>
          <cell r="D2444" t="str">
            <v>intermediary metabolism and respiration</v>
          </cell>
        </row>
        <row r="2445">
          <cell r="C2445" t="str">
            <v>Rv2170</v>
          </cell>
          <cell r="D2445" t="str">
            <v>intermediary metabolism and respiration</v>
          </cell>
        </row>
        <row r="2446">
          <cell r="C2446" t="str">
            <v>Rv2178c</v>
          </cell>
          <cell r="D2446" t="str">
            <v>intermediary metabolism and respiration</v>
          </cell>
        </row>
        <row r="2447">
          <cell r="C2447" t="str">
            <v>Rv2192c</v>
          </cell>
          <cell r="D2447" t="str">
            <v>intermediary metabolism and respiration</v>
          </cell>
        </row>
        <row r="2448">
          <cell r="C2448" t="str">
            <v>Rv2193</v>
          </cell>
          <cell r="D2448" t="str">
            <v>intermediary metabolism and respiration</v>
          </cell>
        </row>
        <row r="2449">
          <cell r="C2449" t="str">
            <v>Rv2194</v>
          </cell>
          <cell r="D2449" t="str">
            <v>intermediary metabolism and respiration</v>
          </cell>
        </row>
        <row r="2450">
          <cell r="C2450" t="str">
            <v>Rv2195</v>
          </cell>
          <cell r="D2450" t="str">
            <v>intermediary metabolism and respiration</v>
          </cell>
        </row>
        <row r="2451">
          <cell r="C2451" t="str">
            <v>Rv2196</v>
          </cell>
          <cell r="D2451" t="str">
            <v>intermediary metabolism and respiration</v>
          </cell>
        </row>
        <row r="2452">
          <cell r="C2452" t="str">
            <v>Rv2200c</v>
          </cell>
          <cell r="D2452" t="str">
            <v>intermediary metabolism and respiration</v>
          </cell>
        </row>
        <row r="2453">
          <cell r="C2453" t="str">
            <v>Rv2201</v>
          </cell>
          <cell r="D2453" t="str">
            <v>intermediary metabolism and respiration</v>
          </cell>
        </row>
        <row r="2454">
          <cell r="C2454" t="str">
            <v>Rv2202c</v>
          </cell>
          <cell r="D2454" t="str">
            <v>intermediary metabolism and respiration</v>
          </cell>
        </row>
        <row r="2455">
          <cell r="C2455" t="str">
            <v>Rv2207</v>
          </cell>
          <cell r="D2455" t="str">
            <v>intermediary metabolism and respiration</v>
          </cell>
        </row>
        <row r="2456">
          <cell r="C2456" t="str">
            <v>Rv2208</v>
          </cell>
          <cell r="D2456" t="str">
            <v>intermediary metabolism and respiration</v>
          </cell>
        </row>
        <row r="2457">
          <cell r="C2457" t="str">
            <v>Rv2210c</v>
          </cell>
          <cell r="D2457" t="str">
            <v>intermediary metabolism and respiration</v>
          </cell>
        </row>
        <row r="2458">
          <cell r="C2458" t="str">
            <v>Rv2211c</v>
          </cell>
          <cell r="D2458" t="str">
            <v>intermediary metabolism and respiration</v>
          </cell>
        </row>
        <row r="2459">
          <cell r="C2459" t="str">
            <v>Rv2212</v>
          </cell>
          <cell r="D2459" t="str">
            <v>intermediary metabolism and respiration</v>
          </cell>
        </row>
        <row r="2460">
          <cell r="C2460" t="str">
            <v>Rv2213</v>
          </cell>
          <cell r="D2460" t="str">
            <v>intermediary metabolism and respiration</v>
          </cell>
        </row>
        <row r="2461">
          <cell r="C2461" t="str">
            <v>Rv2215</v>
          </cell>
          <cell r="D2461" t="str">
            <v>intermediary metabolism and respiration</v>
          </cell>
        </row>
        <row r="2462">
          <cell r="C2462" t="str">
            <v>Rv2217</v>
          </cell>
          <cell r="D2462" t="str">
            <v>intermediary metabolism and respiration</v>
          </cell>
        </row>
        <row r="2463">
          <cell r="C2463" t="str">
            <v>Rv2218</v>
          </cell>
          <cell r="D2463" t="str">
            <v>intermediary metabolism and respiration</v>
          </cell>
        </row>
        <row r="2464">
          <cell r="C2464" t="str">
            <v>Rv2220</v>
          </cell>
          <cell r="D2464" t="str">
            <v>intermediary metabolism and respiration</v>
          </cell>
        </row>
        <row r="2465">
          <cell r="C2465" t="str">
            <v>Rv2221c</v>
          </cell>
          <cell r="D2465" t="str">
            <v>intermediary metabolism and respiration</v>
          </cell>
        </row>
        <row r="2466">
          <cell r="C2466" t="str">
            <v>Rv2222c</v>
          </cell>
          <cell r="D2466" t="str">
            <v>intermediary metabolism and respiration</v>
          </cell>
        </row>
        <row r="2467">
          <cell r="C2467" t="str">
            <v>Rv2225</v>
          </cell>
          <cell r="D2467" t="str">
            <v>intermediary metabolism and respiration</v>
          </cell>
        </row>
        <row r="2468">
          <cell r="C2468" t="str">
            <v>Rv2231c</v>
          </cell>
          <cell r="D2468" t="str">
            <v>intermediary metabolism and respiration</v>
          </cell>
        </row>
        <row r="2469">
          <cell r="C2469" t="str">
            <v>Rv2236c</v>
          </cell>
          <cell r="D2469" t="str">
            <v>intermediary metabolism and respiration</v>
          </cell>
        </row>
        <row r="2470">
          <cell r="C2470" t="str">
            <v>Rv2241</v>
          </cell>
          <cell r="D2470" t="str">
            <v>intermediary metabolism and respiration</v>
          </cell>
        </row>
        <row r="2471">
          <cell r="C2471" t="str">
            <v>Rv2249c</v>
          </cell>
          <cell r="D2471" t="str">
            <v>intermediary metabolism and respiration</v>
          </cell>
        </row>
        <row r="2472">
          <cell r="C2472" t="str">
            <v>Rv2250A</v>
          </cell>
          <cell r="D2472" t="str">
            <v>intermediary metabolism and respiration</v>
          </cell>
        </row>
        <row r="2473">
          <cell r="C2473" t="str">
            <v>Rv2251</v>
          </cell>
          <cell r="D2473" t="str">
            <v>intermediary metabolism and respiration</v>
          </cell>
        </row>
        <row r="2474">
          <cell r="C2474" t="str">
            <v>Rv2259</v>
          </cell>
          <cell r="D2474" t="str">
            <v>intermediary metabolism and respiration</v>
          </cell>
        </row>
        <row r="2475">
          <cell r="C2475" t="str">
            <v>Rv2263</v>
          </cell>
          <cell r="D2475" t="str">
            <v>intermediary metabolism and respiration</v>
          </cell>
        </row>
        <row r="2476">
          <cell r="C2476" t="str">
            <v>Rv2266</v>
          </cell>
          <cell r="D2476" t="str">
            <v>intermediary metabolism and respiration</v>
          </cell>
        </row>
        <row r="2477">
          <cell r="C2477" t="str">
            <v>Rv2268c</v>
          </cell>
          <cell r="D2477" t="str">
            <v>intermediary metabolism and respiration</v>
          </cell>
        </row>
        <row r="2478">
          <cell r="C2478" t="str">
            <v>Rv2276</v>
          </cell>
          <cell r="D2478" t="str">
            <v>intermediary metabolism and respiration</v>
          </cell>
        </row>
        <row r="2479">
          <cell r="C2479" t="str">
            <v>Rv2277c</v>
          </cell>
          <cell r="D2479" t="str">
            <v>intermediary metabolism and respiration</v>
          </cell>
        </row>
        <row r="2480">
          <cell r="C2480" t="str">
            <v>Rv2280</v>
          </cell>
          <cell r="D2480" t="str">
            <v>intermediary metabolism and respiration</v>
          </cell>
        </row>
        <row r="2481">
          <cell r="C2481" t="str">
            <v>Rv2284</v>
          </cell>
          <cell r="D2481" t="str">
            <v>intermediary metabolism and respiration</v>
          </cell>
        </row>
        <row r="2482">
          <cell r="C2482" t="str">
            <v>Rv2291</v>
          </cell>
          <cell r="D2482" t="str">
            <v>intermediary metabolism and respiration</v>
          </cell>
        </row>
        <row r="2483">
          <cell r="C2483" t="str">
            <v>Rv2294</v>
          </cell>
          <cell r="D2483" t="str">
            <v>intermediary metabolism and respiration</v>
          </cell>
        </row>
        <row r="2484">
          <cell r="C2484" t="str">
            <v>Rv2296</v>
          </cell>
          <cell r="D2484" t="str">
            <v>intermediary metabolism and respiration</v>
          </cell>
        </row>
        <row r="2485">
          <cell r="C2485" t="str">
            <v>Rv2321c</v>
          </cell>
          <cell r="D2485" t="str">
            <v>intermediary metabolism and respiration</v>
          </cell>
        </row>
        <row r="2486">
          <cell r="C2486" t="str">
            <v>Rv2322c</v>
          </cell>
          <cell r="D2486" t="str">
            <v>intermediary metabolism and respiration</v>
          </cell>
        </row>
        <row r="2487">
          <cell r="C2487" t="str">
            <v>Rv2332</v>
          </cell>
          <cell r="D2487" t="str">
            <v>intermediary metabolism and respiration</v>
          </cell>
        </row>
        <row r="2488">
          <cell r="C2488" t="str">
            <v>Rv2334</v>
          </cell>
          <cell r="D2488" t="str">
            <v>intermediary metabolism and respiration</v>
          </cell>
        </row>
        <row r="2489">
          <cell r="C2489" t="str">
            <v>Rv2335</v>
          </cell>
          <cell r="D2489" t="str">
            <v>intermediary metabolism and respiration</v>
          </cell>
        </row>
        <row r="2490">
          <cell r="C2490" t="str">
            <v>Rv2338c</v>
          </cell>
          <cell r="D2490" t="str">
            <v>intermediary metabolism and respiration</v>
          </cell>
        </row>
        <row r="2491">
          <cell r="C2491" t="str">
            <v>Rv2344c</v>
          </cell>
          <cell r="D2491" t="str">
            <v>intermediary metabolism and respiration</v>
          </cell>
        </row>
        <row r="2492">
          <cell r="C2492" t="str">
            <v>Rv2349c</v>
          </cell>
          <cell r="D2492" t="str">
            <v>intermediary metabolism and respiration</v>
          </cell>
        </row>
        <row r="2493">
          <cell r="C2493" t="str">
            <v>Rv2350c</v>
          </cell>
          <cell r="D2493" t="str">
            <v>intermediary metabolism and respiration</v>
          </cell>
        </row>
        <row r="2494">
          <cell r="C2494" t="str">
            <v>Rv2351c</v>
          </cell>
          <cell r="D2494" t="str">
            <v>intermediary metabolism and respiration</v>
          </cell>
        </row>
        <row r="2495">
          <cell r="C2495" t="str">
            <v>Rv2363</v>
          </cell>
          <cell r="D2495" t="str">
            <v>intermediary metabolism and respiration</v>
          </cell>
        </row>
        <row r="2496">
          <cell r="C2496" t="str">
            <v>Rv2364c</v>
          </cell>
          <cell r="D2496" t="str">
            <v>intermediary metabolism and respiration</v>
          </cell>
        </row>
        <row r="2497">
          <cell r="C2497" t="str">
            <v>Rv2368c</v>
          </cell>
          <cell r="D2497" t="str">
            <v>intermediary metabolism and respiration</v>
          </cell>
        </row>
        <row r="2498">
          <cell r="C2498" t="str">
            <v>Rv2388c</v>
          </cell>
          <cell r="D2498" t="str">
            <v>intermediary metabolism and respiration</v>
          </cell>
        </row>
        <row r="2499">
          <cell r="C2499" t="str">
            <v>Rv2391</v>
          </cell>
          <cell r="D2499" t="str">
            <v>intermediary metabolism and respiration</v>
          </cell>
        </row>
        <row r="2500">
          <cell r="C2500" t="str">
            <v>Rv2392</v>
          </cell>
          <cell r="D2500" t="str">
            <v>intermediary metabolism and respiration</v>
          </cell>
        </row>
        <row r="2501">
          <cell r="C2501" t="str">
            <v>Rv2393</v>
          </cell>
          <cell r="D2501" t="str">
            <v>intermediary metabolism and respiration</v>
          </cell>
        </row>
        <row r="2502">
          <cell r="C2502" t="str">
            <v>Rv2394</v>
          </cell>
          <cell r="D2502" t="str">
            <v>intermediary metabolism and respiration</v>
          </cell>
        </row>
        <row r="2503">
          <cell r="C2503" t="str">
            <v>Rv2404c</v>
          </cell>
          <cell r="D2503" t="str">
            <v>intermediary metabolism and respiration</v>
          </cell>
        </row>
        <row r="2504">
          <cell r="C2504" t="str">
            <v>Rv2419c</v>
          </cell>
          <cell r="D2504" t="str">
            <v>intermediary metabolism and respiration</v>
          </cell>
        </row>
        <row r="2505">
          <cell r="C2505" t="str">
            <v>Rv2421c</v>
          </cell>
          <cell r="D2505" t="str">
            <v>intermediary metabolism and respiration</v>
          </cell>
        </row>
        <row r="2506">
          <cell r="C2506" t="str">
            <v>Rv2427c</v>
          </cell>
          <cell r="D2506" t="str">
            <v>intermediary metabolism and respiration</v>
          </cell>
        </row>
        <row r="2507">
          <cell r="C2507" t="str">
            <v>Rv2435c</v>
          </cell>
          <cell r="D2507" t="str">
            <v>intermediary metabolism and respiration</v>
          </cell>
        </row>
        <row r="2508">
          <cell r="C2508" t="str">
            <v>Rv2436</v>
          </cell>
          <cell r="D2508" t="str">
            <v>intermediary metabolism and respiration</v>
          </cell>
        </row>
        <row r="2509">
          <cell r="C2509" t="str">
            <v>Rv2438c</v>
          </cell>
          <cell r="D2509" t="str">
            <v>intermediary metabolism and respiration</v>
          </cell>
        </row>
        <row r="2510">
          <cell r="C2510" t="str">
            <v>Rv2439c</v>
          </cell>
          <cell r="D2510" t="str">
            <v>intermediary metabolism and respiration</v>
          </cell>
        </row>
        <row r="2511">
          <cell r="C2511" t="str">
            <v>Rv2440c</v>
          </cell>
          <cell r="D2511" t="str">
            <v>intermediary metabolism and respiration</v>
          </cell>
        </row>
        <row r="2512">
          <cell r="C2512" t="str">
            <v>Rv2445c</v>
          </cell>
          <cell r="D2512" t="str">
            <v>intermediary metabolism and respiration</v>
          </cell>
        </row>
        <row r="2513">
          <cell r="C2513" t="str">
            <v>Rv2447c</v>
          </cell>
          <cell r="D2513" t="str">
            <v>intermediary metabolism and respiration</v>
          </cell>
        </row>
        <row r="2514">
          <cell r="C2514" t="str">
            <v>Rv2453c</v>
          </cell>
          <cell r="D2514" t="str">
            <v>intermediary metabolism and respiration</v>
          </cell>
        </row>
        <row r="2515">
          <cell r="C2515" t="str">
            <v>Rv2454c</v>
          </cell>
          <cell r="D2515" t="str">
            <v>intermediary metabolism and respiration</v>
          </cell>
        </row>
        <row r="2516">
          <cell r="C2516" t="str">
            <v>Rv2455c</v>
          </cell>
          <cell r="D2516" t="str">
            <v>intermediary metabolism and respiration</v>
          </cell>
        </row>
        <row r="2517">
          <cell r="C2517" t="str">
            <v>Rv2457c</v>
          </cell>
          <cell r="D2517" t="str">
            <v>intermediary metabolism and respiration</v>
          </cell>
        </row>
        <row r="2518">
          <cell r="C2518" t="str">
            <v>Rv2458</v>
          </cell>
          <cell r="D2518" t="str">
            <v>intermediary metabolism and respiration</v>
          </cell>
        </row>
        <row r="2519">
          <cell r="C2519" t="str">
            <v>Rv2460c</v>
          </cell>
          <cell r="D2519" t="str">
            <v>intermediary metabolism and respiration</v>
          </cell>
        </row>
        <row r="2520">
          <cell r="C2520" t="str">
            <v>Rv2461c</v>
          </cell>
          <cell r="D2520" t="str">
            <v>intermediary metabolism and respiration</v>
          </cell>
        </row>
        <row r="2521">
          <cell r="C2521" t="str">
            <v>Rv2463</v>
          </cell>
          <cell r="D2521" t="str">
            <v>intermediary metabolism and respiration</v>
          </cell>
        </row>
        <row r="2522">
          <cell r="C2522" t="str">
            <v>Rv2465c</v>
          </cell>
          <cell r="D2522" t="str">
            <v>intermediary metabolism and respiration</v>
          </cell>
        </row>
        <row r="2523">
          <cell r="C2523" t="str">
            <v>Rv2467</v>
          </cell>
          <cell r="D2523" t="str">
            <v>intermediary metabolism and respiration</v>
          </cell>
        </row>
        <row r="2524">
          <cell r="C2524" t="str">
            <v>Rv2470</v>
          </cell>
          <cell r="D2524" t="str">
            <v>intermediary metabolism and respiration</v>
          </cell>
        </row>
        <row r="2525">
          <cell r="C2525" t="str">
            <v>Rv2471</v>
          </cell>
          <cell r="D2525" t="str">
            <v>intermediary metabolism and respiration</v>
          </cell>
        </row>
        <row r="2526">
          <cell r="C2526" t="str">
            <v>Rv2476c</v>
          </cell>
          <cell r="D2526" t="str">
            <v>intermediary metabolism and respiration</v>
          </cell>
        </row>
        <row r="2527">
          <cell r="C2527" t="str">
            <v>Rv2485c</v>
          </cell>
          <cell r="D2527" t="str">
            <v>intermediary metabolism and respiration</v>
          </cell>
        </row>
        <row r="2528">
          <cell r="C2528" t="str">
            <v>Rv2495c</v>
          </cell>
          <cell r="D2528" t="str">
            <v>intermediary metabolism and respiration</v>
          </cell>
        </row>
        <row r="2529">
          <cell r="C2529" t="str">
            <v>Rv2496c</v>
          </cell>
          <cell r="D2529" t="str">
            <v>intermediary metabolism and respiration</v>
          </cell>
        </row>
        <row r="2530">
          <cell r="C2530" t="str">
            <v>Rv2497c</v>
          </cell>
          <cell r="D2530" t="str">
            <v>intermediary metabolism and respiration</v>
          </cell>
        </row>
        <row r="2531">
          <cell r="C2531" t="str">
            <v>Rv2498c</v>
          </cell>
          <cell r="D2531" t="str">
            <v>intermediary metabolism and respiration</v>
          </cell>
        </row>
        <row r="2532">
          <cell r="C2532" t="str">
            <v>Rv2499c</v>
          </cell>
          <cell r="D2532" t="str">
            <v>intermediary metabolism and respiration</v>
          </cell>
        </row>
        <row r="2533">
          <cell r="C2533" t="str">
            <v>Rv2509</v>
          </cell>
          <cell r="D2533" t="str">
            <v>intermediary metabolism and respiration</v>
          </cell>
        </row>
        <row r="2534">
          <cell r="C2534" t="str">
            <v>Rv2511</v>
          </cell>
          <cell r="D2534" t="str">
            <v>intermediary metabolism and respiration</v>
          </cell>
        </row>
        <row r="2535">
          <cell r="C2535" t="str">
            <v>Rv2531c</v>
          </cell>
          <cell r="D2535" t="str">
            <v>intermediary metabolism and respiration</v>
          </cell>
        </row>
        <row r="2536">
          <cell r="C2536" t="str">
            <v>Rv2535c</v>
          </cell>
          <cell r="D2536" t="str">
            <v>intermediary metabolism and respiration</v>
          </cell>
        </row>
        <row r="2537">
          <cell r="C2537" t="str">
            <v>Rv2537c</v>
          </cell>
          <cell r="D2537" t="str">
            <v>intermediary metabolism and respiration</v>
          </cell>
        </row>
        <row r="2538">
          <cell r="C2538" t="str">
            <v>Rv2538c</v>
          </cell>
          <cell r="D2538" t="str">
            <v>intermediary metabolism and respiration</v>
          </cell>
        </row>
        <row r="2539">
          <cell r="C2539" t="str">
            <v>Rv2539c</v>
          </cell>
          <cell r="D2539" t="str">
            <v>intermediary metabolism and respiration</v>
          </cell>
        </row>
        <row r="2540">
          <cell r="C2540" t="str">
            <v>Rv2540c</v>
          </cell>
          <cell r="D2540" t="str">
            <v>intermediary metabolism and respiration</v>
          </cell>
        </row>
        <row r="2541">
          <cell r="C2541" t="str">
            <v>Rv2552c</v>
          </cell>
          <cell r="D2541" t="str">
            <v>intermediary metabolism and respiration</v>
          </cell>
        </row>
        <row r="2542">
          <cell r="C2542" t="str">
            <v>Rv2579</v>
          </cell>
          <cell r="D2542" t="str">
            <v>intermediary metabolism and respiration</v>
          </cell>
        </row>
        <row r="2543">
          <cell r="C2543" t="str">
            <v>Rv2583c</v>
          </cell>
          <cell r="D2543" t="str">
            <v>intermediary metabolism and respiration</v>
          </cell>
        </row>
        <row r="2544">
          <cell r="C2544" t="str">
            <v>Rv2584c</v>
          </cell>
          <cell r="D2544" t="str">
            <v>intermediary metabolism and respiration</v>
          </cell>
        </row>
        <row r="2545">
          <cell r="C2545" t="str">
            <v>Rv2589</v>
          </cell>
          <cell r="D2545" t="str">
            <v>intermediary metabolism and respiration</v>
          </cell>
        </row>
        <row r="2546">
          <cell r="C2546" t="str">
            <v>Rv2601</v>
          </cell>
          <cell r="D2546" t="str">
            <v>intermediary metabolism and respiration</v>
          </cell>
        </row>
        <row r="2547">
          <cell r="C2547" t="str">
            <v>Rv2604c</v>
          </cell>
          <cell r="D2547" t="str">
            <v>intermediary metabolism and respiration</v>
          </cell>
        </row>
        <row r="2548">
          <cell r="C2548" t="str">
            <v>Rv2606c</v>
          </cell>
          <cell r="D2548" t="str">
            <v>intermediary metabolism and respiration</v>
          </cell>
        </row>
        <row r="2549">
          <cell r="C2549" t="str">
            <v>Rv2607</v>
          </cell>
          <cell r="D2549" t="str">
            <v>intermediary metabolism and respiration</v>
          </cell>
        </row>
        <row r="2550">
          <cell r="C2550" t="str">
            <v>Rv2622</v>
          </cell>
          <cell r="D2550" t="str">
            <v>intermediary metabolism and respiration</v>
          </cell>
        </row>
        <row r="2551">
          <cell r="C2551" t="str">
            <v>Rv2667</v>
          </cell>
          <cell r="D2551" t="str">
            <v>intermediary metabolism and respiration</v>
          </cell>
        </row>
        <row r="2552">
          <cell r="C2552" t="str">
            <v>Rv2669</v>
          </cell>
          <cell r="D2552" t="str">
            <v>intermediary metabolism and respiration</v>
          </cell>
        </row>
        <row r="2553">
          <cell r="C2553" t="str">
            <v>Rv2671</v>
          </cell>
          <cell r="D2553" t="str">
            <v>intermediary metabolism and respiration</v>
          </cell>
        </row>
        <row r="2554">
          <cell r="C2554" t="str">
            <v>Rv2672</v>
          </cell>
          <cell r="D2554" t="str">
            <v>intermediary metabolism and respiration</v>
          </cell>
        </row>
        <row r="2555">
          <cell r="C2555" t="str">
            <v>Rv2674</v>
          </cell>
          <cell r="D2555" t="str">
            <v>intermediary metabolism and respiration</v>
          </cell>
        </row>
        <row r="2556">
          <cell r="C2556" t="str">
            <v>Rv2677c</v>
          </cell>
          <cell r="D2556" t="str">
            <v>intermediary metabolism and respiration</v>
          </cell>
        </row>
        <row r="2557">
          <cell r="C2557" t="str">
            <v>Rv2678c</v>
          </cell>
          <cell r="D2557" t="str">
            <v>intermediary metabolism and respiration</v>
          </cell>
        </row>
        <row r="2558">
          <cell r="C2558" t="str">
            <v>Rv2682c</v>
          </cell>
          <cell r="D2558" t="str">
            <v>intermediary metabolism and respiration</v>
          </cell>
        </row>
        <row r="2559">
          <cell r="C2559" t="str">
            <v>Rv2697c</v>
          </cell>
          <cell r="D2559" t="str">
            <v>intermediary metabolism and respiration</v>
          </cell>
        </row>
        <row r="2560">
          <cell r="C2560" t="str">
            <v>Rv2701c</v>
          </cell>
          <cell r="D2560" t="str">
            <v>intermediary metabolism and respiration</v>
          </cell>
        </row>
        <row r="2561">
          <cell r="C2561" t="str">
            <v>Rv2702</v>
          </cell>
          <cell r="D2561" t="str">
            <v>intermediary metabolism and respiration</v>
          </cell>
        </row>
        <row r="2562">
          <cell r="C2562" t="str">
            <v>Rv2713</v>
          </cell>
          <cell r="D2562" t="str">
            <v>intermediary metabolism and respiration</v>
          </cell>
        </row>
        <row r="2563">
          <cell r="C2563" t="str">
            <v>Rv2715</v>
          </cell>
          <cell r="D2563" t="str">
            <v>intermediary metabolism and respiration</v>
          </cell>
        </row>
        <row r="2564">
          <cell r="C2564" t="str">
            <v>Rv2725c</v>
          </cell>
          <cell r="D2564" t="str">
            <v>intermediary metabolism and respiration</v>
          </cell>
        </row>
        <row r="2565">
          <cell r="C2565" t="str">
            <v>Rv2726c</v>
          </cell>
          <cell r="D2565" t="str">
            <v>intermediary metabolism and respiration</v>
          </cell>
        </row>
        <row r="2566">
          <cell r="C2566" t="str">
            <v>Rv2727c</v>
          </cell>
          <cell r="D2566" t="str">
            <v>intermediary metabolism and respiration</v>
          </cell>
        </row>
        <row r="2567">
          <cell r="C2567" t="str">
            <v>Rv2739c</v>
          </cell>
          <cell r="D2567" t="str">
            <v>intermediary metabolism and respiration</v>
          </cell>
        </row>
        <row r="2568">
          <cell r="C2568" t="str">
            <v>Rv2747</v>
          </cell>
          <cell r="D2568" t="str">
            <v>intermediary metabolism and respiration</v>
          </cell>
        </row>
        <row r="2569">
          <cell r="C2569" t="str">
            <v>Rv2750</v>
          </cell>
          <cell r="D2569" t="str">
            <v>intermediary metabolism and respiration</v>
          </cell>
        </row>
        <row r="2570">
          <cell r="C2570" t="str">
            <v>Rv2753c</v>
          </cell>
          <cell r="D2570" t="str">
            <v>intermediary metabolism and respiration</v>
          </cell>
        </row>
        <row r="2571">
          <cell r="C2571" t="str">
            <v>Rv2754c</v>
          </cell>
          <cell r="D2571" t="str">
            <v>intermediary metabolism and respiration</v>
          </cell>
        </row>
        <row r="2572">
          <cell r="C2572" t="str">
            <v>Rv2763c</v>
          </cell>
          <cell r="D2572" t="str">
            <v>intermediary metabolism and respiration</v>
          </cell>
        </row>
        <row r="2573">
          <cell r="C2573" t="str">
            <v>Rv2764c</v>
          </cell>
          <cell r="D2573" t="str">
            <v>intermediary metabolism and respiration</v>
          </cell>
        </row>
        <row r="2574">
          <cell r="C2574" t="str">
            <v>Rv2765</v>
          </cell>
          <cell r="D2574" t="str">
            <v>intermediary metabolism and respiration</v>
          </cell>
        </row>
        <row r="2575">
          <cell r="C2575" t="str">
            <v>Rv2766c</v>
          </cell>
          <cell r="D2575" t="str">
            <v>intermediary metabolism and respiration</v>
          </cell>
        </row>
        <row r="2576">
          <cell r="C2576" t="str">
            <v>Rv2773c</v>
          </cell>
          <cell r="D2576" t="str">
            <v>intermediary metabolism and respiration</v>
          </cell>
        </row>
        <row r="2577">
          <cell r="C2577" t="str">
            <v>Rv2775</v>
          </cell>
          <cell r="D2577" t="str">
            <v>intermediary metabolism and respiration</v>
          </cell>
        </row>
        <row r="2578">
          <cell r="C2578" t="str">
            <v>Rv2776c</v>
          </cell>
          <cell r="D2578" t="str">
            <v>intermediary metabolism and respiration</v>
          </cell>
        </row>
        <row r="2579">
          <cell r="C2579" t="str">
            <v>Rv2780</v>
          </cell>
          <cell r="D2579" t="str">
            <v>intermediary metabolism and respiration</v>
          </cell>
        </row>
        <row r="2580">
          <cell r="C2580" t="str">
            <v>Rv2781c</v>
          </cell>
          <cell r="D2580" t="str">
            <v>intermediary metabolism and respiration</v>
          </cell>
        </row>
        <row r="2581">
          <cell r="C2581" t="str">
            <v>Rv2782c</v>
          </cell>
          <cell r="D2581" t="str">
            <v>intermediary metabolism and respiration</v>
          </cell>
        </row>
        <row r="2582">
          <cell r="C2582" t="str">
            <v>Rv2786c</v>
          </cell>
          <cell r="D2582" t="str">
            <v>intermediary metabolism and respiration</v>
          </cell>
        </row>
        <row r="2583">
          <cell r="C2583" t="str">
            <v>Rv2800</v>
          </cell>
          <cell r="D2583" t="str">
            <v>intermediary metabolism and respiration</v>
          </cell>
        </row>
        <row r="2584">
          <cell r="C2584" t="str">
            <v>Rv2847c</v>
          </cell>
          <cell r="D2584" t="str">
            <v>intermediary metabolism and respiration</v>
          </cell>
        </row>
        <row r="2585">
          <cell r="C2585" t="str">
            <v>Rv2848c</v>
          </cell>
          <cell r="D2585" t="str">
            <v>intermediary metabolism and respiration</v>
          </cell>
        </row>
        <row r="2586">
          <cell r="C2586" t="str">
            <v>Rv2849c</v>
          </cell>
          <cell r="D2586" t="str">
            <v>intermediary metabolism and respiration</v>
          </cell>
        </row>
        <row r="2587">
          <cell r="C2587" t="str">
            <v>Rv2850c</v>
          </cell>
          <cell r="D2587" t="str">
            <v>intermediary metabolism and respiration</v>
          </cell>
        </row>
        <row r="2588">
          <cell r="C2588" t="str">
            <v>Rv2851c</v>
          </cell>
          <cell r="D2588" t="str">
            <v>intermediary metabolism and respiration</v>
          </cell>
        </row>
        <row r="2589">
          <cell r="C2589" t="str">
            <v>Rv2852c</v>
          </cell>
          <cell r="D2589" t="str">
            <v>intermediary metabolism and respiration</v>
          </cell>
        </row>
        <row r="2590">
          <cell r="C2590" t="str">
            <v>Rv2855</v>
          </cell>
          <cell r="D2590" t="str">
            <v>intermediary metabolism and respiration</v>
          </cell>
        </row>
        <row r="2591">
          <cell r="C2591" t="str">
            <v>Rv2857c</v>
          </cell>
          <cell r="D2591" t="str">
            <v>intermediary metabolism and respiration</v>
          </cell>
        </row>
        <row r="2592">
          <cell r="C2592" t="str">
            <v>Rv2858c</v>
          </cell>
          <cell r="D2592" t="str">
            <v>intermediary metabolism and respiration</v>
          </cell>
        </row>
        <row r="2593">
          <cell r="C2593" t="str">
            <v>Rv2859c</v>
          </cell>
          <cell r="D2593" t="str">
            <v>intermediary metabolism and respiration</v>
          </cell>
        </row>
        <row r="2594">
          <cell r="C2594" t="str">
            <v>Rv2860c</v>
          </cell>
          <cell r="D2594" t="str">
            <v>intermediary metabolism and respiration</v>
          </cell>
        </row>
        <row r="2595">
          <cell r="C2595" t="str">
            <v>Rv2861c</v>
          </cell>
          <cell r="D2595" t="str">
            <v>intermediary metabolism and respiration</v>
          </cell>
        </row>
        <row r="2596">
          <cell r="C2596" t="str">
            <v>Rv2867c</v>
          </cell>
          <cell r="D2596" t="str">
            <v>intermediary metabolism and respiration</v>
          </cell>
        </row>
        <row r="2597">
          <cell r="C2597" t="str">
            <v>Rv2870c</v>
          </cell>
          <cell r="D2597" t="str">
            <v>intermediary metabolism and respiration</v>
          </cell>
        </row>
        <row r="2598">
          <cell r="C2598" t="str">
            <v>Rv2874</v>
          </cell>
          <cell r="D2598" t="str">
            <v>intermediary metabolism and respiration</v>
          </cell>
        </row>
        <row r="2599">
          <cell r="C2599" t="str">
            <v>Rv2883c</v>
          </cell>
          <cell r="D2599" t="str">
            <v>intermediary metabolism and respiration</v>
          </cell>
        </row>
        <row r="2600">
          <cell r="C2600" t="str">
            <v>Rv2888c</v>
          </cell>
          <cell r="D2600" t="str">
            <v>intermediary metabolism and respiration</v>
          </cell>
        </row>
        <row r="2601">
          <cell r="C2601" t="str">
            <v>Rv2893</v>
          </cell>
          <cell r="D2601" t="str">
            <v>intermediary metabolism and respiration</v>
          </cell>
        </row>
        <row r="2602">
          <cell r="C2602" t="str">
            <v>Rv2895c</v>
          </cell>
          <cell r="D2602" t="str">
            <v>intermediary metabolism and respiration</v>
          </cell>
        </row>
        <row r="2603">
          <cell r="C2603" t="str">
            <v>Rv2899c</v>
          </cell>
          <cell r="D2603" t="str">
            <v>intermediary metabolism and respiration</v>
          </cell>
        </row>
        <row r="2604">
          <cell r="C2604" t="str">
            <v>Rv2900c</v>
          </cell>
          <cell r="D2604" t="str">
            <v>intermediary metabolism and respiration</v>
          </cell>
        </row>
        <row r="2605">
          <cell r="C2605" t="str">
            <v>Rv2913c</v>
          </cell>
          <cell r="D2605" t="str">
            <v>intermediary metabolism and respiration</v>
          </cell>
        </row>
        <row r="2606">
          <cell r="C2606" t="str">
            <v>Rv2918c</v>
          </cell>
          <cell r="D2606" t="str">
            <v>intermediary metabolism and respiration</v>
          </cell>
        </row>
        <row r="2607">
          <cell r="C2607" t="str">
            <v>Rv2922A</v>
          </cell>
          <cell r="D2607" t="str">
            <v>intermediary metabolism and respiration</v>
          </cell>
        </row>
        <row r="2608">
          <cell r="C2608" t="str">
            <v>Rv2949c</v>
          </cell>
          <cell r="D2608" t="str">
            <v>intermediary metabolism and respiration</v>
          </cell>
        </row>
        <row r="2609">
          <cell r="C2609" t="str">
            <v>Rv2951c</v>
          </cell>
          <cell r="D2609" t="str">
            <v>intermediary metabolism and respiration</v>
          </cell>
        </row>
        <row r="2610">
          <cell r="C2610" t="str">
            <v>Rv2952</v>
          </cell>
          <cell r="D2610" t="str">
            <v>intermediary metabolism and respiration</v>
          </cell>
        </row>
        <row r="2611">
          <cell r="C2611" t="str">
            <v>Rv2957</v>
          </cell>
          <cell r="D2611" t="str">
            <v>intermediary metabolism and respiration</v>
          </cell>
        </row>
        <row r="2612">
          <cell r="C2612" t="str">
            <v>Rv2958c</v>
          </cell>
          <cell r="D2612" t="str">
            <v>intermediary metabolism and respiration</v>
          </cell>
        </row>
        <row r="2613">
          <cell r="C2613" t="str">
            <v>Rv2959c</v>
          </cell>
          <cell r="D2613" t="str">
            <v>intermediary metabolism and respiration</v>
          </cell>
        </row>
        <row r="2614">
          <cell r="C2614" t="str">
            <v>Rv2962c</v>
          </cell>
          <cell r="D2614" t="str">
            <v>intermediary metabolism and respiration</v>
          </cell>
        </row>
        <row r="2615">
          <cell r="C2615" t="str">
            <v>Rv2964</v>
          </cell>
          <cell r="D2615" t="str">
            <v>intermediary metabolism and respiration</v>
          </cell>
        </row>
        <row r="2616">
          <cell r="C2616" t="str">
            <v>Rv2966c</v>
          </cell>
          <cell r="D2616" t="str">
            <v>intermediary metabolism and respiration</v>
          </cell>
        </row>
        <row r="2617">
          <cell r="C2617" t="str">
            <v>Rv2967c</v>
          </cell>
          <cell r="D2617" t="str">
            <v>intermediary metabolism and respiration</v>
          </cell>
        </row>
        <row r="2618">
          <cell r="C2618" t="str">
            <v>Rv2970c</v>
          </cell>
          <cell r="D2618" t="str">
            <v>intermediary metabolism and respiration</v>
          </cell>
        </row>
        <row r="2619">
          <cell r="C2619" t="str">
            <v>Rv2971</v>
          </cell>
          <cell r="D2619" t="str">
            <v>intermediary metabolism and respiration</v>
          </cell>
        </row>
        <row r="2620">
          <cell r="C2620" t="str">
            <v>Rv2977c</v>
          </cell>
          <cell r="D2620" t="str">
            <v>intermediary metabolism and respiration</v>
          </cell>
        </row>
        <row r="2621">
          <cell r="C2621" t="str">
            <v>Rv2984</v>
          </cell>
          <cell r="D2621" t="str">
            <v>intermediary metabolism and respiration</v>
          </cell>
        </row>
        <row r="2622">
          <cell r="C2622" t="str">
            <v>Rv2987c</v>
          </cell>
          <cell r="D2622" t="str">
            <v>intermediary metabolism and respiration</v>
          </cell>
        </row>
        <row r="2623">
          <cell r="C2623" t="str">
            <v>Rv2988c</v>
          </cell>
          <cell r="D2623" t="str">
            <v>intermediary metabolism and respiration</v>
          </cell>
        </row>
        <row r="2624">
          <cell r="C2624" t="str">
            <v>Rv2993c</v>
          </cell>
          <cell r="D2624" t="str">
            <v>intermediary metabolism and respiration</v>
          </cell>
        </row>
        <row r="2625">
          <cell r="C2625" t="str">
            <v>Rv2995c</v>
          </cell>
          <cell r="D2625" t="str">
            <v>intermediary metabolism and respiration</v>
          </cell>
        </row>
        <row r="2626">
          <cell r="C2626" t="str">
            <v>Rv2996c</v>
          </cell>
          <cell r="D2626" t="str">
            <v>intermediary metabolism and respiration</v>
          </cell>
        </row>
        <row r="2627">
          <cell r="C2627" t="str">
            <v>Rv2997</v>
          </cell>
          <cell r="D2627" t="str">
            <v>intermediary metabolism and respiration</v>
          </cell>
        </row>
        <row r="2628">
          <cell r="C2628" t="str">
            <v>Rv3001c</v>
          </cell>
          <cell r="D2628" t="str">
            <v>intermediary metabolism and respiration</v>
          </cell>
        </row>
        <row r="2629">
          <cell r="C2629" t="str">
            <v>Rv3002c</v>
          </cell>
          <cell r="D2629" t="str">
            <v>intermediary metabolism and respiration</v>
          </cell>
        </row>
        <row r="2630">
          <cell r="C2630" t="str">
            <v>Rv3003c</v>
          </cell>
          <cell r="D2630" t="str">
            <v>intermediary metabolism and respiration</v>
          </cell>
        </row>
        <row r="2631">
          <cell r="C2631" t="str">
            <v>Rv3007c</v>
          </cell>
          <cell r="D2631" t="str">
            <v>intermediary metabolism and respiration</v>
          </cell>
        </row>
        <row r="2632">
          <cell r="C2632" t="str">
            <v>Rv3010c</v>
          </cell>
          <cell r="D2632" t="str">
            <v>intermediary metabolism and respiration</v>
          </cell>
        </row>
        <row r="2633">
          <cell r="C2633" t="str">
            <v>Rv3025c</v>
          </cell>
          <cell r="D2633" t="str">
            <v>intermediary metabolism and respiration</v>
          </cell>
        </row>
        <row r="2634">
          <cell r="C2634" t="str">
            <v>Rv3027c</v>
          </cell>
          <cell r="D2634" t="str">
            <v>intermediary metabolism and respiration</v>
          </cell>
        </row>
        <row r="2635">
          <cell r="C2635" t="str">
            <v>Rv3028c</v>
          </cell>
          <cell r="D2635" t="str">
            <v>intermediary metabolism and respiration</v>
          </cell>
        </row>
        <row r="2636">
          <cell r="C2636" t="str">
            <v>Rv3029c</v>
          </cell>
          <cell r="D2636" t="str">
            <v>intermediary metabolism and respiration</v>
          </cell>
        </row>
        <row r="2637">
          <cell r="C2637" t="str">
            <v>Rv3032</v>
          </cell>
          <cell r="D2637" t="str">
            <v>intermediary metabolism and respiration</v>
          </cell>
        </row>
        <row r="2638">
          <cell r="C2638" t="str">
            <v>Rv3034c</v>
          </cell>
          <cell r="D2638" t="str">
            <v>intermediary metabolism and respiration</v>
          </cell>
        </row>
        <row r="2639">
          <cell r="C2639" t="str">
            <v>Rv3042c</v>
          </cell>
          <cell r="D2639" t="str">
            <v>intermediary metabolism and respiration</v>
          </cell>
        </row>
        <row r="2640">
          <cell r="C2640" t="str">
            <v>Rv3043c</v>
          </cell>
          <cell r="D2640" t="str">
            <v>intermediary metabolism and respiration</v>
          </cell>
        </row>
        <row r="2641">
          <cell r="C2641" t="str">
            <v>Rv3045</v>
          </cell>
          <cell r="D2641" t="str">
            <v>intermediary metabolism and respiration</v>
          </cell>
        </row>
        <row r="2642">
          <cell r="C2642" t="str">
            <v>Rv3049c</v>
          </cell>
          <cell r="D2642" t="str">
            <v>intermediary metabolism and respiration</v>
          </cell>
        </row>
        <row r="2643">
          <cell r="C2643" t="str">
            <v>Rv3057c</v>
          </cell>
          <cell r="D2643" t="str">
            <v>intermediary metabolism and respiration</v>
          </cell>
        </row>
        <row r="2644">
          <cell r="C2644" t="str">
            <v>Rv3059</v>
          </cell>
          <cell r="D2644" t="str">
            <v>intermediary metabolism and respiration</v>
          </cell>
        </row>
        <row r="2645">
          <cell r="C2645" t="str">
            <v>Rv3068c</v>
          </cell>
          <cell r="D2645" t="str">
            <v>intermediary metabolism and respiration</v>
          </cell>
        </row>
        <row r="2646">
          <cell r="C2646" t="str">
            <v>Rv3077</v>
          </cell>
          <cell r="D2646" t="str">
            <v>intermediary metabolism and respiration</v>
          </cell>
        </row>
        <row r="2647">
          <cell r="C2647" t="str">
            <v>Rv3078</v>
          </cell>
          <cell r="D2647" t="str">
            <v>intermediary metabolism and respiration</v>
          </cell>
        </row>
        <row r="2648">
          <cell r="C2648" t="str">
            <v>Rv3083</v>
          </cell>
          <cell r="D2648" t="str">
            <v>intermediary metabolism and respiration</v>
          </cell>
        </row>
        <row r="2649">
          <cell r="C2649" t="str">
            <v>Rv3084</v>
          </cell>
          <cell r="D2649" t="str">
            <v>intermediary metabolism and respiration</v>
          </cell>
        </row>
        <row r="2650">
          <cell r="C2650" t="str">
            <v>Rv3085</v>
          </cell>
          <cell r="D2650" t="str">
            <v>intermediary metabolism and respiration</v>
          </cell>
        </row>
        <row r="2651">
          <cell r="C2651" t="str">
            <v>Rv3086</v>
          </cell>
          <cell r="D2651" t="str">
            <v>intermediary metabolism and respiration</v>
          </cell>
        </row>
        <row r="2652">
          <cell r="C2652" t="str">
            <v>Rv3093c</v>
          </cell>
          <cell r="D2652" t="str">
            <v>intermediary metabolism and respiration</v>
          </cell>
        </row>
        <row r="2653">
          <cell r="C2653" t="str">
            <v>Rv3106</v>
          </cell>
          <cell r="D2653" t="str">
            <v>intermediary metabolism and respiration</v>
          </cell>
        </row>
        <row r="2654">
          <cell r="C2654" t="str">
            <v>Rv3109</v>
          </cell>
          <cell r="D2654" t="str">
            <v>intermediary metabolism and respiration</v>
          </cell>
        </row>
        <row r="2655">
          <cell r="C2655" t="str">
            <v>Rv3110</v>
          </cell>
          <cell r="D2655" t="str">
            <v>intermediary metabolism and respiration</v>
          </cell>
        </row>
        <row r="2656">
          <cell r="C2656" t="str">
            <v>Rv3111</v>
          </cell>
          <cell r="D2656" t="str">
            <v>intermediary metabolism and respiration</v>
          </cell>
        </row>
        <row r="2657">
          <cell r="C2657" t="str">
            <v>Rv3112</v>
          </cell>
          <cell r="D2657" t="str">
            <v>intermediary metabolism and respiration</v>
          </cell>
        </row>
        <row r="2658">
          <cell r="C2658" t="str">
            <v>Rv3113</v>
          </cell>
          <cell r="D2658" t="str">
            <v>intermediary metabolism and respiration</v>
          </cell>
        </row>
        <row r="2659">
          <cell r="C2659" t="str">
            <v>Rv3116</v>
          </cell>
          <cell r="D2659" t="str">
            <v>intermediary metabolism and respiration</v>
          </cell>
        </row>
        <row r="2660">
          <cell r="C2660" t="str">
            <v>Rv3117</v>
          </cell>
          <cell r="D2660" t="str">
            <v>intermediary metabolism and respiration</v>
          </cell>
        </row>
        <row r="2661">
          <cell r="C2661" t="str">
            <v>Rv3118</v>
          </cell>
          <cell r="D2661" t="str">
            <v>intermediary metabolism and respiration</v>
          </cell>
        </row>
        <row r="2662">
          <cell r="C2662" t="str">
            <v>Rv3119</v>
          </cell>
          <cell r="D2662" t="str">
            <v>intermediary metabolism and respiration</v>
          </cell>
        </row>
        <row r="2663">
          <cell r="C2663" t="str">
            <v>Rv3121</v>
          </cell>
          <cell r="D2663" t="str">
            <v>intermediary metabolism and respiration</v>
          </cell>
        </row>
        <row r="2664">
          <cell r="C2664" t="str">
            <v>Rv3137</v>
          </cell>
          <cell r="D2664" t="str">
            <v>intermediary metabolism and respiration</v>
          </cell>
        </row>
        <row r="2665">
          <cell r="C2665" t="str">
            <v>Rv3138</v>
          </cell>
          <cell r="D2665" t="str">
            <v>intermediary metabolism and respiration</v>
          </cell>
        </row>
        <row r="2666">
          <cell r="C2666" t="str">
            <v>Rv3145</v>
          </cell>
          <cell r="D2666" t="str">
            <v>intermediary metabolism and respiration</v>
          </cell>
        </row>
        <row r="2667">
          <cell r="C2667" t="str">
            <v>Rv3146</v>
          </cell>
          <cell r="D2667" t="str">
            <v>intermediary metabolism and respiration</v>
          </cell>
        </row>
        <row r="2668">
          <cell r="C2668" t="str">
            <v>Rv3147</v>
          </cell>
          <cell r="D2668" t="str">
            <v>intermediary metabolism and respiration</v>
          </cell>
        </row>
        <row r="2669">
          <cell r="C2669" t="str">
            <v>Rv3148</v>
          </cell>
          <cell r="D2669" t="str">
            <v>intermediary metabolism and respiration</v>
          </cell>
        </row>
        <row r="2670">
          <cell r="C2670" t="str">
            <v>Rv3149</v>
          </cell>
          <cell r="D2670" t="str">
            <v>intermediary metabolism and respiration</v>
          </cell>
        </row>
        <row r="2671">
          <cell r="C2671" t="str">
            <v>Rv3150</v>
          </cell>
          <cell r="D2671" t="str">
            <v>intermediary metabolism and respiration</v>
          </cell>
        </row>
        <row r="2672">
          <cell r="C2672" t="str">
            <v>Rv3151</v>
          </cell>
          <cell r="D2672" t="str">
            <v>intermediary metabolism and respiration</v>
          </cell>
        </row>
        <row r="2673">
          <cell r="C2673" t="str">
            <v>Rv3152</v>
          </cell>
          <cell r="D2673" t="str">
            <v>intermediary metabolism and respiration</v>
          </cell>
        </row>
        <row r="2674">
          <cell r="C2674" t="str">
            <v>Rv3153</v>
          </cell>
          <cell r="D2674" t="str">
            <v>intermediary metabolism and respiration</v>
          </cell>
        </row>
        <row r="2675">
          <cell r="C2675" t="str">
            <v>Rv3154</v>
          </cell>
          <cell r="D2675" t="str">
            <v>intermediary metabolism and respiration</v>
          </cell>
        </row>
        <row r="2676">
          <cell r="C2676" t="str">
            <v>Rv3155</v>
          </cell>
          <cell r="D2676" t="str">
            <v>intermediary metabolism and respiration</v>
          </cell>
        </row>
        <row r="2677">
          <cell r="C2677" t="str">
            <v>Rv3156</v>
          </cell>
          <cell r="D2677" t="str">
            <v>intermediary metabolism and respiration</v>
          </cell>
        </row>
        <row r="2678">
          <cell r="C2678" t="str">
            <v>Rv3157</v>
          </cell>
          <cell r="D2678" t="str">
            <v>intermediary metabolism and respiration</v>
          </cell>
        </row>
        <row r="2679">
          <cell r="C2679" t="str">
            <v>Rv3158</v>
          </cell>
          <cell r="D2679" t="str">
            <v>intermediary metabolism and respiration</v>
          </cell>
        </row>
        <row r="2680">
          <cell r="C2680" t="str">
            <v>Rv3161c</v>
          </cell>
          <cell r="D2680" t="str">
            <v>intermediary metabolism and respiration</v>
          </cell>
        </row>
        <row r="2681">
          <cell r="C2681" t="str">
            <v>Rv3170</v>
          </cell>
          <cell r="D2681" t="str">
            <v>intermediary metabolism and respiration</v>
          </cell>
        </row>
        <row r="2682">
          <cell r="C2682" t="str">
            <v>Rv3174</v>
          </cell>
          <cell r="D2682" t="str">
            <v>intermediary metabolism and respiration</v>
          </cell>
        </row>
        <row r="2683">
          <cell r="C2683" t="str">
            <v>Rv3175</v>
          </cell>
          <cell r="D2683" t="str">
            <v>intermediary metabolism and respiration</v>
          </cell>
        </row>
        <row r="2684">
          <cell r="C2684" t="str">
            <v>Rv3198A</v>
          </cell>
          <cell r="D2684" t="str">
            <v>intermediary metabolism and respiration</v>
          </cell>
        </row>
        <row r="2685">
          <cell r="C2685" t="str">
            <v>Rv3199c</v>
          </cell>
          <cell r="D2685" t="str">
            <v>intermediary metabolism and respiration</v>
          </cell>
        </row>
        <row r="2686">
          <cell r="C2686" t="str">
            <v>Rv3203</v>
          </cell>
          <cell r="D2686" t="str">
            <v>intermediary metabolism and respiration</v>
          </cell>
        </row>
        <row r="2687">
          <cell r="C2687" t="str">
            <v>Rv3206c</v>
          </cell>
          <cell r="D2687" t="str">
            <v>intermediary metabolism and respiration</v>
          </cell>
        </row>
        <row r="2688">
          <cell r="C2688" t="str">
            <v>Rv3214</v>
          </cell>
          <cell r="D2688" t="str">
            <v>intermediary metabolism and respiration</v>
          </cell>
        </row>
        <row r="2689">
          <cell r="C2689" t="str">
            <v>Rv3215</v>
          </cell>
          <cell r="D2689" t="str">
            <v>intermediary metabolism and respiration</v>
          </cell>
        </row>
        <row r="2690">
          <cell r="C2690" t="str">
            <v>Rv3216</v>
          </cell>
          <cell r="D2690" t="str">
            <v>intermediary metabolism and respiration</v>
          </cell>
        </row>
        <row r="2691">
          <cell r="C2691" t="str">
            <v>Rv3224</v>
          </cell>
          <cell r="D2691" t="str">
            <v>intermediary metabolism and respiration</v>
          </cell>
        </row>
        <row r="2692">
          <cell r="C2692" t="str">
            <v>Rv3225c</v>
          </cell>
          <cell r="D2692" t="str">
            <v>intermediary metabolism and respiration</v>
          </cell>
        </row>
        <row r="2693">
          <cell r="C2693" t="str">
            <v>Rv3227</v>
          </cell>
          <cell r="D2693" t="str">
            <v>intermediary metabolism and respiration</v>
          </cell>
        </row>
        <row r="2694">
          <cell r="C2694" t="str">
            <v>Rv3230c</v>
          </cell>
          <cell r="D2694" t="str">
            <v>intermediary metabolism and respiration</v>
          </cell>
        </row>
        <row r="2695">
          <cell r="C2695" t="str">
            <v>Rv3232c</v>
          </cell>
          <cell r="D2695" t="str">
            <v>intermediary metabolism and respiration</v>
          </cell>
        </row>
        <row r="2696">
          <cell r="C2696" t="str">
            <v>Rv3247c</v>
          </cell>
          <cell r="D2696" t="str">
            <v>intermediary metabolism and respiration</v>
          </cell>
        </row>
        <row r="2697">
          <cell r="C2697" t="str">
            <v>Rv3248c</v>
          </cell>
          <cell r="D2697" t="str">
            <v>intermediary metabolism and respiration</v>
          </cell>
        </row>
        <row r="2698">
          <cell r="C2698" t="str">
            <v>Rv3250c</v>
          </cell>
          <cell r="D2698" t="str">
            <v>intermediary metabolism and respiration</v>
          </cell>
        </row>
        <row r="2699">
          <cell r="C2699" t="str">
            <v>Rv3251c</v>
          </cell>
          <cell r="D2699" t="str">
            <v>intermediary metabolism and respiration</v>
          </cell>
        </row>
        <row r="2700">
          <cell r="C2700" t="str">
            <v>Rv3255c</v>
          </cell>
          <cell r="D2700" t="str">
            <v>intermediary metabolism and respiration</v>
          </cell>
        </row>
        <row r="2701">
          <cell r="C2701" t="str">
            <v>Rv3257c</v>
          </cell>
          <cell r="D2701" t="str">
            <v>intermediary metabolism and respiration</v>
          </cell>
        </row>
        <row r="2702">
          <cell r="C2702" t="str">
            <v>Rv3261</v>
          </cell>
          <cell r="D2702" t="str">
            <v>intermediary metabolism and respiration</v>
          </cell>
        </row>
        <row r="2703">
          <cell r="C2703" t="str">
            <v>Rv3262</v>
          </cell>
          <cell r="D2703" t="str">
            <v>intermediary metabolism and respiration</v>
          </cell>
        </row>
        <row r="2704">
          <cell r="C2704" t="str">
            <v>Rv3266c</v>
          </cell>
          <cell r="D2704" t="str">
            <v>intermediary metabolism and respiration</v>
          </cell>
        </row>
        <row r="2705">
          <cell r="C2705" t="str">
            <v>Rv3273</v>
          </cell>
          <cell r="D2705" t="str">
            <v>intermediary metabolism and respiration</v>
          </cell>
        </row>
        <row r="2706">
          <cell r="C2706" t="str">
            <v>Rv3275c</v>
          </cell>
          <cell r="D2706" t="str">
            <v>intermediary metabolism and respiration</v>
          </cell>
        </row>
        <row r="2707">
          <cell r="C2707" t="str">
            <v>Rv3276c</v>
          </cell>
          <cell r="D2707" t="str">
            <v>intermediary metabolism and respiration</v>
          </cell>
        </row>
        <row r="2708">
          <cell r="C2708" t="str">
            <v>Rv3279c</v>
          </cell>
          <cell r="D2708" t="str">
            <v>intermediary metabolism and respiration</v>
          </cell>
        </row>
        <row r="2709">
          <cell r="C2709" t="str">
            <v>Rv3283</v>
          </cell>
          <cell r="D2709" t="str">
            <v>intermediary metabolism and respiration</v>
          </cell>
        </row>
        <row r="2710">
          <cell r="C2710" t="str">
            <v>Rv3290c</v>
          </cell>
          <cell r="D2710" t="str">
            <v>intermediary metabolism and respiration</v>
          </cell>
        </row>
        <row r="2711">
          <cell r="C2711" t="str">
            <v>Rv3293</v>
          </cell>
          <cell r="D2711" t="str">
            <v>intermediary metabolism and respiration</v>
          </cell>
        </row>
        <row r="2712">
          <cell r="C2712" t="str">
            <v>Rv3299c</v>
          </cell>
          <cell r="D2712" t="str">
            <v>intermediary metabolism and respiration</v>
          </cell>
        </row>
        <row r="2713">
          <cell r="C2713" t="str">
            <v>Rv3302c</v>
          </cell>
          <cell r="D2713" t="str">
            <v>intermediary metabolism and respiration</v>
          </cell>
        </row>
        <row r="2714">
          <cell r="C2714" t="str">
            <v>Rv3303c</v>
          </cell>
          <cell r="D2714" t="str">
            <v>intermediary metabolism and respiration</v>
          </cell>
        </row>
        <row r="2715">
          <cell r="C2715" t="str">
            <v>Rv3305c</v>
          </cell>
          <cell r="D2715" t="str">
            <v>intermediary metabolism and respiration</v>
          </cell>
        </row>
        <row r="2716">
          <cell r="C2716" t="str">
            <v>Rv3306c</v>
          </cell>
          <cell r="D2716" t="str">
            <v>intermediary metabolism and respiration</v>
          </cell>
        </row>
        <row r="2717">
          <cell r="C2717" t="str">
            <v>Rv3307</v>
          </cell>
          <cell r="D2717" t="str">
            <v>intermediary metabolism and respiration</v>
          </cell>
        </row>
        <row r="2718">
          <cell r="C2718" t="str">
            <v>Rv3308</v>
          </cell>
          <cell r="D2718" t="str">
            <v>intermediary metabolism and respiration</v>
          </cell>
        </row>
        <row r="2719">
          <cell r="C2719" t="str">
            <v>Rv3309c</v>
          </cell>
          <cell r="D2719" t="str">
            <v>intermediary metabolism and respiration</v>
          </cell>
        </row>
        <row r="2720">
          <cell r="C2720" t="str">
            <v>Rv3313c</v>
          </cell>
          <cell r="D2720" t="str">
            <v>intermediary metabolism and respiration</v>
          </cell>
        </row>
        <row r="2721">
          <cell r="C2721" t="str">
            <v>Rv3314c</v>
          </cell>
          <cell r="D2721" t="str">
            <v>intermediary metabolism and respiration</v>
          </cell>
        </row>
        <row r="2722">
          <cell r="C2722" t="str">
            <v>Rv3315c</v>
          </cell>
          <cell r="D2722" t="str">
            <v>intermediary metabolism and respiration</v>
          </cell>
        </row>
        <row r="2723">
          <cell r="C2723" t="str">
            <v>Rv3316</v>
          </cell>
          <cell r="D2723" t="str">
            <v>intermediary metabolism and respiration</v>
          </cell>
        </row>
        <row r="2724">
          <cell r="C2724" t="str">
            <v>Rv3317</v>
          </cell>
          <cell r="D2724" t="str">
            <v>intermediary metabolism and respiration</v>
          </cell>
        </row>
        <row r="2725">
          <cell r="C2725" t="str">
            <v>Rv3318</v>
          </cell>
          <cell r="D2725" t="str">
            <v>intermediary metabolism and respiration</v>
          </cell>
        </row>
        <row r="2726">
          <cell r="C2726" t="str">
            <v>Rv3319</v>
          </cell>
          <cell r="D2726" t="str">
            <v>intermediary metabolism and respiration</v>
          </cell>
        </row>
        <row r="2727">
          <cell r="C2727" t="str">
            <v>Rv3322c</v>
          </cell>
          <cell r="D2727" t="str">
            <v>intermediary metabolism and respiration</v>
          </cell>
        </row>
        <row r="2728">
          <cell r="C2728" t="str">
            <v>Rv3323c</v>
          </cell>
          <cell r="D2728" t="str">
            <v>intermediary metabolism and respiration</v>
          </cell>
        </row>
        <row r="2729">
          <cell r="C2729" t="str">
            <v>Rv3324c</v>
          </cell>
          <cell r="D2729" t="str">
            <v>intermediary metabolism and respiration</v>
          </cell>
        </row>
        <row r="2730">
          <cell r="C2730" t="str">
            <v>Rv3324A</v>
          </cell>
          <cell r="D2730" t="str">
            <v>intermediary metabolism and respiration</v>
          </cell>
        </row>
        <row r="2731">
          <cell r="C2731" t="str">
            <v>Rv3329</v>
          </cell>
          <cell r="D2731" t="str">
            <v>intermediary metabolism and respiration</v>
          </cell>
        </row>
        <row r="2732">
          <cell r="C2732" t="str">
            <v>Rv3339c</v>
          </cell>
          <cell r="D2732" t="str">
            <v>intermediary metabolism and respiration</v>
          </cell>
        </row>
        <row r="2733">
          <cell r="C2733" t="str">
            <v>Rv3340</v>
          </cell>
          <cell r="D2733" t="str">
            <v>intermediary metabolism and respiration</v>
          </cell>
        </row>
        <row r="2734">
          <cell r="C2734" t="str">
            <v>Rv3341</v>
          </cell>
          <cell r="D2734" t="str">
            <v>intermediary metabolism and respiration</v>
          </cell>
        </row>
        <row r="2735">
          <cell r="C2735" t="str">
            <v>Rv3342</v>
          </cell>
          <cell r="D2735" t="str">
            <v>intermediary metabolism and respiration</v>
          </cell>
        </row>
        <row r="2736">
          <cell r="C2736" t="str">
            <v>Rv3352c</v>
          </cell>
          <cell r="D2736" t="str">
            <v>intermediary metabolism and respiration</v>
          </cell>
        </row>
        <row r="2737">
          <cell r="C2737" t="str">
            <v>Rv3356c</v>
          </cell>
          <cell r="D2737" t="str">
            <v>intermediary metabolism and respiration</v>
          </cell>
        </row>
        <row r="2738">
          <cell r="C2738" t="str">
            <v>Rv3359</v>
          </cell>
          <cell r="D2738" t="str">
            <v>intermediary metabolism and respiration</v>
          </cell>
        </row>
        <row r="2739">
          <cell r="C2739" t="str">
            <v>Rv3368c</v>
          </cell>
          <cell r="D2739" t="str">
            <v>intermediary metabolism and respiration</v>
          </cell>
        </row>
        <row r="2740">
          <cell r="C2740" t="str">
            <v>Rv3375</v>
          </cell>
          <cell r="D2740" t="str">
            <v>intermediary metabolism and respiration</v>
          </cell>
        </row>
        <row r="2741">
          <cell r="C2741" t="str">
            <v>Rv3377c</v>
          </cell>
          <cell r="D2741" t="str">
            <v>intermediary metabolism and respiration</v>
          </cell>
        </row>
        <row r="2742">
          <cell r="C2742" t="str">
            <v>Rv3378c</v>
          </cell>
          <cell r="D2742" t="str">
            <v>intermediary metabolism and respiration</v>
          </cell>
        </row>
        <row r="2743">
          <cell r="C2743" t="str">
            <v>Rv3379c</v>
          </cell>
          <cell r="D2743" t="str">
            <v>intermediary metabolism and respiration</v>
          </cell>
        </row>
        <row r="2744">
          <cell r="C2744" t="str">
            <v>Rv3389c</v>
          </cell>
          <cell r="D2744" t="str">
            <v>intermediary metabolism and respiration</v>
          </cell>
        </row>
        <row r="2745">
          <cell r="C2745" t="str">
            <v>Rv3393</v>
          </cell>
          <cell r="D2745" t="str">
            <v>intermediary metabolism and respiration</v>
          </cell>
        </row>
        <row r="2746">
          <cell r="C2746" t="str">
            <v>Rv3396c</v>
          </cell>
          <cell r="D2746" t="str">
            <v>intermediary metabolism and respiration</v>
          </cell>
        </row>
        <row r="2747">
          <cell r="C2747" t="str">
            <v>Rv3397c</v>
          </cell>
          <cell r="D2747" t="str">
            <v>intermediary metabolism and respiration</v>
          </cell>
        </row>
        <row r="2748">
          <cell r="C2748" t="str">
            <v>Rv3400</v>
          </cell>
          <cell r="D2748" t="str">
            <v>intermediary metabolism and respiration</v>
          </cell>
        </row>
        <row r="2749">
          <cell r="C2749" t="str">
            <v>Rv3401</v>
          </cell>
          <cell r="D2749" t="str">
            <v>intermediary metabolism and respiration</v>
          </cell>
        </row>
        <row r="2750">
          <cell r="C2750" t="str">
            <v>Rv3406</v>
          </cell>
          <cell r="D2750" t="str">
            <v>intermediary metabolism and respiration</v>
          </cell>
        </row>
        <row r="2751">
          <cell r="C2751" t="str">
            <v>Rv3410c</v>
          </cell>
          <cell r="D2751" t="str">
            <v>intermediary metabolism and respiration</v>
          </cell>
        </row>
        <row r="2752">
          <cell r="C2752" t="str">
            <v>Rv3411c</v>
          </cell>
          <cell r="D2752" t="str">
            <v>intermediary metabolism and respiration</v>
          </cell>
        </row>
        <row r="2753">
          <cell r="C2753" t="str">
            <v>Rv3419c</v>
          </cell>
          <cell r="D2753" t="str">
            <v>intermediary metabolism and respiration</v>
          </cell>
        </row>
        <row r="2754">
          <cell r="C2754" t="str">
            <v>Rv3423c</v>
          </cell>
          <cell r="D2754" t="str">
            <v>intermediary metabolism and respiration</v>
          </cell>
        </row>
        <row r="2755">
          <cell r="C2755" t="str">
            <v>Rv3432c</v>
          </cell>
          <cell r="D2755" t="str">
            <v>intermediary metabolism and respiration</v>
          </cell>
        </row>
        <row r="2756">
          <cell r="C2756" t="str">
            <v>Rv3436c</v>
          </cell>
          <cell r="D2756" t="str">
            <v>intermediary metabolism and respiration</v>
          </cell>
        </row>
        <row r="2757">
          <cell r="C2757" t="str">
            <v>Rv3441c</v>
          </cell>
          <cell r="D2757" t="str">
            <v>intermediary metabolism and respiration</v>
          </cell>
        </row>
        <row r="2758">
          <cell r="C2758" t="str">
            <v>Rv3449</v>
          </cell>
          <cell r="D2758" t="str">
            <v>intermediary metabolism and respiration</v>
          </cell>
        </row>
        <row r="2759">
          <cell r="C2759" t="str">
            <v>Rv3464</v>
          </cell>
          <cell r="D2759" t="str">
            <v>intermediary metabolism and respiration</v>
          </cell>
        </row>
        <row r="2760">
          <cell r="C2760" t="str">
            <v>Rv3465</v>
          </cell>
          <cell r="D2760" t="str">
            <v>intermediary metabolism and respiration</v>
          </cell>
        </row>
        <row r="2761">
          <cell r="C2761" t="str">
            <v>Rv3468c</v>
          </cell>
          <cell r="D2761" t="str">
            <v>intermediary metabolism and respiration</v>
          </cell>
        </row>
        <row r="2762">
          <cell r="C2762" t="str">
            <v>Rv3469c</v>
          </cell>
          <cell r="D2762" t="str">
            <v>intermediary metabolism and respiration</v>
          </cell>
        </row>
        <row r="2763">
          <cell r="C2763" t="str">
            <v>Rv3470c</v>
          </cell>
          <cell r="D2763" t="str">
            <v>intermediary metabolism and respiration</v>
          </cell>
        </row>
        <row r="2764">
          <cell r="C2764" t="str">
            <v>Rv3485c</v>
          </cell>
          <cell r="D2764" t="str">
            <v>intermediary metabolism and respiration</v>
          </cell>
        </row>
        <row r="2765">
          <cell r="C2765" t="str">
            <v>Rv3487c</v>
          </cell>
          <cell r="D2765" t="str">
            <v>intermediary metabolism and respiration</v>
          </cell>
        </row>
        <row r="2766">
          <cell r="C2766" t="str">
            <v>Rv3502c</v>
          </cell>
          <cell r="D2766" t="str">
            <v>intermediary metabolism and respiration</v>
          </cell>
        </row>
        <row r="2767">
          <cell r="C2767" t="str">
            <v>Rv3503c</v>
          </cell>
          <cell r="D2767" t="str">
            <v>intermediary metabolism and respiration</v>
          </cell>
        </row>
        <row r="2768">
          <cell r="C2768" t="str">
            <v>Rv3509c</v>
          </cell>
          <cell r="D2768" t="str">
            <v>intermediary metabolism and respiration</v>
          </cell>
        </row>
        <row r="2769">
          <cell r="C2769" t="str">
            <v>Rv3518c</v>
          </cell>
          <cell r="D2769" t="str">
            <v>intermediary metabolism and respiration</v>
          </cell>
        </row>
        <row r="2770">
          <cell r="C2770" t="str">
            <v>Rv3520c</v>
          </cell>
          <cell r="D2770" t="str">
            <v>intermediary metabolism and respiration</v>
          </cell>
        </row>
        <row r="2771">
          <cell r="C2771" t="str">
            <v>Rv3525c</v>
          </cell>
          <cell r="D2771" t="str">
            <v>intermediary metabolism and respiration</v>
          </cell>
        </row>
        <row r="2772">
          <cell r="C2772" t="str">
            <v>Rv3526</v>
          </cell>
          <cell r="D2772" t="str">
            <v>intermediary metabolism and respiration</v>
          </cell>
        </row>
        <row r="2773">
          <cell r="C2773" t="str">
            <v>Rv3530c</v>
          </cell>
          <cell r="D2773" t="str">
            <v>intermediary metabolism and respiration</v>
          </cell>
        </row>
        <row r="2774">
          <cell r="C2774" t="str">
            <v>Rv3534c</v>
          </cell>
          <cell r="D2774" t="str">
            <v>intermediary metabolism and respiration</v>
          </cell>
        </row>
        <row r="2775">
          <cell r="C2775" t="str">
            <v>Rv3535c</v>
          </cell>
          <cell r="D2775" t="str">
            <v>intermediary metabolism and respiration</v>
          </cell>
        </row>
        <row r="2776">
          <cell r="C2776" t="str">
            <v>Rv3536c</v>
          </cell>
          <cell r="D2776" t="str">
            <v>intermediary metabolism and respiration</v>
          </cell>
        </row>
        <row r="2777">
          <cell r="C2777" t="str">
            <v>Rv3537</v>
          </cell>
          <cell r="D2777" t="str">
            <v>intermediary metabolism and respiration</v>
          </cell>
        </row>
        <row r="2778">
          <cell r="C2778" t="str">
            <v>Rv3538</v>
          </cell>
          <cell r="D2778" t="str">
            <v>intermediary metabolism and respiration</v>
          </cell>
        </row>
        <row r="2779">
          <cell r="C2779" t="str">
            <v>Rv3545c</v>
          </cell>
          <cell r="D2779" t="str">
            <v>intermediary metabolism and respiration</v>
          </cell>
        </row>
        <row r="2780">
          <cell r="C2780" t="str">
            <v>Rv3547</v>
          </cell>
          <cell r="D2780" t="str">
            <v>intermediary metabolism and respiration</v>
          </cell>
        </row>
        <row r="2781">
          <cell r="C2781" t="str">
            <v>Rv3548c</v>
          </cell>
          <cell r="D2781" t="str">
            <v>intermediary metabolism and respiration</v>
          </cell>
        </row>
        <row r="2782">
          <cell r="C2782" t="str">
            <v>Rv3549c</v>
          </cell>
          <cell r="D2782" t="str">
            <v>intermediary metabolism and respiration</v>
          </cell>
        </row>
        <row r="2783">
          <cell r="C2783" t="str">
            <v>Rv3551</v>
          </cell>
          <cell r="D2783" t="str">
            <v>intermediary metabolism and respiration</v>
          </cell>
        </row>
        <row r="2784">
          <cell r="C2784" t="str">
            <v>Rv3552</v>
          </cell>
          <cell r="D2784" t="str">
            <v>intermediary metabolism and respiration</v>
          </cell>
        </row>
        <row r="2785">
          <cell r="C2785" t="str">
            <v>Rv3553</v>
          </cell>
          <cell r="D2785" t="str">
            <v>intermediary metabolism and respiration</v>
          </cell>
        </row>
        <row r="2786">
          <cell r="C2786" t="str">
            <v>Rv3554</v>
          </cell>
          <cell r="D2786" t="str">
            <v>intermediary metabolism and respiration</v>
          </cell>
        </row>
        <row r="2787">
          <cell r="C2787" t="str">
            <v>Rv3559c</v>
          </cell>
          <cell r="D2787" t="str">
            <v>intermediary metabolism and respiration</v>
          </cell>
        </row>
        <row r="2788">
          <cell r="C2788" t="str">
            <v>Rv3565</v>
          </cell>
          <cell r="D2788" t="str">
            <v>intermediary metabolism and respiration</v>
          </cell>
        </row>
        <row r="2789">
          <cell r="C2789" t="str">
            <v>Rv3566c</v>
          </cell>
          <cell r="D2789" t="str">
            <v>intermediary metabolism and respiration</v>
          </cell>
        </row>
        <row r="2790">
          <cell r="C2790" t="str">
            <v>Rv3567c</v>
          </cell>
          <cell r="D2790" t="str">
            <v>intermediary metabolism and respiration</v>
          </cell>
        </row>
        <row r="2791">
          <cell r="C2791" t="str">
            <v>Rv3568c</v>
          </cell>
          <cell r="D2791" t="str">
            <v>intermediary metabolism and respiration</v>
          </cell>
        </row>
        <row r="2792">
          <cell r="C2792" t="str">
            <v>Rv3569c</v>
          </cell>
          <cell r="D2792" t="str">
            <v>intermediary metabolism and respiration</v>
          </cell>
        </row>
        <row r="2793">
          <cell r="C2793" t="str">
            <v>Rv3570c</v>
          </cell>
          <cell r="D2793" t="str">
            <v>intermediary metabolism and respiration</v>
          </cell>
        </row>
        <row r="2794">
          <cell r="C2794" t="str">
            <v>Rv3571</v>
          </cell>
          <cell r="D2794" t="str">
            <v>intermediary metabolism and respiration</v>
          </cell>
        </row>
        <row r="2795">
          <cell r="C2795" t="str">
            <v>Rv3579c</v>
          </cell>
          <cell r="D2795" t="str">
            <v>intermediary metabolism and respiration</v>
          </cell>
        </row>
        <row r="2796">
          <cell r="C2796" t="str">
            <v>Rv3581c</v>
          </cell>
          <cell r="D2796" t="str">
            <v>intermediary metabolism and respiration</v>
          </cell>
        </row>
        <row r="2797">
          <cell r="C2797" t="str">
            <v>Rv3582c</v>
          </cell>
          <cell r="D2797" t="str">
            <v>intermediary metabolism and respiration</v>
          </cell>
        </row>
        <row r="2798">
          <cell r="C2798" t="str">
            <v>Rv3588c</v>
          </cell>
          <cell r="D2798" t="str">
            <v>intermediary metabolism and respiration</v>
          </cell>
        </row>
        <row r="2799">
          <cell r="C2799" t="str">
            <v>Rv3591c</v>
          </cell>
          <cell r="D2799" t="str">
            <v>intermediary metabolism and respiration</v>
          </cell>
        </row>
        <row r="2800">
          <cell r="C2800" t="str">
            <v>Rv3592</v>
          </cell>
          <cell r="D2800" t="str">
            <v>intermediary metabolism and respiration</v>
          </cell>
        </row>
        <row r="2801">
          <cell r="C2801" t="str">
            <v>Rv3596c</v>
          </cell>
          <cell r="D2801" t="str">
            <v>intermediary metabolism and respiration</v>
          </cell>
        </row>
        <row r="2802">
          <cell r="C2802" t="str">
            <v>Rv3601c</v>
          </cell>
          <cell r="D2802" t="str">
            <v>intermediary metabolism and respiration</v>
          </cell>
        </row>
        <row r="2803">
          <cell r="C2803" t="str">
            <v>Rv3602c</v>
          </cell>
          <cell r="D2803" t="str">
            <v>intermediary metabolism and respiration</v>
          </cell>
        </row>
        <row r="2804">
          <cell r="C2804" t="str">
            <v>Rv3606c</v>
          </cell>
          <cell r="D2804" t="str">
            <v>intermediary metabolism and respiration</v>
          </cell>
        </row>
        <row r="2805">
          <cell r="C2805" t="str">
            <v>Rv3607c</v>
          </cell>
          <cell r="D2805" t="str">
            <v>intermediary metabolism and respiration</v>
          </cell>
        </row>
        <row r="2806">
          <cell r="C2806" t="str">
            <v>Rv3608c</v>
          </cell>
          <cell r="D2806" t="str">
            <v>intermediary metabolism and respiration</v>
          </cell>
        </row>
        <row r="2807">
          <cell r="C2807" t="str">
            <v>Rv3609c</v>
          </cell>
          <cell r="D2807" t="str">
            <v>intermediary metabolism and respiration</v>
          </cell>
        </row>
        <row r="2808">
          <cell r="C2808" t="str">
            <v>Rv3618</v>
          </cell>
          <cell r="D2808" t="str">
            <v>intermediary metabolism and respiration</v>
          </cell>
        </row>
        <row r="2809">
          <cell r="C2809" t="str">
            <v>Rv3624c</v>
          </cell>
          <cell r="D2809" t="str">
            <v>intermediary metabolism and respiration</v>
          </cell>
        </row>
        <row r="2810">
          <cell r="C2810" t="str">
            <v>Rv3628</v>
          </cell>
          <cell r="D2810" t="str">
            <v>intermediary metabolism and respiration</v>
          </cell>
        </row>
        <row r="2811">
          <cell r="C2811" t="str">
            <v>Rv3631</v>
          </cell>
          <cell r="D2811" t="str">
            <v>intermediary metabolism and respiration</v>
          </cell>
        </row>
        <row r="2812">
          <cell r="C2812" t="str">
            <v>Rv3634c</v>
          </cell>
          <cell r="D2812" t="str">
            <v>intermediary metabolism and respiration</v>
          </cell>
        </row>
        <row r="2813">
          <cell r="C2813" t="str">
            <v>Rv3668c</v>
          </cell>
          <cell r="D2813" t="str">
            <v>intermediary metabolism and respiration</v>
          </cell>
        </row>
        <row r="2814">
          <cell r="C2814" t="str">
            <v>Rv3671c</v>
          </cell>
          <cell r="D2814" t="str">
            <v>intermediary metabolism and respiration</v>
          </cell>
        </row>
        <row r="2815">
          <cell r="C2815" t="str">
            <v>Rv3673c</v>
          </cell>
          <cell r="D2815" t="str">
            <v>intermediary metabolism and respiration</v>
          </cell>
        </row>
        <row r="2816">
          <cell r="C2816" t="str">
            <v>Rv3677c</v>
          </cell>
          <cell r="D2816" t="str">
            <v>intermediary metabolism and respiration</v>
          </cell>
        </row>
        <row r="2817">
          <cell r="C2817" t="str">
            <v>Rv3684</v>
          </cell>
          <cell r="D2817" t="str">
            <v>intermediary metabolism and respiration</v>
          </cell>
        </row>
        <row r="2818">
          <cell r="C2818" t="str">
            <v>Rv3685c</v>
          </cell>
          <cell r="D2818" t="str">
            <v>intermediary metabolism and respiration</v>
          </cell>
        </row>
        <row r="2819">
          <cell r="C2819" t="str">
            <v>Rv3696c</v>
          </cell>
          <cell r="D2819" t="str">
            <v>intermediary metabolism and respiration</v>
          </cell>
        </row>
        <row r="2820">
          <cell r="C2820" t="str">
            <v>Rv3700c</v>
          </cell>
          <cell r="D2820" t="str">
            <v>intermediary metabolism and respiration</v>
          </cell>
        </row>
        <row r="2821">
          <cell r="C2821" t="str">
            <v>Rv3704c</v>
          </cell>
          <cell r="D2821" t="str">
            <v>intermediary metabolism and respiration</v>
          </cell>
        </row>
        <row r="2822">
          <cell r="C2822" t="str">
            <v>Rv3708c</v>
          </cell>
          <cell r="D2822" t="str">
            <v>intermediary metabolism and respiration</v>
          </cell>
        </row>
        <row r="2823">
          <cell r="C2823" t="str">
            <v>Rv3709c</v>
          </cell>
          <cell r="D2823" t="str">
            <v>intermediary metabolism and respiration</v>
          </cell>
        </row>
        <row r="2824">
          <cell r="C2824" t="str">
            <v>Rv3710</v>
          </cell>
          <cell r="D2824" t="str">
            <v>intermediary metabolism and respiration</v>
          </cell>
        </row>
        <row r="2825">
          <cell r="C2825" t="str">
            <v>Rv3712</v>
          </cell>
          <cell r="D2825" t="str">
            <v>intermediary metabolism and respiration</v>
          </cell>
        </row>
        <row r="2826">
          <cell r="C2826" t="str">
            <v>Rv3713</v>
          </cell>
          <cell r="D2826" t="str">
            <v>intermediary metabolism and respiration</v>
          </cell>
        </row>
        <row r="2827">
          <cell r="C2827" t="str">
            <v>Rv3725</v>
          </cell>
          <cell r="D2827" t="str">
            <v>intermediary metabolism and respiration</v>
          </cell>
        </row>
        <row r="2828">
          <cell r="C2828" t="str">
            <v>Rv3726</v>
          </cell>
          <cell r="D2828" t="str">
            <v>intermediary metabolism and respiration</v>
          </cell>
        </row>
        <row r="2829">
          <cell r="C2829" t="str">
            <v>Rv3727</v>
          </cell>
          <cell r="D2829" t="str">
            <v>intermediary metabolism and respiration</v>
          </cell>
        </row>
        <row r="2830">
          <cell r="C2830" t="str">
            <v>Rv3729</v>
          </cell>
          <cell r="D2830" t="str">
            <v>intermediary metabolism and respiration</v>
          </cell>
        </row>
        <row r="2831">
          <cell r="C2831" t="str">
            <v>Rv3741c</v>
          </cell>
          <cell r="D2831" t="str">
            <v>intermediary metabolism and respiration</v>
          </cell>
        </row>
        <row r="2832">
          <cell r="C2832" t="str">
            <v>Rv3742c</v>
          </cell>
          <cell r="D2832" t="str">
            <v>intermediary metabolism and respiration</v>
          </cell>
        </row>
        <row r="2833">
          <cell r="C2833" t="str">
            <v>Rv3752c</v>
          </cell>
          <cell r="D2833" t="str">
            <v>intermediary metabolism and respiration</v>
          </cell>
        </row>
        <row r="2834">
          <cell r="C2834" t="str">
            <v>Rv3754</v>
          </cell>
          <cell r="D2834" t="str">
            <v>intermediary metabolism and respiration</v>
          </cell>
        </row>
        <row r="2835">
          <cell r="C2835" t="str">
            <v>Rv3762c</v>
          </cell>
          <cell r="D2835" t="str">
            <v>intermediary metabolism and respiration</v>
          </cell>
        </row>
        <row r="2836">
          <cell r="C2836" t="str">
            <v>Rv3772</v>
          </cell>
          <cell r="D2836" t="str">
            <v>intermediary metabolism and respiration</v>
          </cell>
        </row>
        <row r="2837">
          <cell r="C2837" t="str">
            <v>Rv3775</v>
          </cell>
          <cell r="D2837" t="str">
            <v>intermediary metabolism and respiration</v>
          </cell>
        </row>
        <row r="2838">
          <cell r="C2838" t="str">
            <v>Rv3777</v>
          </cell>
          <cell r="D2838" t="str">
            <v>intermediary metabolism and respiration</v>
          </cell>
        </row>
        <row r="2839">
          <cell r="C2839" t="str">
            <v>Rv3778c</v>
          </cell>
          <cell r="D2839" t="str">
            <v>intermediary metabolism and respiration</v>
          </cell>
        </row>
        <row r="2840">
          <cell r="C2840" t="str">
            <v>Rv3784</v>
          </cell>
          <cell r="D2840" t="str">
            <v>intermediary metabolism and respiration</v>
          </cell>
        </row>
        <row r="2841">
          <cell r="C2841" t="str">
            <v>Rv3814c</v>
          </cell>
          <cell r="D2841" t="str">
            <v>intermediary metabolism and respiration</v>
          </cell>
        </row>
        <row r="2842">
          <cell r="C2842" t="str">
            <v>Rv3815c</v>
          </cell>
          <cell r="D2842" t="str">
            <v>intermediary metabolism and respiration</v>
          </cell>
        </row>
        <row r="2843">
          <cell r="C2843" t="str">
            <v>Rv3816c</v>
          </cell>
          <cell r="D2843" t="str">
            <v>intermediary metabolism and respiration</v>
          </cell>
        </row>
        <row r="2844">
          <cell r="C2844" t="str">
            <v>Rv3817</v>
          </cell>
          <cell r="D2844" t="str">
            <v>intermediary metabolism and respiration</v>
          </cell>
        </row>
        <row r="2845">
          <cell r="C2845" t="str">
            <v>Rv3829c</v>
          </cell>
          <cell r="D2845" t="str">
            <v>intermediary metabolism and respiration</v>
          </cell>
        </row>
        <row r="2846">
          <cell r="C2846" t="str">
            <v>Rv3837c</v>
          </cell>
          <cell r="D2846" t="str">
            <v>intermediary metabolism and respiration</v>
          </cell>
        </row>
        <row r="2847">
          <cell r="C2847" t="str">
            <v>Rv3838c</v>
          </cell>
          <cell r="D2847" t="str">
            <v>intermediary metabolism and respiration</v>
          </cell>
        </row>
        <row r="2848">
          <cell r="C2848" t="str">
            <v>Rv3841</v>
          </cell>
          <cell r="D2848" t="str">
            <v>intermediary metabolism and respiration</v>
          </cell>
        </row>
        <row r="2849">
          <cell r="C2849" t="str">
            <v>Rv3842c</v>
          </cell>
          <cell r="D2849" t="str">
            <v>intermediary metabolism and respiration</v>
          </cell>
        </row>
        <row r="2850">
          <cell r="C2850" t="str">
            <v>Rv3854c</v>
          </cell>
          <cell r="D2850" t="str">
            <v>intermediary metabolism and respiration</v>
          </cell>
        </row>
        <row r="2851">
          <cell r="C2851" t="str">
            <v>Rv3858c</v>
          </cell>
          <cell r="D2851" t="str">
            <v>intermediary metabolism and respiration</v>
          </cell>
        </row>
        <row r="2852">
          <cell r="C2852" t="str">
            <v>Rv3859c</v>
          </cell>
          <cell r="D2852" t="str">
            <v>intermediary metabolism and respiration</v>
          </cell>
        </row>
        <row r="2853">
          <cell r="C2853" t="str">
            <v>Rv3883c</v>
          </cell>
          <cell r="D2853" t="str">
            <v>intermediary metabolism and respiration</v>
          </cell>
        </row>
        <row r="2854">
          <cell r="C2854" t="str">
            <v>Rv3886c</v>
          </cell>
          <cell r="D2854" t="str">
            <v>intermediary metabolism and respiration</v>
          </cell>
        </row>
        <row r="2855">
          <cell r="C2855" t="str">
            <v>Rv3913</v>
          </cell>
          <cell r="D2855" t="str">
            <v>intermediary metabolism and respiration</v>
          </cell>
        </row>
        <row r="2856">
          <cell r="C2856" t="str">
            <v>Rv3914</v>
          </cell>
          <cell r="D2856" t="str">
            <v>intermediary metabolism and respiration</v>
          </cell>
        </row>
        <row r="2857">
          <cell r="C2857" t="str">
            <v>Rv3915</v>
          </cell>
          <cell r="D2857" t="str">
            <v>intermediary metabolism and respiration</v>
          </cell>
        </row>
        <row r="2858">
          <cell r="C2858" t="str">
            <v>Rv0325</v>
          </cell>
          <cell r="D2858" t="str">
            <v>unknown function</v>
          </cell>
        </row>
        <row r="2859">
          <cell r="C2859" t="str">
            <v>Rv0326</v>
          </cell>
          <cell r="D2859" t="str">
            <v>unknown function</v>
          </cell>
        </row>
        <row r="2860">
          <cell r="C2860" t="str">
            <v>Rv1046c</v>
          </cell>
          <cell r="D2860" t="str">
            <v>unknown function</v>
          </cell>
        </row>
        <row r="2861">
          <cell r="C2861" t="str">
            <v>Rv1502</v>
          </cell>
          <cell r="D2861" t="str">
            <v>unknown function</v>
          </cell>
        </row>
        <row r="2862">
          <cell r="C2862" t="str">
            <v>Rv1506c</v>
          </cell>
          <cell r="D2862" t="str">
            <v>unknown function</v>
          </cell>
        </row>
        <row r="2863">
          <cell r="C2863" t="str">
            <v>Rv1507A</v>
          </cell>
          <cell r="D2863" t="str">
            <v>unknown function</v>
          </cell>
        </row>
        <row r="2864">
          <cell r="C2864" t="str">
            <v>Rv1509</v>
          </cell>
          <cell r="D2864" t="str">
            <v>unknown function</v>
          </cell>
        </row>
        <row r="2865">
          <cell r="C2865" t="str">
            <v>Rv1742</v>
          </cell>
          <cell r="D2865" t="str">
            <v>unknown function</v>
          </cell>
        </row>
        <row r="2866">
          <cell r="C2866" t="str">
            <v>Rv1954A</v>
          </cell>
          <cell r="D2866" t="str">
            <v>unknown function</v>
          </cell>
        </row>
        <row r="2867">
          <cell r="C2867" t="str">
            <v>Rv2084</v>
          </cell>
          <cell r="D2867" t="str">
            <v>unknown function</v>
          </cell>
        </row>
        <row r="2868">
          <cell r="C2868" t="str">
            <v>Rv2292c</v>
          </cell>
          <cell r="D2868" t="str">
            <v>unknown function</v>
          </cell>
        </row>
        <row r="2869">
          <cell r="C2869" t="str">
            <v>Rv2348c</v>
          </cell>
          <cell r="D2869" t="str">
            <v>unknown function</v>
          </cell>
        </row>
        <row r="2870">
          <cell r="C2870" t="str">
            <v>Rv2645</v>
          </cell>
          <cell r="D2870" t="str">
            <v>unknown function</v>
          </cell>
        </row>
        <row r="2871">
          <cell r="C2871" t="str">
            <v>Rv2818c</v>
          </cell>
          <cell r="D2871" t="str">
            <v>unknown function</v>
          </cell>
        </row>
        <row r="2872">
          <cell r="C2872" t="str">
            <v>Rv3599c</v>
          </cell>
          <cell r="D2872" t="str">
            <v>unknown function</v>
          </cell>
        </row>
        <row r="2873">
          <cell r="C2873" t="str">
            <v>Rv0014c</v>
          </cell>
          <cell r="D2873" t="str">
            <v>Regulatory proteins</v>
          </cell>
        </row>
        <row r="2874">
          <cell r="C2874" t="str">
            <v>Rv0015c</v>
          </cell>
          <cell r="D2874" t="str">
            <v>Regulatory proteins</v>
          </cell>
        </row>
        <row r="2875">
          <cell r="C2875" t="str">
            <v>Rv0018c</v>
          </cell>
          <cell r="D2875" t="str">
            <v>Regulatory proteins</v>
          </cell>
        </row>
        <row r="2876">
          <cell r="C2876" t="str">
            <v>Rv0019c</v>
          </cell>
          <cell r="D2876" t="str">
            <v>Regulatory proteins</v>
          </cell>
        </row>
        <row r="2877">
          <cell r="C2877" t="str">
            <v>Rv0020c</v>
          </cell>
          <cell r="D2877" t="str">
            <v>Regulatory proteins</v>
          </cell>
        </row>
        <row r="2878">
          <cell r="C2878" t="str">
            <v>Rv0022c</v>
          </cell>
          <cell r="D2878" t="str">
            <v>Regulatory proteins</v>
          </cell>
        </row>
        <row r="2879">
          <cell r="C2879" t="str">
            <v>Rv0023</v>
          </cell>
          <cell r="D2879" t="str">
            <v>Regulatory proteins</v>
          </cell>
        </row>
        <row r="2880">
          <cell r="C2880" t="str">
            <v>Rv0042c</v>
          </cell>
          <cell r="D2880" t="str">
            <v>Regulatory proteins</v>
          </cell>
        </row>
        <row r="2881">
          <cell r="C2881" t="str">
            <v>Rv0043c</v>
          </cell>
          <cell r="D2881" t="str">
            <v>Regulatory proteins</v>
          </cell>
        </row>
        <row r="2882">
          <cell r="C2882" t="str">
            <v>Rv0067c</v>
          </cell>
          <cell r="D2882" t="str">
            <v>Regulatory proteins</v>
          </cell>
        </row>
        <row r="2883">
          <cell r="C2883" t="str">
            <v>Rv0078</v>
          </cell>
          <cell r="D2883" t="str">
            <v>Regulatory proteins</v>
          </cell>
        </row>
        <row r="2884">
          <cell r="C2884" t="str">
            <v>Rv0081</v>
          </cell>
          <cell r="D2884" t="str">
            <v>Regulatory proteins</v>
          </cell>
        </row>
        <row r="2885">
          <cell r="C2885" t="str">
            <v>Rv0117</v>
          </cell>
          <cell r="D2885" t="str">
            <v>Regulatory proteins</v>
          </cell>
        </row>
        <row r="2886">
          <cell r="C2886" t="str">
            <v>Rv0135c</v>
          </cell>
          <cell r="D2886" t="str">
            <v>Regulatory proteins</v>
          </cell>
        </row>
        <row r="2887">
          <cell r="C2887" t="str">
            <v>Rv0144</v>
          </cell>
          <cell r="D2887" t="str">
            <v>Regulatory proteins</v>
          </cell>
        </row>
        <row r="2888">
          <cell r="C2888" t="str">
            <v>Rv0153c</v>
          </cell>
          <cell r="D2888" t="str">
            <v>Regulatory proteins</v>
          </cell>
        </row>
        <row r="2889">
          <cell r="C2889" t="str">
            <v>Rv0158</v>
          </cell>
          <cell r="D2889" t="str">
            <v>Regulatory proteins</v>
          </cell>
        </row>
        <row r="2890">
          <cell r="C2890" t="str">
            <v>Rv0165c</v>
          </cell>
          <cell r="D2890" t="str">
            <v>Regulatory proteins</v>
          </cell>
        </row>
        <row r="2891">
          <cell r="C2891" t="str">
            <v>Rv0195</v>
          </cell>
          <cell r="D2891" t="str">
            <v>Regulatory proteins</v>
          </cell>
        </row>
        <row r="2892">
          <cell r="C2892" t="str">
            <v>Rv0196</v>
          </cell>
          <cell r="D2892" t="str">
            <v>Regulatory proteins</v>
          </cell>
        </row>
        <row r="2893">
          <cell r="C2893" t="str">
            <v>Rv0212c</v>
          </cell>
          <cell r="D2893" t="str">
            <v>Regulatory proteins</v>
          </cell>
        </row>
        <row r="2894">
          <cell r="C2894" t="str">
            <v>Rv0232</v>
          </cell>
          <cell r="D2894" t="str">
            <v>Regulatory proteins</v>
          </cell>
        </row>
        <row r="2895">
          <cell r="C2895" t="str">
            <v>Rv0238</v>
          </cell>
          <cell r="D2895" t="str">
            <v>Regulatory proteins</v>
          </cell>
        </row>
        <row r="2896">
          <cell r="C2896" t="str">
            <v>Rv0260c</v>
          </cell>
          <cell r="D2896" t="str">
            <v>Regulatory proteins</v>
          </cell>
        </row>
        <row r="2897">
          <cell r="C2897" t="str">
            <v>Rv0273c</v>
          </cell>
          <cell r="D2897" t="str">
            <v>Regulatory proteins</v>
          </cell>
        </row>
        <row r="2898">
          <cell r="C2898" t="str">
            <v>Rv0275c</v>
          </cell>
          <cell r="D2898" t="str">
            <v>Regulatory proteins</v>
          </cell>
        </row>
        <row r="2899">
          <cell r="C2899" t="str">
            <v>Rv0302</v>
          </cell>
          <cell r="D2899" t="str">
            <v>Regulatory proteins</v>
          </cell>
        </row>
        <row r="2900">
          <cell r="C2900" t="str">
            <v>Rv0324</v>
          </cell>
          <cell r="D2900" t="str">
            <v>Regulatory proteins</v>
          </cell>
        </row>
        <row r="2901">
          <cell r="C2901" t="str">
            <v>Rv0328</v>
          </cell>
          <cell r="D2901" t="str">
            <v>Regulatory proteins</v>
          </cell>
        </row>
        <row r="2902">
          <cell r="C2902" t="str">
            <v>Rv0339c</v>
          </cell>
          <cell r="D2902" t="str">
            <v>Regulatory proteins</v>
          </cell>
        </row>
        <row r="2903">
          <cell r="C2903" t="str">
            <v>Rv0348</v>
          </cell>
          <cell r="D2903" t="str">
            <v>Regulatory proteins</v>
          </cell>
        </row>
        <row r="2904">
          <cell r="C2904" t="str">
            <v>Rv0377</v>
          </cell>
          <cell r="D2904" t="str">
            <v>Regulatory proteins</v>
          </cell>
        </row>
        <row r="2905">
          <cell r="C2905" t="str">
            <v>Rv0386</v>
          </cell>
          <cell r="D2905" t="str">
            <v>Regulatory proteins</v>
          </cell>
        </row>
        <row r="2906">
          <cell r="C2906" t="str">
            <v>Rv0410c</v>
          </cell>
          <cell r="D2906" t="str">
            <v>Regulatory proteins</v>
          </cell>
        </row>
        <row r="2907">
          <cell r="C2907" t="str">
            <v>Rv0452</v>
          </cell>
          <cell r="D2907" t="str">
            <v>Regulatory proteins</v>
          </cell>
        </row>
        <row r="2908">
          <cell r="C2908" t="str">
            <v>Rv0465c</v>
          </cell>
          <cell r="D2908" t="str">
            <v>Regulatory proteins</v>
          </cell>
        </row>
        <row r="2909">
          <cell r="C2909" t="str">
            <v>Rv0472c</v>
          </cell>
          <cell r="D2909" t="str">
            <v>Regulatory proteins</v>
          </cell>
        </row>
        <row r="2910">
          <cell r="C2910" t="str">
            <v>Rv0474</v>
          </cell>
          <cell r="D2910" t="str">
            <v>Regulatory proteins</v>
          </cell>
        </row>
        <row r="2911">
          <cell r="C2911" t="str">
            <v>Rv0485</v>
          </cell>
          <cell r="D2911" t="str">
            <v>Regulatory proteins</v>
          </cell>
        </row>
        <row r="2912">
          <cell r="C2912" t="str">
            <v>Rv0490</v>
          </cell>
          <cell r="D2912" t="str">
            <v>Regulatory proteins</v>
          </cell>
        </row>
        <row r="2913">
          <cell r="C2913" t="str">
            <v>Rv0491</v>
          </cell>
          <cell r="D2913" t="str">
            <v>Regulatory proteins</v>
          </cell>
        </row>
        <row r="2914">
          <cell r="C2914" t="str">
            <v>Rv0494</v>
          </cell>
          <cell r="D2914" t="str">
            <v>Regulatory proteins</v>
          </cell>
        </row>
        <row r="2915">
          <cell r="C2915" t="str">
            <v>Rv0576</v>
          </cell>
          <cell r="D2915" t="str">
            <v>Regulatory proteins</v>
          </cell>
        </row>
        <row r="2916">
          <cell r="C2916" t="str">
            <v>Rv0586</v>
          </cell>
          <cell r="D2916" t="str">
            <v>Regulatory proteins</v>
          </cell>
        </row>
        <row r="2917">
          <cell r="C2917" t="str">
            <v>Rv0600c</v>
          </cell>
          <cell r="D2917" t="str">
            <v>Regulatory proteins</v>
          </cell>
        </row>
        <row r="2918">
          <cell r="C2918" t="str">
            <v>Rv0601c</v>
          </cell>
          <cell r="D2918" t="str">
            <v>Regulatory proteins</v>
          </cell>
        </row>
        <row r="2919">
          <cell r="C2919" t="str">
            <v>Rv0602c</v>
          </cell>
          <cell r="D2919" t="str">
            <v>Regulatory proteins</v>
          </cell>
        </row>
        <row r="2920">
          <cell r="C2920" t="str">
            <v>Rv0653c</v>
          </cell>
          <cell r="D2920" t="str">
            <v>Regulatory proteins</v>
          </cell>
        </row>
        <row r="2921">
          <cell r="C2921" t="str">
            <v>Rv0681</v>
          </cell>
          <cell r="D2921" t="str">
            <v>Regulatory proteins</v>
          </cell>
        </row>
        <row r="2922">
          <cell r="C2922" t="str">
            <v>Rv0691c</v>
          </cell>
          <cell r="D2922" t="str">
            <v>Regulatory proteins</v>
          </cell>
        </row>
        <row r="2923">
          <cell r="C2923" t="str">
            <v>Rv0737</v>
          </cell>
          <cell r="D2923" t="str">
            <v>Regulatory proteins</v>
          </cell>
        </row>
        <row r="2924">
          <cell r="C2924" t="str">
            <v>Rv0744c</v>
          </cell>
          <cell r="D2924" t="str">
            <v>Regulatory proteins</v>
          </cell>
        </row>
        <row r="2925">
          <cell r="C2925" t="str">
            <v>Rv0757</v>
          </cell>
          <cell r="D2925" t="str">
            <v>Regulatory proteins</v>
          </cell>
        </row>
        <row r="2926">
          <cell r="C2926" t="str">
            <v>Rv0758</v>
          </cell>
          <cell r="D2926" t="str">
            <v>Regulatory proteins</v>
          </cell>
        </row>
        <row r="2927">
          <cell r="C2927" t="str">
            <v>Rv0792c</v>
          </cell>
          <cell r="D2927" t="str">
            <v>Regulatory proteins</v>
          </cell>
        </row>
        <row r="2928">
          <cell r="C2928" t="str">
            <v>Rv0818</v>
          </cell>
          <cell r="D2928" t="str">
            <v>Regulatory proteins</v>
          </cell>
        </row>
        <row r="2929">
          <cell r="C2929" t="str">
            <v>Rv0823c</v>
          </cell>
          <cell r="D2929" t="str">
            <v>Regulatory proteins</v>
          </cell>
        </row>
        <row r="2930">
          <cell r="C2930" t="str">
            <v>Rv0827c</v>
          </cell>
          <cell r="D2930" t="str">
            <v>Regulatory proteins</v>
          </cell>
        </row>
        <row r="2931">
          <cell r="C2931" t="str">
            <v>Rv0844c</v>
          </cell>
          <cell r="D2931" t="str">
            <v>Regulatory proteins</v>
          </cell>
        </row>
        <row r="2932">
          <cell r="C2932" t="str">
            <v>Rv0845</v>
          </cell>
          <cell r="D2932" t="str">
            <v>Regulatory proteins</v>
          </cell>
        </row>
        <row r="2933">
          <cell r="C2933" t="str">
            <v>Rv0880</v>
          </cell>
          <cell r="D2933" t="str">
            <v>Regulatory proteins</v>
          </cell>
        </row>
        <row r="2934">
          <cell r="C2934" t="str">
            <v>Rv0890c</v>
          </cell>
          <cell r="D2934" t="str">
            <v>Regulatory proteins</v>
          </cell>
        </row>
        <row r="2935">
          <cell r="C2935" t="str">
            <v>Rv0891c</v>
          </cell>
          <cell r="D2935" t="str">
            <v>Regulatory proteins</v>
          </cell>
        </row>
        <row r="2936">
          <cell r="C2936" t="str">
            <v>Rv0894</v>
          </cell>
          <cell r="D2936" t="str">
            <v>Regulatory proteins</v>
          </cell>
        </row>
        <row r="2937">
          <cell r="C2937" t="str">
            <v>Rv0902c</v>
          </cell>
          <cell r="D2937" t="str">
            <v>Regulatory proteins</v>
          </cell>
        </row>
        <row r="2938">
          <cell r="C2938" t="str">
            <v>Rv0903c</v>
          </cell>
          <cell r="D2938" t="str">
            <v>Regulatory proteins</v>
          </cell>
        </row>
        <row r="2939">
          <cell r="C2939" t="str">
            <v>Rv0931c</v>
          </cell>
          <cell r="D2939" t="str">
            <v>Regulatory proteins</v>
          </cell>
        </row>
        <row r="2940">
          <cell r="C2940" t="str">
            <v>Rv0967</v>
          </cell>
          <cell r="D2940" t="str">
            <v>Regulatory proteins</v>
          </cell>
        </row>
        <row r="2941">
          <cell r="C2941" t="str">
            <v>Rv0981</v>
          </cell>
          <cell r="D2941" t="str">
            <v>Regulatory proteins</v>
          </cell>
        </row>
        <row r="2942">
          <cell r="C2942" t="str">
            <v>Rv0982</v>
          </cell>
          <cell r="D2942" t="str">
            <v>Regulatory proteins</v>
          </cell>
        </row>
        <row r="2943">
          <cell r="C2943" t="str">
            <v>Rv1019</v>
          </cell>
          <cell r="D2943" t="str">
            <v>Regulatory proteins</v>
          </cell>
        </row>
        <row r="2944">
          <cell r="C2944" t="str">
            <v>Rv1027c</v>
          </cell>
          <cell r="D2944" t="str">
            <v>Regulatory proteins</v>
          </cell>
        </row>
        <row r="2945">
          <cell r="C2945" t="str">
            <v>Rv1028c</v>
          </cell>
          <cell r="D2945" t="str">
            <v>Regulatory proteins</v>
          </cell>
        </row>
        <row r="2946">
          <cell r="C2946" t="str">
            <v>Rv1032c</v>
          </cell>
          <cell r="D2946" t="str">
            <v>Regulatory proteins</v>
          </cell>
        </row>
        <row r="2947">
          <cell r="C2947" t="str">
            <v>Rv1033c</v>
          </cell>
          <cell r="D2947" t="str">
            <v>Regulatory proteins</v>
          </cell>
        </row>
        <row r="2948">
          <cell r="C2948" t="str">
            <v>Rv1049</v>
          </cell>
          <cell r="D2948" t="str">
            <v>Regulatory proteins</v>
          </cell>
        </row>
        <row r="2949">
          <cell r="C2949" t="str">
            <v>Rv1129c</v>
          </cell>
          <cell r="D2949" t="str">
            <v>Regulatory proteins</v>
          </cell>
        </row>
        <row r="2950">
          <cell r="C2950" t="str">
            <v>Rv1151c</v>
          </cell>
          <cell r="D2950" t="str">
            <v>Regulatory proteins</v>
          </cell>
        </row>
        <row r="2951">
          <cell r="C2951" t="str">
            <v>Rv1152</v>
          </cell>
          <cell r="D2951" t="str">
            <v>Regulatory proteins</v>
          </cell>
        </row>
        <row r="2952">
          <cell r="C2952" t="str">
            <v>Rv1167c</v>
          </cell>
          <cell r="D2952" t="str">
            <v>Regulatory proteins</v>
          </cell>
        </row>
        <row r="2953">
          <cell r="C2953" t="str">
            <v>Rv1219c</v>
          </cell>
          <cell r="D2953" t="str">
            <v>Regulatory proteins</v>
          </cell>
        </row>
        <row r="2954">
          <cell r="C2954" t="str">
            <v>Rv1255c</v>
          </cell>
          <cell r="D2954" t="str">
            <v>Regulatory proteins</v>
          </cell>
        </row>
        <row r="2955">
          <cell r="C2955" t="str">
            <v>Rv1266c</v>
          </cell>
          <cell r="D2955" t="str">
            <v>Regulatory proteins</v>
          </cell>
        </row>
        <row r="2956">
          <cell r="C2956" t="str">
            <v>Rv1267c</v>
          </cell>
          <cell r="D2956" t="str">
            <v>Regulatory proteins</v>
          </cell>
        </row>
        <row r="2957">
          <cell r="C2957" t="str">
            <v>Rv1332</v>
          </cell>
          <cell r="D2957" t="str">
            <v>Regulatory proteins</v>
          </cell>
        </row>
        <row r="2958">
          <cell r="C2958" t="str">
            <v>Rv1353c</v>
          </cell>
          <cell r="D2958" t="str">
            <v>Regulatory proteins</v>
          </cell>
        </row>
        <row r="2959">
          <cell r="C2959" t="str">
            <v>Rv1358</v>
          </cell>
          <cell r="D2959" t="str">
            <v>Regulatory proteins</v>
          </cell>
        </row>
        <row r="2960">
          <cell r="C2960" t="str">
            <v>Rv1359</v>
          </cell>
          <cell r="D2960" t="str">
            <v>Regulatory proteins</v>
          </cell>
        </row>
        <row r="2961">
          <cell r="C2961" t="str">
            <v>Rv1379</v>
          </cell>
          <cell r="D2961" t="str">
            <v>Regulatory proteins</v>
          </cell>
        </row>
        <row r="2962">
          <cell r="C2962" t="str">
            <v>Rv1395</v>
          </cell>
          <cell r="D2962" t="str">
            <v>Regulatory proteins</v>
          </cell>
        </row>
        <row r="2963">
          <cell r="C2963" t="str">
            <v>Rv1404</v>
          </cell>
          <cell r="D2963" t="str">
            <v>Regulatory proteins</v>
          </cell>
        </row>
        <row r="2964">
          <cell r="C2964" t="str">
            <v>Rv1423</v>
          </cell>
          <cell r="D2964" t="str">
            <v>Regulatory proteins</v>
          </cell>
        </row>
        <row r="2965">
          <cell r="C2965" t="str">
            <v>Rv1453</v>
          </cell>
          <cell r="D2965" t="str">
            <v>Regulatory proteins</v>
          </cell>
        </row>
        <row r="2966">
          <cell r="C2966" t="str">
            <v>Rv1460</v>
          </cell>
          <cell r="D2966" t="str">
            <v>Regulatory proteins</v>
          </cell>
        </row>
        <row r="2967">
          <cell r="C2967" t="str">
            <v>Rv1473A</v>
          </cell>
          <cell r="D2967" t="str">
            <v>Regulatory proteins</v>
          </cell>
        </row>
        <row r="2968">
          <cell r="C2968" t="str">
            <v>Rv1474c</v>
          </cell>
          <cell r="D2968" t="str">
            <v>Regulatory proteins</v>
          </cell>
        </row>
        <row r="2969">
          <cell r="C2969" t="str">
            <v>Rv1479</v>
          </cell>
          <cell r="D2969" t="str">
            <v>Regulatory proteins</v>
          </cell>
        </row>
        <row r="2970">
          <cell r="C2970" t="str">
            <v>Rv1534</v>
          </cell>
          <cell r="D2970" t="str">
            <v>Regulatory proteins</v>
          </cell>
        </row>
        <row r="2971">
          <cell r="C2971" t="str">
            <v>Rv1556</v>
          </cell>
          <cell r="D2971" t="str">
            <v>Regulatory proteins</v>
          </cell>
        </row>
        <row r="2972">
          <cell r="C2972" t="str">
            <v>Rv1626</v>
          </cell>
          <cell r="D2972" t="str">
            <v>Regulatory proteins</v>
          </cell>
        </row>
        <row r="2973">
          <cell r="C2973" t="str">
            <v>Rv1657</v>
          </cell>
          <cell r="D2973" t="str">
            <v>Regulatory proteins</v>
          </cell>
        </row>
        <row r="2974">
          <cell r="C2974" t="str">
            <v>Rv1674c</v>
          </cell>
          <cell r="D2974" t="str">
            <v>Regulatory proteins</v>
          </cell>
        </row>
        <row r="2975">
          <cell r="C2975" t="str">
            <v>Rv1675c</v>
          </cell>
          <cell r="D2975" t="str">
            <v>Regulatory proteins</v>
          </cell>
        </row>
        <row r="2976">
          <cell r="C2976" t="str">
            <v>Rv1719</v>
          </cell>
          <cell r="D2976" t="str">
            <v>Regulatory proteins</v>
          </cell>
        </row>
        <row r="2977">
          <cell r="C2977" t="str">
            <v>Rv1743</v>
          </cell>
          <cell r="D2977" t="str">
            <v>Regulatory proteins</v>
          </cell>
        </row>
        <row r="2978">
          <cell r="C2978" t="str">
            <v>Rv1746</v>
          </cell>
          <cell r="D2978" t="str">
            <v>Regulatory proteins</v>
          </cell>
        </row>
        <row r="2979">
          <cell r="C2979" t="str">
            <v>Rv1773c</v>
          </cell>
          <cell r="D2979" t="str">
            <v>Regulatory proteins</v>
          </cell>
        </row>
        <row r="2980">
          <cell r="C2980" t="str">
            <v>Rv1776c</v>
          </cell>
          <cell r="D2980" t="str">
            <v>Regulatory proteins</v>
          </cell>
        </row>
        <row r="2981">
          <cell r="C2981" t="str">
            <v>Rv1816</v>
          </cell>
          <cell r="D2981" t="str">
            <v>Regulatory proteins</v>
          </cell>
        </row>
        <row r="2982">
          <cell r="C2982" t="str">
            <v>Rv1846c</v>
          </cell>
          <cell r="D2982" t="str">
            <v>Regulatory proteins</v>
          </cell>
        </row>
        <row r="2983">
          <cell r="C2983" t="str">
            <v>Rv1909c</v>
          </cell>
          <cell r="D2983" t="str">
            <v>Regulatory proteins</v>
          </cell>
        </row>
        <row r="2984">
          <cell r="C2984" t="str">
            <v>Rv1931c</v>
          </cell>
          <cell r="D2984" t="str">
            <v>Regulatory proteins</v>
          </cell>
        </row>
        <row r="2985">
          <cell r="C2985" t="str">
            <v>Rv1963c</v>
          </cell>
          <cell r="D2985" t="str">
            <v>Regulatory proteins</v>
          </cell>
        </row>
        <row r="2986">
          <cell r="C2986" t="str">
            <v>Rv1985c</v>
          </cell>
          <cell r="D2986" t="str">
            <v>Regulatory proteins</v>
          </cell>
        </row>
        <row r="2987">
          <cell r="C2987" t="str">
            <v>Rv1990c</v>
          </cell>
          <cell r="D2987" t="str">
            <v>Regulatory proteins</v>
          </cell>
        </row>
        <row r="2988">
          <cell r="C2988" t="str">
            <v>Rv1994c</v>
          </cell>
          <cell r="D2988" t="str">
            <v>Regulatory proteins</v>
          </cell>
        </row>
        <row r="2989">
          <cell r="C2989" t="str">
            <v>Rv2011c</v>
          </cell>
          <cell r="D2989" t="str">
            <v>Regulatory proteins</v>
          </cell>
        </row>
        <row r="2990">
          <cell r="C2990" t="str">
            <v>Rv2017</v>
          </cell>
          <cell r="D2990" t="str">
            <v>Regulatory proteins</v>
          </cell>
        </row>
        <row r="2991">
          <cell r="C2991" t="str">
            <v>Rv2021c</v>
          </cell>
          <cell r="D2991" t="str">
            <v>Regulatory proteins</v>
          </cell>
        </row>
        <row r="2992">
          <cell r="C2992" t="str">
            <v>Rv2027c</v>
          </cell>
          <cell r="D2992" t="str">
            <v>Regulatory proteins</v>
          </cell>
        </row>
        <row r="2993">
          <cell r="C2993" t="str">
            <v>Rv2034</v>
          </cell>
          <cell r="D2993" t="str">
            <v>Regulatory proteins</v>
          </cell>
        </row>
        <row r="2994">
          <cell r="C2994" t="str">
            <v>Rv2088</v>
          </cell>
          <cell r="D2994" t="str">
            <v>Regulatory proteins</v>
          </cell>
        </row>
        <row r="2995">
          <cell r="C2995" t="str">
            <v>Rv2160A</v>
          </cell>
          <cell r="D2995" t="str">
            <v>Regulatory proteins</v>
          </cell>
        </row>
        <row r="2996">
          <cell r="C2996" t="str">
            <v>Rv2160c</v>
          </cell>
          <cell r="D2996" t="str">
            <v>Regulatory proteins</v>
          </cell>
        </row>
        <row r="2997">
          <cell r="C2997" t="str">
            <v>Rv2175c</v>
          </cell>
          <cell r="D2997" t="str">
            <v>Regulatory proteins</v>
          </cell>
        </row>
        <row r="2998">
          <cell r="C2998" t="str">
            <v>Rv2176</v>
          </cell>
          <cell r="D2998" t="str">
            <v>Regulatory proteins</v>
          </cell>
        </row>
        <row r="2999">
          <cell r="C2999" t="str">
            <v>Rv2232</v>
          </cell>
          <cell r="D2999" t="str">
            <v>Regulatory proteins</v>
          </cell>
        </row>
        <row r="3000">
          <cell r="C3000" t="str">
            <v>Rv2234</v>
          </cell>
          <cell r="D3000" t="str">
            <v>Regulatory proteins</v>
          </cell>
        </row>
        <row r="3001">
          <cell r="C3001" t="str">
            <v>Rv2250c</v>
          </cell>
          <cell r="D3001" t="str">
            <v>Regulatory proteins</v>
          </cell>
        </row>
        <row r="3002">
          <cell r="C3002" t="str">
            <v>Rv2258c</v>
          </cell>
          <cell r="D3002" t="str">
            <v>Regulatory proteins</v>
          </cell>
        </row>
        <row r="3003">
          <cell r="C3003" t="str">
            <v>Rv2282c</v>
          </cell>
          <cell r="D3003" t="str">
            <v>Regulatory proteins</v>
          </cell>
        </row>
        <row r="3004">
          <cell r="C3004" t="str">
            <v>Rv2324</v>
          </cell>
          <cell r="D3004" t="str">
            <v>Regulatory proteins</v>
          </cell>
        </row>
        <row r="3005">
          <cell r="C3005" t="str">
            <v>Rv2358</v>
          </cell>
          <cell r="D3005" t="str">
            <v>Regulatory proteins</v>
          </cell>
        </row>
        <row r="3006">
          <cell r="C3006" t="str">
            <v>Rv2359</v>
          </cell>
          <cell r="D3006" t="str">
            <v>Regulatory proteins</v>
          </cell>
        </row>
        <row r="3007">
          <cell r="C3007" t="str">
            <v>Rv2488c</v>
          </cell>
          <cell r="D3007" t="str">
            <v>Regulatory proteins</v>
          </cell>
        </row>
        <row r="3008">
          <cell r="C3008" t="str">
            <v>Rv2506</v>
          </cell>
          <cell r="D3008" t="str">
            <v>Regulatory proteins</v>
          </cell>
        </row>
        <row r="3009">
          <cell r="C3009" t="str">
            <v>Rv2621c</v>
          </cell>
          <cell r="D3009" t="str">
            <v>Regulatory proteins</v>
          </cell>
        </row>
        <row r="3010">
          <cell r="C3010" t="str">
            <v>Rv2640c</v>
          </cell>
          <cell r="D3010" t="str">
            <v>Regulatory proteins</v>
          </cell>
        </row>
        <row r="3011">
          <cell r="C3011" t="str">
            <v>Rv2642</v>
          </cell>
          <cell r="D3011" t="str">
            <v>Regulatory proteins</v>
          </cell>
        </row>
        <row r="3012">
          <cell r="C3012" t="str">
            <v>Rv2711</v>
          </cell>
          <cell r="D3012" t="str">
            <v>Regulatory proteins</v>
          </cell>
        </row>
        <row r="3013">
          <cell r="C3013" t="str">
            <v>Rv2718c</v>
          </cell>
          <cell r="D3013" t="str">
            <v>Regulatory proteins</v>
          </cell>
        </row>
        <row r="3014">
          <cell r="C3014" t="str">
            <v>Rv2720</v>
          </cell>
          <cell r="D3014" t="str">
            <v>Regulatory proteins</v>
          </cell>
        </row>
        <row r="3015">
          <cell r="C3015" t="str">
            <v>Rv2745c</v>
          </cell>
          <cell r="D3015" t="str">
            <v>Regulatory proteins</v>
          </cell>
        </row>
        <row r="3016">
          <cell r="C3016" t="str">
            <v>Rv2779c</v>
          </cell>
          <cell r="D3016" t="str">
            <v>Regulatory proteins</v>
          </cell>
        </row>
        <row r="3017">
          <cell r="C3017" t="str">
            <v>Rv2788</v>
          </cell>
          <cell r="D3017" t="str">
            <v>Regulatory proteins</v>
          </cell>
        </row>
        <row r="3018">
          <cell r="C3018" t="str">
            <v>Rv2884</v>
          </cell>
          <cell r="D3018" t="str">
            <v>Regulatory proteins</v>
          </cell>
        </row>
        <row r="3019">
          <cell r="C3019" t="str">
            <v>Rv2887</v>
          </cell>
          <cell r="D3019" t="str">
            <v>Regulatory proteins</v>
          </cell>
        </row>
        <row r="3020">
          <cell r="C3020" t="str">
            <v>Rv2912c</v>
          </cell>
          <cell r="D3020" t="str">
            <v>Regulatory proteins</v>
          </cell>
        </row>
        <row r="3021">
          <cell r="C3021" t="str">
            <v>Rv2914c</v>
          </cell>
          <cell r="D3021" t="str">
            <v>Regulatory proteins</v>
          </cell>
        </row>
        <row r="3022">
          <cell r="C3022" t="str">
            <v>Rv2919c</v>
          </cell>
          <cell r="D3022" t="str">
            <v>Regulatory proteins</v>
          </cell>
        </row>
        <row r="3023">
          <cell r="C3023" t="str">
            <v>Rv2989</v>
          </cell>
          <cell r="D3023" t="str">
            <v>Regulatory proteins</v>
          </cell>
        </row>
        <row r="3024">
          <cell r="C3024" t="str">
            <v>Rv3050c</v>
          </cell>
          <cell r="D3024" t="str">
            <v>Regulatory proteins</v>
          </cell>
        </row>
        <row r="3025">
          <cell r="C3025" t="str">
            <v>Rv3055</v>
          </cell>
          <cell r="D3025" t="str">
            <v>Regulatory proteins</v>
          </cell>
        </row>
        <row r="3026">
          <cell r="C3026" t="str">
            <v>Rv3058c</v>
          </cell>
          <cell r="D3026" t="str">
            <v>Regulatory proteins</v>
          </cell>
        </row>
        <row r="3027">
          <cell r="C3027" t="str">
            <v>Rv3060c</v>
          </cell>
          <cell r="D3027" t="str">
            <v>Regulatory proteins</v>
          </cell>
        </row>
        <row r="3028">
          <cell r="C3028" t="str">
            <v>Rv3066</v>
          </cell>
          <cell r="D3028" t="str">
            <v>Regulatory proteins</v>
          </cell>
        </row>
        <row r="3029">
          <cell r="C3029" t="str">
            <v>Rv3080c</v>
          </cell>
          <cell r="D3029" t="str">
            <v>Regulatory proteins</v>
          </cell>
        </row>
        <row r="3030">
          <cell r="C3030" t="str">
            <v>Rv3095</v>
          </cell>
          <cell r="D3030" t="str">
            <v>Regulatory proteins</v>
          </cell>
        </row>
        <row r="3031">
          <cell r="C3031" t="str">
            <v>Rv3124</v>
          </cell>
          <cell r="D3031" t="str">
            <v>Regulatory proteins</v>
          </cell>
        </row>
        <row r="3032">
          <cell r="C3032" t="str">
            <v>Rv3132c</v>
          </cell>
          <cell r="D3032" t="str">
            <v>Regulatory proteins</v>
          </cell>
        </row>
        <row r="3033">
          <cell r="C3033" t="str">
            <v>Rv3133c</v>
          </cell>
          <cell r="D3033" t="str">
            <v>Regulatory proteins</v>
          </cell>
        </row>
        <row r="3034">
          <cell r="C3034" t="str">
            <v>Rv3143</v>
          </cell>
          <cell r="D3034" t="str">
            <v>Regulatory proteins</v>
          </cell>
        </row>
        <row r="3035">
          <cell r="C3035" t="str">
            <v>Rv3160c</v>
          </cell>
          <cell r="D3035" t="str">
            <v>Regulatory proteins</v>
          </cell>
        </row>
        <row r="3036">
          <cell r="C3036" t="str">
            <v>Rv3164c</v>
          </cell>
          <cell r="D3036" t="str">
            <v>Regulatory proteins</v>
          </cell>
        </row>
        <row r="3037">
          <cell r="C3037" t="str">
            <v>Rv3167c</v>
          </cell>
          <cell r="D3037" t="str">
            <v>Regulatory proteins</v>
          </cell>
        </row>
        <row r="3038">
          <cell r="C3038" t="str">
            <v>Rv3173c</v>
          </cell>
          <cell r="D3038" t="str">
            <v>Regulatory proteins</v>
          </cell>
        </row>
        <row r="3039">
          <cell r="C3039" t="str">
            <v>Rv3183</v>
          </cell>
          <cell r="D3039" t="str">
            <v>Regulatory proteins</v>
          </cell>
        </row>
        <row r="3040">
          <cell r="C3040" t="str">
            <v>Rv3197A</v>
          </cell>
          <cell r="D3040" t="str">
            <v>Regulatory proteins</v>
          </cell>
        </row>
        <row r="3041">
          <cell r="C3041" t="str">
            <v>Rv3208</v>
          </cell>
          <cell r="D3041" t="str">
            <v>Regulatory proteins</v>
          </cell>
        </row>
        <row r="3042">
          <cell r="C3042" t="str">
            <v>Rv3219</v>
          </cell>
          <cell r="D3042" t="str">
            <v>Regulatory proteins</v>
          </cell>
        </row>
        <row r="3043">
          <cell r="C3043" t="str">
            <v>Rv3220c</v>
          </cell>
          <cell r="D3043" t="str">
            <v>Regulatory proteins</v>
          </cell>
        </row>
        <row r="3044">
          <cell r="C3044" t="str">
            <v>Rv3245c</v>
          </cell>
          <cell r="D3044" t="str">
            <v>Regulatory proteins</v>
          </cell>
        </row>
        <row r="3045">
          <cell r="C3045" t="str">
            <v>Rv3246c</v>
          </cell>
          <cell r="D3045" t="str">
            <v>Regulatory proteins</v>
          </cell>
        </row>
        <row r="3046">
          <cell r="C3046" t="str">
            <v>Rv3249c</v>
          </cell>
          <cell r="D3046" t="str">
            <v>Regulatory proteins</v>
          </cell>
        </row>
        <row r="3047">
          <cell r="C3047" t="str">
            <v>Rv3260c</v>
          </cell>
          <cell r="D3047" t="str">
            <v>Regulatory proteins</v>
          </cell>
        </row>
        <row r="3048">
          <cell r="C3048" t="str">
            <v>Rv3291c</v>
          </cell>
          <cell r="D3048" t="str">
            <v>Regulatory proteins</v>
          </cell>
        </row>
        <row r="3049">
          <cell r="C3049" t="str">
            <v>Rv3295</v>
          </cell>
          <cell r="D3049" t="str">
            <v>Regulatory proteins</v>
          </cell>
        </row>
        <row r="3050">
          <cell r="C3050" t="str">
            <v>Rv3334</v>
          </cell>
          <cell r="D3050" t="str">
            <v>Regulatory proteins</v>
          </cell>
        </row>
        <row r="3051">
          <cell r="C3051" t="str">
            <v>Rv3405c</v>
          </cell>
          <cell r="D3051" t="str">
            <v>Regulatory proteins</v>
          </cell>
        </row>
        <row r="3052">
          <cell r="C3052" t="str">
            <v>Rv3416</v>
          </cell>
          <cell r="D3052" t="str">
            <v>Regulatory proteins</v>
          </cell>
        </row>
        <row r="3053">
          <cell r="C3053" t="str">
            <v>Rv3557c</v>
          </cell>
          <cell r="D3053" t="str">
            <v>Regulatory proteins</v>
          </cell>
        </row>
        <row r="3054">
          <cell r="C3054" t="str">
            <v>Rv3574</v>
          </cell>
          <cell r="D3054" t="str">
            <v>Regulatory proteins</v>
          </cell>
        </row>
        <row r="3055">
          <cell r="C3055" t="str">
            <v>Rv3575c</v>
          </cell>
          <cell r="D3055" t="str">
            <v>Regulatory proteins</v>
          </cell>
        </row>
        <row r="3056">
          <cell r="C3056" t="str">
            <v>Rv3583c</v>
          </cell>
          <cell r="D3056" t="str">
            <v>Regulatory proteins</v>
          </cell>
        </row>
        <row r="3057">
          <cell r="C3057" t="str">
            <v>Rv3676</v>
          </cell>
          <cell r="D3057" t="str">
            <v>Regulatory proteins</v>
          </cell>
        </row>
        <row r="3058">
          <cell r="C3058" t="str">
            <v>Rv3681c</v>
          </cell>
          <cell r="D3058" t="str">
            <v>Regulatory proteins</v>
          </cell>
        </row>
        <row r="3059">
          <cell r="C3059" t="str">
            <v>Rv3692</v>
          </cell>
          <cell r="D3059" t="str">
            <v>Regulatory proteins</v>
          </cell>
        </row>
        <row r="3060">
          <cell r="C3060" t="str">
            <v>Rv3736</v>
          </cell>
          <cell r="D3060" t="str">
            <v>Regulatory proteins</v>
          </cell>
        </row>
        <row r="3061">
          <cell r="C3061" t="str">
            <v>Rv3744</v>
          </cell>
          <cell r="D3061" t="str">
            <v>Regulatory proteins</v>
          </cell>
        </row>
        <row r="3062">
          <cell r="C3062" t="str">
            <v>Rv3764c</v>
          </cell>
          <cell r="D3062" t="str">
            <v>Regulatory proteins</v>
          </cell>
        </row>
        <row r="3063">
          <cell r="C3063" t="str">
            <v>Rv3765c</v>
          </cell>
          <cell r="D3063" t="str">
            <v>Regulatory proteins</v>
          </cell>
        </row>
        <row r="3064">
          <cell r="C3064" t="str">
            <v>Rv3830c</v>
          </cell>
          <cell r="D3064" t="str">
            <v>Regulatory proteins</v>
          </cell>
        </row>
        <row r="3065">
          <cell r="C3065" t="str">
            <v>Rv3833</v>
          </cell>
          <cell r="D3065" t="str">
            <v>Regulatory proteins</v>
          </cell>
        </row>
        <row r="3066">
          <cell r="C3066" t="str">
            <v>Rv3840</v>
          </cell>
          <cell r="D3066" t="str">
            <v>Regulatory proteins</v>
          </cell>
        </row>
        <row r="3067">
          <cell r="C3067" t="str">
            <v>Rv3849</v>
          </cell>
          <cell r="D3067" t="str">
            <v>Regulatory proteins</v>
          </cell>
        </row>
        <row r="3068">
          <cell r="C3068" t="str">
            <v>Rv3853</v>
          </cell>
          <cell r="D3068" t="str">
            <v>Regulatory proteins</v>
          </cell>
        </row>
        <row r="3069">
          <cell r="C3069" t="str">
            <v>Rv3855</v>
          </cell>
          <cell r="D3069" t="str">
            <v>Regulatory proteins</v>
          </cell>
        </row>
        <row r="3070">
          <cell r="C3070" t="str">
            <v>Rv3862c</v>
          </cell>
          <cell r="D3070" t="str">
            <v>Regulatory proteins</v>
          </cell>
        </row>
        <row r="3071">
          <cell r="C3071" t="str">
            <v>Rv0004</v>
          </cell>
          <cell r="D3071" t="str">
            <v>Conserved hypotheticals</v>
          </cell>
        </row>
        <row r="3072">
          <cell r="C3072" t="str">
            <v>Rv0021c</v>
          </cell>
          <cell r="D3072" t="str">
            <v>Conserved hypotheticals</v>
          </cell>
        </row>
        <row r="3073">
          <cell r="C3073" t="str">
            <v>Rv0025</v>
          </cell>
          <cell r="D3073" t="str">
            <v>Conserved hypotheticals</v>
          </cell>
        </row>
        <row r="3074">
          <cell r="C3074" t="str">
            <v>Rv0026</v>
          </cell>
          <cell r="D3074" t="str">
            <v>Conserved hypotheticals</v>
          </cell>
        </row>
        <row r="3075">
          <cell r="C3075" t="str">
            <v>Rv0027</v>
          </cell>
          <cell r="D3075" t="str">
            <v>Conserved hypotheticals</v>
          </cell>
        </row>
        <row r="3076">
          <cell r="C3076" t="str">
            <v>Rv0028</v>
          </cell>
          <cell r="D3076" t="str">
            <v>Conserved hypotheticals</v>
          </cell>
        </row>
        <row r="3077">
          <cell r="C3077" t="str">
            <v>Rv0029</v>
          </cell>
          <cell r="D3077" t="str">
            <v>Conserved hypotheticals</v>
          </cell>
        </row>
        <row r="3078">
          <cell r="C3078" t="str">
            <v>Rv0030</v>
          </cell>
          <cell r="D3078" t="str">
            <v>Conserved hypotheticals</v>
          </cell>
        </row>
        <row r="3079">
          <cell r="C3079" t="str">
            <v>Rv0034</v>
          </cell>
          <cell r="D3079" t="str">
            <v>Conserved hypotheticals</v>
          </cell>
        </row>
        <row r="3080">
          <cell r="C3080" t="str">
            <v>Rv0036c</v>
          </cell>
          <cell r="D3080" t="str">
            <v>Conserved hypotheticals</v>
          </cell>
        </row>
        <row r="3081">
          <cell r="C3081" t="str">
            <v>Rv0038</v>
          </cell>
          <cell r="D3081" t="str">
            <v>Conserved hypotheticals</v>
          </cell>
        </row>
        <row r="3082">
          <cell r="C3082" t="str">
            <v>Rv0047c</v>
          </cell>
          <cell r="D3082" t="str">
            <v>Conserved hypotheticals</v>
          </cell>
        </row>
        <row r="3083">
          <cell r="C3083" t="str">
            <v>Rv0049</v>
          </cell>
          <cell r="D3083" t="str">
            <v>Conserved hypotheticals</v>
          </cell>
        </row>
        <row r="3084">
          <cell r="C3084" t="str">
            <v>Rv0052</v>
          </cell>
          <cell r="D3084" t="str">
            <v>Conserved hypotheticals</v>
          </cell>
        </row>
        <row r="3085">
          <cell r="C3085" t="str">
            <v>Rv0057</v>
          </cell>
          <cell r="D3085" t="str">
            <v>Conserved hypotheticals</v>
          </cell>
        </row>
        <row r="3086">
          <cell r="C3086" t="str">
            <v>Rv0059</v>
          </cell>
          <cell r="D3086" t="str">
            <v>Conserved hypotheticals</v>
          </cell>
        </row>
        <row r="3087">
          <cell r="C3087" t="str">
            <v>Rv0060</v>
          </cell>
          <cell r="D3087" t="str">
            <v>Conserved hypotheticals</v>
          </cell>
        </row>
        <row r="3088">
          <cell r="C3088" t="str">
            <v>Rv0061c</v>
          </cell>
          <cell r="D3088" t="str">
            <v>Conserved hypotheticals</v>
          </cell>
        </row>
        <row r="3089">
          <cell r="C3089" t="str">
            <v>Rv0074</v>
          </cell>
          <cell r="D3089" t="str">
            <v>Conserved hypotheticals</v>
          </cell>
        </row>
        <row r="3090">
          <cell r="C3090" t="str">
            <v>Rv0078A</v>
          </cell>
          <cell r="D3090" t="str">
            <v>Conserved hypotheticals</v>
          </cell>
        </row>
        <row r="3091">
          <cell r="C3091" t="str">
            <v>Rv0078B</v>
          </cell>
          <cell r="D3091" t="str">
            <v>Conserved hypotheticals</v>
          </cell>
        </row>
        <row r="3092">
          <cell r="C3092" t="str">
            <v>Rv0079</v>
          </cell>
          <cell r="D3092" t="str">
            <v>Conserved hypotheticals</v>
          </cell>
        </row>
        <row r="3093">
          <cell r="C3093" t="str">
            <v>Rv0080</v>
          </cell>
          <cell r="D3093" t="str">
            <v>Conserved hypotheticals</v>
          </cell>
        </row>
        <row r="3094">
          <cell r="C3094" t="str">
            <v>Rv0100</v>
          </cell>
          <cell r="D3094" t="str">
            <v>Conserved hypotheticals</v>
          </cell>
        </row>
        <row r="3095">
          <cell r="C3095" t="str">
            <v>Rv0104</v>
          </cell>
          <cell r="D3095" t="str">
            <v>Conserved hypotheticals</v>
          </cell>
        </row>
        <row r="3096">
          <cell r="C3096" t="str">
            <v>Rv0106</v>
          </cell>
          <cell r="D3096" t="str">
            <v>Conserved hypotheticals</v>
          </cell>
        </row>
        <row r="3097">
          <cell r="C3097" t="str">
            <v>Rv0108c</v>
          </cell>
          <cell r="D3097" t="str">
            <v>Conserved hypotheticals</v>
          </cell>
        </row>
        <row r="3098">
          <cell r="C3098" t="str">
            <v>Rv0121c</v>
          </cell>
          <cell r="D3098" t="str">
            <v>Conserved hypotheticals</v>
          </cell>
        </row>
        <row r="3099">
          <cell r="C3099" t="str">
            <v>Rv0122</v>
          </cell>
          <cell r="D3099" t="str">
            <v>Conserved hypotheticals</v>
          </cell>
        </row>
        <row r="3100">
          <cell r="C3100" t="str">
            <v>Rv0123</v>
          </cell>
          <cell r="D3100" t="str">
            <v>Conserved hypotheticals</v>
          </cell>
        </row>
        <row r="3101">
          <cell r="C3101" t="str">
            <v>Rv0138</v>
          </cell>
          <cell r="D3101" t="str">
            <v>Conserved hypotheticals</v>
          </cell>
        </row>
        <row r="3102">
          <cell r="C3102" t="str">
            <v>Rv0140</v>
          </cell>
          <cell r="D3102" t="str">
            <v>Conserved hypotheticals</v>
          </cell>
        </row>
        <row r="3103">
          <cell r="C3103" t="str">
            <v>Rv0141c</v>
          </cell>
          <cell r="D3103" t="str">
            <v>Conserved hypotheticals</v>
          </cell>
        </row>
        <row r="3104">
          <cell r="C3104" t="str">
            <v>Rv0142</v>
          </cell>
          <cell r="D3104" t="str">
            <v>Conserved hypotheticals</v>
          </cell>
        </row>
        <row r="3105">
          <cell r="C3105" t="str">
            <v>Rv0150c</v>
          </cell>
          <cell r="D3105" t="str">
            <v>Conserved hypotheticals</v>
          </cell>
        </row>
        <row r="3106">
          <cell r="C3106" t="str">
            <v>Rv0157A</v>
          </cell>
          <cell r="D3106" t="str">
            <v>Conserved hypotheticals</v>
          </cell>
        </row>
        <row r="3107">
          <cell r="C3107" t="str">
            <v>Rv0163</v>
          </cell>
          <cell r="D3107" t="str">
            <v>Conserved hypotheticals</v>
          </cell>
        </row>
        <row r="3108">
          <cell r="C3108" t="str">
            <v>Rv0164</v>
          </cell>
          <cell r="D3108" t="str">
            <v>Conserved hypotheticals</v>
          </cell>
        </row>
        <row r="3109">
          <cell r="C3109" t="str">
            <v>Rv0177</v>
          </cell>
          <cell r="D3109" t="str">
            <v>Conserved hypotheticals</v>
          </cell>
        </row>
        <row r="3110">
          <cell r="C3110" t="str">
            <v>Rv0181c</v>
          </cell>
          <cell r="D3110" t="str">
            <v>Conserved hypotheticals</v>
          </cell>
        </row>
        <row r="3111">
          <cell r="C3111" t="str">
            <v>Rv0184</v>
          </cell>
          <cell r="D3111" t="str">
            <v>Conserved hypotheticals</v>
          </cell>
        </row>
        <row r="3112">
          <cell r="C3112" t="str">
            <v>Rv0185</v>
          </cell>
          <cell r="D3112" t="str">
            <v>Conserved hypotheticals</v>
          </cell>
        </row>
        <row r="3113">
          <cell r="C3113" t="str">
            <v>Rv0190</v>
          </cell>
          <cell r="D3113" t="str">
            <v>Conserved hypotheticals</v>
          </cell>
        </row>
        <row r="3114">
          <cell r="C3114" t="str">
            <v>Rv0192</v>
          </cell>
          <cell r="D3114" t="str">
            <v>Conserved hypotheticals</v>
          </cell>
        </row>
        <row r="3115">
          <cell r="C3115" t="str">
            <v>Rv0193c</v>
          </cell>
          <cell r="D3115" t="str">
            <v>Conserved hypotheticals</v>
          </cell>
        </row>
        <row r="3116">
          <cell r="C3116" t="str">
            <v>Rv0201c</v>
          </cell>
          <cell r="D3116" t="str">
            <v>Conserved hypotheticals</v>
          </cell>
        </row>
        <row r="3117">
          <cell r="C3117" t="str">
            <v>Rv0207c</v>
          </cell>
          <cell r="D3117" t="str">
            <v>Conserved hypotheticals</v>
          </cell>
        </row>
        <row r="3118">
          <cell r="C3118" t="str">
            <v>Rv0209</v>
          </cell>
          <cell r="D3118" t="str">
            <v>Conserved hypotheticals</v>
          </cell>
        </row>
        <row r="3119">
          <cell r="C3119" t="str">
            <v>Rv0210</v>
          </cell>
          <cell r="D3119" t="str">
            <v>Conserved hypotheticals</v>
          </cell>
        </row>
        <row r="3120">
          <cell r="C3120" t="str">
            <v>Rv0250c</v>
          </cell>
          <cell r="D3120" t="str">
            <v>Conserved hypotheticals</v>
          </cell>
        </row>
        <row r="3121">
          <cell r="C3121" t="str">
            <v>Rv0257</v>
          </cell>
          <cell r="D3121" t="str">
            <v>Conserved hypotheticals</v>
          </cell>
        </row>
        <row r="3122">
          <cell r="C3122" t="str">
            <v>Rv0258c</v>
          </cell>
          <cell r="D3122" t="str">
            <v>Conserved hypotheticals</v>
          </cell>
        </row>
        <row r="3123">
          <cell r="C3123" t="str">
            <v>Rv0259c</v>
          </cell>
          <cell r="D3123" t="str">
            <v>Conserved hypotheticals</v>
          </cell>
        </row>
        <row r="3124">
          <cell r="C3124" t="str">
            <v>Rv0263c</v>
          </cell>
          <cell r="D3124" t="str">
            <v>Conserved hypotheticals</v>
          </cell>
        </row>
        <row r="3125">
          <cell r="C3125" t="str">
            <v>Rv0264c</v>
          </cell>
          <cell r="D3125" t="str">
            <v>Conserved hypotheticals</v>
          </cell>
        </row>
        <row r="3126">
          <cell r="C3126" t="str">
            <v>Rv0268c</v>
          </cell>
          <cell r="D3126" t="str">
            <v>Conserved hypotheticals</v>
          </cell>
        </row>
        <row r="3127">
          <cell r="C3127" t="str">
            <v>Rv0269c</v>
          </cell>
          <cell r="D3127" t="str">
            <v>Conserved hypotheticals</v>
          </cell>
        </row>
        <row r="3128">
          <cell r="C3128" t="str">
            <v>Rv0272c</v>
          </cell>
          <cell r="D3128" t="str">
            <v>Conserved hypotheticals</v>
          </cell>
        </row>
        <row r="3129">
          <cell r="C3129" t="str">
            <v>Rv0274</v>
          </cell>
          <cell r="D3129" t="str">
            <v>Conserved hypotheticals</v>
          </cell>
        </row>
        <row r="3130">
          <cell r="C3130" t="str">
            <v>Rv0276</v>
          </cell>
          <cell r="D3130" t="str">
            <v>Conserved hypotheticals</v>
          </cell>
        </row>
        <row r="3131">
          <cell r="C3131" t="str">
            <v>Rv0293c</v>
          </cell>
          <cell r="D3131" t="str">
            <v>Conserved hypotheticals</v>
          </cell>
        </row>
        <row r="3132">
          <cell r="C3132" t="str">
            <v>Rv0295c</v>
          </cell>
          <cell r="D3132" t="str">
            <v>Conserved hypotheticals</v>
          </cell>
        </row>
        <row r="3133">
          <cell r="C3133" t="str">
            <v>Rv0298</v>
          </cell>
          <cell r="D3133" t="str">
            <v>Conserved hypotheticals</v>
          </cell>
        </row>
        <row r="3134">
          <cell r="C3134" t="str">
            <v>Rv0299</v>
          </cell>
          <cell r="D3134" t="str">
            <v>Conserved hypotheticals</v>
          </cell>
        </row>
        <row r="3135">
          <cell r="C3135" t="str">
            <v>Rv0307c</v>
          </cell>
          <cell r="D3135" t="str">
            <v>Conserved hypotheticals</v>
          </cell>
        </row>
        <row r="3136">
          <cell r="C3136" t="str">
            <v>Rv0310c</v>
          </cell>
          <cell r="D3136" t="str">
            <v>Conserved hypotheticals</v>
          </cell>
        </row>
        <row r="3137">
          <cell r="C3137" t="str">
            <v>Rv0311</v>
          </cell>
          <cell r="D3137" t="str">
            <v>Conserved hypotheticals</v>
          </cell>
        </row>
        <row r="3138">
          <cell r="C3138" t="str">
            <v>Rv0312</v>
          </cell>
          <cell r="D3138" t="str">
            <v>Conserved hypotheticals</v>
          </cell>
        </row>
        <row r="3139">
          <cell r="C3139" t="str">
            <v>Rv0313</v>
          </cell>
          <cell r="D3139" t="str">
            <v>Conserved hypotheticals</v>
          </cell>
        </row>
        <row r="3140">
          <cell r="C3140" t="str">
            <v>Rv0323c</v>
          </cell>
          <cell r="D3140" t="str">
            <v>Conserved hypotheticals</v>
          </cell>
        </row>
        <row r="3141">
          <cell r="C3141" t="str">
            <v>Rv0329c</v>
          </cell>
          <cell r="D3141" t="str">
            <v>Conserved hypotheticals</v>
          </cell>
        </row>
        <row r="3142">
          <cell r="C3142" t="str">
            <v>Rv0330c</v>
          </cell>
          <cell r="D3142" t="str">
            <v>Conserved hypotheticals</v>
          </cell>
        </row>
        <row r="3143">
          <cell r="C3143" t="str">
            <v>Rv0332</v>
          </cell>
          <cell r="D3143" t="str">
            <v>Conserved hypotheticals</v>
          </cell>
        </row>
        <row r="3144">
          <cell r="C3144" t="str">
            <v>Rv0333</v>
          </cell>
          <cell r="D3144" t="str">
            <v>Conserved hypotheticals</v>
          </cell>
        </row>
        <row r="3145">
          <cell r="C3145" t="str">
            <v>Rv0340</v>
          </cell>
          <cell r="D3145" t="str">
            <v>Conserved hypotheticals</v>
          </cell>
        </row>
        <row r="3146">
          <cell r="C3146" t="str">
            <v>Rv0345</v>
          </cell>
          <cell r="D3146" t="str">
            <v>Conserved hypotheticals</v>
          </cell>
        </row>
        <row r="3147">
          <cell r="C3147" t="str">
            <v>Rv0349</v>
          </cell>
          <cell r="D3147" t="str">
            <v>Conserved hypotheticals</v>
          </cell>
        </row>
        <row r="3148">
          <cell r="C3148" t="str">
            <v>Rv0356c</v>
          </cell>
          <cell r="D3148" t="str">
            <v>Conserved hypotheticals</v>
          </cell>
        </row>
        <row r="3149">
          <cell r="C3149" t="str">
            <v>Rv0358</v>
          </cell>
          <cell r="D3149" t="str">
            <v>Conserved hypotheticals</v>
          </cell>
        </row>
        <row r="3150">
          <cell r="C3150" t="str">
            <v>Rv0360c</v>
          </cell>
          <cell r="D3150" t="str">
            <v>Conserved hypotheticals</v>
          </cell>
        </row>
        <row r="3151">
          <cell r="C3151" t="str">
            <v>Rv0365c</v>
          </cell>
          <cell r="D3151" t="str">
            <v>Conserved hypotheticals</v>
          </cell>
        </row>
        <row r="3152">
          <cell r="C3152" t="str">
            <v>Rv0366c</v>
          </cell>
          <cell r="D3152" t="str">
            <v>Conserved hypotheticals</v>
          </cell>
        </row>
        <row r="3153">
          <cell r="C3153" t="str">
            <v>Rv0367c</v>
          </cell>
          <cell r="D3153" t="str">
            <v>Conserved hypotheticals</v>
          </cell>
        </row>
        <row r="3154">
          <cell r="C3154" t="str">
            <v>Rv0368c</v>
          </cell>
          <cell r="D3154" t="str">
            <v>Conserved hypotheticals</v>
          </cell>
        </row>
        <row r="3155">
          <cell r="C3155" t="str">
            <v>Rv0371c</v>
          </cell>
          <cell r="D3155" t="str">
            <v>Conserved hypotheticals</v>
          </cell>
        </row>
        <row r="3156">
          <cell r="C3156" t="str">
            <v>Rv0372c</v>
          </cell>
          <cell r="D3156" t="str">
            <v>Conserved hypotheticals</v>
          </cell>
        </row>
        <row r="3157">
          <cell r="C3157" t="str">
            <v>Rv0376c</v>
          </cell>
          <cell r="D3157" t="str">
            <v>Conserved hypotheticals</v>
          </cell>
        </row>
        <row r="3158">
          <cell r="C3158" t="str">
            <v>Rv0378</v>
          </cell>
          <cell r="D3158" t="str">
            <v>Conserved hypotheticals</v>
          </cell>
        </row>
        <row r="3159">
          <cell r="C3159" t="str">
            <v>Rv0381c</v>
          </cell>
          <cell r="D3159" t="str">
            <v>Conserved hypotheticals</v>
          </cell>
        </row>
        <row r="3160">
          <cell r="C3160" t="str">
            <v>Rv0387c</v>
          </cell>
          <cell r="D3160" t="str">
            <v>Conserved hypotheticals</v>
          </cell>
        </row>
        <row r="3161">
          <cell r="C3161" t="str">
            <v>Rv0390</v>
          </cell>
          <cell r="D3161" t="str">
            <v>Conserved hypotheticals</v>
          </cell>
        </row>
        <row r="3162">
          <cell r="C3162" t="str">
            <v>Rv0395</v>
          </cell>
          <cell r="D3162" t="str">
            <v>Conserved hypotheticals</v>
          </cell>
        </row>
        <row r="3163">
          <cell r="C3163" t="str">
            <v>Rv0396</v>
          </cell>
          <cell r="D3163" t="str">
            <v>Conserved hypotheticals</v>
          </cell>
        </row>
        <row r="3164">
          <cell r="C3164" t="str">
            <v>Rv0397A</v>
          </cell>
          <cell r="D3164" t="str">
            <v>Conserved hypotheticals</v>
          </cell>
        </row>
        <row r="3165">
          <cell r="C3165" t="str">
            <v>Rv0406c</v>
          </cell>
          <cell r="D3165" t="str">
            <v>Conserved hypotheticals</v>
          </cell>
        </row>
        <row r="3166">
          <cell r="C3166" t="str">
            <v>Rv0421c</v>
          </cell>
          <cell r="D3166" t="str">
            <v>Conserved hypotheticals</v>
          </cell>
        </row>
        <row r="3167">
          <cell r="C3167" t="str">
            <v>Rv0424c</v>
          </cell>
          <cell r="D3167" t="str">
            <v>Conserved hypotheticals</v>
          </cell>
        </row>
        <row r="3168">
          <cell r="C3168" t="str">
            <v>Rv0430</v>
          </cell>
          <cell r="D3168" t="str">
            <v>Conserved hypotheticals</v>
          </cell>
        </row>
        <row r="3169">
          <cell r="C3169" t="str">
            <v>Rv0433</v>
          </cell>
          <cell r="D3169" t="str">
            <v>Conserved hypotheticals</v>
          </cell>
        </row>
        <row r="3170">
          <cell r="C3170" t="str">
            <v>Rv0434</v>
          </cell>
          <cell r="D3170" t="str">
            <v>Conserved hypotheticals</v>
          </cell>
        </row>
        <row r="3171">
          <cell r="C3171" t="str">
            <v>Rv0441c</v>
          </cell>
          <cell r="D3171" t="str">
            <v>Conserved hypotheticals</v>
          </cell>
        </row>
        <row r="3172">
          <cell r="C3172" t="str">
            <v>Rv0443</v>
          </cell>
          <cell r="D3172" t="str">
            <v>Conserved hypotheticals</v>
          </cell>
        </row>
        <row r="3173">
          <cell r="C3173" t="str">
            <v>Rv0448c</v>
          </cell>
          <cell r="D3173" t="str">
            <v>Conserved hypotheticals</v>
          </cell>
        </row>
        <row r="3174">
          <cell r="C3174" t="str">
            <v>Rv0449c</v>
          </cell>
          <cell r="D3174" t="str">
            <v>Conserved hypotheticals</v>
          </cell>
        </row>
        <row r="3175">
          <cell r="C3175" t="str">
            <v>Rv0454</v>
          </cell>
          <cell r="D3175" t="str">
            <v>Conserved hypotheticals</v>
          </cell>
        </row>
        <row r="3176">
          <cell r="C3176" t="str">
            <v>Rv0455c</v>
          </cell>
          <cell r="D3176" t="str">
            <v>Conserved hypotheticals</v>
          </cell>
        </row>
        <row r="3177">
          <cell r="C3177" t="str">
            <v>Rv0459</v>
          </cell>
          <cell r="D3177" t="str">
            <v>Conserved hypotheticals</v>
          </cell>
        </row>
        <row r="3178">
          <cell r="C3178" t="str">
            <v>Rv0460</v>
          </cell>
          <cell r="D3178" t="str">
            <v>Conserved hypotheticals</v>
          </cell>
        </row>
        <row r="3179">
          <cell r="C3179" t="str">
            <v>Rv0464c</v>
          </cell>
          <cell r="D3179" t="str">
            <v>Conserved hypotheticals</v>
          </cell>
        </row>
        <row r="3180">
          <cell r="C3180" t="str">
            <v>Rv0466</v>
          </cell>
          <cell r="D3180" t="str">
            <v>Conserved hypotheticals</v>
          </cell>
        </row>
        <row r="3181">
          <cell r="C3181" t="str">
            <v>Rv0470A</v>
          </cell>
          <cell r="D3181" t="str">
            <v>Conserved hypotheticals</v>
          </cell>
        </row>
        <row r="3182">
          <cell r="C3182" t="str">
            <v>Rv0471c</v>
          </cell>
          <cell r="D3182" t="str">
            <v>Conserved hypotheticals</v>
          </cell>
        </row>
        <row r="3183">
          <cell r="C3183" t="str">
            <v>Rv0481c</v>
          </cell>
          <cell r="D3183" t="str">
            <v>Conserved hypotheticals</v>
          </cell>
        </row>
        <row r="3184">
          <cell r="C3184" t="str">
            <v>Rv0487</v>
          </cell>
          <cell r="D3184" t="str">
            <v>Conserved hypotheticals</v>
          </cell>
        </row>
        <row r="3185">
          <cell r="C3185" t="str">
            <v>Rv0492A</v>
          </cell>
          <cell r="D3185" t="str">
            <v>Conserved hypotheticals</v>
          </cell>
        </row>
        <row r="3186">
          <cell r="C3186" t="str">
            <v>Rv0493c</v>
          </cell>
          <cell r="D3186" t="str">
            <v>Conserved hypotheticals</v>
          </cell>
        </row>
        <row r="3187">
          <cell r="C3187" t="str">
            <v>Rv0495c</v>
          </cell>
          <cell r="D3187" t="str">
            <v>Conserved hypotheticals</v>
          </cell>
        </row>
        <row r="3188">
          <cell r="C3188" t="str">
            <v>Rv0496</v>
          </cell>
          <cell r="D3188" t="str">
            <v>Conserved hypotheticals</v>
          </cell>
        </row>
        <row r="3189">
          <cell r="C3189" t="str">
            <v>Rv0498</v>
          </cell>
          <cell r="D3189" t="str">
            <v>Conserved hypotheticals</v>
          </cell>
        </row>
        <row r="3190">
          <cell r="C3190" t="str">
            <v>Rv0499</v>
          </cell>
          <cell r="D3190" t="str">
            <v>Conserved hypotheticals</v>
          </cell>
        </row>
        <row r="3191">
          <cell r="C3191" t="str">
            <v>Rv0500A</v>
          </cell>
          <cell r="D3191" t="str">
            <v>Conserved hypotheticals</v>
          </cell>
        </row>
        <row r="3192">
          <cell r="C3192" t="str">
            <v>Rv0500B</v>
          </cell>
          <cell r="D3192" t="str">
            <v>Conserved hypotheticals</v>
          </cell>
        </row>
        <row r="3193">
          <cell r="C3193" t="str">
            <v>Rv0502</v>
          </cell>
          <cell r="D3193" t="str">
            <v>Conserved hypotheticals</v>
          </cell>
        </row>
        <row r="3194">
          <cell r="C3194" t="str">
            <v>Rv0504c</v>
          </cell>
          <cell r="D3194" t="str">
            <v>Conserved hypotheticals</v>
          </cell>
        </row>
        <row r="3195">
          <cell r="C3195" t="str">
            <v>Rv0508</v>
          </cell>
          <cell r="D3195" t="str">
            <v>Conserved hypotheticals</v>
          </cell>
        </row>
        <row r="3196">
          <cell r="C3196" t="str">
            <v>Rv0523c</v>
          </cell>
          <cell r="D3196" t="str">
            <v>Conserved hypotheticals</v>
          </cell>
        </row>
        <row r="3197">
          <cell r="C3197" t="str">
            <v>Rv0525</v>
          </cell>
          <cell r="D3197" t="str">
            <v>Conserved hypotheticals</v>
          </cell>
        </row>
        <row r="3198">
          <cell r="C3198" t="str">
            <v>Rv0530</v>
          </cell>
          <cell r="D3198" t="str">
            <v>Conserved hypotheticals</v>
          </cell>
        </row>
        <row r="3199">
          <cell r="C3199" t="str">
            <v>Rv0530A</v>
          </cell>
          <cell r="D3199" t="str">
            <v>Conserved hypotheticals</v>
          </cell>
        </row>
        <row r="3200">
          <cell r="C3200" t="str">
            <v>Rv0540</v>
          </cell>
          <cell r="D3200" t="str">
            <v>Conserved hypotheticals</v>
          </cell>
        </row>
        <row r="3201">
          <cell r="C3201" t="str">
            <v>Rv0543c</v>
          </cell>
          <cell r="D3201" t="str">
            <v>Conserved hypotheticals</v>
          </cell>
        </row>
        <row r="3202">
          <cell r="C3202" t="str">
            <v>Rv0546c</v>
          </cell>
          <cell r="D3202" t="str">
            <v>Conserved hypotheticals</v>
          </cell>
        </row>
        <row r="3203">
          <cell r="C3203" t="str">
            <v>Rv0552</v>
          </cell>
          <cell r="D3203" t="str">
            <v>Conserved hypotheticals</v>
          </cell>
        </row>
        <row r="3204">
          <cell r="C3204" t="str">
            <v>Rv0566c</v>
          </cell>
          <cell r="D3204" t="str">
            <v>Conserved hypotheticals</v>
          </cell>
        </row>
        <row r="3205">
          <cell r="C3205" t="str">
            <v>Rv0569</v>
          </cell>
          <cell r="D3205" t="str">
            <v>Conserved hypotheticals</v>
          </cell>
        </row>
        <row r="3206">
          <cell r="C3206" t="str">
            <v>Rv0571c</v>
          </cell>
          <cell r="D3206" t="str">
            <v>Conserved hypotheticals</v>
          </cell>
        </row>
        <row r="3207">
          <cell r="C3207" t="str">
            <v>Rv0572c</v>
          </cell>
          <cell r="D3207" t="str">
            <v>Conserved hypotheticals</v>
          </cell>
        </row>
        <row r="3208">
          <cell r="C3208" t="str">
            <v>Rv0574c</v>
          </cell>
          <cell r="D3208" t="str">
            <v>Conserved hypotheticals</v>
          </cell>
        </row>
        <row r="3209">
          <cell r="C3209" t="str">
            <v>Rv0577</v>
          </cell>
          <cell r="D3209" t="str">
            <v>Conserved hypotheticals</v>
          </cell>
        </row>
        <row r="3210">
          <cell r="C3210" t="str">
            <v>Rv0579</v>
          </cell>
          <cell r="D3210" t="str">
            <v>Conserved hypotheticals</v>
          </cell>
        </row>
        <row r="3211">
          <cell r="C3211" t="str">
            <v>Rv0580c</v>
          </cell>
          <cell r="D3211" t="str">
            <v>Conserved hypotheticals</v>
          </cell>
        </row>
        <row r="3212">
          <cell r="C3212" t="str">
            <v>Rv0597c</v>
          </cell>
          <cell r="D3212" t="str">
            <v>Conserved hypotheticals</v>
          </cell>
        </row>
        <row r="3213">
          <cell r="C3213" t="str">
            <v>Rv0607</v>
          </cell>
          <cell r="D3213" t="str">
            <v>Conserved hypotheticals</v>
          </cell>
        </row>
        <row r="3214">
          <cell r="C3214" t="str">
            <v>Rv0609A</v>
          </cell>
          <cell r="D3214" t="str">
            <v>Conserved hypotheticals</v>
          </cell>
        </row>
        <row r="3215">
          <cell r="C3215" t="str">
            <v>Rv0610c</v>
          </cell>
          <cell r="D3215" t="str">
            <v>Conserved hypotheticals</v>
          </cell>
        </row>
        <row r="3216">
          <cell r="C3216" t="str">
            <v>Rv0611c</v>
          </cell>
          <cell r="D3216" t="str">
            <v>Conserved hypotheticals</v>
          </cell>
        </row>
        <row r="3217">
          <cell r="C3217" t="str">
            <v>Rv0612</v>
          </cell>
          <cell r="D3217" t="str">
            <v>Conserved hypotheticals</v>
          </cell>
        </row>
        <row r="3218">
          <cell r="C3218" t="str">
            <v>Rv0613c</v>
          </cell>
          <cell r="D3218" t="str">
            <v>Conserved hypotheticals</v>
          </cell>
        </row>
        <row r="3219">
          <cell r="C3219" t="str">
            <v>Rv0614</v>
          </cell>
          <cell r="D3219" t="str">
            <v>Conserved hypotheticals</v>
          </cell>
        </row>
        <row r="3220">
          <cell r="C3220" t="str">
            <v>Rv0616c</v>
          </cell>
          <cell r="D3220" t="str">
            <v>Conserved hypotheticals</v>
          </cell>
        </row>
        <row r="3221">
          <cell r="C3221" t="str">
            <v>Rv0628c</v>
          </cell>
          <cell r="D3221" t="str">
            <v>Conserved hypotheticals</v>
          </cell>
        </row>
        <row r="3222">
          <cell r="C3222" t="str">
            <v>Rv0634A</v>
          </cell>
          <cell r="D3222" t="str">
            <v>Conserved hypotheticals</v>
          </cell>
        </row>
        <row r="3223">
          <cell r="C3223" t="str">
            <v>Rv0647c</v>
          </cell>
          <cell r="D3223" t="str">
            <v>Conserved hypotheticals</v>
          </cell>
        </row>
        <row r="3224">
          <cell r="C3224" t="str">
            <v>Rv0674</v>
          </cell>
          <cell r="D3224" t="str">
            <v>Conserved hypotheticals</v>
          </cell>
        </row>
        <row r="3225">
          <cell r="C3225" t="str">
            <v>Rv0678</v>
          </cell>
          <cell r="D3225" t="str">
            <v>Conserved hypotheticals</v>
          </cell>
        </row>
        <row r="3226">
          <cell r="C3226" t="str">
            <v>Rv0679c</v>
          </cell>
          <cell r="D3226" t="str">
            <v>Conserved hypotheticals</v>
          </cell>
        </row>
        <row r="3227">
          <cell r="C3227" t="str">
            <v>Rv0689c</v>
          </cell>
          <cell r="D3227" t="str">
            <v>Conserved hypotheticals</v>
          </cell>
        </row>
        <row r="3228">
          <cell r="C3228" t="str">
            <v>Rv0690c</v>
          </cell>
          <cell r="D3228" t="str">
            <v>Conserved hypotheticals</v>
          </cell>
        </row>
        <row r="3229">
          <cell r="C3229" t="str">
            <v>Rv0692</v>
          </cell>
          <cell r="D3229" t="str">
            <v>Conserved hypotheticals</v>
          </cell>
        </row>
        <row r="3230">
          <cell r="C3230" t="str">
            <v>Rv0695</v>
          </cell>
          <cell r="D3230" t="str">
            <v>Conserved hypotheticals</v>
          </cell>
        </row>
        <row r="3231">
          <cell r="C3231" t="str">
            <v>Rv0698</v>
          </cell>
          <cell r="D3231" t="str">
            <v>Conserved hypotheticals</v>
          </cell>
        </row>
        <row r="3232">
          <cell r="C3232" t="str">
            <v>Rv0699</v>
          </cell>
          <cell r="D3232" t="str">
            <v>Conserved hypotheticals</v>
          </cell>
        </row>
        <row r="3233">
          <cell r="C3233" t="str">
            <v>Rv0712</v>
          </cell>
          <cell r="D3233" t="str">
            <v>Conserved hypotheticals</v>
          </cell>
        </row>
        <row r="3234">
          <cell r="C3234" t="str">
            <v>Rv0724A</v>
          </cell>
          <cell r="D3234" t="str">
            <v>Conserved hypotheticals</v>
          </cell>
        </row>
        <row r="3235">
          <cell r="C3235" t="str">
            <v>Rv0725c</v>
          </cell>
          <cell r="D3235" t="str">
            <v>Conserved hypotheticals</v>
          </cell>
        </row>
        <row r="3236">
          <cell r="C3236" t="str">
            <v>Rv0738</v>
          </cell>
          <cell r="D3236" t="str">
            <v>Conserved hypotheticals</v>
          </cell>
        </row>
        <row r="3237">
          <cell r="C3237" t="str">
            <v>Rv0739</v>
          </cell>
          <cell r="D3237" t="str">
            <v>Conserved hypotheticals</v>
          </cell>
        </row>
        <row r="3238">
          <cell r="C3238" t="str">
            <v>Rv0740</v>
          </cell>
          <cell r="D3238" t="str">
            <v>Conserved hypotheticals</v>
          </cell>
        </row>
        <row r="3239">
          <cell r="C3239" t="str">
            <v>Rv0743c</v>
          </cell>
          <cell r="D3239" t="str">
            <v>Conserved hypotheticals</v>
          </cell>
        </row>
        <row r="3240">
          <cell r="C3240" t="str">
            <v>Rv0745</v>
          </cell>
          <cell r="D3240" t="str">
            <v>Conserved hypotheticals</v>
          </cell>
        </row>
        <row r="3241">
          <cell r="C3241" t="str">
            <v>Rv0749A</v>
          </cell>
          <cell r="D3241" t="str">
            <v>Conserved hypotheticals</v>
          </cell>
        </row>
        <row r="3242">
          <cell r="C3242" t="str">
            <v>Rv0750</v>
          </cell>
          <cell r="D3242" t="str">
            <v>Conserved hypotheticals</v>
          </cell>
        </row>
        <row r="3243">
          <cell r="C3243" t="str">
            <v>Rv0756c</v>
          </cell>
          <cell r="D3243" t="str">
            <v>Conserved hypotheticals</v>
          </cell>
        </row>
        <row r="3244">
          <cell r="C3244" t="str">
            <v>Rv0759c</v>
          </cell>
          <cell r="D3244" t="str">
            <v>Conserved hypotheticals</v>
          </cell>
        </row>
        <row r="3245">
          <cell r="C3245" t="str">
            <v>Rv0760c</v>
          </cell>
          <cell r="D3245" t="str">
            <v>Conserved hypotheticals</v>
          </cell>
        </row>
        <row r="3246">
          <cell r="C3246" t="str">
            <v>Rv0762c</v>
          </cell>
          <cell r="D3246" t="str">
            <v>Conserved hypotheticals</v>
          </cell>
        </row>
        <row r="3247">
          <cell r="C3247" t="str">
            <v>Rv0767c</v>
          </cell>
          <cell r="D3247" t="str">
            <v>Conserved hypotheticals</v>
          </cell>
        </row>
        <row r="3248">
          <cell r="C3248" t="str">
            <v>Rv0775</v>
          </cell>
          <cell r="D3248" t="str">
            <v>Conserved hypotheticals</v>
          </cell>
        </row>
        <row r="3249">
          <cell r="C3249" t="str">
            <v>Rv0776c</v>
          </cell>
          <cell r="D3249" t="str">
            <v>Conserved hypotheticals</v>
          </cell>
        </row>
        <row r="3250">
          <cell r="C3250" t="str">
            <v>Rv0784</v>
          </cell>
          <cell r="D3250" t="str">
            <v>Conserved hypotheticals</v>
          </cell>
        </row>
        <row r="3251">
          <cell r="C3251" t="str">
            <v>Rv0785</v>
          </cell>
          <cell r="D3251" t="str">
            <v>Conserved hypotheticals</v>
          </cell>
        </row>
        <row r="3252">
          <cell r="C3252" t="str">
            <v>Rv0786c</v>
          </cell>
          <cell r="D3252" t="str">
            <v>Conserved hypotheticals</v>
          </cell>
        </row>
        <row r="3253">
          <cell r="C3253" t="str">
            <v>Rv0787</v>
          </cell>
          <cell r="D3253" t="str">
            <v>Conserved hypotheticals</v>
          </cell>
        </row>
        <row r="3254">
          <cell r="C3254" t="str">
            <v>Rv0787A</v>
          </cell>
          <cell r="D3254" t="str">
            <v>Conserved hypotheticals</v>
          </cell>
        </row>
        <row r="3255">
          <cell r="C3255" t="str">
            <v>Rv0789c</v>
          </cell>
          <cell r="D3255" t="str">
            <v>Conserved hypotheticals</v>
          </cell>
        </row>
        <row r="3256">
          <cell r="C3256" t="str">
            <v>Rv0790c</v>
          </cell>
          <cell r="D3256" t="str">
            <v>Conserved hypotheticals</v>
          </cell>
        </row>
        <row r="3257">
          <cell r="C3257" t="str">
            <v>Rv0791c</v>
          </cell>
          <cell r="D3257" t="str">
            <v>Conserved hypotheticals</v>
          </cell>
        </row>
        <row r="3258">
          <cell r="C3258" t="str">
            <v>Rv0799c</v>
          </cell>
          <cell r="D3258" t="str">
            <v>Conserved hypotheticals</v>
          </cell>
        </row>
        <row r="3259">
          <cell r="C3259" t="str">
            <v>Rv0801</v>
          </cell>
          <cell r="D3259" t="str">
            <v>Conserved hypotheticals</v>
          </cell>
        </row>
        <row r="3260">
          <cell r="C3260" t="str">
            <v>Rv0804</v>
          </cell>
          <cell r="D3260" t="str">
            <v>Conserved hypotheticals</v>
          </cell>
        </row>
        <row r="3261">
          <cell r="C3261" t="str">
            <v>Rv0807</v>
          </cell>
          <cell r="D3261" t="str">
            <v>Conserved hypotheticals</v>
          </cell>
        </row>
        <row r="3262">
          <cell r="C3262" t="str">
            <v>Rv0810c</v>
          </cell>
          <cell r="D3262" t="str">
            <v>Conserved hypotheticals</v>
          </cell>
        </row>
        <row r="3263">
          <cell r="C3263" t="str">
            <v>Rv0811c</v>
          </cell>
          <cell r="D3263" t="str">
            <v>Conserved hypotheticals</v>
          </cell>
        </row>
        <row r="3264">
          <cell r="C3264" t="str">
            <v>Rv0813c</v>
          </cell>
          <cell r="D3264" t="str">
            <v>Conserved hypotheticals</v>
          </cell>
        </row>
        <row r="3265">
          <cell r="C3265" t="str">
            <v>Rv0822c</v>
          </cell>
          <cell r="D3265" t="str">
            <v>Conserved hypotheticals</v>
          </cell>
        </row>
        <row r="3266">
          <cell r="C3266" t="str">
            <v>Rv0825c</v>
          </cell>
          <cell r="D3266" t="str">
            <v>Conserved hypotheticals</v>
          </cell>
        </row>
        <row r="3267">
          <cell r="C3267" t="str">
            <v>Rv0826</v>
          </cell>
          <cell r="D3267" t="str">
            <v>Conserved hypotheticals</v>
          </cell>
        </row>
        <row r="3268">
          <cell r="C3268" t="str">
            <v>Rv0831c</v>
          </cell>
          <cell r="D3268" t="str">
            <v>Conserved hypotheticals</v>
          </cell>
        </row>
        <row r="3269">
          <cell r="C3269" t="str">
            <v>Rv0836c</v>
          </cell>
          <cell r="D3269" t="str">
            <v>Conserved hypotheticals</v>
          </cell>
        </row>
        <row r="3270">
          <cell r="C3270" t="str">
            <v>Rv0837c</v>
          </cell>
          <cell r="D3270" t="str">
            <v>Conserved hypotheticals</v>
          </cell>
        </row>
        <row r="3271">
          <cell r="C3271" t="str">
            <v>Rv0839</v>
          </cell>
          <cell r="D3271" t="str">
            <v>Conserved hypotheticals</v>
          </cell>
        </row>
        <row r="3272">
          <cell r="C3272" t="str">
            <v>Rv0854</v>
          </cell>
          <cell r="D3272" t="str">
            <v>Conserved hypotheticals</v>
          </cell>
        </row>
        <row r="3273">
          <cell r="C3273" t="str">
            <v>Rv0856</v>
          </cell>
          <cell r="D3273" t="str">
            <v>Conserved hypotheticals</v>
          </cell>
        </row>
        <row r="3274">
          <cell r="C3274" t="str">
            <v>Rv0857</v>
          </cell>
          <cell r="D3274" t="str">
            <v>Conserved hypotheticals</v>
          </cell>
        </row>
        <row r="3275">
          <cell r="C3275" t="str">
            <v>Rv0862c</v>
          </cell>
          <cell r="D3275" t="str">
            <v>Conserved hypotheticals</v>
          </cell>
        </row>
        <row r="3276">
          <cell r="C3276" t="str">
            <v>Rv0863</v>
          </cell>
          <cell r="D3276" t="str">
            <v>Conserved hypotheticals</v>
          </cell>
        </row>
        <row r="3277">
          <cell r="C3277" t="str">
            <v>Rv0874c</v>
          </cell>
          <cell r="D3277" t="str">
            <v>Conserved hypotheticals</v>
          </cell>
        </row>
        <row r="3278">
          <cell r="C3278" t="str">
            <v>Rv0877</v>
          </cell>
          <cell r="D3278" t="str">
            <v>Conserved hypotheticals</v>
          </cell>
        </row>
        <row r="3279">
          <cell r="C3279" t="str">
            <v>Rv0883c</v>
          </cell>
          <cell r="D3279" t="str">
            <v>Conserved hypotheticals</v>
          </cell>
        </row>
        <row r="3280">
          <cell r="C3280" t="str">
            <v>Rv0885</v>
          </cell>
          <cell r="D3280" t="str">
            <v>Conserved hypotheticals</v>
          </cell>
        </row>
        <row r="3281">
          <cell r="C3281" t="str">
            <v>Rv0887c</v>
          </cell>
          <cell r="D3281" t="str">
            <v>Conserved hypotheticals</v>
          </cell>
        </row>
        <row r="3282">
          <cell r="C3282" t="str">
            <v>Rv0898c</v>
          </cell>
          <cell r="D3282" t="str">
            <v>Conserved hypotheticals</v>
          </cell>
        </row>
        <row r="3283">
          <cell r="C3283" t="str">
            <v>Rv0906</v>
          </cell>
          <cell r="D3283" t="str">
            <v>Conserved hypotheticals</v>
          </cell>
        </row>
        <row r="3284">
          <cell r="C3284" t="str">
            <v>Rv0909</v>
          </cell>
          <cell r="D3284" t="str">
            <v>Conserved hypotheticals</v>
          </cell>
        </row>
        <row r="3285">
          <cell r="C3285" t="str">
            <v>Rv0910</v>
          </cell>
          <cell r="D3285" t="str">
            <v>Conserved hypotheticals</v>
          </cell>
        </row>
        <row r="3286">
          <cell r="C3286" t="str">
            <v>Rv0911</v>
          </cell>
          <cell r="D3286" t="str">
            <v>Conserved hypotheticals</v>
          </cell>
        </row>
        <row r="3287">
          <cell r="C3287" t="str">
            <v>Rv0918</v>
          </cell>
          <cell r="D3287" t="str">
            <v>Conserved hypotheticals</v>
          </cell>
        </row>
        <row r="3288">
          <cell r="C3288" t="str">
            <v>Rv0923c</v>
          </cell>
          <cell r="D3288" t="str">
            <v>Conserved hypotheticals</v>
          </cell>
        </row>
        <row r="3289">
          <cell r="C3289" t="str">
            <v>Rv0925c</v>
          </cell>
          <cell r="D3289" t="str">
            <v>Conserved hypotheticals</v>
          </cell>
        </row>
        <row r="3290">
          <cell r="C3290" t="str">
            <v>Rv0926c</v>
          </cell>
          <cell r="D3290" t="str">
            <v>Conserved hypotheticals</v>
          </cell>
        </row>
        <row r="3291">
          <cell r="C3291" t="str">
            <v>Rv0941c</v>
          </cell>
          <cell r="D3291" t="str">
            <v>Conserved hypotheticals</v>
          </cell>
        </row>
        <row r="3292">
          <cell r="C3292" t="str">
            <v>Rv0942</v>
          </cell>
          <cell r="D3292" t="str">
            <v>Conserved hypotheticals</v>
          </cell>
        </row>
        <row r="3293">
          <cell r="C3293" t="str">
            <v>Rv0950c</v>
          </cell>
          <cell r="D3293" t="str">
            <v>Conserved hypotheticals</v>
          </cell>
        </row>
        <row r="3294">
          <cell r="C3294" t="str">
            <v>Rv0959</v>
          </cell>
          <cell r="D3294" t="str">
            <v>Conserved hypotheticals</v>
          </cell>
        </row>
        <row r="3295">
          <cell r="C3295" t="str">
            <v>Rv0963c</v>
          </cell>
          <cell r="D3295" t="str">
            <v>Conserved hypotheticals</v>
          </cell>
        </row>
        <row r="3296">
          <cell r="C3296" t="str">
            <v>Rv0964c</v>
          </cell>
          <cell r="D3296" t="str">
            <v>Conserved hypotheticals</v>
          </cell>
        </row>
        <row r="3297">
          <cell r="C3297" t="str">
            <v>Rv0965c</v>
          </cell>
          <cell r="D3297" t="str">
            <v>Conserved hypotheticals</v>
          </cell>
        </row>
        <row r="3298">
          <cell r="C3298" t="str">
            <v>Rv0966c</v>
          </cell>
          <cell r="D3298" t="str">
            <v>Conserved hypotheticals</v>
          </cell>
        </row>
        <row r="3299">
          <cell r="C3299" t="str">
            <v>Rv0968</v>
          </cell>
          <cell r="D3299" t="str">
            <v>Conserved hypotheticals</v>
          </cell>
        </row>
        <row r="3300">
          <cell r="C3300" t="str">
            <v>Rv0976c</v>
          </cell>
          <cell r="D3300" t="str">
            <v>Conserved hypotheticals</v>
          </cell>
        </row>
        <row r="3301">
          <cell r="C3301" t="str">
            <v>Rv0979c</v>
          </cell>
          <cell r="D3301" t="str">
            <v>Conserved hypotheticals</v>
          </cell>
        </row>
        <row r="3302">
          <cell r="C3302" t="str">
            <v>Rv0990c</v>
          </cell>
          <cell r="D3302" t="str">
            <v>Conserved hypotheticals</v>
          </cell>
        </row>
        <row r="3303">
          <cell r="C3303" t="str">
            <v>Rv0991c</v>
          </cell>
          <cell r="D3303" t="str">
            <v>Conserved hypotheticals</v>
          </cell>
        </row>
        <row r="3304">
          <cell r="C3304" t="str">
            <v>Rv0992c</v>
          </cell>
          <cell r="D3304" t="str">
            <v>Conserved hypotheticals</v>
          </cell>
        </row>
        <row r="3305">
          <cell r="C3305" t="str">
            <v>Rv0997</v>
          </cell>
          <cell r="D3305" t="str">
            <v>Conserved hypotheticals</v>
          </cell>
        </row>
        <row r="3306">
          <cell r="C3306" t="str">
            <v>Rv0998</v>
          </cell>
          <cell r="D3306" t="str">
            <v>Conserved hypotheticals</v>
          </cell>
        </row>
        <row r="3307">
          <cell r="C3307" t="str">
            <v>Rv0999</v>
          </cell>
          <cell r="D3307" t="str">
            <v>Conserved hypotheticals</v>
          </cell>
        </row>
        <row r="3308">
          <cell r="C3308" t="str">
            <v>Rv1000c</v>
          </cell>
          <cell r="D3308" t="str">
            <v>Conserved hypotheticals</v>
          </cell>
        </row>
        <row r="3309">
          <cell r="C3309" t="str">
            <v>Rv1003</v>
          </cell>
          <cell r="D3309" t="str">
            <v>Conserved hypotheticals</v>
          </cell>
        </row>
        <row r="3310">
          <cell r="C3310" t="str">
            <v>Rv1006</v>
          </cell>
          <cell r="D3310" t="str">
            <v>Conserved hypotheticals</v>
          </cell>
        </row>
        <row r="3311">
          <cell r="C3311" t="str">
            <v>Rv1012</v>
          </cell>
          <cell r="D3311" t="str">
            <v>Conserved hypotheticals</v>
          </cell>
        </row>
        <row r="3312">
          <cell r="C3312" t="str">
            <v>Rv1021</v>
          </cell>
          <cell r="D3312" t="str">
            <v>Conserved hypotheticals</v>
          </cell>
        </row>
        <row r="3313">
          <cell r="C3313" t="str">
            <v>Rv1025</v>
          </cell>
          <cell r="D3313" t="str">
            <v>Conserved hypotheticals</v>
          </cell>
        </row>
        <row r="3314">
          <cell r="C3314" t="str">
            <v>Rv1043c</v>
          </cell>
          <cell r="D3314" t="str">
            <v>Conserved hypotheticals</v>
          </cell>
        </row>
        <row r="3315">
          <cell r="C3315" t="str">
            <v>Rv1044</v>
          </cell>
          <cell r="D3315" t="str">
            <v>Conserved hypotheticals</v>
          </cell>
        </row>
        <row r="3316">
          <cell r="C3316" t="str">
            <v>Rv1045</v>
          </cell>
          <cell r="D3316" t="str">
            <v>Conserved hypotheticals</v>
          </cell>
        </row>
        <row r="3317">
          <cell r="C3317" t="str">
            <v>Rv1048c</v>
          </cell>
          <cell r="D3317" t="str">
            <v>Conserved hypotheticals</v>
          </cell>
        </row>
        <row r="3318">
          <cell r="C3318" t="str">
            <v>Rv1051c</v>
          </cell>
          <cell r="D3318" t="str">
            <v>Conserved hypotheticals</v>
          </cell>
        </row>
        <row r="3319">
          <cell r="C3319" t="str">
            <v>Rv1052</v>
          </cell>
          <cell r="D3319" t="str">
            <v>Conserved hypotheticals</v>
          </cell>
        </row>
        <row r="3320">
          <cell r="C3320" t="str">
            <v>Rv1053c</v>
          </cell>
          <cell r="D3320" t="str">
            <v>Conserved hypotheticals</v>
          </cell>
        </row>
        <row r="3321">
          <cell r="C3321" t="str">
            <v>Rv1056</v>
          </cell>
          <cell r="D3321" t="str">
            <v>Conserved hypotheticals</v>
          </cell>
        </row>
        <row r="3322">
          <cell r="C3322" t="str">
            <v>Rv1057</v>
          </cell>
          <cell r="D3322" t="str">
            <v>Conserved hypotheticals</v>
          </cell>
        </row>
        <row r="3323">
          <cell r="C3323" t="str">
            <v>Rv1059</v>
          </cell>
          <cell r="D3323" t="str">
            <v>Conserved hypotheticals</v>
          </cell>
        </row>
        <row r="3324">
          <cell r="C3324" t="str">
            <v>Rv1060</v>
          </cell>
          <cell r="D3324" t="str">
            <v>Conserved hypotheticals</v>
          </cell>
        </row>
        <row r="3325">
          <cell r="C3325" t="str">
            <v>Rv1061</v>
          </cell>
          <cell r="D3325" t="str">
            <v>Conserved hypotheticals</v>
          </cell>
        </row>
        <row r="3326">
          <cell r="C3326" t="str">
            <v>Rv1062</v>
          </cell>
          <cell r="D3326" t="str">
            <v>Conserved hypotheticals</v>
          </cell>
        </row>
        <row r="3327">
          <cell r="C3327" t="str">
            <v>Rv1063c</v>
          </cell>
          <cell r="D3327" t="str">
            <v>Conserved hypotheticals</v>
          </cell>
        </row>
        <row r="3328">
          <cell r="C3328" t="str">
            <v>Rv1065</v>
          </cell>
          <cell r="D3328" t="str">
            <v>Conserved hypotheticals</v>
          </cell>
        </row>
        <row r="3329">
          <cell r="C3329" t="str">
            <v>Rv1066</v>
          </cell>
          <cell r="D3329" t="str">
            <v>Conserved hypotheticals</v>
          </cell>
        </row>
        <row r="3330">
          <cell r="C3330" t="str">
            <v>Rv1069c</v>
          </cell>
          <cell r="D3330" t="str">
            <v>Conserved hypotheticals</v>
          </cell>
        </row>
        <row r="3331">
          <cell r="C3331" t="str">
            <v>Rv1073</v>
          </cell>
          <cell r="D3331" t="str">
            <v>Conserved hypotheticals</v>
          </cell>
        </row>
        <row r="3332">
          <cell r="C3332" t="str">
            <v>Rv1078</v>
          </cell>
          <cell r="D3332" t="str">
            <v>Conserved hypotheticals</v>
          </cell>
        </row>
        <row r="3333">
          <cell r="C3333" t="str">
            <v>Rv1083</v>
          </cell>
          <cell r="D3333" t="str">
            <v>Conserved hypotheticals</v>
          </cell>
        </row>
        <row r="3334">
          <cell r="C3334" t="str">
            <v>Rv1084</v>
          </cell>
          <cell r="D3334" t="str">
            <v>Conserved hypotheticals</v>
          </cell>
        </row>
        <row r="3335">
          <cell r="C3335" t="str">
            <v>Rv1100</v>
          </cell>
          <cell r="D3335" t="str">
            <v>Conserved hypotheticals</v>
          </cell>
        </row>
        <row r="3336">
          <cell r="C3336" t="str">
            <v>Rv1109c</v>
          </cell>
          <cell r="D3336" t="str">
            <v>Conserved hypotheticals</v>
          </cell>
        </row>
        <row r="3337">
          <cell r="C3337" t="str">
            <v>Rv1111c</v>
          </cell>
          <cell r="D3337" t="str">
            <v>Conserved hypotheticals</v>
          </cell>
        </row>
        <row r="3338">
          <cell r="C3338" t="str">
            <v>Rv1112</v>
          </cell>
          <cell r="D3338" t="str">
            <v>Conserved hypotheticals</v>
          </cell>
        </row>
        <row r="3339">
          <cell r="C3339" t="str">
            <v>Rv1116</v>
          </cell>
          <cell r="D3339" t="str">
            <v>Conserved hypotheticals</v>
          </cell>
        </row>
        <row r="3340">
          <cell r="C3340" t="str">
            <v>Rv1116A</v>
          </cell>
          <cell r="D3340" t="str">
            <v>Conserved hypotheticals</v>
          </cell>
        </row>
        <row r="3341">
          <cell r="C3341" t="str">
            <v>Rv1117</v>
          </cell>
          <cell r="D3341" t="str">
            <v>Conserved hypotheticals</v>
          </cell>
        </row>
        <row r="3342">
          <cell r="C3342" t="str">
            <v>Rv1118c</v>
          </cell>
          <cell r="D3342" t="str">
            <v>Conserved hypotheticals</v>
          </cell>
        </row>
        <row r="3343">
          <cell r="C3343" t="str">
            <v>Rv1119c</v>
          </cell>
          <cell r="D3343" t="str">
            <v>Conserved hypotheticals</v>
          </cell>
        </row>
        <row r="3344">
          <cell r="C3344" t="str">
            <v>Rv1120c</v>
          </cell>
          <cell r="D3344" t="str">
            <v>Conserved hypotheticals</v>
          </cell>
        </row>
        <row r="3345">
          <cell r="C3345" t="str">
            <v>Rv1125</v>
          </cell>
          <cell r="D3345" t="str">
            <v>Conserved hypotheticals</v>
          </cell>
        </row>
        <row r="3346">
          <cell r="C3346" t="str">
            <v>Rv1126c</v>
          </cell>
          <cell r="D3346" t="str">
            <v>Conserved hypotheticals</v>
          </cell>
        </row>
        <row r="3347">
          <cell r="C3347" t="str">
            <v>Rv1134</v>
          </cell>
          <cell r="D3347" t="str">
            <v>Conserved hypotheticals</v>
          </cell>
        </row>
        <row r="3348">
          <cell r="C3348" t="str">
            <v>Rv1137c</v>
          </cell>
          <cell r="D3348" t="str">
            <v>Conserved hypotheticals</v>
          </cell>
        </row>
        <row r="3349">
          <cell r="C3349" t="str">
            <v>Rv1147</v>
          </cell>
          <cell r="D3349" t="str">
            <v>Conserved hypotheticals</v>
          </cell>
        </row>
        <row r="3350">
          <cell r="C3350" t="str">
            <v>Rv1154c</v>
          </cell>
          <cell r="D3350" t="str">
            <v>Conserved hypotheticals</v>
          </cell>
        </row>
        <row r="3351">
          <cell r="C3351" t="str">
            <v>Rv1156</v>
          </cell>
          <cell r="D3351" t="str">
            <v>Conserved hypotheticals</v>
          </cell>
        </row>
        <row r="3352">
          <cell r="C3352" t="str">
            <v>Rv1157c</v>
          </cell>
          <cell r="D3352" t="str">
            <v>Conserved hypotheticals</v>
          </cell>
        </row>
        <row r="3353">
          <cell r="C3353" t="str">
            <v>Rv1158c</v>
          </cell>
          <cell r="D3353" t="str">
            <v>Conserved hypotheticals</v>
          </cell>
        </row>
        <row r="3354">
          <cell r="C3354" t="str">
            <v>Rv1159A</v>
          </cell>
          <cell r="D3354" t="str">
            <v>Conserved hypotheticals</v>
          </cell>
        </row>
        <row r="3355">
          <cell r="C3355" t="str">
            <v>Rv1171</v>
          </cell>
          <cell r="D3355" t="str">
            <v>Conserved hypotheticals</v>
          </cell>
        </row>
        <row r="3356">
          <cell r="C3356" t="str">
            <v>Rv1176c</v>
          </cell>
          <cell r="D3356" t="str">
            <v>Conserved hypotheticals</v>
          </cell>
        </row>
        <row r="3357">
          <cell r="C3357" t="str">
            <v>Rv1179c</v>
          </cell>
          <cell r="D3357" t="str">
            <v>Conserved hypotheticals</v>
          </cell>
        </row>
        <row r="3358">
          <cell r="C3358" t="str">
            <v>Rv1186c</v>
          </cell>
          <cell r="D3358" t="str">
            <v>Conserved hypotheticals</v>
          </cell>
        </row>
        <row r="3359">
          <cell r="C3359" t="str">
            <v>Rv1190</v>
          </cell>
          <cell r="D3359" t="str">
            <v>Conserved hypotheticals</v>
          </cell>
        </row>
        <row r="3360">
          <cell r="C3360" t="str">
            <v>Rv1191</v>
          </cell>
          <cell r="D3360" t="str">
            <v>Conserved hypotheticals</v>
          </cell>
        </row>
        <row r="3361">
          <cell r="C3361" t="str">
            <v>Rv1192</v>
          </cell>
          <cell r="D3361" t="str">
            <v>Conserved hypotheticals</v>
          </cell>
        </row>
        <row r="3362">
          <cell r="C3362" t="str">
            <v>Rv1194c</v>
          </cell>
          <cell r="D3362" t="str">
            <v>Conserved hypotheticals</v>
          </cell>
        </row>
        <row r="3363">
          <cell r="C3363" t="str">
            <v>Rv1203c</v>
          </cell>
          <cell r="D3363" t="str">
            <v>Conserved hypotheticals</v>
          </cell>
        </row>
        <row r="3364">
          <cell r="C3364" t="str">
            <v>Rv1204c</v>
          </cell>
          <cell r="D3364" t="str">
            <v>Conserved hypotheticals</v>
          </cell>
        </row>
        <row r="3365">
          <cell r="C3365" t="str">
            <v>Rv1205</v>
          </cell>
          <cell r="D3365" t="str">
            <v>Conserved hypotheticals</v>
          </cell>
        </row>
        <row r="3366">
          <cell r="C3366" t="str">
            <v>Rv1209</v>
          </cell>
          <cell r="D3366" t="str">
            <v>Conserved hypotheticals</v>
          </cell>
        </row>
        <row r="3367">
          <cell r="C3367" t="str">
            <v>Rv1211</v>
          </cell>
          <cell r="D3367" t="str">
            <v>Conserved hypotheticals</v>
          </cell>
        </row>
        <row r="3368">
          <cell r="C3368" t="str">
            <v>Rv1215c</v>
          </cell>
          <cell r="D3368" t="str">
            <v>Conserved hypotheticals</v>
          </cell>
        </row>
        <row r="3369">
          <cell r="C3369" t="str">
            <v>Rv1225c</v>
          </cell>
          <cell r="D3369" t="str">
            <v>Conserved hypotheticals</v>
          </cell>
        </row>
        <row r="3370">
          <cell r="C3370" t="str">
            <v>Rv1232c</v>
          </cell>
          <cell r="D3370" t="str">
            <v>Conserved hypotheticals</v>
          </cell>
        </row>
        <row r="3371">
          <cell r="C3371" t="str">
            <v>Rv1251c</v>
          </cell>
          <cell r="D3371" t="str">
            <v>Conserved hypotheticals</v>
          </cell>
        </row>
        <row r="3372">
          <cell r="C3372" t="str">
            <v>Rv1261c</v>
          </cell>
          <cell r="D3372" t="str">
            <v>Conserved hypotheticals</v>
          </cell>
        </row>
        <row r="3373">
          <cell r="C3373" t="str">
            <v>Rv1262c</v>
          </cell>
          <cell r="D3373" t="str">
            <v>Conserved hypotheticals</v>
          </cell>
        </row>
        <row r="3374">
          <cell r="C3374" t="str">
            <v>Rv1265</v>
          </cell>
          <cell r="D3374" t="str">
            <v>Conserved hypotheticals</v>
          </cell>
        </row>
        <row r="3375">
          <cell r="C3375" t="str">
            <v>Rv1268c</v>
          </cell>
          <cell r="D3375" t="str">
            <v>Conserved hypotheticals</v>
          </cell>
        </row>
        <row r="3376">
          <cell r="C3376" t="str">
            <v>Rv1276c</v>
          </cell>
          <cell r="D3376" t="str">
            <v>Conserved hypotheticals</v>
          </cell>
        </row>
        <row r="3377">
          <cell r="C3377" t="str">
            <v>Rv1277</v>
          </cell>
          <cell r="D3377" t="str">
            <v>Conserved hypotheticals</v>
          </cell>
        </row>
        <row r="3378">
          <cell r="C3378" t="str">
            <v>Rv1278</v>
          </cell>
          <cell r="D3378" t="str">
            <v>Conserved hypotheticals</v>
          </cell>
        </row>
        <row r="3379">
          <cell r="C3379" t="str">
            <v>Rv1287</v>
          </cell>
          <cell r="D3379" t="str">
            <v>Conserved hypotheticals</v>
          </cell>
        </row>
        <row r="3380">
          <cell r="C3380" t="str">
            <v>Rv1288</v>
          </cell>
          <cell r="D3380" t="str">
            <v>Conserved hypotheticals</v>
          </cell>
        </row>
        <row r="3381">
          <cell r="C3381" t="str">
            <v>Rv1289</v>
          </cell>
          <cell r="D3381" t="str">
            <v>Conserved hypotheticals</v>
          </cell>
        </row>
        <row r="3382">
          <cell r="C3382" t="str">
            <v>Rv1290c</v>
          </cell>
          <cell r="D3382" t="str">
            <v>Conserved hypotheticals</v>
          </cell>
        </row>
        <row r="3383">
          <cell r="C3383" t="str">
            <v>Rv1290A</v>
          </cell>
          <cell r="D3383" t="str">
            <v>Conserved hypotheticals</v>
          </cell>
        </row>
        <row r="3384">
          <cell r="C3384" t="str">
            <v>Rv1301</v>
          </cell>
          <cell r="D3384" t="str">
            <v>Conserved hypotheticals</v>
          </cell>
        </row>
        <row r="3385">
          <cell r="C3385" t="str">
            <v>Rv1314c</v>
          </cell>
          <cell r="D3385" t="str">
            <v>Conserved hypotheticals</v>
          </cell>
        </row>
        <row r="3386">
          <cell r="C3386" t="str">
            <v>Rv1321</v>
          </cell>
          <cell r="D3386" t="str">
            <v>Conserved hypotheticals</v>
          </cell>
        </row>
        <row r="3387">
          <cell r="C3387" t="str">
            <v>Rv1322</v>
          </cell>
          <cell r="D3387" t="str">
            <v>Conserved hypotheticals</v>
          </cell>
        </row>
        <row r="3388">
          <cell r="C3388" t="str">
            <v>Rv1322A</v>
          </cell>
          <cell r="D3388" t="str">
            <v>Conserved hypotheticals</v>
          </cell>
        </row>
        <row r="3389">
          <cell r="C3389" t="str">
            <v>Rv1331</v>
          </cell>
          <cell r="D3389" t="str">
            <v>Conserved hypotheticals</v>
          </cell>
        </row>
        <row r="3390">
          <cell r="C3390" t="str">
            <v>Rv1339</v>
          </cell>
          <cell r="D3390" t="str">
            <v>Conserved hypotheticals</v>
          </cell>
        </row>
        <row r="3391">
          <cell r="C3391" t="str">
            <v>Rv1341</v>
          </cell>
          <cell r="D3391" t="str">
            <v>Conserved hypotheticals</v>
          </cell>
        </row>
        <row r="3392">
          <cell r="C3392" t="str">
            <v>Rv1351</v>
          </cell>
          <cell r="D3392" t="str">
            <v>Conserved hypotheticals</v>
          </cell>
        </row>
        <row r="3393">
          <cell r="C3393" t="str">
            <v>Rv1352</v>
          </cell>
          <cell r="D3393" t="str">
            <v>Conserved hypotheticals</v>
          </cell>
        </row>
        <row r="3394">
          <cell r="C3394" t="str">
            <v>Rv1354c</v>
          </cell>
          <cell r="D3394" t="str">
            <v>Conserved hypotheticals</v>
          </cell>
        </row>
        <row r="3395">
          <cell r="C3395" t="str">
            <v>Rv1356c</v>
          </cell>
          <cell r="D3395" t="str">
            <v>Conserved hypotheticals</v>
          </cell>
        </row>
        <row r="3396">
          <cell r="C3396" t="str">
            <v>Rv1357c</v>
          </cell>
          <cell r="D3396" t="str">
            <v>Conserved hypotheticals</v>
          </cell>
        </row>
        <row r="3397">
          <cell r="C3397" t="str">
            <v>Rv1366</v>
          </cell>
          <cell r="D3397" t="str">
            <v>Conserved hypotheticals</v>
          </cell>
        </row>
        <row r="3398">
          <cell r="C3398" t="str">
            <v>Rv1366A</v>
          </cell>
          <cell r="D3398" t="str">
            <v>Conserved hypotheticals</v>
          </cell>
        </row>
        <row r="3399">
          <cell r="C3399" t="str">
            <v>Rv1367c</v>
          </cell>
          <cell r="D3399" t="str">
            <v>Conserved hypotheticals</v>
          </cell>
        </row>
        <row r="3400">
          <cell r="C3400" t="str">
            <v>Rv1372</v>
          </cell>
          <cell r="D3400" t="str">
            <v>Conserved hypotheticals</v>
          </cell>
        </row>
        <row r="3401">
          <cell r="C3401" t="str">
            <v>Rv1374c</v>
          </cell>
          <cell r="D3401" t="str">
            <v>Conserved hypotheticals</v>
          </cell>
        </row>
        <row r="3402">
          <cell r="C3402" t="str">
            <v>Rv1375</v>
          </cell>
          <cell r="D3402" t="str">
            <v>Conserved hypotheticals</v>
          </cell>
        </row>
        <row r="3403">
          <cell r="C3403" t="str">
            <v>Rv1376</v>
          </cell>
          <cell r="D3403" t="str">
            <v>Conserved hypotheticals</v>
          </cell>
        </row>
        <row r="3404">
          <cell r="C3404" t="str">
            <v>Rv1378c</v>
          </cell>
          <cell r="D3404" t="str">
            <v>Conserved hypotheticals</v>
          </cell>
        </row>
        <row r="3405">
          <cell r="C3405" t="str">
            <v>Rv1413</v>
          </cell>
          <cell r="D3405" t="str">
            <v>Conserved hypotheticals</v>
          </cell>
        </row>
        <row r="3406">
          <cell r="C3406" t="str">
            <v>Rv1414</v>
          </cell>
          <cell r="D3406" t="str">
            <v>Conserved hypotheticals</v>
          </cell>
        </row>
        <row r="3407">
          <cell r="C3407" t="str">
            <v>Rv1419</v>
          </cell>
          <cell r="D3407" t="str">
            <v>Conserved hypotheticals</v>
          </cell>
        </row>
        <row r="3408">
          <cell r="C3408" t="str">
            <v>Rv1421</v>
          </cell>
          <cell r="D3408" t="str">
            <v>Conserved hypotheticals</v>
          </cell>
        </row>
        <row r="3409">
          <cell r="C3409" t="str">
            <v>Rv1422</v>
          </cell>
          <cell r="D3409" t="str">
            <v>Conserved hypotheticals</v>
          </cell>
        </row>
        <row r="3410">
          <cell r="C3410" t="str">
            <v>Rv1428c</v>
          </cell>
          <cell r="D3410" t="str">
            <v>Conserved hypotheticals</v>
          </cell>
        </row>
        <row r="3411">
          <cell r="C3411" t="str">
            <v>Rv1429</v>
          </cell>
          <cell r="D3411" t="str">
            <v>Conserved hypotheticals</v>
          </cell>
        </row>
        <row r="3412">
          <cell r="C3412" t="str">
            <v>Rv1434</v>
          </cell>
          <cell r="D3412" t="str">
            <v>Conserved hypotheticals</v>
          </cell>
        </row>
        <row r="3413">
          <cell r="C3413" t="str">
            <v>Rv1439c</v>
          </cell>
          <cell r="D3413" t="str">
            <v>Conserved hypotheticals</v>
          </cell>
        </row>
        <row r="3414">
          <cell r="C3414" t="str">
            <v>Rv1443c</v>
          </cell>
          <cell r="D3414" t="str">
            <v>Conserved hypotheticals</v>
          </cell>
        </row>
        <row r="3415">
          <cell r="C3415" t="str">
            <v>Rv1444c</v>
          </cell>
          <cell r="D3415" t="str">
            <v>Conserved hypotheticals</v>
          </cell>
        </row>
        <row r="3416">
          <cell r="C3416" t="str">
            <v>Rv1455</v>
          </cell>
          <cell r="D3416" t="str">
            <v>Conserved hypotheticals</v>
          </cell>
        </row>
        <row r="3417">
          <cell r="C3417" t="str">
            <v>Rv1461</v>
          </cell>
          <cell r="D3417" t="str">
            <v>Conserved hypotheticals</v>
          </cell>
        </row>
        <row r="3418">
          <cell r="C3418" t="str">
            <v>Rv1462</v>
          </cell>
          <cell r="D3418" t="str">
            <v>Conserved hypotheticals</v>
          </cell>
        </row>
        <row r="3419">
          <cell r="C3419" t="str">
            <v>Rv1466</v>
          </cell>
          <cell r="D3419" t="str">
            <v>Conserved hypotheticals</v>
          </cell>
        </row>
        <row r="3420">
          <cell r="C3420" t="str">
            <v>Rv1480</v>
          </cell>
          <cell r="D3420" t="str">
            <v>Conserved hypotheticals</v>
          </cell>
        </row>
        <row r="3421">
          <cell r="C3421" t="str">
            <v>Rv1482c</v>
          </cell>
          <cell r="D3421" t="str">
            <v>Conserved hypotheticals</v>
          </cell>
        </row>
        <row r="3422">
          <cell r="C3422" t="str">
            <v>Rv1486c</v>
          </cell>
          <cell r="D3422" t="str">
            <v>Conserved hypotheticals</v>
          </cell>
        </row>
        <row r="3423">
          <cell r="C3423" t="str">
            <v>Rv1489</v>
          </cell>
          <cell r="D3423" t="str">
            <v>Conserved hypotheticals</v>
          </cell>
        </row>
        <row r="3424">
          <cell r="C3424" t="str">
            <v>Rv1489A</v>
          </cell>
          <cell r="D3424" t="str">
            <v>Conserved hypotheticals</v>
          </cell>
        </row>
        <row r="3425">
          <cell r="C3425" t="str">
            <v>Rv1498A</v>
          </cell>
          <cell r="D3425" t="str">
            <v>Conserved hypotheticals</v>
          </cell>
        </row>
        <row r="3426">
          <cell r="C3426" t="str">
            <v>Rv1499</v>
          </cell>
          <cell r="D3426" t="str">
            <v>Conserved hypotheticals</v>
          </cell>
        </row>
        <row r="3427">
          <cell r="C3427" t="str">
            <v>Rv1501</v>
          </cell>
          <cell r="D3427" t="str">
            <v>Conserved hypotheticals</v>
          </cell>
        </row>
        <row r="3428">
          <cell r="C3428" t="str">
            <v>Rv1503c</v>
          </cell>
          <cell r="D3428" t="str">
            <v>Conserved hypotheticals</v>
          </cell>
        </row>
        <row r="3429">
          <cell r="C3429" t="str">
            <v>Rv1504c</v>
          </cell>
          <cell r="D3429" t="str">
            <v>Conserved hypotheticals</v>
          </cell>
        </row>
        <row r="3430">
          <cell r="C3430" t="str">
            <v>Rv1505c</v>
          </cell>
          <cell r="D3430" t="str">
            <v>Conserved hypotheticals</v>
          </cell>
        </row>
        <row r="3431">
          <cell r="C3431" t="str">
            <v>Rv1507c</v>
          </cell>
          <cell r="D3431" t="str">
            <v>Conserved hypotheticals</v>
          </cell>
        </row>
        <row r="3432">
          <cell r="C3432" t="str">
            <v>Rv1508A</v>
          </cell>
          <cell r="D3432" t="str">
            <v>Conserved hypotheticals</v>
          </cell>
        </row>
        <row r="3433">
          <cell r="C3433" t="str">
            <v>Rv1513</v>
          </cell>
          <cell r="D3433" t="str">
            <v>Conserved hypotheticals</v>
          </cell>
        </row>
        <row r="3434">
          <cell r="C3434" t="str">
            <v>Rv1514c</v>
          </cell>
          <cell r="D3434" t="str">
            <v>Conserved hypotheticals</v>
          </cell>
        </row>
        <row r="3435">
          <cell r="C3435" t="str">
            <v>Rv1515c</v>
          </cell>
          <cell r="D3435" t="str">
            <v>Conserved hypotheticals</v>
          </cell>
        </row>
        <row r="3436">
          <cell r="C3436" t="str">
            <v>Rv1518</v>
          </cell>
          <cell r="D3436" t="str">
            <v>Conserved hypotheticals</v>
          </cell>
        </row>
        <row r="3437">
          <cell r="C3437" t="str">
            <v>Rv1519</v>
          </cell>
          <cell r="D3437" t="str">
            <v>Conserved hypotheticals</v>
          </cell>
        </row>
        <row r="3438">
          <cell r="C3438" t="str">
            <v>Rv1525</v>
          </cell>
          <cell r="D3438" t="str">
            <v>Conserved hypotheticals</v>
          </cell>
        </row>
        <row r="3439">
          <cell r="C3439" t="str">
            <v>Rv1531</v>
          </cell>
          <cell r="D3439" t="str">
            <v>Conserved hypotheticals</v>
          </cell>
        </row>
        <row r="3440">
          <cell r="C3440" t="str">
            <v>Rv1532c</v>
          </cell>
          <cell r="D3440" t="str">
            <v>Conserved hypotheticals</v>
          </cell>
        </row>
        <row r="3441">
          <cell r="C3441" t="str">
            <v>Rv1533</v>
          </cell>
          <cell r="D3441" t="str">
            <v>Conserved hypotheticals</v>
          </cell>
        </row>
        <row r="3442">
          <cell r="C3442" t="str">
            <v>Rv1535</v>
          </cell>
          <cell r="D3442" t="str">
            <v>Conserved hypotheticals</v>
          </cell>
        </row>
        <row r="3443">
          <cell r="C3443" t="str">
            <v>Rv1540</v>
          </cell>
          <cell r="D3443" t="str">
            <v>Conserved hypotheticals</v>
          </cell>
        </row>
        <row r="3444">
          <cell r="C3444" t="str">
            <v>Rv1545</v>
          </cell>
          <cell r="D3444" t="str">
            <v>Conserved hypotheticals</v>
          </cell>
        </row>
        <row r="3445">
          <cell r="C3445" t="str">
            <v>Rv1546</v>
          </cell>
          <cell r="D3445" t="str">
            <v>Conserved hypotheticals</v>
          </cell>
        </row>
        <row r="3446">
          <cell r="C3446" t="str">
            <v>Rv1558</v>
          </cell>
          <cell r="D3446" t="str">
            <v>Conserved hypotheticals</v>
          </cell>
        </row>
        <row r="3447">
          <cell r="C3447" t="str">
            <v>Rv1571</v>
          </cell>
          <cell r="D3447" t="str">
            <v>Conserved hypotheticals</v>
          </cell>
        </row>
        <row r="3448">
          <cell r="C3448" t="str">
            <v>Rv1590</v>
          </cell>
          <cell r="D3448" t="str">
            <v>Conserved hypotheticals</v>
          </cell>
        </row>
        <row r="3449">
          <cell r="C3449" t="str">
            <v>Rv1592c</v>
          </cell>
          <cell r="D3449" t="str">
            <v>Conserved hypotheticals</v>
          </cell>
        </row>
        <row r="3450">
          <cell r="C3450" t="str">
            <v>Rv1593c</v>
          </cell>
          <cell r="D3450" t="str">
            <v>Conserved hypotheticals</v>
          </cell>
        </row>
        <row r="3451">
          <cell r="C3451" t="str">
            <v>Rv1597</v>
          </cell>
          <cell r="D3451" t="str">
            <v>Conserved hypotheticals</v>
          </cell>
        </row>
        <row r="3452">
          <cell r="C3452" t="str">
            <v>Rv1598c</v>
          </cell>
          <cell r="D3452" t="str">
            <v>Conserved hypotheticals</v>
          </cell>
        </row>
        <row r="3453">
          <cell r="C3453" t="str">
            <v>Rv1628c</v>
          </cell>
          <cell r="D3453" t="str">
            <v>Conserved hypotheticals</v>
          </cell>
        </row>
        <row r="3454">
          <cell r="C3454" t="str">
            <v>Rv1632c</v>
          </cell>
          <cell r="D3454" t="str">
            <v>Conserved hypotheticals</v>
          </cell>
        </row>
        <row r="3455">
          <cell r="C3455" t="str">
            <v>Rv1637c</v>
          </cell>
          <cell r="D3455" t="str">
            <v>Conserved hypotheticals</v>
          </cell>
        </row>
        <row r="3456">
          <cell r="C3456" t="str">
            <v>Rv1638A</v>
          </cell>
          <cell r="D3456" t="str">
            <v>Conserved hypotheticals</v>
          </cell>
        </row>
        <row r="3457">
          <cell r="C3457" t="str">
            <v>Rv1645c</v>
          </cell>
          <cell r="D3457" t="str">
            <v>Conserved hypotheticals</v>
          </cell>
        </row>
        <row r="3458">
          <cell r="C3458" t="str">
            <v>Rv1669</v>
          </cell>
          <cell r="D3458" t="str">
            <v>Conserved hypotheticals</v>
          </cell>
        </row>
        <row r="3459">
          <cell r="C3459" t="str">
            <v>Rv1670</v>
          </cell>
          <cell r="D3459" t="str">
            <v>Conserved hypotheticals</v>
          </cell>
        </row>
        <row r="3460">
          <cell r="C3460" t="str">
            <v>Rv1673c</v>
          </cell>
          <cell r="D3460" t="str">
            <v>Conserved hypotheticals</v>
          </cell>
        </row>
        <row r="3461">
          <cell r="C3461" t="str">
            <v>Rv1676</v>
          </cell>
          <cell r="D3461" t="str">
            <v>Conserved hypotheticals</v>
          </cell>
        </row>
        <row r="3462">
          <cell r="C3462" t="str">
            <v>Rv1680</v>
          </cell>
          <cell r="D3462" t="str">
            <v>Conserved hypotheticals</v>
          </cell>
        </row>
        <row r="3463">
          <cell r="C3463" t="str">
            <v>Rv1682</v>
          </cell>
          <cell r="D3463" t="str">
            <v>Conserved hypotheticals</v>
          </cell>
        </row>
        <row r="3464">
          <cell r="C3464" t="str">
            <v>Rv1684</v>
          </cell>
          <cell r="D3464" t="str">
            <v>Conserved hypotheticals</v>
          </cell>
        </row>
        <row r="3465">
          <cell r="C3465" t="str">
            <v>Rv1685c</v>
          </cell>
          <cell r="D3465" t="str">
            <v>Conserved hypotheticals</v>
          </cell>
        </row>
        <row r="3466">
          <cell r="C3466" t="str">
            <v>Rv1691</v>
          </cell>
          <cell r="D3466" t="str">
            <v>Conserved hypotheticals</v>
          </cell>
        </row>
        <row r="3467">
          <cell r="C3467" t="str">
            <v>Rv1693</v>
          </cell>
          <cell r="D3467" t="str">
            <v>Conserved hypotheticals</v>
          </cell>
        </row>
        <row r="3468">
          <cell r="C3468" t="str">
            <v>Rv1697</v>
          </cell>
          <cell r="D3468" t="str">
            <v>Conserved hypotheticals</v>
          </cell>
        </row>
        <row r="3469">
          <cell r="C3469" t="str">
            <v>Rv1706A</v>
          </cell>
          <cell r="D3469" t="str">
            <v>Conserved hypotheticals</v>
          </cell>
        </row>
        <row r="3470">
          <cell r="C3470" t="str">
            <v>Rv1711</v>
          </cell>
          <cell r="D3470" t="str">
            <v>Conserved hypotheticals</v>
          </cell>
        </row>
        <row r="3471">
          <cell r="C3471" t="str">
            <v>Rv1716</v>
          </cell>
          <cell r="D3471" t="str">
            <v>Conserved hypotheticals</v>
          </cell>
        </row>
        <row r="3472">
          <cell r="C3472" t="str">
            <v>Rv1717</v>
          </cell>
          <cell r="D3472" t="str">
            <v>Conserved hypotheticals</v>
          </cell>
        </row>
        <row r="3473">
          <cell r="C3473" t="str">
            <v>Rv1718</v>
          </cell>
          <cell r="D3473" t="str">
            <v>Conserved hypotheticals</v>
          </cell>
        </row>
        <row r="3474">
          <cell r="C3474" t="str">
            <v>Rv1724c</v>
          </cell>
          <cell r="D3474" t="str">
            <v>Conserved hypotheticals</v>
          </cell>
        </row>
        <row r="3475">
          <cell r="C3475" t="str">
            <v>Rv1725c</v>
          </cell>
          <cell r="D3475" t="str">
            <v>Conserved hypotheticals</v>
          </cell>
        </row>
        <row r="3476">
          <cell r="C3476" t="str">
            <v>Rv1727</v>
          </cell>
          <cell r="D3476" t="str">
            <v>Conserved hypotheticals</v>
          </cell>
        </row>
        <row r="3477">
          <cell r="C3477" t="str">
            <v>Rv1728c</v>
          </cell>
          <cell r="D3477" t="str">
            <v>Conserved hypotheticals</v>
          </cell>
        </row>
        <row r="3478">
          <cell r="C3478" t="str">
            <v>Rv1732c</v>
          </cell>
          <cell r="D3478" t="str">
            <v>Conserved hypotheticals</v>
          </cell>
        </row>
        <row r="3479">
          <cell r="C3479" t="str">
            <v>Rv1734c</v>
          </cell>
          <cell r="D3479" t="str">
            <v>Conserved hypotheticals</v>
          </cell>
        </row>
        <row r="3480">
          <cell r="C3480" t="str">
            <v>Rv1738</v>
          </cell>
          <cell r="D3480" t="str">
            <v>Conserved hypotheticals</v>
          </cell>
        </row>
        <row r="3481">
          <cell r="C3481" t="str">
            <v>Rv1748</v>
          </cell>
          <cell r="D3481" t="str">
            <v>Conserved hypotheticals</v>
          </cell>
        </row>
        <row r="3482">
          <cell r="C3482" t="str">
            <v>Rv1752</v>
          </cell>
          <cell r="D3482" t="str">
            <v>Conserved hypotheticals</v>
          </cell>
        </row>
        <row r="3483">
          <cell r="C3483" t="str">
            <v>Rv1754c</v>
          </cell>
          <cell r="D3483" t="str">
            <v>Conserved hypotheticals</v>
          </cell>
        </row>
        <row r="3484">
          <cell r="C3484" t="str">
            <v>Rv1762c</v>
          </cell>
          <cell r="D3484" t="str">
            <v>Conserved hypotheticals</v>
          </cell>
        </row>
        <row r="3485">
          <cell r="C3485" t="str">
            <v>Rv1765c</v>
          </cell>
          <cell r="D3485" t="str">
            <v>Conserved hypotheticals</v>
          </cell>
        </row>
        <row r="3486">
          <cell r="C3486" t="str">
            <v>Rv1766</v>
          </cell>
          <cell r="D3486" t="str">
            <v>Conserved hypotheticals</v>
          </cell>
        </row>
        <row r="3487">
          <cell r="C3487" t="str">
            <v>Rv1767</v>
          </cell>
          <cell r="D3487" t="str">
            <v>Conserved hypotheticals</v>
          </cell>
        </row>
        <row r="3488">
          <cell r="C3488" t="str">
            <v>Rv1769</v>
          </cell>
          <cell r="D3488" t="str">
            <v>Conserved hypotheticals</v>
          </cell>
        </row>
        <row r="3489">
          <cell r="C3489" t="str">
            <v>Rv1770</v>
          </cell>
          <cell r="D3489" t="str">
            <v>Conserved hypotheticals</v>
          </cell>
        </row>
        <row r="3490">
          <cell r="C3490" t="str">
            <v>Rv1772</v>
          </cell>
          <cell r="D3490" t="str">
            <v>Conserved hypotheticals</v>
          </cell>
        </row>
        <row r="3491">
          <cell r="C3491" t="str">
            <v>Rv1775</v>
          </cell>
          <cell r="D3491" t="str">
            <v>Conserved hypotheticals</v>
          </cell>
        </row>
        <row r="3492">
          <cell r="C3492" t="str">
            <v>Rv1778c</v>
          </cell>
          <cell r="D3492" t="str">
            <v>Conserved hypotheticals</v>
          </cell>
        </row>
        <row r="3493">
          <cell r="C3493" t="str">
            <v>Rv1780</v>
          </cell>
          <cell r="D3493" t="str">
            <v>Conserved hypotheticals</v>
          </cell>
        </row>
        <row r="3494">
          <cell r="C3494" t="str">
            <v>Rv1794</v>
          </cell>
          <cell r="D3494" t="str">
            <v>Conserved hypotheticals</v>
          </cell>
        </row>
        <row r="3495">
          <cell r="C3495" t="str">
            <v>Rv1804c</v>
          </cell>
          <cell r="D3495" t="str">
            <v>Conserved hypotheticals</v>
          </cell>
        </row>
        <row r="3496">
          <cell r="C3496" t="str">
            <v>Rv1805c</v>
          </cell>
          <cell r="D3496" t="str">
            <v>Conserved hypotheticals</v>
          </cell>
        </row>
        <row r="3497">
          <cell r="C3497" t="str">
            <v>Rv1810</v>
          </cell>
          <cell r="D3497" t="str">
            <v>Conserved hypotheticals</v>
          </cell>
        </row>
        <row r="3498">
          <cell r="C3498" t="str">
            <v>Rv1813c</v>
          </cell>
          <cell r="D3498" t="str">
            <v>Conserved hypotheticals</v>
          </cell>
        </row>
        <row r="3499">
          <cell r="C3499" t="str">
            <v>Rv1815</v>
          </cell>
          <cell r="D3499" t="str">
            <v>Conserved hypotheticals</v>
          </cell>
        </row>
        <row r="3500">
          <cell r="C3500" t="str">
            <v>Rv1823</v>
          </cell>
          <cell r="D3500" t="str">
            <v>Conserved hypotheticals</v>
          </cell>
        </row>
        <row r="3501">
          <cell r="C3501" t="str">
            <v>Rv1825</v>
          </cell>
          <cell r="D3501" t="str">
            <v>Conserved hypotheticals</v>
          </cell>
        </row>
        <row r="3502">
          <cell r="C3502" t="str">
            <v>Rv1827</v>
          </cell>
          <cell r="D3502" t="str">
            <v>Conserved hypotheticals</v>
          </cell>
        </row>
        <row r="3503">
          <cell r="C3503" t="str">
            <v>Rv1828</v>
          </cell>
          <cell r="D3503" t="str">
            <v>Conserved hypotheticals</v>
          </cell>
        </row>
        <row r="3504">
          <cell r="C3504" t="str">
            <v>Rv1829</v>
          </cell>
          <cell r="D3504" t="str">
            <v>Conserved hypotheticals</v>
          </cell>
        </row>
        <row r="3505">
          <cell r="C3505" t="str">
            <v>Rv1830</v>
          </cell>
          <cell r="D3505" t="str">
            <v>Conserved hypotheticals</v>
          </cell>
        </row>
        <row r="3506">
          <cell r="C3506" t="str">
            <v>Rv1831</v>
          </cell>
          <cell r="D3506" t="str">
            <v>Conserved hypotheticals</v>
          </cell>
        </row>
        <row r="3507">
          <cell r="C3507" t="str">
            <v>Rv1835c</v>
          </cell>
          <cell r="D3507" t="str">
            <v>Conserved hypotheticals</v>
          </cell>
        </row>
        <row r="3508">
          <cell r="C3508" t="str">
            <v>Rv1836c</v>
          </cell>
          <cell r="D3508" t="str">
            <v>Conserved hypotheticals</v>
          </cell>
        </row>
        <row r="3509">
          <cell r="C3509" t="str">
            <v>Rv1847</v>
          </cell>
          <cell r="D3509" t="str">
            <v>Conserved hypotheticals</v>
          </cell>
        </row>
        <row r="3510">
          <cell r="C3510" t="str">
            <v>Rv1864c</v>
          </cell>
          <cell r="D3510" t="str">
            <v>Conserved hypotheticals</v>
          </cell>
        </row>
        <row r="3511">
          <cell r="C3511" t="str">
            <v>Rv1868</v>
          </cell>
          <cell r="D3511" t="str">
            <v>Conserved hypotheticals</v>
          </cell>
        </row>
        <row r="3512">
          <cell r="C3512" t="str">
            <v>Rv1870c</v>
          </cell>
          <cell r="D3512" t="str">
            <v>Conserved hypotheticals</v>
          </cell>
        </row>
        <row r="3513">
          <cell r="C3513" t="str">
            <v>Rv1871c</v>
          </cell>
          <cell r="D3513" t="str">
            <v>Conserved hypotheticals</v>
          </cell>
        </row>
        <row r="3514">
          <cell r="C3514" t="str">
            <v>Rv1873</v>
          </cell>
          <cell r="D3514" t="str">
            <v>Conserved hypotheticals</v>
          </cell>
        </row>
        <row r="3515">
          <cell r="C3515" t="str">
            <v>Rv1874</v>
          </cell>
          <cell r="D3515" t="str">
            <v>Conserved hypotheticals</v>
          </cell>
        </row>
        <row r="3516">
          <cell r="C3516" t="str">
            <v>Rv1875</v>
          </cell>
          <cell r="D3516" t="str">
            <v>Conserved hypotheticals</v>
          </cell>
        </row>
        <row r="3517">
          <cell r="C3517" t="str">
            <v>Rv1879</v>
          </cell>
          <cell r="D3517" t="str">
            <v>Conserved hypotheticals</v>
          </cell>
        </row>
        <row r="3518">
          <cell r="C3518" t="str">
            <v>Rv1883c</v>
          </cell>
          <cell r="D3518" t="str">
            <v>Conserved hypotheticals</v>
          </cell>
        </row>
        <row r="3519">
          <cell r="C3519" t="str">
            <v>Rv1887</v>
          </cell>
          <cell r="D3519" t="str">
            <v>Conserved hypotheticals</v>
          </cell>
        </row>
        <row r="3520">
          <cell r="C3520" t="str">
            <v>Rv1888A</v>
          </cell>
          <cell r="D3520" t="str">
            <v>Conserved hypotheticals</v>
          </cell>
        </row>
        <row r="3521">
          <cell r="C3521" t="str">
            <v>Rv1889c</v>
          </cell>
          <cell r="D3521" t="str">
            <v>Conserved hypotheticals</v>
          </cell>
        </row>
        <row r="3522">
          <cell r="C3522" t="str">
            <v>Rv1890c</v>
          </cell>
          <cell r="D3522" t="str">
            <v>Conserved hypotheticals</v>
          </cell>
        </row>
        <row r="3523">
          <cell r="C3523" t="str">
            <v>Rv1891</v>
          </cell>
          <cell r="D3523" t="str">
            <v>Conserved hypotheticals</v>
          </cell>
        </row>
        <row r="3524">
          <cell r="C3524" t="str">
            <v>Rv1893</v>
          </cell>
          <cell r="D3524" t="str">
            <v>Conserved hypotheticals</v>
          </cell>
        </row>
        <row r="3525">
          <cell r="C3525" t="str">
            <v>Rv1894c</v>
          </cell>
          <cell r="D3525" t="str">
            <v>Conserved hypotheticals</v>
          </cell>
        </row>
        <row r="3526">
          <cell r="C3526" t="str">
            <v>Rv1896c</v>
          </cell>
          <cell r="D3526" t="str">
            <v>Conserved hypotheticals</v>
          </cell>
        </row>
        <row r="3527">
          <cell r="C3527" t="str">
            <v>Rv1897c</v>
          </cell>
          <cell r="D3527" t="str">
            <v>Conserved hypotheticals</v>
          </cell>
        </row>
        <row r="3528">
          <cell r="C3528" t="str">
            <v>Rv1898</v>
          </cell>
          <cell r="D3528" t="str">
            <v>Conserved hypotheticals</v>
          </cell>
        </row>
        <row r="3529">
          <cell r="C3529" t="str">
            <v>Rv1904</v>
          </cell>
          <cell r="D3529" t="str">
            <v>Conserved hypotheticals</v>
          </cell>
        </row>
        <row r="3530">
          <cell r="C3530" t="str">
            <v>Rv1906c</v>
          </cell>
          <cell r="D3530" t="str">
            <v>Conserved hypotheticals</v>
          </cell>
        </row>
        <row r="3531">
          <cell r="C3531" t="str">
            <v>Rv1907c</v>
          </cell>
          <cell r="D3531" t="str">
            <v>Conserved hypotheticals</v>
          </cell>
        </row>
        <row r="3532">
          <cell r="C3532" t="str">
            <v>Rv1913</v>
          </cell>
          <cell r="D3532" t="str">
            <v>Conserved hypotheticals</v>
          </cell>
        </row>
        <row r="3533">
          <cell r="C3533" t="str">
            <v>Rv1914c</v>
          </cell>
          <cell r="D3533" t="str">
            <v>Conserved hypotheticals</v>
          </cell>
        </row>
        <row r="3534">
          <cell r="C3534" t="str">
            <v>Rv1919c</v>
          </cell>
          <cell r="D3534" t="str">
            <v>Conserved hypotheticals</v>
          </cell>
        </row>
        <row r="3535">
          <cell r="C3535" t="str">
            <v>Rv1924c</v>
          </cell>
          <cell r="D3535" t="str">
            <v>Conserved hypotheticals</v>
          </cell>
        </row>
        <row r="3536">
          <cell r="C3536" t="str">
            <v>Rv1927</v>
          </cell>
          <cell r="D3536" t="str">
            <v>Conserved hypotheticals</v>
          </cell>
        </row>
        <row r="3537">
          <cell r="C3537" t="str">
            <v>Rv1929c</v>
          </cell>
          <cell r="D3537" t="str">
            <v>Conserved hypotheticals</v>
          </cell>
        </row>
        <row r="3538">
          <cell r="C3538" t="str">
            <v>Rv1930c</v>
          </cell>
          <cell r="D3538" t="str">
            <v>Conserved hypotheticals</v>
          </cell>
        </row>
        <row r="3539">
          <cell r="C3539" t="str">
            <v>Rv1944c</v>
          </cell>
          <cell r="D3539" t="str">
            <v>Conserved hypotheticals</v>
          </cell>
        </row>
        <row r="3540">
          <cell r="C3540" t="str">
            <v>Rv1947</v>
          </cell>
          <cell r="D3540" t="str">
            <v>Conserved hypotheticals</v>
          </cell>
        </row>
        <row r="3541">
          <cell r="C3541" t="str">
            <v>Rv1948c</v>
          </cell>
          <cell r="D3541" t="str">
            <v>Conserved hypotheticals</v>
          </cell>
        </row>
        <row r="3542">
          <cell r="C3542" t="str">
            <v>Rv1949c</v>
          </cell>
          <cell r="D3542" t="str">
            <v>Conserved hypotheticals</v>
          </cell>
        </row>
        <row r="3543">
          <cell r="C3543" t="str">
            <v>Rv1950c</v>
          </cell>
          <cell r="D3543" t="str">
            <v>Conserved hypotheticals</v>
          </cell>
        </row>
        <row r="3544">
          <cell r="C3544" t="str">
            <v>Rv1951c</v>
          </cell>
          <cell r="D3544" t="str">
            <v>Conserved hypotheticals</v>
          </cell>
        </row>
        <row r="3545">
          <cell r="C3545" t="str">
            <v>Rv1954c</v>
          </cell>
          <cell r="D3545" t="str">
            <v>Conserved hypotheticals</v>
          </cell>
        </row>
        <row r="3546">
          <cell r="C3546" t="str">
            <v>Rv1957</v>
          </cell>
          <cell r="D3546" t="str">
            <v>Conserved hypotheticals</v>
          </cell>
        </row>
        <row r="3547">
          <cell r="C3547" t="str">
            <v>Rv1958c</v>
          </cell>
          <cell r="D3547" t="str">
            <v>Conserved hypotheticals</v>
          </cell>
        </row>
        <row r="3548">
          <cell r="C3548" t="str">
            <v>Rv1961</v>
          </cell>
          <cell r="D3548" t="str">
            <v>Conserved hypotheticals</v>
          </cell>
        </row>
        <row r="3549">
          <cell r="C3549" t="str">
            <v>Rv1975</v>
          </cell>
          <cell r="D3549" t="str">
            <v>Conserved hypotheticals</v>
          </cell>
        </row>
        <row r="3550">
          <cell r="C3550" t="str">
            <v>Rv1976c</v>
          </cell>
          <cell r="D3550" t="str">
            <v>Conserved hypotheticals</v>
          </cell>
        </row>
        <row r="3551">
          <cell r="C3551" t="str">
            <v>Rv1977</v>
          </cell>
          <cell r="D3551" t="str">
            <v>Conserved hypotheticals</v>
          </cell>
        </row>
        <row r="3552">
          <cell r="C3552" t="str">
            <v>Rv1978</v>
          </cell>
          <cell r="D3552" t="str">
            <v>Conserved hypotheticals</v>
          </cell>
        </row>
        <row r="3553">
          <cell r="C3553" t="str">
            <v>Rv1989c</v>
          </cell>
          <cell r="D3553" t="str">
            <v>Conserved hypotheticals</v>
          </cell>
        </row>
        <row r="3554">
          <cell r="C3554" t="str">
            <v>Rv1993c</v>
          </cell>
          <cell r="D3554" t="str">
            <v>Conserved hypotheticals</v>
          </cell>
        </row>
        <row r="3555">
          <cell r="C3555" t="str">
            <v>Rv1995</v>
          </cell>
          <cell r="D3555" t="str">
            <v>Conserved hypotheticals</v>
          </cell>
        </row>
        <row r="3556">
          <cell r="C3556" t="str">
            <v>Rv1998c</v>
          </cell>
          <cell r="D3556" t="str">
            <v>Conserved hypotheticals</v>
          </cell>
        </row>
        <row r="3557">
          <cell r="C3557" t="str">
            <v>Rv2000</v>
          </cell>
          <cell r="D3557" t="str">
            <v>Conserved hypotheticals</v>
          </cell>
        </row>
        <row r="3558">
          <cell r="C3558" t="str">
            <v>Rv2001</v>
          </cell>
          <cell r="D3558" t="str">
            <v>Conserved hypotheticals</v>
          </cell>
        </row>
        <row r="3559">
          <cell r="C3559" t="str">
            <v>Rv2003c</v>
          </cell>
          <cell r="D3559" t="str">
            <v>Conserved hypotheticals</v>
          </cell>
        </row>
        <row r="3560">
          <cell r="C3560" t="str">
            <v>Rv2004c</v>
          </cell>
          <cell r="D3560" t="str">
            <v>Conserved hypotheticals</v>
          </cell>
        </row>
        <row r="3561">
          <cell r="C3561" t="str">
            <v>Rv2008c</v>
          </cell>
          <cell r="D3561" t="str">
            <v>Conserved hypotheticals</v>
          </cell>
        </row>
        <row r="3562">
          <cell r="C3562" t="str">
            <v>Rv2012</v>
          </cell>
          <cell r="D3562" t="str">
            <v>Conserved hypotheticals</v>
          </cell>
        </row>
        <row r="3563">
          <cell r="C3563" t="str">
            <v>Rv2015c</v>
          </cell>
          <cell r="D3563" t="str">
            <v>Conserved hypotheticals</v>
          </cell>
        </row>
        <row r="3564">
          <cell r="C3564" t="str">
            <v>Rv2016</v>
          </cell>
          <cell r="D3564" t="str">
            <v>Conserved hypotheticals</v>
          </cell>
        </row>
        <row r="3565">
          <cell r="C3565" t="str">
            <v>Rv2018</v>
          </cell>
          <cell r="D3565" t="str">
            <v>Conserved hypotheticals</v>
          </cell>
        </row>
        <row r="3566">
          <cell r="C3566" t="str">
            <v>Rv2019</v>
          </cell>
          <cell r="D3566" t="str">
            <v>Conserved hypotheticals</v>
          </cell>
        </row>
        <row r="3567">
          <cell r="C3567" t="str">
            <v>Rv2020c</v>
          </cell>
          <cell r="D3567" t="str">
            <v>Conserved hypotheticals</v>
          </cell>
        </row>
        <row r="3568">
          <cell r="C3568" t="str">
            <v>Rv2022c</v>
          </cell>
          <cell r="D3568" t="str">
            <v>Conserved hypotheticals</v>
          </cell>
        </row>
        <row r="3569">
          <cell r="C3569" t="str">
            <v>Rv2023c</v>
          </cell>
          <cell r="D3569" t="str">
            <v>Conserved hypotheticals</v>
          </cell>
        </row>
        <row r="3570">
          <cell r="C3570" t="str">
            <v>Rv2023A</v>
          </cell>
          <cell r="D3570" t="str">
            <v>Conserved hypotheticals</v>
          </cell>
        </row>
        <row r="3571">
          <cell r="C3571" t="str">
            <v>Rv2024c</v>
          </cell>
          <cell r="D3571" t="str">
            <v>Conserved hypotheticals</v>
          </cell>
        </row>
        <row r="3572">
          <cell r="C3572" t="str">
            <v>Rv2030c</v>
          </cell>
          <cell r="D3572" t="str">
            <v>Conserved hypotheticals</v>
          </cell>
        </row>
        <row r="3573">
          <cell r="C3573" t="str">
            <v>Rv2032</v>
          </cell>
          <cell r="D3573" t="str">
            <v>Conserved hypotheticals</v>
          </cell>
        </row>
        <row r="3574">
          <cell r="C3574" t="str">
            <v>Rv2033c</v>
          </cell>
          <cell r="D3574" t="str">
            <v>Conserved hypotheticals</v>
          </cell>
        </row>
        <row r="3575">
          <cell r="C3575" t="str">
            <v>Rv2035</v>
          </cell>
          <cell r="D3575" t="str">
            <v>Conserved hypotheticals</v>
          </cell>
        </row>
        <row r="3576">
          <cell r="C3576" t="str">
            <v>Rv2036</v>
          </cell>
          <cell r="D3576" t="str">
            <v>Conserved hypotheticals</v>
          </cell>
        </row>
        <row r="3577">
          <cell r="C3577" t="str">
            <v>Rv2042c</v>
          </cell>
          <cell r="D3577" t="str">
            <v>Conserved hypotheticals</v>
          </cell>
        </row>
        <row r="3578">
          <cell r="C3578" t="str">
            <v>Rv2044c</v>
          </cell>
          <cell r="D3578" t="str">
            <v>Conserved hypotheticals</v>
          </cell>
        </row>
        <row r="3579">
          <cell r="C3579" t="str">
            <v>Rv2047c</v>
          </cell>
          <cell r="D3579" t="str">
            <v>Conserved hypotheticals</v>
          </cell>
        </row>
        <row r="3580">
          <cell r="C3580" t="str">
            <v>Rv2049c</v>
          </cell>
          <cell r="D3580" t="str">
            <v>Conserved hypotheticals</v>
          </cell>
        </row>
        <row r="3581">
          <cell r="C3581" t="str">
            <v>Rv2050</v>
          </cell>
          <cell r="D3581" t="str">
            <v>Conserved hypotheticals</v>
          </cell>
        </row>
        <row r="3582">
          <cell r="C3582" t="str">
            <v>Rv2052c</v>
          </cell>
          <cell r="D3582" t="str">
            <v>Conserved hypotheticals</v>
          </cell>
        </row>
        <row r="3583">
          <cell r="C3583" t="str">
            <v>Rv2054</v>
          </cell>
          <cell r="D3583" t="str">
            <v>Conserved hypotheticals</v>
          </cell>
        </row>
        <row r="3584">
          <cell r="C3584" t="str">
            <v>Rv2059</v>
          </cell>
          <cell r="D3584" t="str">
            <v>Conserved hypotheticals</v>
          </cell>
        </row>
        <row r="3585">
          <cell r="C3585" t="str">
            <v>Rv2061c</v>
          </cell>
          <cell r="D3585" t="str">
            <v>Conserved hypotheticals</v>
          </cell>
        </row>
        <row r="3586">
          <cell r="C3586" t="str">
            <v>Rv2067c</v>
          </cell>
          <cell r="D3586" t="str">
            <v>Conserved hypotheticals</v>
          </cell>
        </row>
        <row r="3587">
          <cell r="C3587" t="str">
            <v>Rv2076c</v>
          </cell>
          <cell r="D3587" t="str">
            <v>Conserved hypotheticals</v>
          </cell>
        </row>
        <row r="3588">
          <cell r="C3588" t="str">
            <v>Rv2077A</v>
          </cell>
          <cell r="D3588" t="str">
            <v>Conserved hypotheticals</v>
          </cell>
        </row>
        <row r="3589">
          <cell r="C3589" t="str">
            <v>Rv2078</v>
          </cell>
          <cell r="D3589" t="str">
            <v>Conserved hypotheticals</v>
          </cell>
        </row>
        <row r="3590">
          <cell r="C3590" t="str">
            <v>Rv2079</v>
          </cell>
          <cell r="D3590" t="str">
            <v>Conserved hypotheticals</v>
          </cell>
        </row>
        <row r="3591">
          <cell r="C3591" t="str">
            <v>Rv2082</v>
          </cell>
          <cell r="D3591" t="str">
            <v>Conserved hypotheticals</v>
          </cell>
        </row>
        <row r="3592">
          <cell r="C3592" t="str">
            <v>Rv2083</v>
          </cell>
          <cell r="D3592" t="str">
            <v>Conserved hypotheticals</v>
          </cell>
        </row>
        <row r="3593">
          <cell r="C3593" t="str">
            <v>Rv2102</v>
          </cell>
          <cell r="D3593" t="str">
            <v>Conserved hypotheticals</v>
          </cell>
        </row>
        <row r="3594">
          <cell r="C3594" t="str">
            <v>Rv2114</v>
          </cell>
          <cell r="D3594" t="str">
            <v>Conserved hypotheticals</v>
          </cell>
        </row>
        <row r="3595">
          <cell r="C3595" t="str">
            <v>Rv2117</v>
          </cell>
          <cell r="D3595" t="str">
            <v>Conserved hypotheticals</v>
          </cell>
        </row>
        <row r="3596">
          <cell r="C3596" t="str">
            <v>Rv2119</v>
          </cell>
          <cell r="D3596" t="str">
            <v>Conserved hypotheticals</v>
          </cell>
        </row>
        <row r="3597">
          <cell r="C3597" t="str">
            <v>Rv2125</v>
          </cell>
          <cell r="D3597" t="str">
            <v>Conserved hypotheticals</v>
          </cell>
        </row>
        <row r="3598">
          <cell r="C3598" t="str">
            <v>Rv2132</v>
          </cell>
          <cell r="D3598" t="str">
            <v>Conserved hypotheticals</v>
          </cell>
        </row>
        <row r="3599">
          <cell r="C3599" t="str">
            <v>Rv2133c</v>
          </cell>
          <cell r="D3599" t="str">
            <v>Conserved hypotheticals</v>
          </cell>
        </row>
        <row r="3600">
          <cell r="C3600" t="str">
            <v>Rv2134c</v>
          </cell>
          <cell r="D3600" t="str">
            <v>Conserved hypotheticals</v>
          </cell>
        </row>
        <row r="3601">
          <cell r="C3601" t="str">
            <v>Rv2135c</v>
          </cell>
          <cell r="D3601" t="str">
            <v>Conserved hypotheticals</v>
          </cell>
        </row>
        <row r="3602">
          <cell r="C3602" t="str">
            <v>Rv2137c</v>
          </cell>
          <cell r="D3602" t="str">
            <v>Conserved hypotheticals</v>
          </cell>
        </row>
        <row r="3603">
          <cell r="C3603" t="str">
            <v>Rv2140c</v>
          </cell>
          <cell r="D3603" t="str">
            <v>Conserved hypotheticals</v>
          </cell>
        </row>
        <row r="3604">
          <cell r="C3604" t="str">
            <v>Rv2143</v>
          </cell>
          <cell r="D3604" t="str">
            <v>Conserved hypotheticals</v>
          </cell>
        </row>
        <row r="3605">
          <cell r="C3605" t="str">
            <v>Rv2147c</v>
          </cell>
          <cell r="D3605" t="str">
            <v>Conserved hypotheticals</v>
          </cell>
        </row>
        <row r="3606">
          <cell r="C3606" t="str">
            <v>Rv2148c</v>
          </cell>
          <cell r="D3606" t="str">
            <v>Conserved hypotheticals</v>
          </cell>
        </row>
        <row r="3607">
          <cell r="C3607" t="str">
            <v>Rv2149c</v>
          </cell>
          <cell r="D3607" t="str">
            <v>Conserved hypotheticals</v>
          </cell>
        </row>
        <row r="3608">
          <cell r="C3608" t="str">
            <v>Rv2159c</v>
          </cell>
          <cell r="D3608" t="str">
            <v>Conserved hypotheticals</v>
          </cell>
        </row>
        <row r="3609">
          <cell r="C3609" t="str">
            <v>Rv2165c</v>
          </cell>
          <cell r="D3609" t="str">
            <v>Conserved hypotheticals</v>
          </cell>
        </row>
        <row r="3610">
          <cell r="C3610" t="str">
            <v>Rv2166c</v>
          </cell>
          <cell r="D3610" t="str">
            <v>Conserved hypotheticals</v>
          </cell>
        </row>
        <row r="3611">
          <cell r="C3611" t="str">
            <v>Rv2172c</v>
          </cell>
          <cell r="D3611" t="str">
            <v>Conserved hypotheticals</v>
          </cell>
        </row>
        <row r="3612">
          <cell r="C3612" t="str">
            <v>Rv2179c</v>
          </cell>
          <cell r="D3612" t="str">
            <v>Conserved hypotheticals</v>
          </cell>
        </row>
        <row r="3613">
          <cell r="C3613" t="str">
            <v>Rv2182c</v>
          </cell>
          <cell r="D3613" t="str">
            <v>Conserved hypotheticals</v>
          </cell>
        </row>
        <row r="3614">
          <cell r="C3614" t="str">
            <v>Rv2183c</v>
          </cell>
          <cell r="D3614" t="str">
            <v>Conserved hypotheticals</v>
          </cell>
        </row>
        <row r="3615">
          <cell r="C3615" t="str">
            <v>Rv2184c</v>
          </cell>
          <cell r="D3615" t="str">
            <v>Conserved hypotheticals</v>
          </cell>
        </row>
        <row r="3616">
          <cell r="C3616" t="str">
            <v>Rv2185c</v>
          </cell>
          <cell r="D3616" t="str">
            <v>Conserved hypotheticals</v>
          </cell>
        </row>
        <row r="3617">
          <cell r="C3617" t="str">
            <v>Rv2186c</v>
          </cell>
          <cell r="D3617" t="str">
            <v>Conserved hypotheticals</v>
          </cell>
        </row>
        <row r="3618">
          <cell r="C3618" t="str">
            <v>Rv2189c</v>
          </cell>
          <cell r="D3618" t="str">
            <v>Conserved hypotheticals</v>
          </cell>
        </row>
        <row r="3619">
          <cell r="C3619" t="str">
            <v>Rv2204c</v>
          </cell>
          <cell r="D3619" t="str">
            <v>Conserved hypotheticals</v>
          </cell>
        </row>
        <row r="3620">
          <cell r="C3620" t="str">
            <v>Rv2205c</v>
          </cell>
          <cell r="D3620" t="str">
            <v>Conserved hypotheticals</v>
          </cell>
        </row>
        <row r="3621">
          <cell r="C3621" t="str">
            <v>Rv2216</v>
          </cell>
          <cell r="D3621" t="str">
            <v>Conserved hypotheticals</v>
          </cell>
        </row>
        <row r="3622">
          <cell r="C3622" t="str">
            <v>Rv2226</v>
          </cell>
          <cell r="D3622" t="str">
            <v>Conserved hypotheticals</v>
          </cell>
        </row>
        <row r="3623">
          <cell r="C3623" t="str">
            <v>Rv2227</v>
          </cell>
          <cell r="D3623" t="str">
            <v>Conserved hypotheticals</v>
          </cell>
        </row>
        <row r="3624">
          <cell r="C3624" t="str">
            <v>Rv2229c</v>
          </cell>
          <cell r="D3624" t="str">
            <v>Conserved hypotheticals</v>
          </cell>
        </row>
        <row r="3625">
          <cell r="C3625" t="str">
            <v>Rv2230c</v>
          </cell>
          <cell r="D3625" t="str">
            <v>Conserved hypotheticals</v>
          </cell>
        </row>
        <row r="3626">
          <cell r="C3626" t="str">
            <v>Rv2237</v>
          </cell>
          <cell r="D3626" t="str">
            <v>Conserved hypotheticals</v>
          </cell>
        </row>
        <row r="3627">
          <cell r="C3627" t="str">
            <v>Rv2237A</v>
          </cell>
          <cell r="D3627" t="str">
            <v>Conserved hypotheticals</v>
          </cell>
        </row>
        <row r="3628">
          <cell r="C3628" t="str">
            <v>Rv2239c</v>
          </cell>
          <cell r="D3628" t="str">
            <v>Conserved hypotheticals</v>
          </cell>
        </row>
        <row r="3629">
          <cell r="C3629" t="str">
            <v>Rv2240c</v>
          </cell>
          <cell r="D3629" t="str">
            <v>Conserved hypotheticals</v>
          </cell>
        </row>
        <row r="3630">
          <cell r="C3630" t="str">
            <v>Rv2242</v>
          </cell>
          <cell r="D3630" t="str">
            <v>Conserved hypotheticals</v>
          </cell>
        </row>
        <row r="3631">
          <cell r="C3631" t="str">
            <v>Rv2248</v>
          </cell>
          <cell r="D3631" t="str">
            <v>Conserved hypotheticals</v>
          </cell>
        </row>
        <row r="3632">
          <cell r="C3632" t="str">
            <v>Rv2255c</v>
          </cell>
          <cell r="D3632" t="str">
            <v>Conserved hypotheticals</v>
          </cell>
        </row>
        <row r="3633">
          <cell r="C3633" t="str">
            <v>Rv2256c</v>
          </cell>
          <cell r="D3633" t="str">
            <v>Conserved hypotheticals</v>
          </cell>
        </row>
        <row r="3634">
          <cell r="C3634" t="str">
            <v>Rv2257c</v>
          </cell>
          <cell r="D3634" t="str">
            <v>Conserved hypotheticals</v>
          </cell>
        </row>
        <row r="3635">
          <cell r="C3635" t="str">
            <v>Rv2260</v>
          </cell>
          <cell r="D3635" t="str">
            <v>Conserved hypotheticals</v>
          </cell>
        </row>
        <row r="3636">
          <cell r="C3636" t="str">
            <v>Rv2264c</v>
          </cell>
          <cell r="D3636" t="str">
            <v>Conserved hypotheticals</v>
          </cell>
        </row>
        <row r="3637">
          <cell r="C3637" t="str">
            <v>Rv2267c</v>
          </cell>
          <cell r="D3637" t="str">
            <v>Conserved hypotheticals</v>
          </cell>
        </row>
        <row r="3638">
          <cell r="C3638" t="str">
            <v>Rv2269c</v>
          </cell>
          <cell r="D3638" t="str">
            <v>Conserved hypotheticals</v>
          </cell>
        </row>
        <row r="3639">
          <cell r="C3639" t="str">
            <v>Rv2271</v>
          </cell>
          <cell r="D3639" t="str">
            <v>Conserved hypotheticals</v>
          </cell>
        </row>
        <row r="3640">
          <cell r="C3640" t="str">
            <v>Rv2275</v>
          </cell>
          <cell r="D3640" t="str">
            <v>Conserved hypotheticals</v>
          </cell>
        </row>
        <row r="3641">
          <cell r="C3641" t="str">
            <v>Rv2283</v>
          </cell>
          <cell r="D3641" t="str">
            <v>Conserved hypotheticals</v>
          </cell>
        </row>
        <row r="3642">
          <cell r="C3642" t="str">
            <v>Rv2286c</v>
          </cell>
          <cell r="D3642" t="str">
            <v>Conserved hypotheticals</v>
          </cell>
        </row>
        <row r="3643">
          <cell r="C3643" t="str">
            <v>Rv2288</v>
          </cell>
          <cell r="D3643" t="str">
            <v>Conserved hypotheticals</v>
          </cell>
        </row>
        <row r="3644">
          <cell r="C3644" t="str">
            <v>Rv2293c</v>
          </cell>
          <cell r="D3644" t="str">
            <v>Conserved hypotheticals</v>
          </cell>
        </row>
        <row r="3645">
          <cell r="C3645" t="str">
            <v>Rv2295</v>
          </cell>
          <cell r="D3645" t="str">
            <v>Conserved hypotheticals</v>
          </cell>
        </row>
        <row r="3646">
          <cell r="C3646" t="str">
            <v>Rv2297</v>
          </cell>
          <cell r="D3646" t="str">
            <v>Conserved hypotheticals</v>
          </cell>
        </row>
        <row r="3647">
          <cell r="C3647" t="str">
            <v>Rv2298</v>
          </cell>
          <cell r="D3647" t="str">
            <v>Conserved hypotheticals</v>
          </cell>
        </row>
        <row r="3648">
          <cell r="C3648" t="str">
            <v>Rv2300c</v>
          </cell>
          <cell r="D3648" t="str">
            <v>Conserved hypotheticals</v>
          </cell>
        </row>
        <row r="3649">
          <cell r="C3649" t="str">
            <v>Rv2302</v>
          </cell>
          <cell r="D3649" t="str">
            <v>Conserved hypotheticals</v>
          </cell>
        </row>
        <row r="3650">
          <cell r="C3650" t="str">
            <v>Rv2304c</v>
          </cell>
          <cell r="D3650" t="str">
            <v>Conserved hypotheticals</v>
          </cell>
        </row>
        <row r="3651">
          <cell r="C3651" t="str">
            <v>Rv2305</v>
          </cell>
          <cell r="D3651" t="str">
            <v>Conserved hypotheticals</v>
          </cell>
        </row>
        <row r="3652">
          <cell r="C3652" t="str">
            <v>Rv2307c</v>
          </cell>
          <cell r="D3652" t="str">
            <v>Conserved hypotheticals</v>
          </cell>
        </row>
        <row r="3653">
          <cell r="C3653" t="str">
            <v>Rv2307A</v>
          </cell>
          <cell r="D3653" t="str">
            <v>Conserved hypotheticals</v>
          </cell>
        </row>
        <row r="3654">
          <cell r="C3654" t="str">
            <v>Rv2307B</v>
          </cell>
          <cell r="D3654" t="str">
            <v>Conserved hypotheticals</v>
          </cell>
        </row>
        <row r="3655">
          <cell r="C3655" t="str">
            <v>Rv2307D</v>
          </cell>
          <cell r="D3655" t="str">
            <v>Conserved hypotheticals</v>
          </cell>
        </row>
        <row r="3656">
          <cell r="C3656" t="str">
            <v>Rv2308</v>
          </cell>
          <cell r="D3656" t="str">
            <v>Conserved hypotheticals</v>
          </cell>
        </row>
        <row r="3657">
          <cell r="C3657" t="str">
            <v>Rv2309A</v>
          </cell>
          <cell r="D3657" t="str">
            <v>Conserved hypotheticals</v>
          </cell>
        </row>
        <row r="3658">
          <cell r="C3658" t="str">
            <v>Rv2311</v>
          </cell>
          <cell r="D3658" t="str">
            <v>Conserved hypotheticals</v>
          </cell>
        </row>
        <row r="3659">
          <cell r="C3659" t="str">
            <v>Rv2312</v>
          </cell>
          <cell r="D3659" t="str">
            <v>Conserved hypotheticals</v>
          </cell>
        </row>
        <row r="3660">
          <cell r="C3660" t="str">
            <v>Rv2313c</v>
          </cell>
          <cell r="D3660" t="str">
            <v>Conserved hypotheticals</v>
          </cell>
        </row>
        <row r="3661">
          <cell r="C3661" t="str">
            <v>Rv2314c</v>
          </cell>
          <cell r="D3661" t="str">
            <v>Conserved hypotheticals</v>
          </cell>
        </row>
        <row r="3662">
          <cell r="C3662" t="str">
            <v>Rv2315c</v>
          </cell>
          <cell r="D3662" t="str">
            <v>Conserved hypotheticals</v>
          </cell>
        </row>
        <row r="3663">
          <cell r="C3663" t="str">
            <v>Rv2323c</v>
          </cell>
          <cell r="D3663" t="str">
            <v>Conserved hypotheticals</v>
          </cell>
        </row>
        <row r="3664">
          <cell r="C3664" t="str">
            <v>Rv2325c</v>
          </cell>
          <cell r="D3664" t="str">
            <v>Conserved hypotheticals</v>
          </cell>
        </row>
        <row r="3665">
          <cell r="C3665" t="str">
            <v>Rv2327</v>
          </cell>
          <cell r="D3665" t="str">
            <v>Conserved hypotheticals</v>
          </cell>
        </row>
        <row r="3666">
          <cell r="C3666" t="str">
            <v>Rv2331</v>
          </cell>
          <cell r="D3666" t="str">
            <v>Conserved hypotheticals</v>
          </cell>
        </row>
        <row r="3667">
          <cell r="C3667" t="str">
            <v>Rv2331A</v>
          </cell>
          <cell r="D3667" t="str">
            <v>Conserved hypotheticals</v>
          </cell>
        </row>
        <row r="3668">
          <cell r="C3668" t="str">
            <v>Rv2336</v>
          </cell>
          <cell r="D3668" t="str">
            <v>Conserved hypotheticals</v>
          </cell>
        </row>
        <row r="3669">
          <cell r="C3669" t="str">
            <v>Rv2337c</v>
          </cell>
          <cell r="D3669" t="str">
            <v>Conserved hypotheticals</v>
          </cell>
        </row>
        <row r="3670">
          <cell r="C3670" t="str">
            <v>Rv2342</v>
          </cell>
          <cell r="D3670" t="str">
            <v>Conserved hypotheticals</v>
          </cell>
        </row>
        <row r="3671">
          <cell r="C3671" t="str">
            <v>Rv2360c</v>
          </cell>
          <cell r="D3671" t="str">
            <v>Conserved hypotheticals</v>
          </cell>
        </row>
        <row r="3672">
          <cell r="C3672" t="str">
            <v>Rv2365c</v>
          </cell>
          <cell r="D3672" t="str">
            <v>Conserved hypotheticals</v>
          </cell>
        </row>
        <row r="3673">
          <cell r="C3673" t="str">
            <v>Rv2367c</v>
          </cell>
          <cell r="D3673" t="str">
            <v>Conserved hypotheticals</v>
          </cell>
        </row>
        <row r="3674">
          <cell r="C3674" t="str">
            <v>Rv2369c</v>
          </cell>
          <cell r="D3674" t="str">
            <v>Conserved hypotheticals</v>
          </cell>
        </row>
        <row r="3675">
          <cell r="C3675" t="str">
            <v>Rv2370c</v>
          </cell>
          <cell r="D3675" t="str">
            <v>Conserved hypotheticals</v>
          </cell>
        </row>
        <row r="3676">
          <cell r="C3676" t="str">
            <v>Rv2372c</v>
          </cell>
          <cell r="D3676" t="str">
            <v>Conserved hypotheticals</v>
          </cell>
        </row>
        <row r="3677">
          <cell r="C3677" t="str">
            <v>Rv2375</v>
          </cell>
          <cell r="D3677" t="str">
            <v>Conserved hypotheticals</v>
          </cell>
        </row>
        <row r="3678">
          <cell r="C3678" t="str">
            <v>Rv2387</v>
          </cell>
          <cell r="D3678" t="str">
            <v>Conserved hypotheticals</v>
          </cell>
        </row>
        <row r="3679">
          <cell r="C3679" t="str">
            <v>Rv2390c</v>
          </cell>
          <cell r="D3679" t="str">
            <v>Conserved hypotheticals</v>
          </cell>
        </row>
        <row r="3680">
          <cell r="C3680" t="str">
            <v>Rv2395A</v>
          </cell>
          <cell r="D3680" t="str">
            <v>Conserved hypotheticals</v>
          </cell>
        </row>
        <row r="3681">
          <cell r="C3681" t="str">
            <v>Rv2395B</v>
          </cell>
          <cell r="D3681" t="str">
            <v>Conserved hypotheticals</v>
          </cell>
        </row>
        <row r="3682">
          <cell r="C3682" t="str">
            <v>Rv2401</v>
          </cell>
          <cell r="D3682" t="str">
            <v>Conserved hypotheticals</v>
          </cell>
        </row>
        <row r="3683">
          <cell r="C3683" t="str">
            <v>Rv2402</v>
          </cell>
          <cell r="D3683" t="str">
            <v>Conserved hypotheticals</v>
          </cell>
        </row>
        <row r="3684">
          <cell r="C3684" t="str">
            <v>Rv2405</v>
          </cell>
          <cell r="D3684" t="str">
            <v>Conserved hypotheticals</v>
          </cell>
        </row>
        <row r="3685">
          <cell r="C3685" t="str">
            <v>Rv2406c</v>
          </cell>
          <cell r="D3685" t="str">
            <v>Conserved hypotheticals</v>
          </cell>
        </row>
        <row r="3686">
          <cell r="C3686" t="str">
            <v>Rv2407</v>
          </cell>
          <cell r="D3686" t="str">
            <v>Conserved hypotheticals</v>
          </cell>
        </row>
        <row r="3687">
          <cell r="C3687" t="str">
            <v>Rv2409c</v>
          </cell>
          <cell r="D3687" t="str">
            <v>Conserved hypotheticals</v>
          </cell>
        </row>
        <row r="3688">
          <cell r="C3688" t="str">
            <v>Rv2410c</v>
          </cell>
          <cell r="D3688" t="str">
            <v>Conserved hypotheticals</v>
          </cell>
        </row>
        <row r="3689">
          <cell r="C3689" t="str">
            <v>Rv2411c</v>
          </cell>
          <cell r="D3689" t="str">
            <v>Conserved hypotheticals</v>
          </cell>
        </row>
        <row r="3690">
          <cell r="C3690" t="str">
            <v>Rv2413c</v>
          </cell>
          <cell r="D3690" t="str">
            <v>Conserved hypotheticals</v>
          </cell>
        </row>
        <row r="3691">
          <cell r="C3691" t="str">
            <v>Rv2414c</v>
          </cell>
          <cell r="D3691" t="str">
            <v>Conserved hypotheticals</v>
          </cell>
        </row>
        <row r="3692">
          <cell r="C3692" t="str">
            <v>Rv2415c</v>
          </cell>
          <cell r="D3692" t="str">
            <v>Conserved hypotheticals</v>
          </cell>
        </row>
        <row r="3693">
          <cell r="C3693" t="str">
            <v>Rv2417c</v>
          </cell>
          <cell r="D3693" t="str">
            <v>Conserved hypotheticals</v>
          </cell>
        </row>
        <row r="3694">
          <cell r="C3694" t="str">
            <v>Rv2418c</v>
          </cell>
          <cell r="D3694" t="str">
            <v>Conserved hypotheticals</v>
          </cell>
        </row>
        <row r="3695">
          <cell r="C3695" t="str">
            <v>Rv2420c</v>
          </cell>
          <cell r="D3695" t="str">
            <v>Conserved hypotheticals</v>
          </cell>
        </row>
        <row r="3696">
          <cell r="C3696" t="str">
            <v>Rv2422</v>
          </cell>
          <cell r="D3696" t="str">
            <v>Conserved hypotheticals</v>
          </cell>
        </row>
        <row r="3697">
          <cell r="C3697" t="str">
            <v>Rv2423</v>
          </cell>
          <cell r="D3697" t="str">
            <v>Conserved hypotheticals</v>
          </cell>
        </row>
        <row r="3698">
          <cell r="C3698" t="str">
            <v>Rv2425c</v>
          </cell>
          <cell r="D3698" t="str">
            <v>Conserved hypotheticals</v>
          </cell>
        </row>
        <row r="3699">
          <cell r="C3699" t="str">
            <v>Rv2426c</v>
          </cell>
          <cell r="D3699" t="str">
            <v>Conserved hypotheticals</v>
          </cell>
        </row>
        <row r="3700">
          <cell r="C3700" t="str">
            <v>Rv2432c</v>
          </cell>
          <cell r="D3700" t="str">
            <v>Conserved hypotheticals</v>
          </cell>
        </row>
        <row r="3701">
          <cell r="C3701" t="str">
            <v>Rv2433c</v>
          </cell>
          <cell r="D3701" t="str">
            <v>Conserved hypotheticals</v>
          </cell>
        </row>
        <row r="3702">
          <cell r="C3702" t="str">
            <v>Rv2438A</v>
          </cell>
          <cell r="D3702" t="str">
            <v>Conserved hypotheticals</v>
          </cell>
        </row>
        <row r="3703">
          <cell r="C3703" t="str">
            <v>Rv2449c</v>
          </cell>
          <cell r="D3703" t="str">
            <v>Conserved hypotheticals</v>
          </cell>
        </row>
        <row r="3704">
          <cell r="C3704" t="str">
            <v>Rv2451</v>
          </cell>
          <cell r="D3704" t="str">
            <v>Conserved hypotheticals</v>
          </cell>
        </row>
        <row r="3705">
          <cell r="C3705" t="str">
            <v>Rv2452c</v>
          </cell>
          <cell r="D3705" t="str">
            <v>Conserved hypotheticals</v>
          </cell>
        </row>
        <row r="3706">
          <cell r="C3706" t="str">
            <v>Rv2466c</v>
          </cell>
          <cell r="D3706" t="str">
            <v>Conserved hypotheticals</v>
          </cell>
        </row>
        <row r="3707">
          <cell r="C3707" t="str">
            <v>Rv2468c</v>
          </cell>
          <cell r="D3707" t="str">
            <v>Conserved hypotheticals</v>
          </cell>
        </row>
        <row r="3708">
          <cell r="C3708" t="str">
            <v>Rv2468A</v>
          </cell>
          <cell r="D3708" t="str">
            <v>Conserved hypotheticals</v>
          </cell>
        </row>
        <row r="3709">
          <cell r="C3709" t="str">
            <v>Rv2469c</v>
          </cell>
          <cell r="D3709" t="str">
            <v>Conserved hypotheticals</v>
          </cell>
        </row>
        <row r="3710">
          <cell r="C3710" t="str">
            <v>Rv2472</v>
          </cell>
          <cell r="D3710" t="str">
            <v>Conserved hypotheticals</v>
          </cell>
        </row>
        <row r="3711">
          <cell r="C3711" t="str">
            <v>Rv2474c</v>
          </cell>
          <cell r="D3711" t="str">
            <v>Conserved hypotheticals</v>
          </cell>
        </row>
        <row r="3712">
          <cell r="C3712" t="str">
            <v>Rv2475c</v>
          </cell>
          <cell r="D3712" t="str">
            <v>Conserved hypotheticals</v>
          </cell>
        </row>
        <row r="3713">
          <cell r="C3713" t="str">
            <v>Rv2478c</v>
          </cell>
          <cell r="D3713" t="str">
            <v>Conserved hypotheticals</v>
          </cell>
        </row>
        <row r="3714">
          <cell r="C3714" t="str">
            <v>Rv2481c</v>
          </cell>
          <cell r="D3714" t="str">
            <v>Conserved hypotheticals</v>
          </cell>
        </row>
        <row r="3715">
          <cell r="C3715" t="str">
            <v>Rv2489c</v>
          </cell>
          <cell r="D3715" t="str">
            <v>Conserved hypotheticals</v>
          </cell>
        </row>
        <row r="3716">
          <cell r="C3716" t="str">
            <v>Rv2491</v>
          </cell>
          <cell r="D3716" t="str">
            <v>Conserved hypotheticals</v>
          </cell>
        </row>
        <row r="3717">
          <cell r="C3717" t="str">
            <v>Rv2492</v>
          </cell>
          <cell r="D3717" t="str">
            <v>Conserved hypotheticals</v>
          </cell>
        </row>
        <row r="3718">
          <cell r="C3718" t="str">
            <v>Rv2510c</v>
          </cell>
          <cell r="D3718" t="str">
            <v>Conserved hypotheticals</v>
          </cell>
        </row>
        <row r="3719">
          <cell r="C3719" t="str">
            <v>Rv2513</v>
          </cell>
          <cell r="D3719" t="str">
            <v>Conserved hypotheticals</v>
          </cell>
        </row>
        <row r="3720">
          <cell r="C3720" t="str">
            <v>Rv2514c</v>
          </cell>
          <cell r="D3720" t="str">
            <v>Conserved hypotheticals</v>
          </cell>
        </row>
        <row r="3721">
          <cell r="C3721" t="str">
            <v>Rv2515c</v>
          </cell>
          <cell r="D3721" t="str">
            <v>Conserved hypotheticals</v>
          </cell>
        </row>
        <row r="3722">
          <cell r="C3722" t="str">
            <v>Rv2516c</v>
          </cell>
          <cell r="D3722" t="str">
            <v>Conserved hypotheticals</v>
          </cell>
        </row>
        <row r="3723">
          <cell r="C3723" t="str">
            <v>Rv2517c</v>
          </cell>
          <cell r="D3723" t="str">
            <v>Conserved hypotheticals</v>
          </cell>
        </row>
        <row r="3724">
          <cell r="C3724" t="str">
            <v>Rv2522c</v>
          </cell>
          <cell r="D3724" t="str">
            <v>Conserved hypotheticals</v>
          </cell>
        </row>
        <row r="3725">
          <cell r="C3725" t="str">
            <v>Rv2525c</v>
          </cell>
          <cell r="D3725" t="str">
            <v>Conserved hypotheticals</v>
          </cell>
        </row>
        <row r="3726">
          <cell r="C3726" t="str">
            <v>Rv2529</v>
          </cell>
          <cell r="D3726" t="str">
            <v>Conserved hypotheticals</v>
          </cell>
        </row>
        <row r="3727">
          <cell r="C3727" t="str">
            <v>Rv2532c</v>
          </cell>
          <cell r="D3727" t="str">
            <v>Conserved hypotheticals</v>
          </cell>
        </row>
        <row r="3728">
          <cell r="C3728" t="str">
            <v>Rv2541</v>
          </cell>
          <cell r="D3728" t="str">
            <v>Conserved hypotheticals</v>
          </cell>
        </row>
        <row r="3729">
          <cell r="C3729" t="str">
            <v>Rv2542</v>
          </cell>
          <cell r="D3729" t="str">
            <v>Conserved hypotheticals</v>
          </cell>
        </row>
        <row r="3730">
          <cell r="C3730" t="str">
            <v>Rv2548A</v>
          </cell>
          <cell r="D3730" t="str">
            <v>Conserved hypotheticals</v>
          </cell>
        </row>
        <row r="3731">
          <cell r="C3731" t="str">
            <v>Rv2551c</v>
          </cell>
          <cell r="D3731" t="str">
            <v>Conserved hypotheticals</v>
          </cell>
        </row>
        <row r="3732">
          <cell r="C3732" t="str">
            <v>Rv2554c</v>
          </cell>
          <cell r="D3732" t="str">
            <v>Conserved hypotheticals</v>
          </cell>
        </row>
        <row r="3733">
          <cell r="C3733" t="str">
            <v>Rv2556c</v>
          </cell>
          <cell r="D3733" t="str">
            <v>Conserved hypotheticals</v>
          </cell>
        </row>
        <row r="3734">
          <cell r="C3734" t="str">
            <v>Rv2557</v>
          </cell>
          <cell r="D3734" t="str">
            <v>Conserved hypotheticals</v>
          </cell>
        </row>
        <row r="3735">
          <cell r="C3735" t="str">
            <v>Rv2558</v>
          </cell>
          <cell r="D3735" t="str">
            <v>Conserved hypotheticals</v>
          </cell>
        </row>
        <row r="3736">
          <cell r="C3736" t="str">
            <v>Rv2559c</v>
          </cell>
          <cell r="D3736" t="str">
            <v>Conserved hypotheticals</v>
          </cell>
        </row>
        <row r="3737">
          <cell r="C3737" t="str">
            <v>Rv2561</v>
          </cell>
          <cell r="D3737" t="str">
            <v>Conserved hypotheticals</v>
          </cell>
        </row>
        <row r="3738">
          <cell r="C3738" t="str">
            <v>Rv2562</v>
          </cell>
          <cell r="D3738" t="str">
            <v>Conserved hypotheticals</v>
          </cell>
        </row>
        <row r="3739">
          <cell r="C3739" t="str">
            <v>Rv2565</v>
          </cell>
          <cell r="D3739" t="str">
            <v>Conserved hypotheticals</v>
          </cell>
        </row>
        <row r="3740">
          <cell r="C3740" t="str">
            <v>Rv2566</v>
          </cell>
          <cell r="D3740" t="str">
            <v>Conserved hypotheticals</v>
          </cell>
        </row>
        <row r="3741">
          <cell r="C3741" t="str">
            <v>Rv2567</v>
          </cell>
          <cell r="D3741" t="str">
            <v>Conserved hypotheticals</v>
          </cell>
        </row>
        <row r="3742">
          <cell r="C3742" t="str">
            <v>Rv2568c</v>
          </cell>
          <cell r="D3742" t="str">
            <v>Conserved hypotheticals</v>
          </cell>
        </row>
        <row r="3743">
          <cell r="C3743" t="str">
            <v>Rv2569c</v>
          </cell>
          <cell r="D3743" t="str">
            <v>Conserved hypotheticals</v>
          </cell>
        </row>
        <row r="3744">
          <cell r="C3744" t="str">
            <v>Rv2570</v>
          </cell>
          <cell r="D3744" t="str">
            <v>Conserved hypotheticals</v>
          </cell>
        </row>
        <row r="3745">
          <cell r="C3745" t="str">
            <v>Rv2573</v>
          </cell>
          <cell r="D3745" t="str">
            <v>Conserved hypotheticals</v>
          </cell>
        </row>
        <row r="3746">
          <cell r="C3746" t="str">
            <v>Rv2574</v>
          </cell>
          <cell r="D3746" t="str">
            <v>Conserved hypotheticals</v>
          </cell>
        </row>
        <row r="3747">
          <cell r="C3747" t="str">
            <v>Rv2577</v>
          </cell>
          <cell r="D3747" t="str">
            <v>Conserved hypotheticals</v>
          </cell>
        </row>
        <row r="3748">
          <cell r="C3748" t="str">
            <v>Rv2578c</v>
          </cell>
          <cell r="D3748" t="str">
            <v>Conserved hypotheticals</v>
          </cell>
        </row>
        <row r="3749">
          <cell r="C3749" t="str">
            <v>Rv2598</v>
          </cell>
          <cell r="D3749" t="str">
            <v>Conserved hypotheticals</v>
          </cell>
        </row>
        <row r="3750">
          <cell r="C3750" t="str">
            <v>Rv2603c</v>
          </cell>
          <cell r="D3750" t="str">
            <v>Conserved hypotheticals</v>
          </cell>
        </row>
        <row r="3751">
          <cell r="C3751" t="str">
            <v>Rv2614A</v>
          </cell>
          <cell r="D3751" t="str">
            <v>Conserved hypotheticals</v>
          </cell>
        </row>
        <row r="3752">
          <cell r="C3752" t="str">
            <v>Rv2616</v>
          </cell>
          <cell r="D3752" t="str">
            <v>Conserved hypotheticals</v>
          </cell>
        </row>
        <row r="3753">
          <cell r="C3753" t="str">
            <v>Rv2618</v>
          </cell>
          <cell r="D3753" t="str">
            <v>Conserved hypotheticals</v>
          </cell>
        </row>
        <row r="3754">
          <cell r="C3754" t="str">
            <v>Rv2619c</v>
          </cell>
          <cell r="D3754" t="str">
            <v>Conserved hypotheticals</v>
          </cell>
        </row>
        <row r="3755">
          <cell r="C3755" t="str">
            <v>Rv2626c</v>
          </cell>
          <cell r="D3755" t="str">
            <v>Conserved hypotheticals</v>
          </cell>
        </row>
        <row r="3756">
          <cell r="C3756" t="str">
            <v>Rv2627c</v>
          </cell>
          <cell r="D3756" t="str">
            <v>Conserved hypotheticals</v>
          </cell>
        </row>
        <row r="3757">
          <cell r="C3757" t="str">
            <v>Rv2628</v>
          </cell>
          <cell r="D3757" t="str">
            <v>Conserved hypotheticals</v>
          </cell>
        </row>
        <row r="3758">
          <cell r="C3758" t="str">
            <v>Rv2629</v>
          </cell>
          <cell r="D3758" t="str">
            <v>Conserved hypotheticals</v>
          </cell>
        </row>
        <row r="3759">
          <cell r="C3759" t="str">
            <v>Rv2630</v>
          </cell>
          <cell r="D3759" t="str">
            <v>Conserved hypotheticals</v>
          </cell>
        </row>
        <row r="3760">
          <cell r="C3760" t="str">
            <v>Rv2631</v>
          </cell>
          <cell r="D3760" t="str">
            <v>Conserved hypotheticals</v>
          </cell>
        </row>
        <row r="3761">
          <cell r="C3761" t="str">
            <v>Rv2632c</v>
          </cell>
          <cell r="D3761" t="str">
            <v>Conserved hypotheticals</v>
          </cell>
        </row>
        <row r="3762">
          <cell r="C3762" t="str">
            <v>Rv2633c</v>
          </cell>
          <cell r="D3762" t="str">
            <v>Conserved hypotheticals</v>
          </cell>
        </row>
        <row r="3763">
          <cell r="C3763" t="str">
            <v>Rv2635</v>
          </cell>
          <cell r="D3763" t="str">
            <v>Conserved hypotheticals</v>
          </cell>
        </row>
        <row r="3764">
          <cell r="C3764" t="str">
            <v>Rv2636</v>
          </cell>
          <cell r="D3764" t="str">
            <v>Conserved hypotheticals</v>
          </cell>
        </row>
        <row r="3765">
          <cell r="C3765" t="str">
            <v>Rv2638</v>
          </cell>
          <cell r="D3765" t="str">
            <v>Conserved hypotheticals</v>
          </cell>
        </row>
        <row r="3766">
          <cell r="C3766" t="str">
            <v>Rv2641</v>
          </cell>
          <cell r="D3766" t="str">
            <v>Conserved hypotheticals</v>
          </cell>
        </row>
        <row r="3767">
          <cell r="C3767" t="str">
            <v>Rv2644c</v>
          </cell>
          <cell r="D3767" t="str">
            <v>Conserved hypotheticals</v>
          </cell>
        </row>
        <row r="3768">
          <cell r="C3768" t="str">
            <v>Rv2660c</v>
          </cell>
          <cell r="D3768" t="str">
            <v>Conserved hypotheticals</v>
          </cell>
        </row>
        <row r="3769">
          <cell r="C3769" t="str">
            <v>Rv2661c</v>
          </cell>
          <cell r="D3769" t="str">
            <v>Conserved hypotheticals</v>
          </cell>
        </row>
        <row r="3770">
          <cell r="C3770" t="str">
            <v>Rv2662</v>
          </cell>
          <cell r="D3770" t="str">
            <v>Conserved hypotheticals</v>
          </cell>
        </row>
        <row r="3771">
          <cell r="C3771" t="str">
            <v>Rv2663</v>
          </cell>
          <cell r="D3771" t="str">
            <v>Conserved hypotheticals</v>
          </cell>
        </row>
        <row r="3772">
          <cell r="C3772" t="str">
            <v>Rv2664</v>
          </cell>
          <cell r="D3772" t="str">
            <v>Conserved hypotheticals</v>
          </cell>
        </row>
        <row r="3773">
          <cell r="C3773" t="str">
            <v>Rv2665</v>
          </cell>
          <cell r="D3773" t="str">
            <v>Conserved hypotheticals</v>
          </cell>
        </row>
        <row r="3774">
          <cell r="C3774" t="str">
            <v>Rv2670c</v>
          </cell>
          <cell r="D3774" t="str">
            <v>Conserved hypotheticals</v>
          </cell>
        </row>
        <row r="3775">
          <cell r="C3775" t="str">
            <v>Rv2675c</v>
          </cell>
          <cell r="D3775" t="str">
            <v>Conserved hypotheticals</v>
          </cell>
        </row>
        <row r="3776">
          <cell r="C3776" t="str">
            <v>Rv2676c</v>
          </cell>
          <cell r="D3776" t="str">
            <v>Conserved hypotheticals</v>
          </cell>
        </row>
        <row r="3777">
          <cell r="C3777" t="str">
            <v>Rv2680</v>
          </cell>
          <cell r="D3777" t="str">
            <v>Conserved hypotheticals</v>
          </cell>
        </row>
        <row r="3778">
          <cell r="C3778" t="str">
            <v>Rv2681</v>
          </cell>
          <cell r="D3778" t="str">
            <v>Conserved hypotheticals</v>
          </cell>
        </row>
        <row r="3779">
          <cell r="C3779" t="str">
            <v>Rv2683</v>
          </cell>
          <cell r="D3779" t="str">
            <v>Conserved hypotheticals</v>
          </cell>
        </row>
        <row r="3780">
          <cell r="C3780" t="str">
            <v>Rv2689c</v>
          </cell>
          <cell r="D3780" t="str">
            <v>Conserved hypotheticals</v>
          </cell>
        </row>
        <row r="3781">
          <cell r="C3781" t="str">
            <v>Rv2694c</v>
          </cell>
          <cell r="D3781" t="str">
            <v>Conserved hypotheticals</v>
          </cell>
        </row>
        <row r="3782">
          <cell r="C3782" t="str">
            <v>Rv2695</v>
          </cell>
          <cell r="D3782" t="str">
            <v>Conserved hypotheticals</v>
          </cell>
        </row>
        <row r="3783">
          <cell r="C3783" t="str">
            <v>Rv2696c</v>
          </cell>
          <cell r="D3783" t="str">
            <v>Conserved hypotheticals</v>
          </cell>
        </row>
        <row r="3784">
          <cell r="C3784" t="str">
            <v>Rv2699c</v>
          </cell>
          <cell r="D3784" t="str">
            <v>Conserved hypotheticals</v>
          </cell>
        </row>
        <row r="3785">
          <cell r="C3785" t="str">
            <v>Rv2704</v>
          </cell>
          <cell r="D3785" t="str">
            <v>Conserved hypotheticals</v>
          </cell>
        </row>
        <row r="3786">
          <cell r="C3786" t="str">
            <v>Rv2705c</v>
          </cell>
          <cell r="D3786" t="str">
            <v>Conserved hypotheticals</v>
          </cell>
        </row>
        <row r="3787">
          <cell r="C3787" t="str">
            <v>Rv2706c</v>
          </cell>
          <cell r="D3787" t="str">
            <v>Conserved hypotheticals</v>
          </cell>
        </row>
        <row r="3788">
          <cell r="C3788" t="str">
            <v>Rv2707</v>
          </cell>
          <cell r="D3788" t="str">
            <v>Conserved hypotheticals</v>
          </cell>
        </row>
        <row r="3789">
          <cell r="C3789" t="str">
            <v>Rv2708c</v>
          </cell>
          <cell r="D3789" t="str">
            <v>Conserved hypotheticals</v>
          </cell>
        </row>
        <row r="3790">
          <cell r="C3790" t="str">
            <v>Rv2712c</v>
          </cell>
          <cell r="D3790" t="str">
            <v>Conserved hypotheticals</v>
          </cell>
        </row>
        <row r="3791">
          <cell r="C3791" t="str">
            <v>Rv2714</v>
          </cell>
          <cell r="D3791" t="str">
            <v>Conserved hypotheticals</v>
          </cell>
        </row>
        <row r="3792">
          <cell r="C3792" t="str">
            <v>Rv2716</v>
          </cell>
          <cell r="D3792" t="str">
            <v>Conserved hypotheticals</v>
          </cell>
        </row>
        <row r="3793">
          <cell r="C3793" t="str">
            <v>Rv2717c</v>
          </cell>
          <cell r="D3793" t="str">
            <v>Conserved hypotheticals</v>
          </cell>
        </row>
        <row r="3794">
          <cell r="C3794" t="str">
            <v>Rv2722</v>
          </cell>
          <cell r="D3794" t="str">
            <v>Conserved hypotheticals</v>
          </cell>
        </row>
        <row r="3795">
          <cell r="C3795" t="str">
            <v>Rv2728c</v>
          </cell>
          <cell r="D3795" t="str">
            <v>Conserved hypotheticals</v>
          </cell>
        </row>
        <row r="3796">
          <cell r="C3796" t="str">
            <v>Rv2730</v>
          </cell>
          <cell r="D3796" t="str">
            <v>Conserved hypotheticals</v>
          </cell>
        </row>
        <row r="3797">
          <cell r="C3797" t="str">
            <v>Rv2731</v>
          </cell>
          <cell r="D3797" t="str">
            <v>Conserved hypotheticals</v>
          </cell>
        </row>
        <row r="3798">
          <cell r="C3798" t="str">
            <v>Rv2733c</v>
          </cell>
          <cell r="D3798" t="str">
            <v>Conserved hypotheticals</v>
          </cell>
        </row>
        <row r="3799">
          <cell r="C3799" t="str">
            <v>Rv2734</v>
          </cell>
          <cell r="D3799" t="str">
            <v>Conserved hypotheticals</v>
          </cell>
        </row>
        <row r="3800">
          <cell r="C3800" t="str">
            <v>Rv2735c</v>
          </cell>
          <cell r="D3800" t="str">
            <v>Conserved hypotheticals</v>
          </cell>
        </row>
        <row r="3801">
          <cell r="C3801" t="str">
            <v>Rv2737A</v>
          </cell>
          <cell r="D3801" t="str">
            <v>Conserved hypotheticals</v>
          </cell>
        </row>
        <row r="3802">
          <cell r="C3802" t="str">
            <v>Rv2738c</v>
          </cell>
          <cell r="D3802" t="str">
            <v>Conserved hypotheticals</v>
          </cell>
        </row>
        <row r="3803">
          <cell r="C3803" t="str">
            <v>Rv2742c</v>
          </cell>
          <cell r="D3803" t="str">
            <v>Conserved hypotheticals</v>
          </cell>
        </row>
        <row r="3804">
          <cell r="C3804" t="str">
            <v>Rv2744c</v>
          </cell>
          <cell r="D3804" t="str">
            <v>Conserved hypotheticals</v>
          </cell>
        </row>
        <row r="3805">
          <cell r="C3805" t="str">
            <v>Rv2749</v>
          </cell>
          <cell r="D3805" t="str">
            <v>Conserved hypotheticals</v>
          </cell>
        </row>
        <row r="3806">
          <cell r="C3806" t="str">
            <v>Rv2751</v>
          </cell>
          <cell r="D3806" t="str">
            <v>Conserved hypotheticals</v>
          </cell>
        </row>
        <row r="3807">
          <cell r="C3807" t="str">
            <v>Rv2752c</v>
          </cell>
          <cell r="D3807" t="str">
            <v>Conserved hypotheticals</v>
          </cell>
        </row>
        <row r="3808">
          <cell r="C3808" t="str">
            <v>Rv2762c</v>
          </cell>
          <cell r="D3808" t="str">
            <v>Conserved hypotheticals</v>
          </cell>
        </row>
        <row r="3809">
          <cell r="C3809" t="str">
            <v>Rv2771c</v>
          </cell>
          <cell r="D3809" t="str">
            <v>Conserved hypotheticals</v>
          </cell>
        </row>
        <row r="3810">
          <cell r="C3810" t="str">
            <v>Rv2774c</v>
          </cell>
          <cell r="D3810" t="str">
            <v>Conserved hypotheticals</v>
          </cell>
        </row>
        <row r="3811">
          <cell r="C3811" t="str">
            <v>Rv2777c</v>
          </cell>
          <cell r="D3811" t="str">
            <v>Conserved hypotheticals</v>
          </cell>
        </row>
        <row r="3812">
          <cell r="C3812" t="str">
            <v>Rv2778c</v>
          </cell>
          <cell r="D3812" t="str">
            <v>Conserved hypotheticals</v>
          </cell>
        </row>
        <row r="3813">
          <cell r="C3813" t="str">
            <v>Rv2787</v>
          </cell>
          <cell r="D3813" t="str">
            <v>Conserved hypotheticals</v>
          </cell>
        </row>
        <row r="3814">
          <cell r="C3814" t="str">
            <v>Rv2795c</v>
          </cell>
          <cell r="D3814" t="str">
            <v>Conserved hypotheticals</v>
          </cell>
        </row>
        <row r="3815">
          <cell r="C3815" t="str">
            <v>Rv2797c</v>
          </cell>
          <cell r="D3815" t="str">
            <v>Conserved hypotheticals</v>
          </cell>
        </row>
        <row r="3816">
          <cell r="C3816" t="str">
            <v>Rv2798c</v>
          </cell>
          <cell r="D3816" t="str">
            <v>Conserved hypotheticals</v>
          </cell>
        </row>
        <row r="3817">
          <cell r="C3817" t="str">
            <v>Rv2802c</v>
          </cell>
          <cell r="D3817" t="str">
            <v>Conserved hypotheticals</v>
          </cell>
        </row>
        <row r="3818">
          <cell r="C3818" t="str">
            <v>Rv2803</v>
          </cell>
          <cell r="D3818" t="str">
            <v>Conserved hypotheticals</v>
          </cell>
        </row>
        <row r="3819">
          <cell r="C3819" t="str">
            <v>Rv2804c</v>
          </cell>
          <cell r="D3819" t="str">
            <v>Conserved hypotheticals</v>
          </cell>
        </row>
        <row r="3820">
          <cell r="C3820" t="str">
            <v>Rv2805</v>
          </cell>
          <cell r="D3820" t="str">
            <v>Conserved hypotheticals</v>
          </cell>
        </row>
        <row r="3821">
          <cell r="C3821" t="str">
            <v>Rv2807</v>
          </cell>
          <cell r="D3821" t="str">
            <v>Conserved hypotheticals</v>
          </cell>
        </row>
        <row r="3822">
          <cell r="C3822" t="str">
            <v>Rv2808</v>
          </cell>
          <cell r="D3822" t="str">
            <v>Conserved hypotheticals</v>
          </cell>
        </row>
        <row r="3823">
          <cell r="C3823" t="str">
            <v>Rv2809</v>
          </cell>
          <cell r="D3823" t="str">
            <v>Conserved hypotheticals</v>
          </cell>
        </row>
        <row r="3824">
          <cell r="C3824" t="str">
            <v>Rv2811</v>
          </cell>
          <cell r="D3824" t="str">
            <v>Conserved hypotheticals</v>
          </cell>
        </row>
        <row r="3825">
          <cell r="C3825" t="str">
            <v>Rv2813</v>
          </cell>
          <cell r="D3825" t="str">
            <v>Conserved hypotheticals</v>
          </cell>
        </row>
        <row r="3826">
          <cell r="C3826" t="str">
            <v>Rv2816c</v>
          </cell>
          <cell r="D3826" t="str">
            <v>Conserved hypotheticals</v>
          </cell>
        </row>
        <row r="3827">
          <cell r="C3827" t="str">
            <v>Rv2817c</v>
          </cell>
          <cell r="D3827" t="str">
            <v>Conserved hypotheticals</v>
          </cell>
        </row>
        <row r="3828">
          <cell r="C3828" t="str">
            <v>Rv2819c</v>
          </cell>
          <cell r="D3828" t="str">
            <v>Conserved hypotheticals</v>
          </cell>
        </row>
        <row r="3829">
          <cell r="C3829" t="str">
            <v>Rv2820c</v>
          </cell>
          <cell r="D3829" t="str">
            <v>Conserved hypotheticals</v>
          </cell>
        </row>
        <row r="3830">
          <cell r="C3830" t="str">
            <v>Rv2821c</v>
          </cell>
          <cell r="D3830" t="str">
            <v>Conserved hypotheticals</v>
          </cell>
        </row>
        <row r="3831">
          <cell r="C3831" t="str">
            <v>Rv2822c</v>
          </cell>
          <cell r="D3831" t="str">
            <v>Conserved hypotheticals</v>
          </cell>
        </row>
        <row r="3832">
          <cell r="C3832" t="str">
            <v>Rv2823c</v>
          </cell>
          <cell r="D3832" t="str">
            <v>Conserved hypotheticals</v>
          </cell>
        </row>
        <row r="3833">
          <cell r="C3833" t="str">
            <v>Rv2824c</v>
          </cell>
          <cell r="D3833" t="str">
            <v>Conserved hypotheticals</v>
          </cell>
        </row>
        <row r="3834">
          <cell r="C3834" t="str">
            <v>Rv2825c</v>
          </cell>
          <cell r="D3834" t="str">
            <v>Conserved hypotheticals</v>
          </cell>
        </row>
        <row r="3835">
          <cell r="C3835" t="str">
            <v>Rv2826c</v>
          </cell>
          <cell r="D3835" t="str">
            <v>Conserved hypotheticals</v>
          </cell>
        </row>
        <row r="3836">
          <cell r="C3836" t="str">
            <v>Rv2827c</v>
          </cell>
          <cell r="D3836" t="str">
            <v>Conserved hypotheticals</v>
          </cell>
        </row>
        <row r="3837">
          <cell r="C3837" t="str">
            <v>Rv2828c</v>
          </cell>
          <cell r="D3837" t="str">
            <v>Conserved hypotheticals</v>
          </cell>
        </row>
        <row r="3838">
          <cell r="C3838" t="str">
            <v>Rv2828A</v>
          </cell>
          <cell r="D3838" t="str">
            <v>Conserved hypotheticals</v>
          </cell>
        </row>
        <row r="3839">
          <cell r="C3839" t="str">
            <v>Rv2837c</v>
          </cell>
          <cell r="D3839" t="str">
            <v>Conserved hypotheticals</v>
          </cell>
        </row>
        <row r="3840">
          <cell r="C3840" t="str">
            <v>Rv2840c</v>
          </cell>
          <cell r="D3840" t="str">
            <v>Conserved hypotheticals</v>
          </cell>
        </row>
        <row r="3841">
          <cell r="C3841" t="str">
            <v>Rv2842c</v>
          </cell>
          <cell r="D3841" t="str">
            <v>Conserved hypotheticals</v>
          </cell>
        </row>
        <row r="3842">
          <cell r="C3842" t="str">
            <v>Rv2844</v>
          </cell>
          <cell r="D3842" t="str">
            <v>Conserved hypotheticals</v>
          </cell>
        </row>
        <row r="3843">
          <cell r="C3843" t="str">
            <v>Rv2854</v>
          </cell>
          <cell r="D3843" t="str">
            <v>Conserved hypotheticals</v>
          </cell>
        </row>
        <row r="3844">
          <cell r="C3844" t="str">
            <v>Rv2862c</v>
          </cell>
          <cell r="D3844" t="str">
            <v>Conserved hypotheticals</v>
          </cell>
        </row>
        <row r="3845">
          <cell r="C3845" t="str">
            <v>Rv2868c</v>
          </cell>
          <cell r="D3845" t="str">
            <v>Conserved hypotheticals</v>
          </cell>
        </row>
        <row r="3846">
          <cell r="C3846" t="str">
            <v>Rv2879c</v>
          </cell>
          <cell r="D3846" t="str">
            <v>Conserved hypotheticals</v>
          </cell>
        </row>
        <row r="3847">
          <cell r="C3847" t="str">
            <v>Rv2880c</v>
          </cell>
          <cell r="D3847" t="str">
            <v>Conserved hypotheticals</v>
          </cell>
        </row>
        <row r="3848">
          <cell r="C3848" t="str">
            <v>Rv2891</v>
          </cell>
          <cell r="D3848" t="str">
            <v>Conserved hypotheticals</v>
          </cell>
        </row>
        <row r="3849">
          <cell r="C3849" t="str">
            <v>Rv2896c</v>
          </cell>
          <cell r="D3849" t="str">
            <v>Conserved hypotheticals</v>
          </cell>
        </row>
        <row r="3850">
          <cell r="C3850" t="str">
            <v>Rv2897c</v>
          </cell>
          <cell r="D3850" t="str">
            <v>Conserved hypotheticals</v>
          </cell>
        </row>
        <row r="3851">
          <cell r="C3851" t="str">
            <v>Rv2898c</v>
          </cell>
          <cell r="D3851" t="str">
            <v>Conserved hypotheticals</v>
          </cell>
        </row>
        <row r="3852">
          <cell r="C3852" t="str">
            <v>Rv2901c</v>
          </cell>
          <cell r="D3852" t="str">
            <v>Conserved hypotheticals</v>
          </cell>
        </row>
        <row r="3853">
          <cell r="C3853" t="str">
            <v>Rv2908c</v>
          </cell>
          <cell r="D3853" t="str">
            <v>Conserved hypotheticals</v>
          </cell>
        </row>
        <row r="3854">
          <cell r="C3854" t="str">
            <v>Rv2910c</v>
          </cell>
          <cell r="D3854" t="str">
            <v>Conserved hypotheticals</v>
          </cell>
        </row>
        <row r="3855">
          <cell r="C3855" t="str">
            <v>Rv2915c</v>
          </cell>
          <cell r="D3855" t="str">
            <v>Conserved hypotheticals</v>
          </cell>
        </row>
        <row r="3856">
          <cell r="C3856" t="str">
            <v>Rv2917</v>
          </cell>
          <cell r="D3856" t="str">
            <v>Conserved hypotheticals</v>
          </cell>
        </row>
        <row r="3857">
          <cell r="C3857" t="str">
            <v>Rv2923c</v>
          </cell>
          <cell r="D3857" t="str">
            <v>Conserved hypotheticals</v>
          </cell>
        </row>
        <row r="3858">
          <cell r="C3858" t="str">
            <v>Rv2926c</v>
          </cell>
          <cell r="D3858" t="str">
            <v>Conserved hypotheticals</v>
          </cell>
        </row>
        <row r="3859">
          <cell r="C3859" t="str">
            <v>Rv2927c</v>
          </cell>
          <cell r="D3859" t="str">
            <v>Conserved hypotheticals</v>
          </cell>
        </row>
        <row r="3860">
          <cell r="C3860" t="str">
            <v>Rv2929</v>
          </cell>
          <cell r="D3860" t="str">
            <v>Conserved hypotheticals</v>
          </cell>
        </row>
        <row r="3861">
          <cell r="C3861" t="str">
            <v>Rv2954c</v>
          </cell>
          <cell r="D3861" t="str">
            <v>Conserved hypotheticals</v>
          </cell>
        </row>
        <row r="3862">
          <cell r="C3862" t="str">
            <v>Rv2955c</v>
          </cell>
          <cell r="D3862" t="str">
            <v>Conserved hypotheticals</v>
          </cell>
        </row>
        <row r="3863">
          <cell r="C3863" t="str">
            <v>Rv2956</v>
          </cell>
          <cell r="D3863" t="str">
            <v>Conserved hypotheticals</v>
          </cell>
        </row>
        <row r="3864">
          <cell r="C3864" t="str">
            <v>Rv2960c</v>
          </cell>
          <cell r="D3864" t="str">
            <v>Conserved hypotheticals</v>
          </cell>
        </row>
        <row r="3865">
          <cell r="C3865" t="str">
            <v>Rv2970A</v>
          </cell>
          <cell r="D3865" t="str">
            <v>Conserved hypotheticals</v>
          </cell>
        </row>
        <row r="3866">
          <cell r="C3866" t="str">
            <v>Rv2974c</v>
          </cell>
          <cell r="D3866" t="str">
            <v>Conserved hypotheticals</v>
          </cell>
        </row>
        <row r="3867">
          <cell r="C3867" t="str">
            <v>Rv2975c</v>
          </cell>
          <cell r="D3867" t="str">
            <v>Conserved hypotheticals</v>
          </cell>
        </row>
        <row r="3868">
          <cell r="C3868" t="str">
            <v>Rv2983</v>
          </cell>
          <cell r="D3868" t="str">
            <v>Conserved hypotheticals</v>
          </cell>
        </row>
        <row r="3869">
          <cell r="C3869" t="str">
            <v>Rv2990c</v>
          </cell>
          <cell r="D3869" t="str">
            <v>Conserved hypotheticals</v>
          </cell>
        </row>
        <row r="3870">
          <cell r="C3870" t="str">
            <v>Rv2991</v>
          </cell>
          <cell r="D3870" t="str">
            <v>Conserved hypotheticals</v>
          </cell>
        </row>
        <row r="3871">
          <cell r="C3871" t="str">
            <v>Rv2998</v>
          </cell>
          <cell r="D3871" t="str">
            <v>Conserved hypotheticals</v>
          </cell>
        </row>
        <row r="3872">
          <cell r="C3872" t="str">
            <v>Rv2998A</v>
          </cell>
          <cell r="D3872" t="str">
            <v>Conserved hypotheticals</v>
          </cell>
        </row>
        <row r="3873">
          <cell r="C3873" t="str">
            <v>Rv3005c</v>
          </cell>
          <cell r="D3873" t="str">
            <v>Conserved hypotheticals</v>
          </cell>
        </row>
        <row r="3874">
          <cell r="C3874" t="str">
            <v>Rv3008</v>
          </cell>
          <cell r="D3874" t="str">
            <v>Conserved hypotheticals</v>
          </cell>
        </row>
        <row r="3875">
          <cell r="C3875" t="str">
            <v>Rv3013</v>
          </cell>
          <cell r="D3875" t="str">
            <v>Conserved hypotheticals</v>
          </cell>
        </row>
        <row r="3876">
          <cell r="C3876" t="str">
            <v>Rv3015c</v>
          </cell>
          <cell r="D3876" t="str">
            <v>Conserved hypotheticals</v>
          </cell>
        </row>
        <row r="3877">
          <cell r="C3877" t="str">
            <v>Rv3026c</v>
          </cell>
          <cell r="D3877" t="str">
            <v>Conserved hypotheticals</v>
          </cell>
        </row>
        <row r="3878">
          <cell r="C3878" t="str">
            <v>Rv3030</v>
          </cell>
          <cell r="D3878" t="str">
            <v>Conserved hypotheticals</v>
          </cell>
        </row>
        <row r="3879">
          <cell r="C3879" t="str">
            <v>Rv3031</v>
          </cell>
          <cell r="D3879" t="str">
            <v>Conserved hypotheticals</v>
          </cell>
        </row>
        <row r="3880">
          <cell r="C3880" t="str">
            <v>Rv3032A</v>
          </cell>
          <cell r="D3880" t="str">
            <v>Conserved hypotheticals</v>
          </cell>
        </row>
        <row r="3881">
          <cell r="C3881" t="str">
            <v>Rv3033</v>
          </cell>
          <cell r="D3881" t="str">
            <v>Conserved hypotheticals</v>
          </cell>
        </row>
        <row r="3882">
          <cell r="C3882" t="str">
            <v>Rv3035</v>
          </cell>
          <cell r="D3882" t="str">
            <v>Conserved hypotheticals</v>
          </cell>
        </row>
        <row r="3883">
          <cell r="C3883" t="str">
            <v>Rv3037c</v>
          </cell>
          <cell r="D3883" t="str">
            <v>Conserved hypotheticals</v>
          </cell>
        </row>
        <row r="3884">
          <cell r="C3884" t="str">
            <v>Rv3038c</v>
          </cell>
          <cell r="D3884" t="str">
            <v>Conserved hypotheticals</v>
          </cell>
        </row>
        <row r="3885">
          <cell r="C3885" t="str">
            <v>Rv3040c</v>
          </cell>
          <cell r="D3885" t="str">
            <v>Conserved hypotheticals</v>
          </cell>
        </row>
        <row r="3886">
          <cell r="C3886" t="str">
            <v>Rv3046c</v>
          </cell>
          <cell r="D3886" t="str">
            <v>Conserved hypotheticals</v>
          </cell>
        </row>
        <row r="3887">
          <cell r="C3887" t="str">
            <v>Rv3047c</v>
          </cell>
          <cell r="D3887" t="str">
            <v>Conserved hypotheticals</v>
          </cell>
        </row>
        <row r="3888">
          <cell r="C3888" t="str">
            <v>Rv3054c</v>
          </cell>
          <cell r="D3888" t="str">
            <v>Conserved hypotheticals</v>
          </cell>
        </row>
        <row r="3889">
          <cell r="C3889" t="str">
            <v>Rv3067</v>
          </cell>
          <cell r="D3889" t="str">
            <v>Conserved hypotheticals</v>
          </cell>
        </row>
        <row r="3890">
          <cell r="C3890" t="str">
            <v>Rv3071</v>
          </cell>
          <cell r="D3890" t="str">
            <v>Conserved hypotheticals</v>
          </cell>
        </row>
        <row r="3891">
          <cell r="C3891" t="str">
            <v>Rv3072c</v>
          </cell>
          <cell r="D3891" t="str">
            <v>Conserved hypotheticals</v>
          </cell>
        </row>
        <row r="3892">
          <cell r="C3892" t="str">
            <v>Rv3073c</v>
          </cell>
          <cell r="D3892" t="str">
            <v>Conserved hypotheticals</v>
          </cell>
        </row>
        <row r="3893">
          <cell r="C3893" t="str">
            <v>Rv3074</v>
          </cell>
          <cell r="D3893" t="str">
            <v>Conserved hypotheticals</v>
          </cell>
        </row>
        <row r="3894">
          <cell r="C3894" t="str">
            <v>Rv3075c</v>
          </cell>
          <cell r="D3894" t="str">
            <v>Conserved hypotheticals</v>
          </cell>
        </row>
        <row r="3895">
          <cell r="C3895" t="str">
            <v>Rv3076</v>
          </cell>
          <cell r="D3895" t="str">
            <v>Conserved hypotheticals</v>
          </cell>
        </row>
        <row r="3896">
          <cell r="C3896" t="str">
            <v>Rv3079c</v>
          </cell>
          <cell r="D3896" t="str">
            <v>Conserved hypotheticals</v>
          </cell>
        </row>
        <row r="3897">
          <cell r="C3897" t="str">
            <v>Rv3081</v>
          </cell>
          <cell r="D3897" t="str">
            <v>Conserved hypotheticals</v>
          </cell>
        </row>
        <row r="3898">
          <cell r="C3898" t="str">
            <v>Rv3090</v>
          </cell>
          <cell r="D3898" t="str">
            <v>Conserved hypotheticals</v>
          </cell>
        </row>
        <row r="3899">
          <cell r="C3899" t="str">
            <v>Rv3091</v>
          </cell>
          <cell r="D3899" t="str">
            <v>Conserved hypotheticals</v>
          </cell>
        </row>
        <row r="3900">
          <cell r="C3900" t="str">
            <v>Rv3094c</v>
          </cell>
          <cell r="D3900" t="str">
            <v>Conserved hypotheticals</v>
          </cell>
        </row>
        <row r="3901">
          <cell r="C3901" t="str">
            <v>Rv3096</v>
          </cell>
          <cell r="D3901" t="str">
            <v>Conserved hypotheticals</v>
          </cell>
        </row>
        <row r="3902">
          <cell r="C3902" t="str">
            <v>Rv3098c</v>
          </cell>
          <cell r="D3902" t="str">
            <v>Conserved hypotheticals</v>
          </cell>
        </row>
        <row r="3903">
          <cell r="C3903" t="str">
            <v>Rv3099c</v>
          </cell>
          <cell r="D3903" t="str">
            <v>Conserved hypotheticals</v>
          </cell>
        </row>
        <row r="3904">
          <cell r="C3904" t="str">
            <v>Rv3103c</v>
          </cell>
          <cell r="D3904" t="str">
            <v>Conserved hypotheticals</v>
          </cell>
        </row>
        <row r="3905">
          <cell r="C3905" t="str">
            <v>Rv3108</v>
          </cell>
          <cell r="D3905" t="str">
            <v>Conserved hypotheticals</v>
          </cell>
        </row>
        <row r="3906">
          <cell r="C3906" t="str">
            <v>Rv3114</v>
          </cell>
          <cell r="D3906" t="str">
            <v>Conserved hypotheticals</v>
          </cell>
        </row>
        <row r="3907">
          <cell r="C3907" t="str">
            <v>Rv3120</v>
          </cell>
          <cell r="D3907" t="str">
            <v>Conserved hypotheticals</v>
          </cell>
        </row>
        <row r="3908">
          <cell r="C3908" t="str">
            <v>Rv3122</v>
          </cell>
          <cell r="D3908" t="str">
            <v>Conserved hypotheticals</v>
          </cell>
        </row>
        <row r="3909">
          <cell r="C3909" t="str">
            <v>Rv3123</v>
          </cell>
          <cell r="D3909" t="str">
            <v>Conserved hypotheticals</v>
          </cell>
        </row>
        <row r="3910">
          <cell r="C3910" t="str">
            <v>Rv3126c</v>
          </cell>
          <cell r="D3910" t="str">
            <v>Conserved hypotheticals</v>
          </cell>
        </row>
        <row r="3911">
          <cell r="C3911" t="str">
            <v>Rv3127</v>
          </cell>
          <cell r="D3911" t="str">
            <v>Conserved hypotheticals</v>
          </cell>
        </row>
        <row r="3912">
          <cell r="C3912" t="str">
            <v>Rv3128c</v>
          </cell>
          <cell r="D3912" t="str">
            <v>Conserved hypotheticals</v>
          </cell>
        </row>
        <row r="3913">
          <cell r="C3913" t="str">
            <v>Rv3129</v>
          </cell>
          <cell r="D3913" t="str">
            <v>Conserved hypotheticals</v>
          </cell>
        </row>
        <row r="3914">
          <cell r="C3914" t="str">
            <v>Rv3131</v>
          </cell>
          <cell r="D3914" t="str">
            <v>Conserved hypotheticals</v>
          </cell>
        </row>
        <row r="3915">
          <cell r="C3915" t="str">
            <v>Rv3136A</v>
          </cell>
          <cell r="D3915" t="str">
            <v>Conserved hypotheticals</v>
          </cell>
        </row>
        <row r="3916">
          <cell r="C3916" t="str">
            <v>Rv3142c</v>
          </cell>
          <cell r="D3916" t="str">
            <v>Conserved hypotheticals</v>
          </cell>
        </row>
        <row r="3917">
          <cell r="C3917" t="str">
            <v>Rv3165c</v>
          </cell>
          <cell r="D3917" t="str">
            <v>Conserved hypotheticals</v>
          </cell>
        </row>
        <row r="3918">
          <cell r="C3918" t="str">
            <v>Rv3166c</v>
          </cell>
          <cell r="D3918" t="str">
            <v>Conserved hypotheticals</v>
          </cell>
        </row>
        <row r="3919">
          <cell r="C3919" t="str">
            <v>Rv3169</v>
          </cell>
          <cell r="D3919" t="str">
            <v>Conserved hypotheticals</v>
          </cell>
        </row>
        <row r="3920">
          <cell r="C3920" t="str">
            <v>Rv3172c</v>
          </cell>
          <cell r="D3920" t="str">
            <v>Conserved hypotheticals</v>
          </cell>
        </row>
        <row r="3921">
          <cell r="C3921" t="str">
            <v>Rv3178</v>
          </cell>
          <cell r="D3921" t="str">
            <v>Conserved hypotheticals</v>
          </cell>
        </row>
        <row r="3922">
          <cell r="C3922" t="str">
            <v>Rv3179</v>
          </cell>
          <cell r="D3922" t="str">
            <v>Conserved hypotheticals</v>
          </cell>
        </row>
        <row r="3923">
          <cell r="C3923" t="str">
            <v>Rv3180c</v>
          </cell>
          <cell r="D3923" t="str">
            <v>Conserved hypotheticals</v>
          </cell>
        </row>
        <row r="3924">
          <cell r="C3924" t="str">
            <v>Rv3181c</v>
          </cell>
          <cell r="D3924" t="str">
            <v>Conserved hypotheticals</v>
          </cell>
        </row>
        <row r="3925">
          <cell r="C3925" t="str">
            <v>Rv3182</v>
          </cell>
          <cell r="D3925" t="str">
            <v>Conserved hypotheticals</v>
          </cell>
        </row>
        <row r="3926">
          <cell r="C3926" t="str">
            <v>Rv3188</v>
          </cell>
          <cell r="D3926" t="str">
            <v>Conserved hypotheticals</v>
          </cell>
        </row>
        <row r="3927">
          <cell r="C3927" t="str">
            <v>Rv3189</v>
          </cell>
          <cell r="D3927" t="str">
            <v>Conserved hypotheticals</v>
          </cell>
        </row>
        <row r="3928">
          <cell r="C3928" t="str">
            <v>Rv3190c</v>
          </cell>
          <cell r="D3928" t="str">
            <v>Conserved hypotheticals</v>
          </cell>
        </row>
        <row r="3929">
          <cell r="C3929" t="str">
            <v>Rv3190A</v>
          </cell>
          <cell r="D3929" t="str">
            <v>Conserved hypotheticals</v>
          </cell>
        </row>
        <row r="3930">
          <cell r="C3930" t="str">
            <v>Rv3192</v>
          </cell>
          <cell r="D3930" t="str">
            <v>Conserved hypotheticals</v>
          </cell>
        </row>
        <row r="3931">
          <cell r="C3931" t="str">
            <v>Rv3195</v>
          </cell>
          <cell r="D3931" t="str">
            <v>Conserved hypotheticals</v>
          </cell>
        </row>
        <row r="3932">
          <cell r="C3932" t="str">
            <v>Rv3196</v>
          </cell>
          <cell r="D3932" t="str">
            <v>Conserved hypotheticals</v>
          </cell>
        </row>
        <row r="3933">
          <cell r="C3933" t="str">
            <v>Rv3196A</v>
          </cell>
          <cell r="D3933" t="str">
            <v>Conserved hypotheticals</v>
          </cell>
        </row>
        <row r="3934">
          <cell r="C3934" t="str">
            <v>Rv3205c</v>
          </cell>
          <cell r="D3934" t="str">
            <v>Conserved hypotheticals</v>
          </cell>
        </row>
        <row r="3935">
          <cell r="C3935" t="str">
            <v>Rv3207c</v>
          </cell>
          <cell r="D3935" t="str">
            <v>Conserved hypotheticals</v>
          </cell>
        </row>
        <row r="3936">
          <cell r="C3936" t="str">
            <v>Rv3208A</v>
          </cell>
          <cell r="D3936" t="str">
            <v>Conserved hypotheticals</v>
          </cell>
        </row>
        <row r="3937">
          <cell r="C3937" t="str">
            <v>Rv3209</v>
          </cell>
          <cell r="D3937" t="str">
            <v>Conserved hypotheticals</v>
          </cell>
        </row>
        <row r="3938">
          <cell r="C3938" t="str">
            <v>Rv3210c</v>
          </cell>
          <cell r="D3938" t="str">
            <v>Conserved hypotheticals</v>
          </cell>
        </row>
        <row r="3939">
          <cell r="C3939" t="str">
            <v>Rv3212</v>
          </cell>
          <cell r="D3939" t="str">
            <v>Conserved hypotheticals</v>
          </cell>
        </row>
        <row r="3940">
          <cell r="C3940" t="str">
            <v>Rv3218</v>
          </cell>
          <cell r="D3940" t="str">
            <v>Conserved hypotheticals</v>
          </cell>
        </row>
        <row r="3941">
          <cell r="C3941" t="str">
            <v>Rv3222c</v>
          </cell>
          <cell r="D3941" t="str">
            <v>Conserved hypotheticals</v>
          </cell>
        </row>
        <row r="3942">
          <cell r="C3942" t="str">
            <v>Rv3224A</v>
          </cell>
          <cell r="D3942" t="str">
            <v>Conserved hypotheticals</v>
          </cell>
        </row>
        <row r="3943">
          <cell r="C3943" t="str">
            <v>Rv3224B</v>
          </cell>
          <cell r="D3943" t="str">
            <v>Conserved hypotheticals</v>
          </cell>
        </row>
        <row r="3944">
          <cell r="C3944" t="str">
            <v>Rv3226c</v>
          </cell>
          <cell r="D3944" t="str">
            <v>Conserved hypotheticals</v>
          </cell>
        </row>
        <row r="3945">
          <cell r="C3945" t="str">
            <v>Rv3228</v>
          </cell>
          <cell r="D3945" t="str">
            <v>Conserved hypotheticals</v>
          </cell>
        </row>
        <row r="3946">
          <cell r="C3946" t="str">
            <v>Rv3231c</v>
          </cell>
          <cell r="D3946" t="str">
            <v>Conserved hypotheticals</v>
          </cell>
        </row>
        <row r="3947">
          <cell r="C3947" t="str">
            <v>Rv3235</v>
          </cell>
          <cell r="D3947" t="str">
            <v>Conserved hypotheticals</v>
          </cell>
        </row>
        <row r="3948">
          <cell r="C3948" t="str">
            <v>Rv3237c</v>
          </cell>
          <cell r="D3948" t="str">
            <v>Conserved hypotheticals</v>
          </cell>
        </row>
        <row r="3949">
          <cell r="C3949" t="str">
            <v>Rv3242c</v>
          </cell>
          <cell r="D3949" t="str">
            <v>Conserved hypotheticals</v>
          </cell>
        </row>
        <row r="3950">
          <cell r="C3950" t="str">
            <v>Rv3243c</v>
          </cell>
          <cell r="D3950" t="str">
            <v>Conserved hypotheticals</v>
          </cell>
        </row>
        <row r="3951">
          <cell r="C3951" t="str">
            <v>Rv3254</v>
          </cell>
          <cell r="D3951" t="str">
            <v>Conserved hypotheticals</v>
          </cell>
        </row>
        <row r="3952">
          <cell r="C3952" t="str">
            <v>Rv3256c</v>
          </cell>
          <cell r="D3952" t="str">
            <v>Conserved hypotheticals</v>
          </cell>
        </row>
        <row r="3953">
          <cell r="C3953" t="str">
            <v>Rv3258c</v>
          </cell>
          <cell r="D3953" t="str">
            <v>Conserved hypotheticals</v>
          </cell>
        </row>
        <row r="3954">
          <cell r="C3954" t="str">
            <v>Rv3259</v>
          </cell>
          <cell r="D3954" t="str">
            <v>Conserved hypotheticals</v>
          </cell>
        </row>
        <row r="3955">
          <cell r="C3955" t="str">
            <v>Rv3267</v>
          </cell>
          <cell r="D3955" t="str">
            <v>Conserved hypotheticals</v>
          </cell>
        </row>
        <row r="3956">
          <cell r="C3956" t="str">
            <v>Rv3268</v>
          </cell>
          <cell r="D3956" t="str">
            <v>Conserved hypotheticals</v>
          </cell>
        </row>
        <row r="3957">
          <cell r="C3957" t="str">
            <v>Rv3272</v>
          </cell>
          <cell r="D3957" t="str">
            <v>Conserved hypotheticals</v>
          </cell>
        </row>
        <row r="3958">
          <cell r="C3958" t="str">
            <v>Rv3282</v>
          </cell>
          <cell r="D3958" t="str">
            <v>Conserved hypotheticals</v>
          </cell>
        </row>
        <row r="3959">
          <cell r="C3959" t="str">
            <v>Rv3284</v>
          </cell>
          <cell r="D3959" t="str">
            <v>Conserved hypotheticals</v>
          </cell>
        </row>
        <row r="3960">
          <cell r="C3960" t="str">
            <v>Rv3288c</v>
          </cell>
          <cell r="D3960" t="str">
            <v>Conserved hypotheticals</v>
          </cell>
        </row>
        <row r="3961">
          <cell r="C3961" t="str">
            <v>Rv3292</v>
          </cell>
          <cell r="D3961" t="str">
            <v>Conserved hypotheticals</v>
          </cell>
        </row>
        <row r="3962">
          <cell r="C3962" t="str">
            <v>Rv3294c</v>
          </cell>
          <cell r="D3962" t="str">
            <v>Conserved hypotheticals</v>
          </cell>
        </row>
        <row r="3963">
          <cell r="C3963" t="str">
            <v>Rv3300c</v>
          </cell>
          <cell r="D3963" t="str">
            <v>Conserved hypotheticals</v>
          </cell>
        </row>
        <row r="3964">
          <cell r="C3964" t="str">
            <v>Rv3304</v>
          </cell>
          <cell r="D3964" t="str">
            <v>Conserved hypotheticals</v>
          </cell>
        </row>
        <row r="3965">
          <cell r="C3965" t="str">
            <v>Rv3311</v>
          </cell>
          <cell r="D3965" t="str">
            <v>Conserved hypotheticals</v>
          </cell>
        </row>
        <row r="3966">
          <cell r="C3966" t="str">
            <v>Rv3312c</v>
          </cell>
          <cell r="D3966" t="str">
            <v>Conserved hypotheticals</v>
          </cell>
        </row>
        <row r="3967">
          <cell r="C3967" t="str">
            <v>Rv3333c</v>
          </cell>
          <cell r="D3967" t="str">
            <v>Conserved hypotheticals</v>
          </cell>
        </row>
        <row r="3968">
          <cell r="C3968" t="str">
            <v>Rv3337</v>
          </cell>
          <cell r="D3968" t="str">
            <v>Conserved hypotheticals</v>
          </cell>
        </row>
        <row r="3969">
          <cell r="C3969" t="str">
            <v>Rv3338</v>
          </cell>
          <cell r="D3969" t="str">
            <v>Conserved hypotheticals</v>
          </cell>
        </row>
        <row r="3970">
          <cell r="C3970" t="str">
            <v>Rv3351c</v>
          </cell>
          <cell r="D3970" t="str">
            <v>Conserved hypotheticals</v>
          </cell>
        </row>
        <row r="3971">
          <cell r="C3971" t="str">
            <v>Rv3353c</v>
          </cell>
          <cell r="D3971" t="str">
            <v>Conserved hypotheticals</v>
          </cell>
        </row>
        <row r="3972">
          <cell r="C3972" t="str">
            <v>Rv3354</v>
          </cell>
          <cell r="D3972" t="str">
            <v>Conserved hypotheticals</v>
          </cell>
        </row>
        <row r="3973">
          <cell r="C3973" t="str">
            <v>Rv3360</v>
          </cell>
          <cell r="D3973" t="str">
            <v>Conserved hypotheticals</v>
          </cell>
        </row>
        <row r="3974">
          <cell r="C3974" t="str">
            <v>Rv3361c</v>
          </cell>
          <cell r="D3974" t="str">
            <v>Conserved hypotheticals</v>
          </cell>
        </row>
        <row r="3975">
          <cell r="C3975" t="str">
            <v>Rv3362c</v>
          </cell>
          <cell r="D3975" t="str">
            <v>Conserved hypotheticals</v>
          </cell>
        </row>
        <row r="3976">
          <cell r="C3976" t="str">
            <v>Rv3363c</v>
          </cell>
          <cell r="D3976" t="str">
            <v>Conserved hypotheticals</v>
          </cell>
        </row>
        <row r="3977">
          <cell r="C3977" t="str">
            <v>Rv3364c</v>
          </cell>
          <cell r="D3977" t="str">
            <v>Conserved hypotheticals</v>
          </cell>
        </row>
        <row r="3978">
          <cell r="C3978" t="str">
            <v>Rv3365c</v>
          </cell>
          <cell r="D3978" t="str">
            <v>Conserved hypotheticals</v>
          </cell>
        </row>
        <row r="3979">
          <cell r="C3979" t="str">
            <v>Rv3369</v>
          </cell>
          <cell r="D3979" t="str">
            <v>Conserved hypotheticals</v>
          </cell>
        </row>
        <row r="3980">
          <cell r="C3980" t="str">
            <v>Rv3376</v>
          </cell>
          <cell r="D3980" t="str">
            <v>Conserved hypotheticals</v>
          </cell>
        </row>
        <row r="3981">
          <cell r="C3981" t="str">
            <v>Rv3394c</v>
          </cell>
          <cell r="D3981" t="str">
            <v>Conserved hypotheticals</v>
          </cell>
        </row>
        <row r="3982">
          <cell r="C3982" t="str">
            <v>Rv3395c</v>
          </cell>
          <cell r="D3982" t="str">
            <v>Conserved hypotheticals</v>
          </cell>
        </row>
        <row r="3983">
          <cell r="C3983" t="str">
            <v>Rv3403c</v>
          </cell>
          <cell r="D3983" t="str">
            <v>Conserved hypotheticals</v>
          </cell>
        </row>
        <row r="3984">
          <cell r="C3984" t="str">
            <v>Rv3404c</v>
          </cell>
          <cell r="D3984" t="str">
            <v>Conserved hypotheticals</v>
          </cell>
        </row>
        <row r="3985">
          <cell r="C3985" t="str">
            <v>Rv3412</v>
          </cell>
          <cell r="D3985" t="str">
            <v>Conserved hypotheticals</v>
          </cell>
        </row>
        <row r="3986">
          <cell r="C3986" t="str">
            <v>Rv3413c</v>
          </cell>
          <cell r="D3986" t="str">
            <v>Conserved hypotheticals</v>
          </cell>
        </row>
        <row r="3987">
          <cell r="C3987" t="str">
            <v>Rv3415c</v>
          </cell>
          <cell r="D3987" t="str">
            <v>Conserved hypotheticals</v>
          </cell>
        </row>
        <row r="3988">
          <cell r="C3988" t="str">
            <v>Rv3421c</v>
          </cell>
          <cell r="D3988" t="str">
            <v>Conserved hypotheticals</v>
          </cell>
        </row>
        <row r="3989">
          <cell r="C3989" t="str">
            <v>Rv3422c</v>
          </cell>
          <cell r="D3989" t="str">
            <v>Conserved hypotheticals</v>
          </cell>
        </row>
        <row r="3990">
          <cell r="C3990" t="str">
            <v>Rv3424c</v>
          </cell>
          <cell r="D3990" t="str">
            <v>Conserved hypotheticals</v>
          </cell>
        </row>
        <row r="3991">
          <cell r="C3991" t="str">
            <v>Rv3433c</v>
          </cell>
          <cell r="D3991" t="str">
            <v>Conserved hypotheticals</v>
          </cell>
        </row>
        <row r="3992">
          <cell r="C3992" t="str">
            <v>Rv3438</v>
          </cell>
          <cell r="D3992" t="str">
            <v>Conserved hypotheticals</v>
          </cell>
        </row>
        <row r="3993">
          <cell r="C3993" t="str">
            <v>Rv3439c</v>
          </cell>
          <cell r="D3993" t="str">
            <v>Conserved hypotheticals</v>
          </cell>
        </row>
        <row r="3994">
          <cell r="C3994" t="str">
            <v>Rv3440c</v>
          </cell>
          <cell r="D3994" t="str">
            <v>Conserved hypotheticals</v>
          </cell>
        </row>
        <row r="3995">
          <cell r="C3995" t="str">
            <v>Rv3446c</v>
          </cell>
          <cell r="D3995" t="str">
            <v>Conserved hypotheticals</v>
          </cell>
        </row>
        <row r="3996">
          <cell r="C3996" t="str">
            <v>Rv3463</v>
          </cell>
          <cell r="D3996" t="str">
            <v>Conserved hypotheticals</v>
          </cell>
        </row>
        <row r="3997">
          <cell r="C3997" t="str">
            <v>Rv3471c</v>
          </cell>
          <cell r="D3997" t="str">
            <v>Conserved hypotheticals</v>
          </cell>
        </row>
        <row r="3998">
          <cell r="C3998" t="str">
            <v>Rv3472</v>
          </cell>
          <cell r="D3998" t="str">
            <v>Conserved hypotheticals</v>
          </cell>
        </row>
        <row r="3999">
          <cell r="C3999" t="str">
            <v>Rv3484</v>
          </cell>
          <cell r="D3999" t="str">
            <v>Conserved hypotheticals</v>
          </cell>
        </row>
        <row r="4000">
          <cell r="C4000" t="str">
            <v>Rv3486</v>
          </cell>
          <cell r="D4000" t="str">
            <v>Conserved hypotheticals</v>
          </cell>
        </row>
        <row r="4001">
          <cell r="C4001" t="str">
            <v>Rv3488</v>
          </cell>
          <cell r="D4001" t="str">
            <v>Conserved hypotheticals</v>
          </cell>
        </row>
        <row r="4002">
          <cell r="C4002" t="str">
            <v>Rv3489</v>
          </cell>
          <cell r="D4002" t="str">
            <v>Conserved hypotheticals</v>
          </cell>
        </row>
        <row r="4003">
          <cell r="C4003" t="str">
            <v>Rv3491</v>
          </cell>
          <cell r="D4003" t="str">
            <v>Conserved hypotheticals</v>
          </cell>
        </row>
        <row r="4004">
          <cell r="C4004" t="str">
            <v>Rv3492c</v>
          </cell>
          <cell r="D4004" t="str">
            <v>Conserved hypotheticals</v>
          </cell>
        </row>
        <row r="4005">
          <cell r="C4005" t="str">
            <v>Rv3493c</v>
          </cell>
          <cell r="D4005" t="str">
            <v>Conserved hypotheticals</v>
          </cell>
        </row>
        <row r="4006">
          <cell r="C4006" t="str">
            <v>Rv3510c</v>
          </cell>
          <cell r="D4006" t="str">
            <v>Conserved hypotheticals</v>
          </cell>
        </row>
        <row r="4007">
          <cell r="C4007" t="str">
            <v>Rv3517</v>
          </cell>
          <cell r="D4007" t="str">
            <v>Conserved hypotheticals</v>
          </cell>
        </row>
        <row r="4008">
          <cell r="C4008" t="str">
            <v>Rv3519</v>
          </cell>
          <cell r="D4008" t="str">
            <v>Conserved hypotheticals</v>
          </cell>
        </row>
        <row r="4009">
          <cell r="C4009" t="str">
            <v>Rv3521</v>
          </cell>
          <cell r="D4009" t="str">
            <v>Conserved hypotheticals</v>
          </cell>
        </row>
        <row r="4010">
          <cell r="C4010" t="str">
            <v>Rv3527</v>
          </cell>
          <cell r="D4010" t="str">
            <v>Conserved hypotheticals</v>
          </cell>
        </row>
        <row r="4011">
          <cell r="C4011" t="str">
            <v>Rv3528c</v>
          </cell>
          <cell r="D4011" t="str">
            <v>Conserved hypotheticals</v>
          </cell>
        </row>
        <row r="4012">
          <cell r="C4012" t="str">
            <v>Rv3529c</v>
          </cell>
          <cell r="D4012" t="str">
            <v>Conserved hypotheticals</v>
          </cell>
        </row>
        <row r="4013">
          <cell r="C4013" t="str">
            <v>Rv3531c</v>
          </cell>
          <cell r="D4013" t="str">
            <v>Conserved hypotheticals</v>
          </cell>
        </row>
        <row r="4014">
          <cell r="C4014" t="str">
            <v>Rv3541c</v>
          </cell>
          <cell r="D4014" t="str">
            <v>Conserved hypotheticals</v>
          </cell>
        </row>
        <row r="4015">
          <cell r="C4015" t="str">
            <v>Rv3542c</v>
          </cell>
          <cell r="D4015" t="str">
            <v>Conserved hypotheticals</v>
          </cell>
        </row>
        <row r="4016">
          <cell r="C4016" t="str">
            <v>Rv3555c</v>
          </cell>
          <cell r="D4016" t="str">
            <v>Conserved hypotheticals</v>
          </cell>
        </row>
        <row r="4017">
          <cell r="C4017" t="str">
            <v>Rv3566A</v>
          </cell>
          <cell r="D4017" t="str">
            <v>Conserved hypotheticals</v>
          </cell>
        </row>
        <row r="4018">
          <cell r="C4018" t="str">
            <v>Rv3572</v>
          </cell>
          <cell r="D4018" t="str">
            <v>Conserved hypotheticals</v>
          </cell>
        </row>
        <row r="4019">
          <cell r="C4019" t="str">
            <v>Rv3577</v>
          </cell>
          <cell r="D4019" t="str">
            <v>Conserved hypotheticals</v>
          </cell>
        </row>
        <row r="4020">
          <cell r="C4020" t="str">
            <v>Rv3586</v>
          </cell>
          <cell r="D4020" t="str">
            <v>Conserved hypotheticals</v>
          </cell>
        </row>
        <row r="4021">
          <cell r="C4021" t="str">
            <v>Rv3594</v>
          </cell>
          <cell r="D4021" t="str">
            <v>Conserved hypotheticals</v>
          </cell>
        </row>
        <row r="4022">
          <cell r="C4022" t="str">
            <v>Rv3600c</v>
          </cell>
          <cell r="D4022" t="str">
            <v>Conserved hypotheticals</v>
          </cell>
        </row>
        <row r="4023">
          <cell r="C4023" t="str">
            <v>Rv3603c</v>
          </cell>
          <cell r="D4023" t="str">
            <v>Conserved hypotheticals</v>
          </cell>
        </row>
        <row r="4024">
          <cell r="C4024" t="str">
            <v>Rv3611</v>
          </cell>
          <cell r="D4024" t="str">
            <v>Conserved hypotheticals</v>
          </cell>
        </row>
        <row r="4025">
          <cell r="C4025" t="str">
            <v>Rv3612c</v>
          </cell>
          <cell r="D4025" t="str">
            <v>Conserved hypotheticals</v>
          </cell>
        </row>
        <row r="4026">
          <cell r="C4026" t="str">
            <v>Rv3613c</v>
          </cell>
          <cell r="D4026" t="str">
            <v>Conserved hypotheticals</v>
          </cell>
        </row>
        <row r="4027">
          <cell r="C4027" t="str">
            <v>Rv3626c</v>
          </cell>
          <cell r="D4027" t="str">
            <v>Conserved hypotheticals</v>
          </cell>
        </row>
        <row r="4028">
          <cell r="C4028" t="str">
            <v>Rv3627c</v>
          </cell>
          <cell r="D4028" t="str">
            <v>Conserved hypotheticals</v>
          </cell>
        </row>
        <row r="4029">
          <cell r="C4029" t="str">
            <v>Rv3633</v>
          </cell>
          <cell r="D4029" t="str">
            <v>Conserved hypotheticals</v>
          </cell>
        </row>
        <row r="4030">
          <cell r="C4030" t="str">
            <v>Rv3639c</v>
          </cell>
          <cell r="D4030" t="str">
            <v>Conserved hypotheticals</v>
          </cell>
        </row>
        <row r="4031">
          <cell r="C4031" t="str">
            <v>Rv3642c</v>
          </cell>
          <cell r="D4031" t="str">
            <v>Conserved hypotheticals</v>
          </cell>
        </row>
        <row r="4032">
          <cell r="C4032" t="str">
            <v>Rv3643</v>
          </cell>
          <cell r="D4032" t="str">
            <v>Conserved hypotheticals</v>
          </cell>
        </row>
        <row r="4033">
          <cell r="C4033" t="str">
            <v>Rv3647c</v>
          </cell>
          <cell r="D4033" t="str">
            <v>Conserved hypotheticals</v>
          </cell>
        </row>
        <row r="4034">
          <cell r="C4034" t="str">
            <v>Rv3651</v>
          </cell>
          <cell r="D4034" t="str">
            <v>Conserved hypotheticals</v>
          </cell>
        </row>
        <row r="4035">
          <cell r="C4035" t="str">
            <v>Rv3654c</v>
          </cell>
          <cell r="D4035" t="str">
            <v>Conserved hypotheticals</v>
          </cell>
        </row>
        <row r="4036">
          <cell r="C4036" t="str">
            <v>Rv3655c</v>
          </cell>
          <cell r="D4036" t="str">
            <v>Conserved hypotheticals</v>
          </cell>
        </row>
        <row r="4037">
          <cell r="C4037" t="str">
            <v>Rv3656c</v>
          </cell>
          <cell r="D4037" t="str">
            <v>Conserved hypotheticals</v>
          </cell>
        </row>
        <row r="4038">
          <cell r="C4038" t="str">
            <v>Rv3659c</v>
          </cell>
          <cell r="D4038" t="str">
            <v>Conserved hypotheticals</v>
          </cell>
        </row>
        <row r="4039">
          <cell r="C4039" t="str">
            <v>Rv3662c</v>
          </cell>
          <cell r="D4039" t="str">
            <v>Conserved hypotheticals</v>
          </cell>
        </row>
        <row r="4040">
          <cell r="C4040" t="str">
            <v>Rv3672c</v>
          </cell>
          <cell r="D4040" t="str">
            <v>Conserved hypotheticals</v>
          </cell>
        </row>
        <row r="4041">
          <cell r="C4041" t="str">
            <v>Rv3678c</v>
          </cell>
          <cell r="D4041" t="str">
            <v>Conserved hypotheticals</v>
          </cell>
        </row>
        <row r="4042">
          <cell r="C4042" t="str">
            <v>Rv3678A</v>
          </cell>
          <cell r="D4042" t="str">
            <v>Conserved hypotheticals</v>
          </cell>
        </row>
        <row r="4043">
          <cell r="C4043" t="str">
            <v>Rv3683</v>
          </cell>
          <cell r="D4043" t="str">
            <v>Conserved hypotheticals</v>
          </cell>
        </row>
        <row r="4044">
          <cell r="C4044" t="str">
            <v>Rv3686c</v>
          </cell>
          <cell r="D4044" t="str">
            <v>Conserved hypotheticals</v>
          </cell>
        </row>
        <row r="4045">
          <cell r="C4045" t="str">
            <v>Rv3688c</v>
          </cell>
          <cell r="D4045" t="str">
            <v>Conserved hypotheticals</v>
          </cell>
        </row>
        <row r="4046">
          <cell r="C4046" t="str">
            <v>Rv3691</v>
          </cell>
          <cell r="D4046" t="str">
            <v>Conserved hypotheticals</v>
          </cell>
        </row>
        <row r="4047">
          <cell r="C4047" t="str">
            <v>Rv3698</v>
          </cell>
          <cell r="D4047" t="str">
            <v>Conserved hypotheticals</v>
          </cell>
        </row>
        <row r="4048">
          <cell r="C4048" t="str">
            <v>Rv3699</v>
          </cell>
          <cell r="D4048" t="str">
            <v>Conserved hypotheticals</v>
          </cell>
        </row>
        <row r="4049">
          <cell r="C4049" t="str">
            <v>Rv3701c</v>
          </cell>
          <cell r="D4049" t="str">
            <v>Conserved hypotheticals</v>
          </cell>
        </row>
        <row r="4050">
          <cell r="C4050" t="str">
            <v>Rv3702c</v>
          </cell>
          <cell r="D4050" t="str">
            <v>Conserved hypotheticals</v>
          </cell>
        </row>
        <row r="4051">
          <cell r="C4051" t="str">
            <v>Rv3703c</v>
          </cell>
          <cell r="D4051" t="str">
            <v>Conserved hypotheticals</v>
          </cell>
        </row>
        <row r="4052">
          <cell r="C4052" t="str">
            <v>Rv3705c</v>
          </cell>
          <cell r="D4052" t="str">
            <v>Conserved hypotheticals</v>
          </cell>
        </row>
        <row r="4053">
          <cell r="C4053" t="str">
            <v>Rv3705A</v>
          </cell>
          <cell r="D4053" t="str">
            <v>Conserved hypotheticals</v>
          </cell>
        </row>
        <row r="4054">
          <cell r="C4054" t="str">
            <v>Rv3706c</v>
          </cell>
          <cell r="D4054" t="str">
            <v>Conserved hypotheticals</v>
          </cell>
        </row>
        <row r="4055">
          <cell r="C4055" t="str">
            <v>Rv3707c</v>
          </cell>
          <cell r="D4055" t="str">
            <v>Conserved hypotheticals</v>
          </cell>
        </row>
        <row r="4056">
          <cell r="C4056" t="str">
            <v>Rv3714c</v>
          </cell>
          <cell r="D4056" t="str">
            <v>Conserved hypotheticals</v>
          </cell>
        </row>
        <row r="4057">
          <cell r="C4057" t="str">
            <v>Rv3716c</v>
          </cell>
          <cell r="D4057" t="str">
            <v>Conserved hypotheticals</v>
          </cell>
        </row>
        <row r="4058">
          <cell r="C4058" t="str">
            <v>Rv3717</v>
          </cell>
          <cell r="D4058" t="str">
            <v>Conserved hypotheticals</v>
          </cell>
        </row>
        <row r="4059">
          <cell r="C4059" t="str">
            <v>Rv3718c</v>
          </cell>
          <cell r="D4059" t="str">
            <v>Conserved hypotheticals</v>
          </cell>
        </row>
        <row r="4060">
          <cell r="C4060" t="str">
            <v>Rv3719</v>
          </cell>
          <cell r="D4060" t="str">
            <v>Conserved hypotheticals</v>
          </cell>
        </row>
        <row r="4061">
          <cell r="C4061" t="str">
            <v>Rv3722c</v>
          </cell>
          <cell r="D4061" t="str">
            <v>Conserved hypotheticals</v>
          </cell>
        </row>
        <row r="4062">
          <cell r="C4062" t="str">
            <v>Rv3730c</v>
          </cell>
          <cell r="D4062" t="str">
            <v>Conserved hypotheticals</v>
          </cell>
        </row>
        <row r="4063">
          <cell r="C4063" t="str">
            <v>Rv3732</v>
          </cell>
          <cell r="D4063" t="str">
            <v>Conserved hypotheticals</v>
          </cell>
        </row>
        <row r="4064">
          <cell r="C4064" t="str">
            <v>Rv3733c</v>
          </cell>
          <cell r="D4064" t="str">
            <v>Conserved hypotheticals</v>
          </cell>
        </row>
        <row r="4065">
          <cell r="C4065" t="str">
            <v>Rv3735</v>
          </cell>
          <cell r="D4065" t="str">
            <v>Conserved hypotheticals</v>
          </cell>
        </row>
        <row r="4066">
          <cell r="C4066" t="str">
            <v>Rv3745c</v>
          </cell>
          <cell r="D4066" t="str">
            <v>Conserved hypotheticals</v>
          </cell>
        </row>
        <row r="4067">
          <cell r="C4067" t="str">
            <v>Rv3747</v>
          </cell>
          <cell r="D4067" t="str">
            <v>Conserved hypotheticals</v>
          </cell>
        </row>
        <row r="4068">
          <cell r="C4068" t="str">
            <v>Rv3748</v>
          </cell>
          <cell r="D4068" t="str">
            <v>Conserved hypotheticals</v>
          </cell>
        </row>
        <row r="4069">
          <cell r="C4069" t="str">
            <v>Rv3749c</v>
          </cell>
          <cell r="D4069" t="str">
            <v>Conserved hypotheticals</v>
          </cell>
        </row>
        <row r="4070">
          <cell r="C4070" t="str">
            <v>Rv3753c</v>
          </cell>
          <cell r="D4070" t="str">
            <v>Conserved hypotheticals</v>
          </cell>
        </row>
        <row r="4071">
          <cell r="C4071" t="str">
            <v>Rv3755c</v>
          </cell>
          <cell r="D4071" t="str">
            <v>Conserved hypotheticals</v>
          </cell>
        </row>
        <row r="4072">
          <cell r="C4072" t="str">
            <v>Rv3766</v>
          </cell>
          <cell r="D4072" t="str">
            <v>Conserved hypotheticals</v>
          </cell>
        </row>
        <row r="4073">
          <cell r="C4073" t="str">
            <v>Rv3768</v>
          </cell>
          <cell r="D4073" t="str">
            <v>Conserved hypotheticals</v>
          </cell>
        </row>
        <row r="4074">
          <cell r="C4074" t="str">
            <v>Rv3769</v>
          </cell>
          <cell r="D4074" t="str">
            <v>Conserved hypotheticals</v>
          </cell>
        </row>
        <row r="4075">
          <cell r="C4075" t="str">
            <v>Rv3770c</v>
          </cell>
          <cell r="D4075" t="str">
            <v>Conserved hypotheticals</v>
          </cell>
        </row>
        <row r="4076">
          <cell r="C4076" t="str">
            <v>Rv3771c</v>
          </cell>
          <cell r="D4076" t="str">
            <v>Conserved hypotheticals</v>
          </cell>
        </row>
        <row r="4077">
          <cell r="C4077" t="str">
            <v>Rv3773c</v>
          </cell>
          <cell r="D4077" t="str">
            <v>Conserved hypotheticals</v>
          </cell>
        </row>
        <row r="4078">
          <cell r="C4078" t="str">
            <v>Rv3776</v>
          </cell>
          <cell r="D4078" t="str">
            <v>Conserved hypotheticals</v>
          </cell>
        </row>
        <row r="4079">
          <cell r="C4079" t="str">
            <v>Rv3780</v>
          </cell>
          <cell r="D4079" t="str">
            <v>Conserved hypotheticals</v>
          </cell>
        </row>
        <row r="4080">
          <cell r="C4080" t="str">
            <v>Rv3785</v>
          </cell>
          <cell r="D4080" t="str">
            <v>Conserved hypotheticals</v>
          </cell>
        </row>
        <row r="4081">
          <cell r="C4081" t="str">
            <v>Rv3786c</v>
          </cell>
          <cell r="D4081" t="str">
            <v>Conserved hypotheticals</v>
          </cell>
        </row>
        <row r="4082">
          <cell r="C4082" t="str">
            <v>Rv3787c</v>
          </cell>
          <cell r="D4082" t="str">
            <v>Conserved hypotheticals</v>
          </cell>
        </row>
        <row r="4083">
          <cell r="C4083" t="str">
            <v>Rv3788</v>
          </cell>
          <cell r="D4083" t="str">
            <v>Conserved hypotheticals</v>
          </cell>
        </row>
        <row r="4084">
          <cell r="C4084" t="str">
            <v>Rv3796</v>
          </cell>
          <cell r="D4084" t="str">
            <v>Conserved hypotheticals</v>
          </cell>
        </row>
        <row r="4085">
          <cell r="C4085" t="str">
            <v>Rv3811</v>
          </cell>
          <cell r="D4085" t="str">
            <v>Conserved hypotheticals</v>
          </cell>
        </row>
        <row r="4086">
          <cell r="C4086" t="str">
            <v>Rv3813c</v>
          </cell>
          <cell r="D4086" t="str">
            <v>Conserved hypotheticals</v>
          </cell>
        </row>
        <row r="4087">
          <cell r="C4087" t="str">
            <v>Rv3818</v>
          </cell>
          <cell r="D4087" t="str">
            <v>Conserved hypotheticals</v>
          </cell>
        </row>
        <row r="4088">
          <cell r="C4088" t="str">
            <v>Rv3819</v>
          </cell>
          <cell r="D4088" t="str">
            <v>Conserved hypotheticals</v>
          </cell>
        </row>
        <row r="4089">
          <cell r="C4089" t="str">
            <v>Rv3822</v>
          </cell>
          <cell r="D4089" t="str">
            <v>Conserved hypotheticals</v>
          </cell>
        </row>
        <row r="4090">
          <cell r="C4090" t="str">
            <v>Rv3831</v>
          </cell>
          <cell r="D4090" t="str">
            <v>Conserved hypotheticals</v>
          </cell>
        </row>
        <row r="4091">
          <cell r="C4091" t="str">
            <v>Rv3832c</v>
          </cell>
          <cell r="D4091" t="str">
            <v>Conserved hypotheticals</v>
          </cell>
        </row>
        <row r="4092">
          <cell r="C4092" t="str">
            <v>Rv3836</v>
          </cell>
          <cell r="D4092" t="str">
            <v>Conserved hypotheticals</v>
          </cell>
        </row>
        <row r="4093">
          <cell r="C4093" t="str">
            <v>Rv3839</v>
          </cell>
          <cell r="D4093" t="str">
            <v>Conserved hypotheticals</v>
          </cell>
        </row>
        <row r="4094">
          <cell r="C4094" t="str">
            <v>Rv3845</v>
          </cell>
          <cell r="D4094" t="str">
            <v>Conserved hypotheticals</v>
          </cell>
        </row>
        <row r="4095">
          <cell r="C4095" t="str">
            <v>Rv3847</v>
          </cell>
          <cell r="D4095" t="str">
            <v>Conserved hypotheticals</v>
          </cell>
        </row>
        <row r="4096">
          <cell r="C4096" t="str">
            <v>Rv3850</v>
          </cell>
          <cell r="D4096" t="str">
            <v>Conserved hypotheticals</v>
          </cell>
        </row>
        <row r="4097">
          <cell r="C4097" t="str">
            <v>Rv3856c</v>
          </cell>
          <cell r="D4097" t="str">
            <v>Conserved hypotheticals</v>
          </cell>
        </row>
        <row r="4098">
          <cell r="C4098" t="str">
            <v>Rv3860</v>
          </cell>
          <cell r="D4098" t="str">
            <v>Conserved hypotheticals</v>
          </cell>
        </row>
        <row r="4099">
          <cell r="C4099" t="str">
            <v>Rv3861</v>
          </cell>
          <cell r="D4099" t="str">
            <v>Conserved hypotheticals</v>
          </cell>
        </row>
        <row r="4100">
          <cell r="C4100" t="str">
            <v>Rv3863</v>
          </cell>
          <cell r="D4100" t="str">
            <v>Conserved hypotheticals</v>
          </cell>
        </row>
        <row r="4101">
          <cell r="C4101" t="str">
            <v>Rv3896c</v>
          </cell>
          <cell r="D4101" t="str">
            <v>Conserved hypotheticals</v>
          </cell>
        </row>
        <row r="4102">
          <cell r="C4102" t="str">
            <v>Rv3897c</v>
          </cell>
          <cell r="D4102" t="str">
            <v>Conserved hypotheticals</v>
          </cell>
        </row>
        <row r="4103">
          <cell r="C4103" t="str">
            <v>Rv3898c</v>
          </cell>
          <cell r="D4103" t="str">
            <v>Conserved hypotheticals</v>
          </cell>
        </row>
        <row r="4104">
          <cell r="C4104" t="str">
            <v>Rv3899c</v>
          </cell>
          <cell r="D4104" t="str">
            <v>Conserved hypotheticals</v>
          </cell>
        </row>
        <row r="4105">
          <cell r="C4105" t="str">
            <v>Rv3900c</v>
          </cell>
          <cell r="D4105" t="str">
            <v>Conserved hypotheticals</v>
          </cell>
        </row>
        <row r="4106">
          <cell r="C4106" t="str">
            <v>Rv3902c</v>
          </cell>
          <cell r="D4106" t="str">
            <v>Conserved hypotheticals</v>
          </cell>
        </row>
        <row r="4107">
          <cell r="C4107" t="str">
            <v>Rv3903c</v>
          </cell>
          <cell r="D4107" t="str">
            <v>Conserved hypotheticals</v>
          </cell>
        </row>
        <row r="4108">
          <cell r="C4108" t="str">
            <v>Rv3906c</v>
          </cell>
          <cell r="D4108" t="str">
            <v>Conserved hypotheticals</v>
          </cell>
        </row>
        <row r="4109">
          <cell r="C4109" t="str">
            <v>Rv3909</v>
          </cell>
          <cell r="D4109" t="str">
            <v>Conserved hypotheticals</v>
          </cell>
        </row>
        <row r="4110">
          <cell r="C4110" t="str">
            <v>Rv3912</v>
          </cell>
          <cell r="D4110" t="str">
            <v>Conserved hypotheticals</v>
          </cell>
        </row>
        <row r="4111">
          <cell r="C4111" t="str">
            <v>Rv3916c</v>
          </cell>
          <cell r="D4111" t="str">
            <v>Conserved hypotheticals</v>
          </cell>
        </row>
        <row r="4112">
          <cell r="C4112" t="str">
            <v>Rv3920c</v>
          </cell>
          <cell r="D4112" t="str">
            <v>Conserved hypotheticals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otein_Group" displayName="Protein_Group" ref="A1:AH1048576" totalsRowShown="0">
  <autoFilter ref="A1:AH1048576" xr:uid="{00000000-0009-0000-0100-000001000000}"/>
  <tableColumns count="34">
    <tableColumn id="1" xr3:uid="{00000000-0010-0000-0000-000001000000}" name="Fasta headers"/>
    <tableColumn id="8" xr3:uid="{00000000-0010-0000-0000-000008000000}" name="functional category" dataDxfId="0"/>
    <tableColumn id="7" xr3:uid="{00000000-0010-0000-0000-000007000000}" name="ORF number Mtb"/>
    <tableColumn id="2" xr3:uid="{00000000-0010-0000-0000-000002000000}" name="1st Accession number"/>
    <tableColumn id="3" xr3:uid="{00000000-0010-0000-0000-000003000000}" name="2nd Accession number"/>
    <tableColumn id="9" xr3:uid="{00000000-0010-0000-0000-000009000000}" name="Mol. weight [kDa]"/>
    <tableColumn id="23" xr3:uid="{00000000-0010-0000-0000-000017000000}" name="Sequence coverage [%]"/>
    <tableColumn id="10" xr3:uid="{00000000-0010-0000-0000-00000A000000}" name="LFQ intensity Control3A"/>
    <tableColumn id="11" xr3:uid="{00000000-0010-0000-0000-00000B000000}" name="LFQ intensity Control3B"/>
    <tableColumn id="12" xr3:uid="{00000000-0010-0000-0000-00000C000000}" name="LFQ intensity Control24A"/>
    <tableColumn id="13" xr3:uid="{00000000-0010-0000-0000-00000D000000}" name="LFQ intensity Control24B"/>
    <tableColumn id="14" xr3:uid="{00000000-0010-0000-0000-00000E000000}" name="LFQ intensity Control48A"/>
    <tableColumn id="15" xr3:uid="{00000000-0010-0000-0000-00000F000000}" name="LFQ intensity Control48B"/>
    <tableColumn id="16" xr3:uid="{00000000-0010-0000-0000-000010000000}" name="LFQ intensity Dimer3A"/>
    <tableColumn id="17" xr3:uid="{00000000-0010-0000-0000-000011000000}" name="LFQ intensity Dimer3B"/>
    <tableColumn id="18" xr3:uid="{00000000-0010-0000-0000-000012000000}" name="LFQ intensity Dimer24A"/>
    <tableColumn id="19" xr3:uid="{00000000-0010-0000-0000-000013000000}" name="LFQ intensity Dimer24B"/>
    <tableColumn id="20" xr3:uid="{00000000-0010-0000-0000-000014000000}" name="LFQ intensity Dimer48A"/>
    <tableColumn id="21" xr3:uid="{00000000-0010-0000-0000-000015000000}" name="LFQ intensity Dimer48B"/>
    <tableColumn id="22" xr3:uid="{00000000-0010-0000-0000-000016000000}" name="Unique peptides"/>
    <tableColumn id="25" xr3:uid="{00000000-0010-0000-0000-000019000000}" name="Unique peptides Control3A"/>
    <tableColumn id="26" xr3:uid="{00000000-0010-0000-0000-00001A000000}" name="Unique peptides Control3B"/>
    <tableColumn id="27" xr3:uid="{00000000-0010-0000-0000-00001B000000}" name="Unique peptides Control24A"/>
    <tableColumn id="28" xr3:uid="{00000000-0010-0000-0000-00001C000000}" name="Unique peptides Control24B"/>
    <tableColumn id="29" xr3:uid="{00000000-0010-0000-0000-00001D000000}" name="Unique peptides Control48A"/>
    <tableColumn id="30" xr3:uid="{00000000-0010-0000-0000-00001E000000}" name="Unique peptides Control48B"/>
    <tableColumn id="31" xr3:uid="{00000000-0010-0000-0000-00001F000000}" name="Unique peptides Dimer3A"/>
    <tableColumn id="32" xr3:uid="{00000000-0010-0000-0000-000020000000}" name="Unique peptides Dimer3B"/>
    <tableColumn id="33" xr3:uid="{00000000-0010-0000-0000-000021000000}" name="Unique peptides Dimer24A"/>
    <tableColumn id="34" xr3:uid="{00000000-0010-0000-0000-000022000000}" name="Unique peptides Dimer24B"/>
    <tableColumn id="35" xr3:uid="{00000000-0010-0000-0000-000023000000}" name="Unique peptides Dimer48A"/>
    <tableColumn id="36" xr3:uid="{00000000-0010-0000-0000-000024000000}" name="Unique peptides Dimer48B"/>
    <tableColumn id="118" xr3:uid="{00000000-0010-0000-0000-000076000000}" name="Q-value"/>
    <tableColumn id="119" xr3:uid="{00000000-0010-0000-0000-000077000000}" name="Score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Sig_Proteins" displayName="Sig_Proteins" ref="A1:BB82" totalsRowShown="0" headerRowDxfId="56" dataDxfId="55">
  <autoFilter ref="A1:BB82" xr:uid="{00000000-0009-0000-0100-000002000000}"/>
  <tableColumns count="54">
    <tableColumn id="1" xr3:uid="{00000000-0010-0000-0100-000001000000}" name="3 hrs" dataDxfId="54"/>
    <tableColumn id="2" xr3:uid="{00000000-0010-0000-0100-000002000000}" name="24 hrs" dataDxfId="53"/>
    <tableColumn id="3" xr3:uid="{00000000-0010-0000-0100-000003000000}" name="48 hrs" dataDxfId="52"/>
    <tableColumn id="4" xr3:uid="{00000000-0010-0000-0100-000004000000}" name="Fasta Header TB" dataDxfId="51"/>
    <tableColumn id="5" xr3:uid="{00000000-0010-0000-0100-000005000000}" name="Fasta Header BCG" dataDxfId="50"/>
    <tableColumn id="7" xr3:uid="{00000000-0010-0000-0100-000007000000}" name="Protein ID TB" dataDxfId="49"/>
    <tableColumn id="9" xr3:uid="{00000000-0010-0000-0100-000009000000}" name="Protein ID BCG" dataDxfId="48"/>
    <tableColumn id="10" xr3:uid="{00000000-0010-0000-0100-00000A000000}" name="ORF number Mtb" dataDxfId="47"/>
    <tableColumn id="11" xr3:uid="{00000000-0010-0000-0100-00000B000000}" name="functional category" dataDxfId="46">
      <calculatedColumnFormula>INDEX(Protein_Group[functional category],MATCH(Sig_Proteins[[#This Row],[ORF number Mtb]], Protein_Group[ORF number Mtb],0))</calculatedColumnFormula>
    </tableColumn>
    <tableColumn id="12" xr3:uid="{00000000-0010-0000-0100-00000C000000}" name="Mol. weight [kDa]" dataDxfId="45">
      <calculatedColumnFormula>INDEX(Protein_Group[Mol. weight '[kDa']],MATCH(Sig_Proteins[[#This Row],[ORF number Mtb]], Protein_Group[ORF number Mtb],0))</calculatedColumnFormula>
    </tableColumn>
    <tableColumn id="60" xr3:uid="{C36E3560-B670-A240-8836-91A3941F2BC8}" name="3hr ratio UP" dataDxfId="44">
      <calculatedColumnFormula>Sig_Proteins[[#This Row],[2^(DImer 3hr LFQ intensity average)]]/Sig_Proteins[[#This Row],[2^(Control 3hr LFQ intensity average)]]</calculatedColumnFormula>
    </tableColumn>
    <tableColumn id="67" xr3:uid="{28256500-1A13-A447-9206-BE9B85E82E14}" name="3hr ratio down" dataDxfId="43">
      <calculatedColumnFormula>Sig_Proteins[[#This Row],[2^(Control 3hr LFQ intensity average)]]/Sig_Proteins[[#This Row],[2^(DImer 3hr LFQ intensity average)]]</calculatedColumnFormula>
    </tableColumn>
    <tableColumn id="59" xr3:uid="{FF2A001F-0289-1B48-82B1-908771732EF2}" name="24hr ratio Up" dataDxfId="42">
      <calculatedColumnFormula>Sig_Proteins[[#This Row],[2^(DImer 24hr LFQ intensity average)]]/Sig_Proteins[[#This Row],[2^(Control 24hr LFQ intensity average)]]</calculatedColumnFormula>
    </tableColumn>
    <tableColumn id="68" xr3:uid="{1887B563-5056-6947-B9C8-845D12A21586}" name="24 hr ratio down" dataDxfId="41">
      <calculatedColumnFormula>Sig_Proteins[[#This Row],[2^(Control 24hr LFQ intensity average)]]/Sig_Proteins[[#This Row],[2^(DImer 24hr LFQ intensity average)]]</calculatedColumnFormula>
    </tableColumn>
    <tableColumn id="58" xr3:uid="{E0DA9E6D-3C69-4E44-BFFF-12A0E37B4021}" name="48 hr ratio Up" dataDxfId="40">
      <calculatedColumnFormula>Sig_Proteins[[#This Row],[2^(DImer 48hr LFQ intensity average)]]/Sig_Proteins[[#This Row],[2^(Control 48hr LFQ intensity average)]]</calculatedColumnFormula>
    </tableColumn>
    <tableColumn id="69" xr3:uid="{5B8BB371-7652-0644-B998-DD33F91EBC99}" name="48 hr ratio down" dataDxfId="39">
      <calculatedColumnFormula>Sig_Proteins[[#This Row],[2^(Control 48hr LFQ intensity average)]]/Sig_Proteins[[#This Row],[2^(DImer 48hr LFQ intensity average)]]</calculatedColumnFormula>
    </tableColumn>
    <tableColumn id="13" xr3:uid="{00000000-0010-0000-0100-00000D000000}" name="LFQ intensity Control3A" dataDxfId="38">
      <calculatedColumnFormula>INDEX(Protein_Group[LFQ intensity Control3A],MATCH(Sig_Proteins[[#This Row],[ORF number Mtb]], Protein_Group[ORF number Mtb],0))</calculatedColumnFormula>
    </tableColumn>
    <tableColumn id="14" xr3:uid="{00000000-0010-0000-0100-00000E000000}" name="LFQ intensity Control3B" dataDxfId="37">
      <calculatedColumnFormula>INDEX(Protein_Group[LFQ intensity Control3B],MATCH(Sig_Proteins[[#This Row],[ORF number Mtb]], Protein_Group[ORF number Mtb],0))</calculatedColumnFormula>
    </tableColumn>
    <tableColumn id="52" xr3:uid="{C3895637-A6CF-984A-8EB9-2CF308ACC91E}" name="Control 3 hr LFQ intensity average" dataDxfId="36">
      <calculatedColumnFormula>(Sig_Proteins[[#This Row],[LFQ intensity Control3A]]+Sig_Proteins[[#This Row],[LFQ intensity Control3B]])/2</calculatedColumnFormula>
    </tableColumn>
    <tableColumn id="61" xr3:uid="{5F2D7756-58F7-0743-A011-465AB689BC27}" name="2^(Control 3hr LFQ intensity average)" dataDxfId="35">
      <calculatedColumnFormula>2^Sig_Proteins[[#This Row],[Control 3 hr LFQ intensity average]]</calculatedColumnFormula>
    </tableColumn>
    <tableColumn id="15" xr3:uid="{00000000-0010-0000-0100-00000F000000}" name="LFQ intensity Control24A" dataDxfId="34">
      <calculatedColumnFormula>INDEX(Protein_Group[LFQ intensity Control24A],MATCH(Sig_Proteins[[#This Row],[ORF number Mtb]], Protein_Group[ORF number Mtb],0))</calculatedColumnFormula>
    </tableColumn>
    <tableColumn id="16" xr3:uid="{00000000-0010-0000-0100-000010000000}" name="LFQ intensity Control24B" dataDxfId="33">
      <calculatedColumnFormula>INDEX(Protein_Group[LFQ intensity Control24B],MATCH(Sig_Proteins[[#This Row],[ORF number Mtb]], Protein_Group[ORF number Mtb],0))</calculatedColumnFormula>
    </tableColumn>
    <tableColumn id="53" xr3:uid="{A0E7F868-3F51-EB40-82DD-6D32AE4F6B1D}" name="Control 24 hr LFQ intensity average" dataDxfId="32">
      <calculatedColumnFormula>(Sig_Proteins[[#This Row],[LFQ intensity Control24A]]+Sig_Proteins[[#This Row],[LFQ intensity Control24B]])/2</calculatedColumnFormula>
    </tableColumn>
    <tableColumn id="62" xr3:uid="{E3292CE6-57EE-4A41-985A-D237BF17157D}" name="2^(Control 24hr LFQ intensity average)" dataDxfId="31">
      <calculatedColumnFormula>2^Sig_Proteins[[#This Row],[Control 24 hr LFQ intensity average]]</calculatedColumnFormula>
    </tableColumn>
    <tableColumn id="17" xr3:uid="{00000000-0010-0000-0100-000011000000}" name="LFQ intensity Control48A" dataDxfId="30">
      <calculatedColumnFormula>INDEX(Protein_Group[LFQ intensity Control48A],MATCH(Sig_Proteins[[#This Row],[ORF number Mtb]], Protein_Group[ORF number Mtb],0))</calculatedColumnFormula>
    </tableColumn>
    <tableColumn id="18" xr3:uid="{00000000-0010-0000-0100-000012000000}" name="LFQ intensity Control48B" dataDxfId="29">
      <calculatedColumnFormula>INDEX(Protein_Group[LFQ intensity Control48B],MATCH(Sig_Proteins[[#This Row],[ORF number Mtb]], Protein_Group[ORF number Mtb],0))</calculatedColumnFormula>
    </tableColumn>
    <tableColumn id="54" xr3:uid="{8D69DCCA-BCBB-7F49-A334-91159BD35FDC}" name="Control 48 hr LFQ intensity average" dataDxfId="28">
      <calculatedColumnFormula>(Sig_Proteins[[#This Row],[LFQ intensity Control48A]]+Sig_Proteins[[#This Row],[LFQ intensity Control48B]])/2</calculatedColumnFormula>
    </tableColumn>
    <tableColumn id="63" xr3:uid="{A82105E8-77D4-EA46-B6C2-6F8617C67986}" name="2^(Control 48hr LFQ intensity average)" dataDxfId="27">
      <calculatedColumnFormula>2^Sig_Proteins[[#This Row],[Control 48 hr LFQ intensity average]]</calculatedColumnFormula>
    </tableColumn>
    <tableColumn id="19" xr3:uid="{00000000-0010-0000-0100-000013000000}" name="LFQ intensity Dimer3A" dataDxfId="26">
      <calculatedColumnFormula>INDEX(Protein_Group[LFQ intensity Dimer3A],MATCH(Sig_Proteins[[#This Row],[ORF number Mtb]], Protein_Group[ORF number Mtb],0))</calculatedColumnFormula>
    </tableColumn>
    <tableColumn id="20" xr3:uid="{00000000-0010-0000-0100-000014000000}" name="LFQ intensity Dimer3B" dataDxfId="25">
      <calculatedColumnFormula>INDEX(Protein_Group[LFQ intensity Dimer3B],MATCH(Sig_Proteins[[#This Row],[ORF number Mtb]], Protein_Group[ORF number Mtb],0))</calculatedColumnFormula>
    </tableColumn>
    <tableColumn id="55" xr3:uid="{942FE831-B3DC-7C40-B073-70284B24661F}" name="Dimer 3 hr LFQ intensity average" dataDxfId="24">
      <calculatedColumnFormula>(Sig_Proteins[[#This Row],[LFQ intensity Dimer3A]]+Sig_Proteins[[#This Row],[LFQ intensity Dimer3B]])/2</calculatedColumnFormula>
    </tableColumn>
    <tableColumn id="64" xr3:uid="{70858BB3-4319-7D4D-BD32-B5650013F3DA}" name="2^(DImer 3hr LFQ intensity average)" dataDxfId="23">
      <calculatedColumnFormula>2^Sig_Proteins[[#This Row],[Dimer 3 hr LFQ intensity average]]</calculatedColumnFormula>
    </tableColumn>
    <tableColumn id="21" xr3:uid="{00000000-0010-0000-0100-000015000000}" name="LFQ intensity Dimer24A" dataDxfId="22">
      <calculatedColumnFormula>INDEX(Protein_Group[LFQ intensity Dimer24A],MATCH(Sig_Proteins[[#This Row],[ORF number Mtb]], Protein_Group[ORF number Mtb],0))</calculatedColumnFormula>
    </tableColumn>
    <tableColumn id="22" xr3:uid="{00000000-0010-0000-0100-000016000000}" name="LFQ intensity Dimer24B" dataDxfId="21">
      <calculatedColumnFormula>INDEX(Protein_Group[LFQ intensity Dimer24B],MATCH(Sig_Proteins[[#This Row],[ORF number Mtb]], Protein_Group[ORF number Mtb],0))</calculatedColumnFormula>
    </tableColumn>
    <tableColumn id="56" xr3:uid="{9D442D32-FB3C-F247-8250-EF263B259D18}" name="Dimer 24 hr LFQ intensity average" dataDxfId="20">
      <calculatedColumnFormula>(Sig_Proteins[[#This Row],[LFQ intensity Dimer24A]]+Sig_Proteins[[#This Row],[LFQ intensity Dimer24B]])/2</calculatedColumnFormula>
    </tableColumn>
    <tableColumn id="65" xr3:uid="{3523DCD2-06AA-484F-85EB-253AFC1CE3BD}" name="2^(DImer 24hr LFQ intensity average)" dataDxfId="19">
      <calculatedColumnFormula>2^Sig_Proteins[[#This Row],[Dimer 24 hr LFQ intensity average]]</calculatedColumnFormula>
    </tableColumn>
    <tableColumn id="23" xr3:uid="{00000000-0010-0000-0100-000017000000}" name="LFQ intensity Dimer48A" dataDxfId="18">
      <calculatedColumnFormula>INDEX(Protein_Group[LFQ intensity Dimer48A],MATCH(Sig_Proteins[[#This Row],[ORF number Mtb]], Protein_Group[ORF number Mtb],0))</calculatedColumnFormula>
    </tableColumn>
    <tableColumn id="24" xr3:uid="{00000000-0010-0000-0100-000018000000}" name="LFQ intensity Dimer48B" dataDxfId="17">
      <calculatedColumnFormula>INDEX(Protein_Group[LFQ intensity Dimer48B],MATCH(Sig_Proteins[[#This Row],[ORF number Mtb]], Protein_Group[ORF number Mtb],0))</calculatedColumnFormula>
    </tableColumn>
    <tableColumn id="57" xr3:uid="{4559C79F-257D-8B4A-A2E9-92966A4FEC94}" name="Dimer 48 hr LFQ intensity average" dataDxfId="16">
      <calculatedColumnFormula>(Sig_Proteins[[#This Row],[LFQ intensity Dimer48A]]+Sig_Proteins[[#This Row],[LFQ intensity Dimer48B]])/2</calculatedColumnFormula>
    </tableColumn>
    <tableColumn id="66" xr3:uid="{827EA7BA-1DE9-6D48-8168-42EFAC10D6A7}" name="2^(DImer 48hr LFQ intensity average)" dataDxfId="15">
      <calculatedColumnFormula>2^Sig_Proteins[[#This Row],[Dimer 48 hr LFQ intensity average]]</calculatedColumnFormula>
    </tableColumn>
    <tableColumn id="25" xr3:uid="{00000000-0010-0000-0100-000019000000}" name="Unique peptides" dataDxfId="14">
      <calculatedColumnFormula>INDEX(Protein_Group[Unique peptides],MATCH(Sig_Proteins[[#This Row],[ORF number Mtb]], Protein_Group[ORF number Mtb],0))</calculatedColumnFormula>
    </tableColumn>
    <tableColumn id="26" xr3:uid="{00000000-0010-0000-0100-00001A000000}" name="Sequence coverage [%]" dataDxfId="13">
      <calculatedColumnFormula>INDEX(Protein_Group[Sequence coverage '[%']],MATCH(Sig_Proteins[[#This Row],[ORF number Mtb]], Protein_Group[ORF number Mtb],0))</calculatedColumnFormula>
    </tableColumn>
    <tableColumn id="28" xr3:uid="{00000000-0010-0000-0100-00001C000000}" name="Unique peptides Control3A" dataDxfId="12">
      <calculatedColumnFormula>INDEX(Protein_Group[Unique peptides Control3A],MATCH(Sig_Proteins[[#This Row],[ORF number Mtb]], Protein_Group[ORF number Mtb],0))</calculatedColumnFormula>
    </tableColumn>
    <tableColumn id="29" xr3:uid="{00000000-0010-0000-0100-00001D000000}" name="Unique peptides Control3B" dataDxfId="11">
      <calculatedColumnFormula>INDEX(Protein_Group[Unique peptides Control3B],MATCH(Sig_Proteins[[#This Row],[ORF number Mtb]], Protein_Group[ORF number Mtb],0))</calculatedColumnFormula>
    </tableColumn>
    <tableColumn id="30" xr3:uid="{00000000-0010-0000-0100-00001E000000}" name="Unique peptides Control24A" dataDxfId="10">
      <calculatedColumnFormula>INDEX(Protein_Group[Unique peptides Control24A],MATCH(Sig_Proteins[[#This Row],[ORF number Mtb]], Protein_Group[ORF number Mtb],0))</calculatedColumnFormula>
    </tableColumn>
    <tableColumn id="31" xr3:uid="{00000000-0010-0000-0100-00001F000000}" name="Unique peptides Control24B" dataDxfId="9">
      <calculatedColumnFormula>INDEX(Protein_Group[Unique peptides Control24B],MATCH(Sig_Proteins[[#This Row],[ORF number Mtb]], Protein_Group[ORF number Mtb],0))</calculatedColumnFormula>
    </tableColumn>
    <tableColumn id="32" xr3:uid="{00000000-0010-0000-0100-000020000000}" name="Unique peptides Control48A" dataDxfId="8">
      <calculatedColumnFormula>INDEX(Protein_Group[Unique peptides Control48A],MATCH(Sig_Proteins[[#This Row],[ORF number Mtb]], Protein_Group[ORF number Mtb],0))</calculatedColumnFormula>
    </tableColumn>
    <tableColumn id="33" xr3:uid="{00000000-0010-0000-0100-000021000000}" name="Unique peptides Control48B" dataDxfId="7">
      <calculatedColumnFormula>INDEX(Protein_Group[Unique peptides Control48B],MATCH(Sig_Proteins[[#This Row],[ORF number Mtb]], Protein_Group[ORF number Mtb],0))</calculatedColumnFormula>
    </tableColumn>
    <tableColumn id="34" xr3:uid="{00000000-0010-0000-0100-000022000000}" name="Unique peptides Dimer3A" dataDxfId="6">
      <calculatedColumnFormula>INDEX(Protein_Group[Unique peptides Dimer3A],MATCH(Sig_Proteins[[#This Row],[ORF number Mtb]], Protein_Group[ORF number Mtb],0))</calculatedColumnFormula>
    </tableColumn>
    <tableColumn id="35" xr3:uid="{00000000-0010-0000-0100-000023000000}" name="Unique peptides Dimer3B" dataDxfId="5">
      <calculatedColumnFormula>INDEX(Protein_Group[Unique peptides Dimer3B],MATCH(Sig_Proteins[[#This Row],[ORF number Mtb]], Protein_Group[ORF number Mtb],0))</calculatedColumnFormula>
    </tableColumn>
    <tableColumn id="36" xr3:uid="{00000000-0010-0000-0100-000024000000}" name="Unique peptides Dimer24A" dataDxfId="4">
      <calculatedColumnFormula>INDEX(Protein_Group[Unique peptides Dimer24A],MATCH(Sig_Proteins[[#This Row],[ORF number Mtb]], Protein_Group[ORF number Mtb],0))</calculatedColumnFormula>
    </tableColumn>
    <tableColumn id="37" xr3:uid="{00000000-0010-0000-0100-000025000000}" name="Unique peptides Dimer24B" dataDxfId="3">
      <calculatedColumnFormula>INDEX(Protein_Group[Unique peptides Dimer24B],MATCH(Sig_Proteins[[#This Row],[ORF number Mtb]], Protein_Group[ORF number Mtb],0))</calculatedColumnFormula>
    </tableColumn>
    <tableColumn id="38" xr3:uid="{00000000-0010-0000-0100-000026000000}" name="Unique peptides Dimer48A" dataDxfId="2">
      <calculatedColumnFormula>INDEX(Protein_Group[Unique peptides Dimer48A],MATCH(Sig_Proteins[[#This Row],[ORF number Mtb]], Protein_Group[ORF number Mtb],0))</calculatedColumnFormula>
    </tableColumn>
    <tableColumn id="39" xr3:uid="{00000000-0010-0000-0100-000027000000}" name="Unique peptides Dimer48B" dataDxfId="1">
      <calculatedColumnFormula>INDEX(Protein_Group[Unique peptides Dimer48B],MATCH(Sig_Proteins[[#This Row],[ORF number Mtb]], Protein_Group[ORF number Mtb],0))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496"/>
  <sheetViews>
    <sheetView tabSelected="1" workbookViewId="0">
      <selection activeCell="B2" sqref="B2:B1048576"/>
    </sheetView>
  </sheetViews>
  <sheetFormatPr baseColWidth="10" defaultRowHeight="16"/>
  <cols>
    <col min="1" max="1" width="241" customWidth="1"/>
    <col min="2" max="2" width="43.6640625" style="5" customWidth="1"/>
    <col min="3" max="3" width="17.83203125" customWidth="1"/>
    <col min="4" max="5" width="20" customWidth="1"/>
    <col min="6" max="6" width="24" customWidth="1"/>
    <col min="7" max="7" width="25.6640625" customWidth="1"/>
    <col min="8" max="10" width="24" customWidth="1"/>
    <col min="11" max="11" width="22" customWidth="1"/>
    <col min="12" max="12" width="21.83203125" customWidth="1"/>
    <col min="13" max="13" width="23" customWidth="1"/>
    <col min="14" max="14" width="22.83203125" customWidth="1"/>
    <col min="15" max="15" width="23" customWidth="1"/>
    <col min="16" max="16" width="22.83203125" customWidth="1"/>
    <col min="17" max="17" width="17.1640625" customWidth="1"/>
    <col min="18" max="18" width="22.6640625" customWidth="1"/>
    <col min="19" max="19" width="14.83203125" customWidth="1"/>
    <col min="20" max="20" width="25.83203125" customWidth="1"/>
    <col min="21" max="21" width="26.6640625" customWidth="1"/>
    <col min="22" max="22" width="26.83203125" customWidth="1"/>
    <col min="23" max="23" width="26.6640625" customWidth="1"/>
    <col min="24" max="25" width="24.6640625" customWidth="1"/>
    <col min="26" max="29" width="25.6640625" customWidth="1"/>
    <col min="30" max="30" width="23.6640625" customWidth="1"/>
    <col min="31" max="31" width="23.5" customWidth="1"/>
    <col min="32" max="32" width="24.6640625" customWidth="1"/>
    <col min="33" max="33" width="19.5" customWidth="1"/>
    <col min="34" max="34" width="28.5" customWidth="1"/>
  </cols>
  <sheetData>
    <row r="1" spans="1:34">
      <c r="A1" t="s">
        <v>370</v>
      </c>
      <c r="B1" t="s">
        <v>342</v>
      </c>
      <c r="C1" t="s">
        <v>341</v>
      </c>
      <c r="D1" t="s">
        <v>371</v>
      </c>
      <c r="E1" t="s">
        <v>372</v>
      </c>
      <c r="F1" t="s">
        <v>343</v>
      </c>
      <c r="G1" t="s">
        <v>357</v>
      </c>
      <c r="H1" t="s">
        <v>344</v>
      </c>
      <c r="I1" t="s">
        <v>345</v>
      </c>
      <c r="J1" t="s">
        <v>346</v>
      </c>
      <c r="K1" t="s">
        <v>347</v>
      </c>
      <c r="L1" t="s">
        <v>348</v>
      </c>
      <c r="M1" t="s">
        <v>349</v>
      </c>
      <c r="N1" t="s">
        <v>350</v>
      </c>
      <c r="O1" t="s">
        <v>351</v>
      </c>
      <c r="P1" t="s">
        <v>352</v>
      </c>
      <c r="Q1" t="s">
        <v>353</v>
      </c>
      <c r="R1" t="s">
        <v>354</v>
      </c>
      <c r="S1" t="s">
        <v>355</v>
      </c>
      <c r="T1" t="s">
        <v>356</v>
      </c>
      <c r="U1" t="s">
        <v>358</v>
      </c>
      <c r="V1" t="s">
        <v>359</v>
      </c>
      <c r="W1" t="s">
        <v>360</v>
      </c>
      <c r="X1" t="s">
        <v>361</v>
      </c>
      <c r="Y1" t="s">
        <v>362</v>
      </c>
      <c r="Z1" t="s">
        <v>363</v>
      </c>
      <c r="AA1" t="s">
        <v>364</v>
      </c>
      <c r="AB1" t="s">
        <v>365</v>
      </c>
      <c r="AC1" t="s">
        <v>366</v>
      </c>
      <c r="AD1" t="s">
        <v>367</v>
      </c>
      <c r="AE1" t="s">
        <v>368</v>
      </c>
      <c r="AF1" t="s">
        <v>369</v>
      </c>
      <c r="AG1" t="s">
        <v>373</v>
      </c>
      <c r="AH1" t="s">
        <v>374</v>
      </c>
    </row>
    <row r="2" spans="1:34">
      <c r="A2" t="s">
        <v>375</v>
      </c>
      <c r="B2" s="5" t="s">
        <v>379</v>
      </c>
      <c r="C2" t="s">
        <v>378</v>
      </c>
      <c r="D2" t="s">
        <v>376</v>
      </c>
      <c r="E2" t="s">
        <v>377</v>
      </c>
      <c r="F2">
        <v>220.44</v>
      </c>
      <c r="G2">
        <v>9.6</v>
      </c>
      <c r="H2">
        <v>18.352530000000002</v>
      </c>
      <c r="I2">
        <v>19.877579999999998</v>
      </c>
      <c r="J2">
        <v>19.678540000000002</v>
      </c>
      <c r="K2">
        <v>21.21857</v>
      </c>
      <c r="L2">
        <v>17.402290000000001</v>
      </c>
      <c r="M2">
        <v>21.541090000000001</v>
      </c>
      <c r="N2">
        <v>19.027609999999999</v>
      </c>
      <c r="O2">
        <v>20.20157</v>
      </c>
      <c r="P2">
        <v>19.721730000000001</v>
      </c>
      <c r="Q2">
        <v>19.686879999999999</v>
      </c>
      <c r="R2">
        <v>18.857839999999999</v>
      </c>
      <c r="S2">
        <v>18.901499999999999</v>
      </c>
      <c r="T2">
        <v>9</v>
      </c>
      <c r="U2">
        <v>0</v>
      </c>
      <c r="V2">
        <v>0</v>
      </c>
      <c r="W2">
        <v>3</v>
      </c>
      <c r="X2">
        <v>6</v>
      </c>
      <c r="Y2">
        <v>2</v>
      </c>
      <c r="Z2">
        <v>5</v>
      </c>
      <c r="AA2">
        <v>1</v>
      </c>
      <c r="AB2">
        <v>0</v>
      </c>
      <c r="AC2">
        <v>0</v>
      </c>
      <c r="AD2">
        <v>0</v>
      </c>
      <c r="AE2">
        <v>3</v>
      </c>
      <c r="AF2">
        <v>0</v>
      </c>
      <c r="AG2">
        <v>0</v>
      </c>
      <c r="AH2">
        <v>13.673</v>
      </c>
    </row>
    <row r="3" spans="1:34">
      <c r="A3" t="s">
        <v>380</v>
      </c>
      <c r="B3" s="5" t="str">
        <f>VLOOKUP(C3,[1]Sheet1!$C$2:$D$4112,2,FALSE)</f>
        <v>cell wall and cell processes</v>
      </c>
      <c r="C3" t="s">
        <v>381</v>
      </c>
      <c r="D3" t="s">
        <v>54</v>
      </c>
      <c r="E3" t="s">
        <v>53</v>
      </c>
      <c r="F3">
        <v>40.944000000000003</v>
      </c>
      <c r="G3">
        <v>21.3</v>
      </c>
      <c r="H3">
        <v>23.278379999999999</v>
      </c>
      <c r="I3">
        <v>23.38166</v>
      </c>
      <c r="J3">
        <v>24.757909999999999</v>
      </c>
      <c r="K3">
        <v>24.2501</v>
      </c>
      <c r="L3">
        <v>22.935929999999999</v>
      </c>
      <c r="M3">
        <v>23.824449999999999</v>
      </c>
      <c r="N3">
        <v>18.692080000000001</v>
      </c>
      <c r="O3">
        <v>18.945219999999999</v>
      </c>
      <c r="P3">
        <v>19.757210000000001</v>
      </c>
      <c r="Q3">
        <v>19.848330000000001</v>
      </c>
      <c r="R3">
        <v>23.183389999999999</v>
      </c>
      <c r="S3">
        <v>24.160620000000002</v>
      </c>
      <c r="T3">
        <v>5</v>
      </c>
      <c r="U3">
        <v>1</v>
      </c>
      <c r="V3">
        <v>2</v>
      </c>
      <c r="W3">
        <v>2</v>
      </c>
      <c r="X3">
        <v>3</v>
      </c>
      <c r="Y3">
        <v>2</v>
      </c>
      <c r="Z3">
        <v>3</v>
      </c>
      <c r="AA3">
        <v>1</v>
      </c>
      <c r="AB3">
        <v>1</v>
      </c>
      <c r="AC3">
        <v>1</v>
      </c>
      <c r="AD3">
        <v>0</v>
      </c>
      <c r="AE3">
        <v>4</v>
      </c>
      <c r="AF3">
        <v>2</v>
      </c>
      <c r="AG3">
        <v>0</v>
      </c>
      <c r="AH3">
        <v>14.4</v>
      </c>
    </row>
    <row r="4" spans="1:34">
      <c r="A4" t="s">
        <v>382</v>
      </c>
      <c r="B4" s="5" t="str">
        <f>VLOOKUP(C4,[1]Sheet1!$C$2:$D$4112,2,FALSE)</f>
        <v>information pathways</v>
      </c>
      <c r="C4" t="s">
        <v>385</v>
      </c>
      <c r="D4" t="s">
        <v>383</v>
      </c>
      <c r="E4" t="s">
        <v>384</v>
      </c>
      <c r="F4">
        <v>42.055</v>
      </c>
      <c r="G4">
        <v>46</v>
      </c>
      <c r="H4">
        <v>23.862210000000001</v>
      </c>
      <c r="I4">
        <v>24.697790000000001</v>
      </c>
      <c r="J4">
        <v>23.91525</v>
      </c>
      <c r="K4">
        <v>25.03959</v>
      </c>
      <c r="L4">
        <v>24.561679999999999</v>
      </c>
      <c r="M4">
        <v>23.896609999999999</v>
      </c>
      <c r="N4">
        <v>24.34618</v>
      </c>
      <c r="O4">
        <v>24.063980000000001</v>
      </c>
      <c r="P4">
        <v>23.95251</v>
      </c>
      <c r="Q4">
        <v>24.350899999999999</v>
      </c>
      <c r="R4">
        <v>23.671309999999998</v>
      </c>
      <c r="S4">
        <v>23.484069999999999</v>
      </c>
      <c r="T4">
        <v>14</v>
      </c>
      <c r="U4">
        <v>7</v>
      </c>
      <c r="V4">
        <v>4</v>
      </c>
      <c r="W4">
        <v>9</v>
      </c>
      <c r="X4">
        <v>8</v>
      </c>
      <c r="Y4">
        <v>11</v>
      </c>
      <c r="Z4">
        <v>8</v>
      </c>
      <c r="AA4">
        <v>5</v>
      </c>
      <c r="AB4">
        <v>7</v>
      </c>
      <c r="AC4">
        <v>4</v>
      </c>
      <c r="AD4">
        <v>6</v>
      </c>
      <c r="AE4">
        <v>9</v>
      </c>
      <c r="AF4">
        <v>6</v>
      </c>
      <c r="AG4">
        <v>0</v>
      </c>
      <c r="AH4">
        <v>61.595999999999997</v>
      </c>
    </row>
    <row r="5" spans="1:34">
      <c r="A5" t="s">
        <v>386</v>
      </c>
      <c r="B5" s="5" t="str">
        <f>VLOOKUP(C5,[1]Sheet1!$C$2:$D$4112,2,FALSE)</f>
        <v>information pathways</v>
      </c>
      <c r="C5" t="s">
        <v>389</v>
      </c>
      <c r="D5" t="s">
        <v>387</v>
      </c>
      <c r="E5" t="s">
        <v>388</v>
      </c>
      <c r="F5">
        <v>78.454999999999998</v>
      </c>
      <c r="G5">
        <v>51.7</v>
      </c>
      <c r="H5">
        <v>24.010950000000001</v>
      </c>
      <c r="I5">
        <v>24.881799999999998</v>
      </c>
      <c r="J5">
        <v>23.170580000000001</v>
      </c>
      <c r="K5">
        <v>24.74175</v>
      </c>
      <c r="L5">
        <v>21.974910000000001</v>
      </c>
      <c r="M5">
        <v>25.27711</v>
      </c>
      <c r="N5">
        <v>24.182459999999999</v>
      </c>
      <c r="O5">
        <v>24.37013</v>
      </c>
      <c r="P5">
        <v>23.84384</v>
      </c>
      <c r="Q5">
        <v>24.739080000000001</v>
      </c>
      <c r="R5">
        <v>24.86618</v>
      </c>
      <c r="S5">
        <v>23.174479999999999</v>
      </c>
      <c r="T5">
        <v>24</v>
      </c>
      <c r="U5">
        <v>15</v>
      </c>
      <c r="V5">
        <v>10</v>
      </c>
      <c r="W5">
        <v>18</v>
      </c>
      <c r="X5">
        <v>11</v>
      </c>
      <c r="Y5">
        <v>16</v>
      </c>
      <c r="Z5">
        <v>8</v>
      </c>
      <c r="AA5">
        <v>7</v>
      </c>
      <c r="AB5">
        <v>10</v>
      </c>
      <c r="AC5">
        <v>7</v>
      </c>
      <c r="AD5">
        <v>7</v>
      </c>
      <c r="AE5">
        <v>17</v>
      </c>
      <c r="AF5">
        <v>13</v>
      </c>
      <c r="AG5">
        <v>0</v>
      </c>
      <c r="AH5">
        <v>219.85</v>
      </c>
    </row>
    <row r="6" spans="1:34">
      <c r="A6" t="s">
        <v>390</v>
      </c>
      <c r="B6" s="5" t="str">
        <f>VLOOKUP(C6,[1]Sheet1!$C$2:$D$4112,2,FALSE)</f>
        <v>cell wall and cell processes</v>
      </c>
      <c r="C6" t="s">
        <v>393</v>
      </c>
      <c r="D6" t="s">
        <v>391</v>
      </c>
      <c r="E6" t="s">
        <v>392</v>
      </c>
      <c r="F6">
        <v>31.073</v>
      </c>
      <c r="G6">
        <v>38.5</v>
      </c>
      <c r="H6">
        <v>18.854649999999999</v>
      </c>
      <c r="I6">
        <v>19.36412</v>
      </c>
      <c r="J6">
        <v>18.813500000000001</v>
      </c>
      <c r="K6">
        <v>18.313330000000001</v>
      </c>
      <c r="L6">
        <v>23.19135</v>
      </c>
      <c r="M6">
        <v>17.816970000000001</v>
      </c>
      <c r="N6">
        <v>18.43704</v>
      </c>
      <c r="O6">
        <v>16.485520000000001</v>
      </c>
      <c r="P6">
        <v>19.448979999999999</v>
      </c>
      <c r="Q6">
        <v>21.046679999999999</v>
      </c>
      <c r="R6">
        <v>18.285229999999999</v>
      </c>
      <c r="S6">
        <v>16.896519999999999</v>
      </c>
      <c r="T6">
        <v>9</v>
      </c>
      <c r="U6">
        <v>6</v>
      </c>
      <c r="V6">
        <v>0</v>
      </c>
      <c r="W6">
        <v>6</v>
      </c>
      <c r="X6">
        <v>2</v>
      </c>
      <c r="Y6">
        <v>8</v>
      </c>
      <c r="Z6">
        <v>6</v>
      </c>
      <c r="AA6">
        <v>1</v>
      </c>
      <c r="AB6">
        <v>2</v>
      </c>
      <c r="AC6">
        <v>1</v>
      </c>
      <c r="AD6">
        <v>1</v>
      </c>
      <c r="AE6">
        <v>5</v>
      </c>
      <c r="AF6">
        <v>3</v>
      </c>
      <c r="AG6">
        <v>0</v>
      </c>
      <c r="AH6">
        <v>38.433</v>
      </c>
    </row>
    <row r="7" spans="1:34">
      <c r="A7" t="s">
        <v>394</v>
      </c>
      <c r="B7" s="5" t="str">
        <f>VLOOKUP(C7,[1]Sheet1!$C$2:$D$4112,2,FALSE)</f>
        <v>cell wall and cell processes</v>
      </c>
      <c r="C7" t="s">
        <v>397</v>
      </c>
      <c r="D7" t="s">
        <v>395</v>
      </c>
      <c r="E7" t="s">
        <v>396</v>
      </c>
      <c r="F7">
        <v>37.018000000000001</v>
      </c>
      <c r="G7">
        <v>62.5</v>
      </c>
      <c r="H7">
        <v>20.066050000000001</v>
      </c>
      <c r="I7">
        <v>19.253599999999999</v>
      </c>
      <c r="J7">
        <v>19.093440000000001</v>
      </c>
      <c r="K7">
        <v>21.973859999999998</v>
      </c>
      <c r="L7">
        <v>22.782170000000001</v>
      </c>
      <c r="M7">
        <v>19.972249999999999</v>
      </c>
      <c r="N7">
        <v>20.477779999999999</v>
      </c>
      <c r="O7">
        <v>19.928750000000001</v>
      </c>
      <c r="P7">
        <v>19.90645</v>
      </c>
      <c r="Q7">
        <v>19.623850000000001</v>
      </c>
      <c r="R7">
        <v>19.077549999999999</v>
      </c>
      <c r="S7">
        <v>21.118770000000001</v>
      </c>
      <c r="T7">
        <v>16</v>
      </c>
      <c r="U7">
        <v>6</v>
      </c>
      <c r="V7">
        <v>2</v>
      </c>
      <c r="W7">
        <v>7</v>
      </c>
      <c r="X7">
        <v>6</v>
      </c>
      <c r="Y7">
        <v>14</v>
      </c>
      <c r="Z7">
        <v>4</v>
      </c>
      <c r="AA7">
        <v>2</v>
      </c>
      <c r="AB7">
        <v>4</v>
      </c>
      <c r="AC7">
        <v>1</v>
      </c>
      <c r="AD7">
        <v>4</v>
      </c>
      <c r="AE7">
        <v>6</v>
      </c>
      <c r="AF7">
        <v>5</v>
      </c>
      <c r="AG7">
        <v>0</v>
      </c>
      <c r="AH7">
        <v>110.26</v>
      </c>
    </row>
    <row r="8" spans="1:34">
      <c r="A8" t="s">
        <v>398</v>
      </c>
      <c r="B8" s="5" t="str">
        <f>VLOOKUP(C8,[1]Sheet1!$C$2:$D$4112,2,FALSE)</f>
        <v>cell wall and cell processes</v>
      </c>
      <c r="C8" t="s">
        <v>401</v>
      </c>
      <c r="D8" t="s">
        <v>399</v>
      </c>
      <c r="E8" t="s">
        <v>400</v>
      </c>
      <c r="F8">
        <v>37.548000000000002</v>
      </c>
      <c r="G8">
        <v>20.7</v>
      </c>
      <c r="H8">
        <v>21.094360000000002</v>
      </c>
      <c r="I8">
        <v>21.595009999999998</v>
      </c>
      <c r="J8">
        <v>22.15814</v>
      </c>
      <c r="K8">
        <v>22.648099999999999</v>
      </c>
      <c r="L8">
        <v>18.082419999999999</v>
      </c>
      <c r="M8">
        <v>22.26362</v>
      </c>
      <c r="N8">
        <v>19.943490000000001</v>
      </c>
      <c r="O8">
        <v>21.840530000000001</v>
      </c>
      <c r="P8">
        <v>19.15333</v>
      </c>
      <c r="Q8">
        <v>21.515039999999999</v>
      </c>
      <c r="R8">
        <v>19.8034</v>
      </c>
      <c r="S8">
        <v>20.91874</v>
      </c>
      <c r="T8">
        <v>4</v>
      </c>
      <c r="U8">
        <v>2</v>
      </c>
      <c r="V8">
        <v>2</v>
      </c>
      <c r="W8">
        <v>3</v>
      </c>
      <c r="X8">
        <v>3</v>
      </c>
      <c r="Y8">
        <v>2</v>
      </c>
      <c r="Z8">
        <v>3</v>
      </c>
      <c r="AA8">
        <v>1</v>
      </c>
      <c r="AB8">
        <v>3</v>
      </c>
      <c r="AC8">
        <v>1</v>
      </c>
      <c r="AD8">
        <v>3</v>
      </c>
      <c r="AE8">
        <v>2</v>
      </c>
      <c r="AF8">
        <v>2</v>
      </c>
      <c r="AG8">
        <v>0</v>
      </c>
      <c r="AH8">
        <v>55.02</v>
      </c>
    </row>
    <row r="9" spans="1:34">
      <c r="A9" t="s">
        <v>402</v>
      </c>
      <c r="B9" s="5" t="str">
        <f>VLOOKUP(C9,[1]Sheet1!$C$2:$D$4112,2,FALSE)</f>
        <v>Conserved hypotheticals</v>
      </c>
      <c r="C9" t="s">
        <v>405</v>
      </c>
      <c r="D9" t="s">
        <v>403</v>
      </c>
      <c r="E9" t="s">
        <v>404</v>
      </c>
      <c r="F9">
        <v>20.558</v>
      </c>
      <c r="G9">
        <v>66.8</v>
      </c>
      <c r="H9">
        <v>22.84057</v>
      </c>
      <c r="I9">
        <v>22.486920000000001</v>
      </c>
      <c r="J9">
        <v>22.63261</v>
      </c>
      <c r="K9">
        <v>21.70252</v>
      </c>
      <c r="L9">
        <v>26.164059999999999</v>
      </c>
      <c r="M9">
        <v>21.851749999999999</v>
      </c>
      <c r="N9">
        <v>22.545359999999999</v>
      </c>
      <c r="O9">
        <v>21.463439999999999</v>
      </c>
      <c r="P9">
        <v>23.20355</v>
      </c>
      <c r="Q9">
        <v>21.21951</v>
      </c>
      <c r="R9">
        <v>22.346920000000001</v>
      </c>
      <c r="S9">
        <v>23.978929999999998</v>
      </c>
      <c r="T9">
        <v>12</v>
      </c>
      <c r="U9">
        <v>9</v>
      </c>
      <c r="V9">
        <v>5</v>
      </c>
      <c r="W9">
        <v>10</v>
      </c>
      <c r="X9">
        <v>5</v>
      </c>
      <c r="Y9">
        <v>10</v>
      </c>
      <c r="Z9">
        <v>9</v>
      </c>
      <c r="AA9">
        <v>7</v>
      </c>
      <c r="AB9">
        <v>6</v>
      </c>
      <c r="AC9">
        <v>7</v>
      </c>
      <c r="AD9">
        <v>4</v>
      </c>
      <c r="AE9">
        <v>9</v>
      </c>
      <c r="AF9">
        <v>10</v>
      </c>
      <c r="AG9">
        <v>0</v>
      </c>
      <c r="AH9">
        <v>320.54000000000002</v>
      </c>
    </row>
    <row r="10" spans="1:34">
      <c r="A10" t="s">
        <v>406</v>
      </c>
      <c r="B10" s="5" t="str">
        <f>VLOOKUP(C10,[1]Sheet1!$C$2:$D$4112,2,FALSE)</f>
        <v>information pathways</v>
      </c>
      <c r="C10" t="s">
        <v>409</v>
      </c>
      <c r="D10" t="s">
        <v>407</v>
      </c>
      <c r="E10" t="s">
        <v>408</v>
      </c>
      <c r="F10">
        <v>56.566000000000003</v>
      </c>
      <c r="G10">
        <v>27.4</v>
      </c>
      <c r="H10">
        <v>21.760400000000001</v>
      </c>
      <c r="I10">
        <v>20.404060000000001</v>
      </c>
      <c r="J10">
        <v>19.641940000000002</v>
      </c>
      <c r="K10">
        <v>23.98685</v>
      </c>
      <c r="L10">
        <v>20.058009999999999</v>
      </c>
      <c r="M10">
        <v>21.455729999999999</v>
      </c>
      <c r="N10">
        <v>20.336770000000001</v>
      </c>
      <c r="O10">
        <v>22.707820000000002</v>
      </c>
      <c r="P10">
        <v>21.942209999999999</v>
      </c>
      <c r="Q10">
        <v>21.379619999999999</v>
      </c>
      <c r="R10">
        <v>20.542169999999999</v>
      </c>
      <c r="S10">
        <v>17.575430000000001</v>
      </c>
      <c r="T10">
        <v>10</v>
      </c>
      <c r="U10">
        <v>3</v>
      </c>
      <c r="V10">
        <v>4</v>
      </c>
      <c r="W10">
        <v>4</v>
      </c>
      <c r="X10">
        <v>4</v>
      </c>
      <c r="Y10">
        <v>6</v>
      </c>
      <c r="Z10">
        <v>5</v>
      </c>
      <c r="AA10">
        <v>1</v>
      </c>
      <c r="AB10">
        <v>4</v>
      </c>
      <c r="AC10">
        <v>4</v>
      </c>
      <c r="AD10">
        <v>5</v>
      </c>
      <c r="AE10">
        <v>4</v>
      </c>
      <c r="AF10">
        <v>0</v>
      </c>
      <c r="AG10">
        <v>0</v>
      </c>
      <c r="AH10">
        <v>27.446000000000002</v>
      </c>
    </row>
    <row r="11" spans="1:34">
      <c r="A11" t="s">
        <v>410</v>
      </c>
      <c r="B11" s="5" t="s">
        <v>6175</v>
      </c>
      <c r="D11" t="s">
        <v>411</v>
      </c>
      <c r="F11">
        <v>92.343999999999994</v>
      </c>
      <c r="G11">
        <v>44.7</v>
      </c>
      <c r="H11">
        <v>22.654520000000002</v>
      </c>
      <c r="I11">
        <v>25.482869999999998</v>
      </c>
      <c r="J11">
        <v>23.737069999999999</v>
      </c>
      <c r="K11">
        <v>24.29411</v>
      </c>
      <c r="L11">
        <v>21.84291</v>
      </c>
      <c r="M11">
        <v>24.28989</v>
      </c>
      <c r="N11">
        <v>25.062419999999999</v>
      </c>
      <c r="O11">
        <v>24.391850000000002</v>
      </c>
      <c r="P11">
        <v>24.562439999999999</v>
      </c>
      <c r="Q11">
        <v>23.145910000000001</v>
      </c>
      <c r="R11">
        <v>25.10286</v>
      </c>
      <c r="S11">
        <v>23.438980000000001</v>
      </c>
      <c r="T11">
        <v>2</v>
      </c>
      <c r="U11">
        <v>1</v>
      </c>
      <c r="V11">
        <v>1</v>
      </c>
      <c r="W11">
        <v>1</v>
      </c>
      <c r="X11">
        <v>0</v>
      </c>
      <c r="Y11">
        <v>1</v>
      </c>
      <c r="Z11">
        <v>1</v>
      </c>
      <c r="AA11">
        <v>0</v>
      </c>
      <c r="AB11">
        <v>0</v>
      </c>
      <c r="AC11">
        <v>0</v>
      </c>
      <c r="AD11">
        <v>0</v>
      </c>
      <c r="AE11">
        <v>2</v>
      </c>
      <c r="AF11">
        <v>1</v>
      </c>
      <c r="AG11">
        <v>0</v>
      </c>
      <c r="AH11">
        <v>147.83000000000001</v>
      </c>
    </row>
    <row r="12" spans="1:34">
      <c r="A12" t="s">
        <v>412</v>
      </c>
      <c r="B12" s="5" t="str">
        <f>VLOOKUP(C12,[1]Sheet1!$C$2:$D$4112,2,FALSE)</f>
        <v>cell wall and cell processes</v>
      </c>
      <c r="C12" t="s">
        <v>415</v>
      </c>
      <c r="D12" t="s">
        <v>413</v>
      </c>
      <c r="E12" t="s">
        <v>414</v>
      </c>
      <c r="F12">
        <v>15.670999999999999</v>
      </c>
      <c r="G12">
        <v>41.4</v>
      </c>
      <c r="H12">
        <v>18.581579999999999</v>
      </c>
      <c r="I12">
        <v>23.937419999999999</v>
      </c>
      <c r="J12">
        <v>23.580030000000001</v>
      </c>
      <c r="K12">
        <v>21.81222</v>
      </c>
      <c r="L12">
        <v>22.76247</v>
      </c>
      <c r="M12">
        <v>22.423449999999999</v>
      </c>
      <c r="N12">
        <v>23.82075</v>
      </c>
      <c r="O12">
        <v>20.95844</v>
      </c>
      <c r="P12">
        <v>22.466950000000001</v>
      </c>
      <c r="Q12">
        <v>22.081510000000002</v>
      </c>
      <c r="R12">
        <v>22.028369999999999</v>
      </c>
      <c r="S12">
        <v>21.328610000000001</v>
      </c>
      <c r="T12">
        <v>3</v>
      </c>
      <c r="U12">
        <v>1</v>
      </c>
      <c r="V12">
        <v>2</v>
      </c>
      <c r="W12">
        <v>1</v>
      </c>
      <c r="X12">
        <v>1</v>
      </c>
      <c r="Y12">
        <v>2</v>
      </c>
      <c r="Z12">
        <v>2</v>
      </c>
      <c r="AA12">
        <v>2</v>
      </c>
      <c r="AB12">
        <v>2</v>
      </c>
      <c r="AC12">
        <v>2</v>
      </c>
      <c r="AD12">
        <v>2</v>
      </c>
      <c r="AE12">
        <v>2</v>
      </c>
      <c r="AF12">
        <v>3</v>
      </c>
      <c r="AG12">
        <v>0</v>
      </c>
      <c r="AH12">
        <v>51.792999999999999</v>
      </c>
    </row>
    <row r="13" spans="1:34">
      <c r="A13" t="s">
        <v>416</v>
      </c>
      <c r="B13" s="5" t="str">
        <f>VLOOKUP(C13,[1]Sheet1!$C$2:$D$4112,2,FALSE)</f>
        <v>information pathways</v>
      </c>
      <c r="C13" t="s">
        <v>419</v>
      </c>
      <c r="D13" t="s">
        <v>417</v>
      </c>
      <c r="E13" t="s">
        <v>418</v>
      </c>
      <c r="F13">
        <v>19.239000000000001</v>
      </c>
      <c r="G13">
        <v>74.2</v>
      </c>
      <c r="H13">
        <v>28.105840000000001</v>
      </c>
      <c r="I13">
        <v>27.300419999999999</v>
      </c>
      <c r="J13">
        <v>28.435390000000002</v>
      </c>
      <c r="K13">
        <v>26.57301</v>
      </c>
      <c r="L13">
        <v>27.809619999999999</v>
      </c>
      <c r="M13">
        <v>28.330909999999999</v>
      </c>
      <c r="N13">
        <v>27.279229999999998</v>
      </c>
      <c r="O13">
        <v>26.337759999999999</v>
      </c>
      <c r="P13">
        <v>27.607880000000002</v>
      </c>
      <c r="Q13">
        <v>27.013500000000001</v>
      </c>
      <c r="R13">
        <v>28.42962</v>
      </c>
      <c r="S13">
        <v>28.11486</v>
      </c>
      <c r="T13">
        <v>10</v>
      </c>
      <c r="U13">
        <v>8</v>
      </c>
      <c r="V13">
        <v>9</v>
      </c>
      <c r="W13">
        <v>10</v>
      </c>
      <c r="X13">
        <v>9</v>
      </c>
      <c r="Y13">
        <v>7</v>
      </c>
      <c r="Z13">
        <v>9</v>
      </c>
      <c r="AA13">
        <v>8</v>
      </c>
      <c r="AB13">
        <v>7</v>
      </c>
      <c r="AC13">
        <v>9</v>
      </c>
      <c r="AD13">
        <v>6</v>
      </c>
      <c r="AE13">
        <v>8</v>
      </c>
      <c r="AF13">
        <v>8</v>
      </c>
      <c r="AG13">
        <v>0</v>
      </c>
      <c r="AH13">
        <v>323.31</v>
      </c>
    </row>
    <row r="14" spans="1:34">
      <c r="A14" t="s">
        <v>420</v>
      </c>
      <c r="B14" s="5" t="str">
        <f>VLOOKUP(C14,[1]Sheet1!$C$2:$D$4112,2,FALSE)</f>
        <v>intermediary metabolism and respiration</v>
      </c>
      <c r="C14" t="s">
        <v>423</v>
      </c>
      <c r="D14" t="s">
        <v>421</v>
      </c>
      <c r="E14" t="s">
        <v>422</v>
      </c>
      <c r="F14">
        <v>24.626999999999999</v>
      </c>
      <c r="G14">
        <v>35.799999999999997</v>
      </c>
      <c r="H14">
        <v>21.627960000000002</v>
      </c>
      <c r="I14">
        <v>20.115169999999999</v>
      </c>
      <c r="J14">
        <v>21.997900000000001</v>
      </c>
      <c r="K14">
        <v>22.384930000000001</v>
      </c>
      <c r="L14">
        <v>18.520779999999998</v>
      </c>
      <c r="M14">
        <v>22.618179999999999</v>
      </c>
      <c r="N14">
        <v>20.921220000000002</v>
      </c>
      <c r="O14">
        <v>21.396129999999999</v>
      </c>
      <c r="P14">
        <v>20.809629999999999</v>
      </c>
      <c r="Q14">
        <v>21.649699999999999</v>
      </c>
      <c r="R14">
        <v>20.150040000000001</v>
      </c>
      <c r="S14">
        <v>18.24118</v>
      </c>
      <c r="T14">
        <v>3</v>
      </c>
      <c r="U14">
        <v>2</v>
      </c>
      <c r="V14">
        <v>1</v>
      </c>
      <c r="W14">
        <v>2</v>
      </c>
      <c r="X14">
        <v>2</v>
      </c>
      <c r="Y14">
        <v>1</v>
      </c>
      <c r="Z14">
        <v>3</v>
      </c>
      <c r="AA14">
        <v>2</v>
      </c>
      <c r="AB14">
        <v>2</v>
      </c>
      <c r="AC14">
        <v>2</v>
      </c>
      <c r="AD14">
        <v>2</v>
      </c>
      <c r="AE14">
        <v>2</v>
      </c>
      <c r="AF14">
        <v>1</v>
      </c>
      <c r="AG14">
        <v>0</v>
      </c>
      <c r="AH14">
        <v>11.54</v>
      </c>
    </row>
    <row r="15" spans="1:34">
      <c r="A15" t="s">
        <v>424</v>
      </c>
      <c r="B15" s="5" t="str">
        <f>VLOOKUP(C15,[1]Sheet1!$C$2:$D$4112,2,FALSE)</f>
        <v>intermediary metabolism and respiration</v>
      </c>
      <c r="C15" t="s">
        <v>427</v>
      </c>
      <c r="D15" t="s">
        <v>425</v>
      </c>
      <c r="E15" t="s">
        <v>426</v>
      </c>
      <c r="F15">
        <v>21.949000000000002</v>
      </c>
      <c r="G15">
        <v>55.7</v>
      </c>
      <c r="H15">
        <v>21.627559999999999</v>
      </c>
      <c r="I15">
        <v>21.254650000000002</v>
      </c>
      <c r="J15">
        <v>23.183409999999999</v>
      </c>
      <c r="K15">
        <v>22.644670000000001</v>
      </c>
      <c r="L15">
        <v>21.41545</v>
      </c>
      <c r="M15">
        <v>22.507100000000001</v>
      </c>
      <c r="N15">
        <v>20.846589999999999</v>
      </c>
      <c r="O15">
        <v>22.10811</v>
      </c>
      <c r="P15">
        <v>21.623950000000001</v>
      </c>
      <c r="Q15">
        <v>22.00638</v>
      </c>
      <c r="R15">
        <v>21.704470000000001</v>
      </c>
      <c r="S15">
        <v>21.56193</v>
      </c>
      <c r="T15">
        <v>6</v>
      </c>
      <c r="U15">
        <v>1</v>
      </c>
      <c r="V15">
        <v>3</v>
      </c>
      <c r="W15">
        <v>4</v>
      </c>
      <c r="X15">
        <v>4</v>
      </c>
      <c r="Y15">
        <v>2</v>
      </c>
      <c r="Z15">
        <v>4</v>
      </c>
      <c r="AA15">
        <v>2</v>
      </c>
      <c r="AB15">
        <v>3</v>
      </c>
      <c r="AC15">
        <v>3</v>
      </c>
      <c r="AD15">
        <v>4</v>
      </c>
      <c r="AE15">
        <v>5</v>
      </c>
      <c r="AF15">
        <v>5</v>
      </c>
      <c r="AG15">
        <v>0</v>
      </c>
      <c r="AH15">
        <v>38.9</v>
      </c>
    </row>
    <row r="16" spans="1:34">
      <c r="A16" t="s">
        <v>428</v>
      </c>
      <c r="B16" s="5" t="str">
        <f>VLOOKUP(C16,[1]Sheet1!$C$2:$D$4112,2,FALSE)</f>
        <v>intermediary metabolism and respiration</v>
      </c>
      <c r="C16" t="s">
        <v>431</v>
      </c>
      <c r="D16" t="s">
        <v>429</v>
      </c>
      <c r="E16" t="s">
        <v>430</v>
      </c>
      <c r="F16">
        <v>38.936999999999998</v>
      </c>
      <c r="G16">
        <v>39.799999999999997</v>
      </c>
      <c r="H16">
        <v>21.605979999999999</v>
      </c>
      <c r="I16">
        <v>23.56372</v>
      </c>
      <c r="J16">
        <v>21.901689999999999</v>
      </c>
      <c r="K16">
        <v>23.0654</v>
      </c>
      <c r="L16">
        <v>21.00525</v>
      </c>
      <c r="M16">
        <v>22.711459999999999</v>
      </c>
      <c r="N16">
        <v>22.34825</v>
      </c>
      <c r="O16">
        <v>21.842880000000001</v>
      </c>
      <c r="P16">
        <v>21.90448</v>
      </c>
      <c r="Q16">
        <v>22.059799999999999</v>
      </c>
      <c r="R16">
        <v>23.443670000000001</v>
      </c>
      <c r="S16">
        <v>18.711410000000001</v>
      </c>
      <c r="T16">
        <v>8</v>
      </c>
      <c r="U16">
        <v>2</v>
      </c>
      <c r="V16">
        <v>4</v>
      </c>
      <c r="W16">
        <v>3</v>
      </c>
      <c r="X16">
        <v>4</v>
      </c>
      <c r="Y16">
        <v>5</v>
      </c>
      <c r="Z16">
        <v>4</v>
      </c>
      <c r="AA16">
        <v>3</v>
      </c>
      <c r="AB16">
        <v>3</v>
      </c>
      <c r="AC16">
        <v>2</v>
      </c>
      <c r="AD16">
        <v>3</v>
      </c>
      <c r="AE16">
        <v>6</v>
      </c>
      <c r="AF16">
        <v>1</v>
      </c>
      <c r="AG16">
        <v>0</v>
      </c>
      <c r="AH16">
        <v>41.881</v>
      </c>
    </row>
    <row r="17" spans="1:34">
      <c r="A17" t="s">
        <v>432</v>
      </c>
      <c r="B17" s="5" t="str">
        <f>VLOOKUP(C17,[1]Sheet1!$C$2:$D$4112,2,FALSE)</f>
        <v>Regulatory proteins</v>
      </c>
      <c r="C17" t="s">
        <v>435</v>
      </c>
      <c r="D17" t="s">
        <v>433</v>
      </c>
      <c r="E17" t="s">
        <v>434</v>
      </c>
      <c r="F17">
        <v>9.3185000000000002</v>
      </c>
      <c r="G17">
        <v>28.6</v>
      </c>
      <c r="H17">
        <v>19.014900000000001</v>
      </c>
      <c r="I17">
        <v>18.92539</v>
      </c>
      <c r="J17">
        <v>21.002099999999999</v>
      </c>
      <c r="K17">
        <v>18.866700000000002</v>
      </c>
      <c r="L17">
        <v>20.79551</v>
      </c>
      <c r="M17">
        <v>18.662489999999998</v>
      </c>
      <c r="N17">
        <v>18.892600000000002</v>
      </c>
      <c r="O17">
        <v>18.47766</v>
      </c>
      <c r="P17">
        <v>19.474830000000001</v>
      </c>
      <c r="Q17">
        <v>18.818259999999999</v>
      </c>
      <c r="R17">
        <v>22.582260000000002</v>
      </c>
      <c r="S17">
        <v>21.194780000000002</v>
      </c>
      <c r="T17">
        <v>1</v>
      </c>
      <c r="U17">
        <v>1</v>
      </c>
      <c r="V17">
        <v>1</v>
      </c>
      <c r="W17">
        <v>1</v>
      </c>
      <c r="X17">
        <v>0</v>
      </c>
      <c r="Y17">
        <v>1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1</v>
      </c>
      <c r="AF17">
        <v>1</v>
      </c>
      <c r="AG17">
        <v>0</v>
      </c>
      <c r="AH17">
        <v>12.141999999999999</v>
      </c>
    </row>
    <row r="18" spans="1:34">
      <c r="A18" t="s">
        <v>436</v>
      </c>
      <c r="B18" s="5" t="str">
        <f>VLOOKUP(C18,[1]Sheet1!$C$2:$D$4112,2,FALSE)</f>
        <v>information pathways</v>
      </c>
      <c r="C18" t="s">
        <v>439</v>
      </c>
      <c r="D18" t="s">
        <v>437</v>
      </c>
      <c r="E18" t="s">
        <v>438</v>
      </c>
      <c r="F18">
        <v>11.29</v>
      </c>
      <c r="G18">
        <v>16.8</v>
      </c>
      <c r="H18">
        <v>17.214469999999999</v>
      </c>
      <c r="I18">
        <v>20.008400000000002</v>
      </c>
      <c r="J18">
        <v>17.072109999999999</v>
      </c>
      <c r="K18">
        <v>16.01221</v>
      </c>
      <c r="L18">
        <v>20.71942</v>
      </c>
      <c r="M18">
        <v>16.16836</v>
      </c>
      <c r="N18">
        <v>21.253129999999999</v>
      </c>
      <c r="O18">
        <v>18.25901</v>
      </c>
      <c r="P18">
        <v>18.613199999999999</v>
      </c>
      <c r="Q18">
        <v>19.064070000000001</v>
      </c>
      <c r="R18">
        <v>17.729199999999999</v>
      </c>
      <c r="S18">
        <v>19.44641</v>
      </c>
      <c r="T18">
        <v>2</v>
      </c>
      <c r="U18">
        <v>2</v>
      </c>
      <c r="V18">
        <v>1</v>
      </c>
      <c r="W18">
        <v>2</v>
      </c>
      <c r="X18">
        <v>2</v>
      </c>
      <c r="Y18">
        <v>2</v>
      </c>
      <c r="Z18">
        <v>2</v>
      </c>
      <c r="AA18">
        <v>1</v>
      </c>
      <c r="AB18">
        <v>1</v>
      </c>
      <c r="AC18">
        <v>0</v>
      </c>
      <c r="AD18">
        <v>0</v>
      </c>
      <c r="AE18">
        <v>1</v>
      </c>
      <c r="AF18">
        <v>1</v>
      </c>
      <c r="AG18">
        <v>0</v>
      </c>
      <c r="AH18">
        <v>26.001999999999999</v>
      </c>
    </row>
    <row r="19" spans="1:34">
      <c r="A19" t="s">
        <v>440</v>
      </c>
      <c r="B19" s="5" t="str">
        <f>VLOOKUP(C19,[1]Sheet1!$C$2:$D$4112,2,FALSE)</f>
        <v>intermediary metabolism and respiration</v>
      </c>
      <c r="C19" t="s">
        <v>443</v>
      </c>
      <c r="D19" t="s">
        <v>441</v>
      </c>
      <c r="E19" t="s">
        <v>442</v>
      </c>
      <c r="F19">
        <v>29.814</v>
      </c>
      <c r="G19">
        <v>45.7</v>
      </c>
      <c r="H19">
        <v>23.591609999999999</v>
      </c>
      <c r="I19">
        <v>23.210090000000001</v>
      </c>
      <c r="J19">
        <v>23.852720000000001</v>
      </c>
      <c r="K19">
        <v>22.4236</v>
      </c>
      <c r="L19">
        <v>24.075610000000001</v>
      </c>
      <c r="M19">
        <v>23.67971</v>
      </c>
      <c r="N19">
        <v>22.8172</v>
      </c>
      <c r="O19">
        <v>22.387720000000002</v>
      </c>
      <c r="P19">
        <v>22.63739</v>
      </c>
      <c r="Q19">
        <v>22.42662</v>
      </c>
      <c r="R19">
        <v>25.903110000000002</v>
      </c>
      <c r="S19">
        <v>24.38364</v>
      </c>
      <c r="T19">
        <v>12</v>
      </c>
      <c r="U19">
        <v>10</v>
      </c>
      <c r="V19">
        <v>8</v>
      </c>
      <c r="W19">
        <v>10</v>
      </c>
      <c r="X19">
        <v>8</v>
      </c>
      <c r="Y19">
        <v>8</v>
      </c>
      <c r="Z19">
        <v>10</v>
      </c>
      <c r="AA19">
        <v>5</v>
      </c>
      <c r="AB19">
        <v>6</v>
      </c>
      <c r="AC19">
        <v>6</v>
      </c>
      <c r="AD19">
        <v>7</v>
      </c>
      <c r="AE19">
        <v>11</v>
      </c>
      <c r="AF19">
        <v>11</v>
      </c>
      <c r="AG19">
        <v>0</v>
      </c>
      <c r="AH19">
        <v>218.18</v>
      </c>
    </row>
    <row r="20" spans="1:34">
      <c r="A20" t="s">
        <v>444</v>
      </c>
      <c r="B20" s="5" t="str">
        <f>VLOOKUP(C20,[1]Sheet1!$C$2:$D$4112,2,FALSE)</f>
        <v>intermediary metabolism and respiration</v>
      </c>
      <c r="C20" t="s">
        <v>447</v>
      </c>
      <c r="D20" t="s">
        <v>445</v>
      </c>
      <c r="E20" t="s">
        <v>446</v>
      </c>
      <c r="F20">
        <v>51.301000000000002</v>
      </c>
      <c r="G20">
        <v>16.899999999999999</v>
      </c>
      <c r="H20">
        <v>22.566109999999998</v>
      </c>
      <c r="I20">
        <v>20.577639999999999</v>
      </c>
      <c r="J20">
        <v>23.129560000000001</v>
      </c>
      <c r="K20">
        <v>22.39838</v>
      </c>
      <c r="L20">
        <v>22.401060000000001</v>
      </c>
      <c r="M20">
        <v>21.289680000000001</v>
      </c>
      <c r="N20">
        <v>20.868839999999999</v>
      </c>
      <c r="O20">
        <v>21.614100000000001</v>
      </c>
      <c r="P20">
        <v>21.371880000000001</v>
      </c>
      <c r="Q20">
        <v>20.551590000000001</v>
      </c>
      <c r="R20">
        <v>22.204249999999998</v>
      </c>
      <c r="S20">
        <v>21.95045</v>
      </c>
      <c r="T20">
        <v>6</v>
      </c>
      <c r="U20">
        <v>2</v>
      </c>
      <c r="V20">
        <v>2</v>
      </c>
      <c r="W20">
        <v>2</v>
      </c>
      <c r="X20">
        <v>3</v>
      </c>
      <c r="Y20">
        <v>5</v>
      </c>
      <c r="Z20">
        <v>4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0</v>
      </c>
      <c r="AH20">
        <v>41.002000000000002</v>
      </c>
    </row>
    <row r="21" spans="1:34">
      <c r="A21" t="s">
        <v>448</v>
      </c>
      <c r="B21" s="5" t="str">
        <f>VLOOKUP(C21,[1]Sheet1!$C$2:$D$4112,2,FALSE)</f>
        <v>intermediary metabolism and respiration</v>
      </c>
      <c r="C21" t="s">
        <v>451</v>
      </c>
      <c r="D21" t="s">
        <v>449</v>
      </c>
      <c r="E21" t="s">
        <v>450</v>
      </c>
      <c r="F21">
        <v>46.424999999999997</v>
      </c>
      <c r="G21">
        <v>32</v>
      </c>
      <c r="H21">
        <v>19.443010000000001</v>
      </c>
      <c r="I21">
        <v>19.903390000000002</v>
      </c>
      <c r="J21">
        <v>19.129860000000001</v>
      </c>
      <c r="K21">
        <v>22.332899999999999</v>
      </c>
      <c r="L21">
        <v>17.945920000000001</v>
      </c>
      <c r="M21">
        <v>20.766929999999999</v>
      </c>
      <c r="N21">
        <v>19.63261</v>
      </c>
      <c r="O21">
        <v>21.588519999999999</v>
      </c>
      <c r="P21">
        <v>19.024270000000001</v>
      </c>
      <c r="Q21">
        <v>20.559180000000001</v>
      </c>
      <c r="R21">
        <v>21.059069999999998</v>
      </c>
      <c r="S21">
        <v>18.593029999999999</v>
      </c>
      <c r="T21">
        <v>10</v>
      </c>
      <c r="U21">
        <v>1</v>
      </c>
      <c r="V21">
        <v>4</v>
      </c>
      <c r="W21">
        <v>4</v>
      </c>
      <c r="X21">
        <v>8</v>
      </c>
      <c r="Y21">
        <v>3</v>
      </c>
      <c r="Z21">
        <v>7</v>
      </c>
      <c r="AA21">
        <v>0</v>
      </c>
      <c r="AB21">
        <v>6</v>
      </c>
      <c r="AC21">
        <v>0</v>
      </c>
      <c r="AD21">
        <v>6</v>
      </c>
      <c r="AE21">
        <v>6</v>
      </c>
      <c r="AF21">
        <v>3</v>
      </c>
      <c r="AG21">
        <v>0</v>
      </c>
      <c r="AH21">
        <v>32.161999999999999</v>
      </c>
    </row>
    <row r="22" spans="1:34">
      <c r="A22" t="s">
        <v>452</v>
      </c>
      <c r="B22" s="5" t="str">
        <f>VLOOKUP(C22,[1]Sheet1!$C$2:$D$4112,2,FALSE)</f>
        <v>Regulatory proteins</v>
      </c>
      <c r="C22" t="s">
        <v>455</v>
      </c>
      <c r="D22" t="s">
        <v>453</v>
      </c>
      <c r="E22" t="s">
        <v>454</v>
      </c>
      <c r="F22">
        <v>16.538</v>
      </c>
      <c r="G22">
        <v>40.700000000000003</v>
      </c>
      <c r="H22">
        <v>22.986560000000001</v>
      </c>
      <c r="I22">
        <v>23.581869999999999</v>
      </c>
      <c r="J22">
        <v>24.264710000000001</v>
      </c>
      <c r="K22">
        <v>23.683350000000001</v>
      </c>
      <c r="L22">
        <v>16.518789999999999</v>
      </c>
      <c r="M22">
        <v>24.48659</v>
      </c>
      <c r="N22">
        <v>24.515750000000001</v>
      </c>
      <c r="O22">
        <v>23.317409999999999</v>
      </c>
      <c r="P22">
        <v>24.10988</v>
      </c>
      <c r="Q22">
        <v>23.447330000000001</v>
      </c>
      <c r="R22">
        <v>22.63916</v>
      </c>
      <c r="S22">
        <v>18.94998</v>
      </c>
      <c r="T22">
        <v>4</v>
      </c>
      <c r="U22">
        <v>1</v>
      </c>
      <c r="V22">
        <v>2</v>
      </c>
      <c r="W22">
        <v>2</v>
      </c>
      <c r="X22">
        <v>2</v>
      </c>
      <c r="Y22">
        <v>3</v>
      </c>
      <c r="Z22">
        <v>2</v>
      </c>
      <c r="AA22">
        <v>2</v>
      </c>
      <c r="AB22">
        <v>2</v>
      </c>
      <c r="AC22">
        <v>1</v>
      </c>
      <c r="AD22">
        <v>2</v>
      </c>
      <c r="AE22">
        <v>1</v>
      </c>
      <c r="AF22">
        <v>0</v>
      </c>
      <c r="AG22">
        <v>0</v>
      </c>
      <c r="AH22">
        <v>48.183</v>
      </c>
    </row>
    <row r="23" spans="1:34">
      <c r="A23" t="s">
        <v>456</v>
      </c>
      <c r="B23" s="5" t="str">
        <f>VLOOKUP(C23,[1]Sheet1!$C$2:$D$4112,2,FALSE)</f>
        <v>Regulatory proteins</v>
      </c>
      <c r="C23" t="s">
        <v>459</v>
      </c>
      <c r="D23" t="s">
        <v>457</v>
      </c>
      <c r="E23" t="s">
        <v>458</v>
      </c>
      <c r="F23">
        <v>24.805</v>
      </c>
      <c r="G23">
        <v>48.4</v>
      </c>
      <c r="H23">
        <v>19.751069999999999</v>
      </c>
      <c r="I23">
        <v>19.46293</v>
      </c>
      <c r="J23">
        <v>19.100539999999999</v>
      </c>
      <c r="K23">
        <v>20.64368</v>
      </c>
      <c r="L23">
        <v>19.636869999999998</v>
      </c>
      <c r="M23">
        <v>21.27975</v>
      </c>
      <c r="N23">
        <v>19.1523</v>
      </c>
      <c r="O23">
        <v>20.326630000000002</v>
      </c>
      <c r="P23">
        <v>18.945540000000001</v>
      </c>
      <c r="Q23">
        <v>19.791869999999999</v>
      </c>
      <c r="R23">
        <v>20.651319999999998</v>
      </c>
      <c r="S23">
        <v>20.152640000000002</v>
      </c>
      <c r="T23">
        <v>9</v>
      </c>
      <c r="U23">
        <v>2</v>
      </c>
      <c r="V23">
        <v>3</v>
      </c>
      <c r="W23">
        <v>4</v>
      </c>
      <c r="X23">
        <v>4</v>
      </c>
      <c r="Y23">
        <v>6</v>
      </c>
      <c r="Z23">
        <v>5</v>
      </c>
      <c r="AA23">
        <v>0</v>
      </c>
      <c r="AB23">
        <v>4</v>
      </c>
      <c r="AC23">
        <v>2</v>
      </c>
      <c r="AD23">
        <v>3</v>
      </c>
      <c r="AE23">
        <v>2</v>
      </c>
      <c r="AF23">
        <v>4</v>
      </c>
      <c r="AG23">
        <v>0</v>
      </c>
      <c r="AH23">
        <v>18.451000000000001</v>
      </c>
    </row>
    <row r="24" spans="1:34">
      <c r="A24" t="s">
        <v>460</v>
      </c>
      <c r="B24" s="5" t="str">
        <f>VLOOKUP(C24,[1]Sheet1!$C$2:$D$4112,2,FALSE)</f>
        <v>cell wall and cell processes</v>
      </c>
      <c r="C24" t="s">
        <v>463</v>
      </c>
      <c r="D24" t="s">
        <v>461</v>
      </c>
      <c r="E24" t="s">
        <v>462</v>
      </c>
      <c r="F24">
        <v>31.367999999999999</v>
      </c>
      <c r="G24">
        <v>26.6</v>
      </c>
      <c r="H24">
        <v>23.098269999999999</v>
      </c>
      <c r="I24">
        <v>22.74747</v>
      </c>
      <c r="J24">
        <v>23.072040000000001</v>
      </c>
      <c r="K24">
        <v>23.17924</v>
      </c>
      <c r="L24">
        <v>19.372800000000002</v>
      </c>
      <c r="M24">
        <v>24.821819999999999</v>
      </c>
      <c r="N24">
        <v>23.05301</v>
      </c>
      <c r="O24">
        <v>23.054590000000001</v>
      </c>
      <c r="P24">
        <v>22.566510000000001</v>
      </c>
      <c r="Q24">
        <v>22.68215</v>
      </c>
      <c r="R24">
        <v>22.521429999999999</v>
      </c>
      <c r="S24">
        <v>20.535920000000001</v>
      </c>
      <c r="T24">
        <v>6</v>
      </c>
      <c r="U24">
        <v>3</v>
      </c>
      <c r="V24">
        <v>4</v>
      </c>
      <c r="W24">
        <v>5</v>
      </c>
      <c r="X24">
        <v>5</v>
      </c>
      <c r="Y24">
        <v>2</v>
      </c>
      <c r="Z24">
        <v>6</v>
      </c>
      <c r="AA24">
        <v>3</v>
      </c>
      <c r="AB24">
        <v>3</v>
      </c>
      <c r="AC24">
        <v>4</v>
      </c>
      <c r="AD24">
        <v>4</v>
      </c>
      <c r="AE24">
        <v>4</v>
      </c>
      <c r="AF24">
        <v>4</v>
      </c>
      <c r="AG24">
        <v>0</v>
      </c>
      <c r="AH24">
        <v>115.27</v>
      </c>
    </row>
    <row r="25" spans="1:34">
      <c r="A25" t="s">
        <v>464</v>
      </c>
      <c r="B25" s="5" t="str">
        <f>VLOOKUP(C25,[1]Sheet1!$C$2:$D$4112,2,FALSE)</f>
        <v>intermediary metabolism and respiration</v>
      </c>
      <c r="C25" t="s">
        <v>467</v>
      </c>
      <c r="D25" t="s">
        <v>465</v>
      </c>
      <c r="E25" t="s">
        <v>466</v>
      </c>
      <c r="F25">
        <v>105.68</v>
      </c>
      <c r="G25">
        <v>12.4</v>
      </c>
      <c r="H25">
        <v>19.414729999999999</v>
      </c>
      <c r="I25">
        <v>19.317979999999999</v>
      </c>
      <c r="J25">
        <v>20.139089999999999</v>
      </c>
      <c r="K25">
        <v>20.883679999999998</v>
      </c>
      <c r="L25">
        <v>17.643470000000001</v>
      </c>
      <c r="M25">
        <v>20.128430000000002</v>
      </c>
      <c r="N25">
        <v>20.367280000000001</v>
      </c>
      <c r="O25">
        <v>18.602370000000001</v>
      </c>
      <c r="P25">
        <v>18.46547</v>
      </c>
      <c r="Q25">
        <v>18.119689999999999</v>
      </c>
      <c r="R25">
        <v>18.004490000000001</v>
      </c>
      <c r="S25">
        <v>18.052320000000002</v>
      </c>
      <c r="T25">
        <v>7</v>
      </c>
      <c r="U25">
        <v>3</v>
      </c>
      <c r="V25">
        <v>2</v>
      </c>
      <c r="W25">
        <v>4</v>
      </c>
      <c r="X25">
        <v>5</v>
      </c>
      <c r="Y25">
        <v>2</v>
      </c>
      <c r="Z25">
        <v>4</v>
      </c>
      <c r="AA25">
        <v>0</v>
      </c>
      <c r="AB25">
        <v>3</v>
      </c>
      <c r="AC25">
        <v>2</v>
      </c>
      <c r="AD25">
        <v>0</v>
      </c>
      <c r="AE25">
        <v>1</v>
      </c>
      <c r="AF25">
        <v>0</v>
      </c>
      <c r="AG25">
        <v>0</v>
      </c>
      <c r="AH25">
        <v>34.098999999999997</v>
      </c>
    </row>
    <row r="26" spans="1:34">
      <c r="A26" t="s">
        <v>468</v>
      </c>
      <c r="B26" s="5" t="str">
        <f>VLOOKUP(C26,[1]Sheet1!$C$2:$D$4112,2,FALSE)</f>
        <v>intermediary metabolism and respiration</v>
      </c>
      <c r="C26" t="s">
        <v>471</v>
      </c>
      <c r="D26" t="s">
        <v>469</v>
      </c>
      <c r="E26" t="s">
        <v>470</v>
      </c>
      <c r="F26">
        <v>62.777000000000001</v>
      </c>
      <c r="G26">
        <v>36.200000000000003</v>
      </c>
      <c r="H26">
        <v>26.704509999999999</v>
      </c>
      <c r="I26">
        <v>25.78492</v>
      </c>
      <c r="J26">
        <v>27.158080000000002</v>
      </c>
      <c r="K26">
        <v>26.66479</v>
      </c>
      <c r="L26">
        <v>23.626560000000001</v>
      </c>
      <c r="M26">
        <v>26.009370000000001</v>
      </c>
      <c r="N26">
        <v>26.29149</v>
      </c>
      <c r="O26">
        <v>25.377790000000001</v>
      </c>
      <c r="P26">
        <v>26.337489999999999</v>
      </c>
      <c r="Q26">
        <v>25.401620000000001</v>
      </c>
      <c r="R26">
        <v>25.52835</v>
      </c>
      <c r="S26">
        <v>25.395320000000002</v>
      </c>
      <c r="T26">
        <v>15</v>
      </c>
      <c r="U26">
        <v>5</v>
      </c>
      <c r="V26">
        <v>4</v>
      </c>
      <c r="W26">
        <v>8</v>
      </c>
      <c r="X26">
        <v>9</v>
      </c>
      <c r="Y26">
        <v>7</v>
      </c>
      <c r="Z26">
        <v>6</v>
      </c>
      <c r="AA26">
        <v>1</v>
      </c>
      <c r="AB26">
        <v>5</v>
      </c>
      <c r="AC26">
        <v>5</v>
      </c>
      <c r="AD26">
        <v>4</v>
      </c>
      <c r="AE26">
        <v>8</v>
      </c>
      <c r="AF26">
        <v>7</v>
      </c>
      <c r="AG26">
        <v>0</v>
      </c>
      <c r="AH26">
        <v>158.87</v>
      </c>
    </row>
    <row r="27" spans="1:34">
      <c r="A27" t="s">
        <v>472</v>
      </c>
      <c r="B27" s="5" t="str">
        <f>VLOOKUP(C27,[1]Sheet1!$C$2:$D$4112,2,FALSE)</f>
        <v>lipid metabolism</v>
      </c>
      <c r="C27" t="s">
        <v>473</v>
      </c>
      <c r="D27" t="s">
        <v>222</v>
      </c>
      <c r="E27" t="s">
        <v>223</v>
      </c>
      <c r="F27">
        <v>7.3064</v>
      </c>
      <c r="G27">
        <v>54.9</v>
      </c>
      <c r="H27">
        <v>24.921710000000001</v>
      </c>
      <c r="I27">
        <v>25.77861</v>
      </c>
      <c r="J27">
        <v>25.042020000000001</v>
      </c>
      <c r="K27">
        <v>20.601140000000001</v>
      </c>
      <c r="L27">
        <v>22.03631</v>
      </c>
      <c r="M27">
        <v>22.564879999999999</v>
      </c>
      <c r="N27">
        <v>25.665600000000001</v>
      </c>
      <c r="O27">
        <v>22.598800000000001</v>
      </c>
      <c r="P27">
        <v>24.025379999999998</v>
      </c>
      <c r="Q27">
        <v>20.90455</v>
      </c>
      <c r="R27">
        <v>27.179310000000001</v>
      </c>
      <c r="S27">
        <v>26.339079999999999</v>
      </c>
      <c r="T27">
        <v>2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>
        <v>1</v>
      </c>
      <c r="AE27">
        <v>1</v>
      </c>
      <c r="AF27">
        <v>2</v>
      </c>
      <c r="AG27">
        <v>0</v>
      </c>
      <c r="AH27">
        <v>77.918999999999997</v>
      </c>
    </row>
    <row r="28" spans="1:34">
      <c r="A28" t="s">
        <v>474</v>
      </c>
      <c r="B28" s="5" t="str">
        <f>VLOOKUP(C28,[1]Sheet1!$C$2:$D$4112,2,FALSE)</f>
        <v>information pathways</v>
      </c>
      <c r="C28" t="s">
        <v>477</v>
      </c>
      <c r="D28" t="s">
        <v>475</v>
      </c>
      <c r="E28" t="s">
        <v>476</v>
      </c>
      <c r="F28">
        <v>24.225000000000001</v>
      </c>
      <c r="G28">
        <v>74.099999999999994</v>
      </c>
      <c r="H28">
        <v>23.949490000000001</v>
      </c>
      <c r="I28">
        <v>25.426079999999999</v>
      </c>
      <c r="J28">
        <v>23.98555</v>
      </c>
      <c r="K28">
        <v>23.293060000000001</v>
      </c>
      <c r="L28">
        <v>27.055479999999999</v>
      </c>
      <c r="M28">
        <v>24.614650000000001</v>
      </c>
      <c r="N28">
        <v>23.707149999999999</v>
      </c>
      <c r="O28">
        <v>23.111000000000001</v>
      </c>
      <c r="P28">
        <v>23.890779999999999</v>
      </c>
      <c r="Q28">
        <v>23.425339999999998</v>
      </c>
      <c r="R28">
        <v>26.495339999999999</v>
      </c>
      <c r="S28">
        <v>25.820039999999999</v>
      </c>
      <c r="T28">
        <v>10</v>
      </c>
      <c r="U28">
        <v>8</v>
      </c>
      <c r="V28">
        <v>7</v>
      </c>
      <c r="W28">
        <v>9</v>
      </c>
      <c r="X28">
        <v>5</v>
      </c>
      <c r="Y28">
        <v>10</v>
      </c>
      <c r="Z28">
        <v>9</v>
      </c>
      <c r="AA28">
        <v>7</v>
      </c>
      <c r="AB28">
        <v>4</v>
      </c>
      <c r="AC28">
        <v>9</v>
      </c>
      <c r="AD28">
        <v>4</v>
      </c>
      <c r="AE28">
        <v>8</v>
      </c>
      <c r="AF28">
        <v>10</v>
      </c>
      <c r="AG28">
        <v>0</v>
      </c>
      <c r="AH28">
        <v>169.4</v>
      </c>
    </row>
    <row r="29" spans="1:34">
      <c r="A29" t="s">
        <v>478</v>
      </c>
      <c r="B29" s="5" t="str">
        <f>VLOOKUP(C29,[1]Sheet1!$C$2:$D$4112,2,FALSE)</f>
        <v>Conserved hypotheticals</v>
      </c>
      <c r="C29" t="s">
        <v>481</v>
      </c>
      <c r="D29" t="s">
        <v>479</v>
      </c>
      <c r="E29" t="s">
        <v>480</v>
      </c>
      <c r="F29">
        <v>27.64</v>
      </c>
      <c r="G29">
        <v>50.4</v>
      </c>
      <c r="H29">
        <v>23.986070000000002</v>
      </c>
      <c r="I29">
        <v>21.820419999999999</v>
      </c>
      <c r="J29">
        <v>23.317830000000001</v>
      </c>
      <c r="K29">
        <v>22.935420000000001</v>
      </c>
      <c r="L29">
        <v>21.7258</v>
      </c>
      <c r="M29">
        <v>23.338380000000001</v>
      </c>
      <c r="N29">
        <v>21.952590000000001</v>
      </c>
      <c r="O29">
        <v>22.8949</v>
      </c>
      <c r="P29">
        <v>22.889600000000002</v>
      </c>
      <c r="Q29">
        <v>21.64838</v>
      </c>
      <c r="R29">
        <v>21.524059999999999</v>
      </c>
      <c r="S29">
        <v>22.059429999999999</v>
      </c>
      <c r="T29">
        <v>11</v>
      </c>
      <c r="U29">
        <v>5</v>
      </c>
      <c r="V29">
        <v>3</v>
      </c>
      <c r="W29">
        <v>5</v>
      </c>
      <c r="X29">
        <v>4</v>
      </c>
      <c r="Y29">
        <v>10</v>
      </c>
      <c r="Z29">
        <v>4</v>
      </c>
      <c r="AA29">
        <v>3</v>
      </c>
      <c r="AB29">
        <v>3</v>
      </c>
      <c r="AC29">
        <v>3</v>
      </c>
      <c r="AD29">
        <v>3</v>
      </c>
      <c r="AE29">
        <v>4</v>
      </c>
      <c r="AF29">
        <v>3</v>
      </c>
      <c r="AG29">
        <v>0</v>
      </c>
      <c r="AH29">
        <v>69.983999999999995</v>
      </c>
    </row>
    <row r="30" spans="1:34">
      <c r="A30" t="s">
        <v>482</v>
      </c>
      <c r="B30" s="5" t="str">
        <f>VLOOKUP(C30,[1]Sheet1!$C$2:$D$4112,2,FALSE)</f>
        <v>Conserved hypotheticals</v>
      </c>
      <c r="C30" t="s">
        <v>485</v>
      </c>
      <c r="D30" t="s">
        <v>483</v>
      </c>
      <c r="E30" t="s">
        <v>484</v>
      </c>
      <c r="F30">
        <v>45.331000000000003</v>
      </c>
      <c r="G30">
        <v>49.2</v>
      </c>
      <c r="H30">
        <v>22.369440000000001</v>
      </c>
      <c r="I30">
        <v>23.49924</v>
      </c>
      <c r="J30">
        <v>22.48996</v>
      </c>
      <c r="K30">
        <v>22.738779999999998</v>
      </c>
      <c r="L30">
        <v>22.675619999999999</v>
      </c>
      <c r="M30">
        <v>23.76314</v>
      </c>
      <c r="N30">
        <v>24.03792</v>
      </c>
      <c r="O30">
        <v>21.692769999999999</v>
      </c>
      <c r="P30">
        <v>21.160789999999999</v>
      </c>
      <c r="Q30">
        <v>23.062799999999999</v>
      </c>
      <c r="R30">
        <v>24.934049999999999</v>
      </c>
      <c r="S30">
        <v>22.932110000000002</v>
      </c>
      <c r="T30">
        <v>16</v>
      </c>
      <c r="U30">
        <v>6</v>
      </c>
      <c r="V30">
        <v>6</v>
      </c>
      <c r="W30">
        <v>9</v>
      </c>
      <c r="X30">
        <v>6</v>
      </c>
      <c r="Y30">
        <v>13</v>
      </c>
      <c r="Z30">
        <v>7</v>
      </c>
      <c r="AA30">
        <v>2</v>
      </c>
      <c r="AB30">
        <v>5</v>
      </c>
      <c r="AC30">
        <v>3</v>
      </c>
      <c r="AD30">
        <v>4</v>
      </c>
      <c r="AE30">
        <v>11</v>
      </c>
      <c r="AF30">
        <v>9</v>
      </c>
      <c r="AG30">
        <v>0</v>
      </c>
      <c r="AH30">
        <v>205.46</v>
      </c>
    </row>
    <row r="31" spans="1:34">
      <c r="A31" t="s">
        <v>486</v>
      </c>
      <c r="B31" s="5" t="str">
        <f>VLOOKUP(C31,[1]Sheet1!$C$2:$D$4112,2,FALSE)</f>
        <v>intermediary metabolism and respiration</v>
      </c>
      <c r="C31" t="s">
        <v>489</v>
      </c>
      <c r="D31" t="s">
        <v>487</v>
      </c>
      <c r="E31" t="s">
        <v>488</v>
      </c>
      <c r="F31">
        <v>35.585000000000001</v>
      </c>
      <c r="G31">
        <v>50.1</v>
      </c>
      <c r="H31">
        <v>22.547360000000001</v>
      </c>
      <c r="I31">
        <v>22.841149999999999</v>
      </c>
      <c r="J31">
        <v>22.991060000000001</v>
      </c>
      <c r="K31">
        <v>23.667739999999998</v>
      </c>
      <c r="L31">
        <v>22.88655</v>
      </c>
      <c r="M31">
        <v>22.720800000000001</v>
      </c>
      <c r="N31">
        <v>23.605689999999999</v>
      </c>
      <c r="O31">
        <v>23.33456</v>
      </c>
      <c r="P31">
        <v>23.231030000000001</v>
      </c>
      <c r="Q31">
        <v>23.722239999999999</v>
      </c>
      <c r="R31">
        <v>22.914860000000001</v>
      </c>
      <c r="S31">
        <v>22.595600000000001</v>
      </c>
      <c r="T31">
        <v>10</v>
      </c>
      <c r="U31">
        <v>8</v>
      </c>
      <c r="V31">
        <v>4</v>
      </c>
      <c r="W31">
        <v>9</v>
      </c>
      <c r="X31">
        <v>6</v>
      </c>
      <c r="Y31">
        <v>8</v>
      </c>
      <c r="Z31">
        <v>7</v>
      </c>
      <c r="AA31">
        <v>2</v>
      </c>
      <c r="AB31">
        <v>4</v>
      </c>
      <c r="AC31">
        <v>3</v>
      </c>
      <c r="AD31">
        <v>3</v>
      </c>
      <c r="AE31">
        <v>8</v>
      </c>
      <c r="AF31">
        <v>8</v>
      </c>
      <c r="AG31">
        <v>0</v>
      </c>
      <c r="AH31">
        <v>57.868000000000002</v>
      </c>
    </row>
    <row r="32" spans="1:34">
      <c r="A32" t="s">
        <v>490</v>
      </c>
      <c r="B32" s="5" t="str">
        <f>VLOOKUP(C32,[1]Sheet1!$C$2:$D$4112,2,FALSE)</f>
        <v>intermediary metabolism and respiration</v>
      </c>
      <c r="C32" t="s">
        <v>491</v>
      </c>
      <c r="D32" t="s">
        <v>301</v>
      </c>
      <c r="E32" t="s">
        <v>302</v>
      </c>
      <c r="F32">
        <v>12.544</v>
      </c>
      <c r="G32">
        <v>79.3</v>
      </c>
      <c r="H32">
        <v>30.641259999999999</v>
      </c>
      <c r="I32">
        <v>29.3033</v>
      </c>
      <c r="J32">
        <v>30.35342</v>
      </c>
      <c r="K32">
        <v>29.13531</v>
      </c>
      <c r="L32">
        <v>32.608669999999996</v>
      </c>
      <c r="M32">
        <v>30.089169999999999</v>
      </c>
      <c r="N32">
        <v>29.564710000000002</v>
      </c>
      <c r="O32">
        <v>29.179950000000002</v>
      </c>
      <c r="P32">
        <v>31.407050000000002</v>
      </c>
      <c r="Q32">
        <v>28.444469999999999</v>
      </c>
      <c r="R32">
        <v>28.15793</v>
      </c>
      <c r="S32">
        <v>26.972020000000001</v>
      </c>
      <c r="T32">
        <v>9</v>
      </c>
      <c r="U32">
        <v>7</v>
      </c>
      <c r="V32">
        <v>5</v>
      </c>
      <c r="W32">
        <v>7</v>
      </c>
      <c r="X32">
        <v>6</v>
      </c>
      <c r="Y32">
        <v>6</v>
      </c>
      <c r="Z32">
        <v>7</v>
      </c>
      <c r="AA32">
        <v>5</v>
      </c>
      <c r="AB32">
        <v>6</v>
      </c>
      <c r="AC32">
        <v>4</v>
      </c>
      <c r="AD32">
        <v>4</v>
      </c>
      <c r="AE32">
        <v>5</v>
      </c>
      <c r="AF32">
        <v>6</v>
      </c>
      <c r="AG32">
        <v>0</v>
      </c>
      <c r="AH32">
        <v>126.05</v>
      </c>
    </row>
    <row r="33" spans="1:34">
      <c r="A33" t="s">
        <v>492</v>
      </c>
      <c r="B33" s="5" t="str">
        <f>VLOOKUP(C33,[1]Sheet1!$C$2:$D$4112,2,FALSE)</f>
        <v>Conserved hypotheticals</v>
      </c>
      <c r="C33" t="s">
        <v>495</v>
      </c>
      <c r="D33" t="s">
        <v>493</v>
      </c>
      <c r="E33" t="s">
        <v>494</v>
      </c>
      <c r="F33">
        <v>39.591000000000001</v>
      </c>
      <c r="G33">
        <v>18.100000000000001</v>
      </c>
      <c r="H33">
        <v>20.203589999999998</v>
      </c>
      <c r="I33">
        <v>18.482710000000001</v>
      </c>
      <c r="J33">
        <v>20.02891</v>
      </c>
      <c r="K33">
        <v>20.494240000000001</v>
      </c>
      <c r="L33">
        <v>17.6645</v>
      </c>
      <c r="M33">
        <v>20.60802</v>
      </c>
      <c r="N33">
        <v>18.133099999999999</v>
      </c>
      <c r="O33">
        <v>19.559899999999999</v>
      </c>
      <c r="P33">
        <v>18.15483</v>
      </c>
      <c r="Q33">
        <v>19.661190000000001</v>
      </c>
      <c r="R33">
        <v>18.701560000000001</v>
      </c>
      <c r="S33">
        <v>18.620640000000002</v>
      </c>
      <c r="T33">
        <v>4</v>
      </c>
      <c r="U33">
        <v>2</v>
      </c>
      <c r="V33">
        <v>2</v>
      </c>
      <c r="W33">
        <v>2</v>
      </c>
      <c r="X33">
        <v>2</v>
      </c>
      <c r="Y33">
        <v>2</v>
      </c>
      <c r="Z33">
        <v>2</v>
      </c>
      <c r="AA33">
        <v>2</v>
      </c>
      <c r="AB33">
        <v>1</v>
      </c>
      <c r="AC33">
        <v>1</v>
      </c>
      <c r="AD33">
        <v>1</v>
      </c>
      <c r="AE33">
        <v>1</v>
      </c>
      <c r="AF33">
        <v>1</v>
      </c>
      <c r="AG33">
        <v>0</v>
      </c>
      <c r="AH33">
        <v>12.218</v>
      </c>
    </row>
    <row r="34" spans="1:34">
      <c r="A34" t="s">
        <v>496</v>
      </c>
      <c r="B34" s="5" t="str">
        <f>VLOOKUP(C34,[1]Sheet1!$C$2:$D$4112,2,FALSE)</f>
        <v>intermediary metabolism and respiration</v>
      </c>
      <c r="C34" t="s">
        <v>499</v>
      </c>
      <c r="D34" t="s">
        <v>497</v>
      </c>
      <c r="E34" t="s">
        <v>498</v>
      </c>
      <c r="F34">
        <v>39.981999999999999</v>
      </c>
      <c r="G34">
        <v>78.2</v>
      </c>
      <c r="H34">
        <v>24.84431</v>
      </c>
      <c r="I34">
        <v>22.992450000000002</v>
      </c>
      <c r="J34">
        <v>24.21593</v>
      </c>
      <c r="K34">
        <v>24.041599999999999</v>
      </c>
      <c r="L34">
        <v>25.240159999999999</v>
      </c>
      <c r="M34">
        <v>23.552980000000002</v>
      </c>
      <c r="N34">
        <v>23.160959999999999</v>
      </c>
      <c r="O34">
        <v>24.706779999999998</v>
      </c>
      <c r="P34">
        <v>22.466100000000001</v>
      </c>
      <c r="Q34">
        <v>18.219100000000001</v>
      </c>
      <c r="R34">
        <v>25.173639999999999</v>
      </c>
      <c r="S34">
        <v>25.076589999999999</v>
      </c>
      <c r="T34">
        <v>18</v>
      </c>
      <c r="U34">
        <v>15</v>
      </c>
      <c r="V34">
        <v>7</v>
      </c>
      <c r="W34">
        <v>14</v>
      </c>
      <c r="X34">
        <v>10</v>
      </c>
      <c r="Y34">
        <v>15</v>
      </c>
      <c r="Z34">
        <v>14</v>
      </c>
      <c r="AA34">
        <v>9</v>
      </c>
      <c r="AB34">
        <v>7</v>
      </c>
      <c r="AC34">
        <v>6</v>
      </c>
      <c r="AD34">
        <v>2</v>
      </c>
      <c r="AE34">
        <v>13</v>
      </c>
      <c r="AF34">
        <v>11</v>
      </c>
      <c r="AG34">
        <v>0</v>
      </c>
      <c r="AH34">
        <v>139.86000000000001</v>
      </c>
    </row>
    <row r="35" spans="1:34">
      <c r="A35" t="s">
        <v>500</v>
      </c>
      <c r="B35" s="5" t="str">
        <f>VLOOKUP(C35,[1]Sheet1!$C$2:$D$4112,2,FALSE)</f>
        <v>virulence, detoxification and adaptation</v>
      </c>
      <c r="C35" t="s">
        <v>501</v>
      </c>
      <c r="D35" t="s">
        <v>127</v>
      </c>
      <c r="E35" t="s">
        <v>126</v>
      </c>
      <c r="F35">
        <v>8.7457999999999991</v>
      </c>
      <c r="G35">
        <v>57</v>
      </c>
      <c r="H35">
        <v>18.274740000000001</v>
      </c>
      <c r="I35">
        <v>26.496369999999999</v>
      </c>
      <c r="J35">
        <v>17.418389999999999</v>
      </c>
      <c r="K35">
        <v>21.59496</v>
      </c>
      <c r="L35">
        <v>23.637329999999999</v>
      </c>
      <c r="M35">
        <v>24.919709999999998</v>
      </c>
      <c r="N35">
        <v>27.374099999999999</v>
      </c>
      <c r="O35">
        <v>24.789950000000001</v>
      </c>
      <c r="P35">
        <v>26.159790000000001</v>
      </c>
      <c r="Q35">
        <v>25.041429999999998</v>
      </c>
      <c r="R35">
        <v>25.403210000000001</v>
      </c>
      <c r="S35">
        <v>22.113340000000001</v>
      </c>
      <c r="T35">
        <v>3</v>
      </c>
      <c r="U35">
        <v>1</v>
      </c>
      <c r="V35">
        <v>1</v>
      </c>
      <c r="W35">
        <v>1</v>
      </c>
      <c r="X35">
        <v>2</v>
      </c>
      <c r="Y35">
        <v>3</v>
      </c>
      <c r="Z35">
        <v>1</v>
      </c>
      <c r="AA35">
        <v>2</v>
      </c>
      <c r="AB35">
        <v>2</v>
      </c>
      <c r="AC35">
        <v>1</v>
      </c>
      <c r="AD35">
        <v>2</v>
      </c>
      <c r="AE35">
        <v>1</v>
      </c>
      <c r="AF35">
        <v>2</v>
      </c>
      <c r="AG35">
        <v>0</v>
      </c>
      <c r="AH35">
        <v>68.929000000000002</v>
      </c>
    </row>
    <row r="36" spans="1:34">
      <c r="A36" t="s">
        <v>502</v>
      </c>
      <c r="B36" s="5" t="str">
        <f>VLOOKUP(C36,[1]Sheet1!$C$2:$D$4112,2,FALSE)</f>
        <v>intermediary metabolism and respiration</v>
      </c>
      <c r="C36" t="s">
        <v>505</v>
      </c>
      <c r="D36" t="s">
        <v>503</v>
      </c>
      <c r="E36" t="s">
        <v>504</v>
      </c>
      <c r="F36">
        <v>48.576000000000001</v>
      </c>
      <c r="G36">
        <v>28</v>
      </c>
      <c r="H36">
        <v>26.103760000000001</v>
      </c>
      <c r="I36">
        <v>25.035440000000001</v>
      </c>
      <c r="J36">
        <v>26.014890000000001</v>
      </c>
      <c r="K36">
        <v>24.742270000000001</v>
      </c>
      <c r="L36">
        <v>18.009550000000001</v>
      </c>
      <c r="M36">
        <v>24.019960000000001</v>
      </c>
      <c r="N36">
        <v>18.95562</v>
      </c>
      <c r="O36">
        <v>25.18956</v>
      </c>
      <c r="P36">
        <v>25.437110000000001</v>
      </c>
      <c r="Q36">
        <v>19.711410000000001</v>
      </c>
      <c r="R36">
        <v>22.90879</v>
      </c>
      <c r="S36">
        <v>23.66666</v>
      </c>
      <c r="T36">
        <v>6</v>
      </c>
      <c r="U36">
        <v>3</v>
      </c>
      <c r="V36">
        <v>2</v>
      </c>
      <c r="W36">
        <v>3</v>
      </c>
      <c r="X36">
        <v>5</v>
      </c>
      <c r="Y36">
        <v>2</v>
      </c>
      <c r="Z36">
        <v>4</v>
      </c>
      <c r="AA36">
        <v>1</v>
      </c>
      <c r="AB36">
        <v>3</v>
      </c>
      <c r="AC36">
        <v>2</v>
      </c>
      <c r="AD36">
        <v>0</v>
      </c>
      <c r="AE36">
        <v>4</v>
      </c>
      <c r="AF36">
        <v>2</v>
      </c>
      <c r="AG36">
        <v>0</v>
      </c>
      <c r="AH36">
        <v>12.263</v>
      </c>
    </row>
    <row r="37" spans="1:34">
      <c r="A37" t="s">
        <v>506</v>
      </c>
      <c r="B37" s="5" t="str">
        <f>VLOOKUP(C37,[1]Sheet1!$C$2:$D$4112,2,FALSE)</f>
        <v>Conserved hypotheticals</v>
      </c>
      <c r="C37" t="s">
        <v>509</v>
      </c>
      <c r="D37" t="s">
        <v>507</v>
      </c>
      <c r="E37" t="s">
        <v>508</v>
      </c>
      <c r="F37">
        <v>21.611999999999998</v>
      </c>
      <c r="G37">
        <v>31.5</v>
      </c>
      <c r="H37">
        <v>20.242609999999999</v>
      </c>
      <c r="I37">
        <v>19.11036</v>
      </c>
      <c r="J37">
        <v>18.776789999999998</v>
      </c>
      <c r="K37">
        <v>18.104389999999999</v>
      </c>
      <c r="L37">
        <v>19.87228</v>
      </c>
      <c r="M37">
        <v>20.68337</v>
      </c>
      <c r="N37">
        <v>20.46604</v>
      </c>
      <c r="O37">
        <v>20.396750000000001</v>
      </c>
      <c r="P37">
        <v>20.246459999999999</v>
      </c>
      <c r="Q37">
        <v>19.209160000000001</v>
      </c>
      <c r="R37">
        <v>21.58605</v>
      </c>
      <c r="S37">
        <v>20.372730000000001</v>
      </c>
      <c r="T37">
        <v>5</v>
      </c>
      <c r="U37">
        <v>2</v>
      </c>
      <c r="V37">
        <v>2</v>
      </c>
      <c r="W37">
        <v>2</v>
      </c>
      <c r="X37">
        <v>2</v>
      </c>
      <c r="Y37">
        <v>4</v>
      </c>
      <c r="Z37">
        <v>3</v>
      </c>
      <c r="AA37">
        <v>1</v>
      </c>
      <c r="AB37">
        <v>2</v>
      </c>
      <c r="AC37">
        <v>1</v>
      </c>
      <c r="AD37">
        <v>2</v>
      </c>
      <c r="AE37">
        <v>3</v>
      </c>
      <c r="AF37">
        <v>3</v>
      </c>
      <c r="AG37">
        <v>0</v>
      </c>
      <c r="AH37">
        <v>12.673999999999999</v>
      </c>
    </row>
    <row r="38" spans="1:34">
      <c r="A38" t="s">
        <v>510</v>
      </c>
      <c r="B38" s="5" t="str">
        <f>VLOOKUP(C38,[1]Sheet1!$C$2:$D$4112,2,FALSE)</f>
        <v>intermediary metabolism and respiration</v>
      </c>
      <c r="C38" t="s">
        <v>513</v>
      </c>
      <c r="D38" t="s">
        <v>511</v>
      </c>
      <c r="E38" t="s">
        <v>512</v>
      </c>
      <c r="F38">
        <v>32.640999999999998</v>
      </c>
      <c r="G38">
        <v>40.1</v>
      </c>
      <c r="H38">
        <v>18.710560000000001</v>
      </c>
      <c r="I38">
        <v>18.978829999999999</v>
      </c>
      <c r="J38">
        <v>18.195519999999998</v>
      </c>
      <c r="K38">
        <v>19.513200000000001</v>
      </c>
      <c r="L38">
        <v>21.154810000000001</v>
      </c>
      <c r="M38">
        <v>18.78379</v>
      </c>
      <c r="N38">
        <v>20.274229999999999</v>
      </c>
      <c r="O38">
        <v>19.43553</v>
      </c>
      <c r="P38">
        <v>18.967890000000001</v>
      </c>
      <c r="Q38">
        <v>18.032920000000001</v>
      </c>
      <c r="R38">
        <v>18.302199999999999</v>
      </c>
      <c r="S38">
        <v>18.94595</v>
      </c>
      <c r="T38">
        <v>7</v>
      </c>
      <c r="U38">
        <v>1</v>
      </c>
      <c r="V38">
        <v>0</v>
      </c>
      <c r="W38">
        <v>2</v>
      </c>
      <c r="X38">
        <v>2</v>
      </c>
      <c r="Y38">
        <v>5</v>
      </c>
      <c r="Z38">
        <v>1</v>
      </c>
      <c r="AA38">
        <v>0</v>
      </c>
      <c r="AB38">
        <v>2</v>
      </c>
      <c r="AC38">
        <v>0</v>
      </c>
      <c r="AD38">
        <v>0</v>
      </c>
      <c r="AE38">
        <v>3</v>
      </c>
      <c r="AF38">
        <v>3</v>
      </c>
      <c r="AG38">
        <v>0</v>
      </c>
      <c r="AH38">
        <v>54.207999999999998</v>
      </c>
    </row>
    <row r="39" spans="1:34">
      <c r="A39" t="s">
        <v>514</v>
      </c>
      <c r="B39" s="5" t="str">
        <f>VLOOKUP(C39,[1]Sheet1!$C$2:$D$4112,2,FALSE)</f>
        <v>cell wall and cell processes</v>
      </c>
      <c r="C39" t="s">
        <v>517</v>
      </c>
      <c r="D39" t="s">
        <v>515</v>
      </c>
      <c r="E39" t="s">
        <v>516</v>
      </c>
      <c r="F39">
        <v>167.86</v>
      </c>
      <c r="G39">
        <v>12.5</v>
      </c>
      <c r="H39">
        <v>18.794149999999998</v>
      </c>
      <c r="I39">
        <v>19.511990000000001</v>
      </c>
      <c r="J39">
        <v>19.938479999999998</v>
      </c>
      <c r="K39">
        <v>21.655080000000002</v>
      </c>
      <c r="L39">
        <v>18.183060000000001</v>
      </c>
      <c r="M39">
        <v>20.353590000000001</v>
      </c>
      <c r="N39">
        <v>19.68141</v>
      </c>
      <c r="O39">
        <v>19.75667</v>
      </c>
      <c r="P39">
        <v>19.016690000000001</v>
      </c>
      <c r="Q39">
        <v>17.99126</v>
      </c>
      <c r="R39">
        <v>20.429510000000001</v>
      </c>
      <c r="S39">
        <v>19.175630000000002</v>
      </c>
      <c r="T39">
        <v>13</v>
      </c>
      <c r="U39">
        <v>0</v>
      </c>
      <c r="V39">
        <v>1</v>
      </c>
      <c r="W39">
        <v>3</v>
      </c>
      <c r="X39">
        <v>9</v>
      </c>
      <c r="Y39">
        <v>6</v>
      </c>
      <c r="Z39">
        <v>5</v>
      </c>
      <c r="AA39">
        <v>0</v>
      </c>
      <c r="AB39">
        <v>4</v>
      </c>
      <c r="AC39">
        <v>0</v>
      </c>
      <c r="AD39">
        <v>2</v>
      </c>
      <c r="AE39">
        <v>4</v>
      </c>
      <c r="AF39">
        <v>2</v>
      </c>
      <c r="AG39">
        <v>0</v>
      </c>
      <c r="AH39">
        <v>40.676000000000002</v>
      </c>
    </row>
    <row r="40" spans="1:34">
      <c r="A40" t="s">
        <v>518</v>
      </c>
      <c r="B40" s="5" t="str">
        <f>VLOOKUP(C40,[1]Sheet1!$C$2:$D$4112,2,FALSE)</f>
        <v>Conserved hypotheticals</v>
      </c>
      <c r="C40" t="s">
        <v>521</v>
      </c>
      <c r="D40" t="s">
        <v>519</v>
      </c>
      <c r="E40" t="s">
        <v>520</v>
      </c>
      <c r="F40">
        <v>13.622999999999999</v>
      </c>
      <c r="G40">
        <v>63.9</v>
      </c>
      <c r="H40">
        <v>20.293669999999999</v>
      </c>
      <c r="I40">
        <v>19.318919999999999</v>
      </c>
      <c r="J40">
        <v>19.485910000000001</v>
      </c>
      <c r="K40">
        <v>20.949210000000001</v>
      </c>
      <c r="L40">
        <v>20.454029999999999</v>
      </c>
      <c r="M40">
        <v>21.00553</v>
      </c>
      <c r="N40">
        <v>20.07901</v>
      </c>
      <c r="O40">
        <v>20.881740000000001</v>
      </c>
      <c r="P40">
        <v>19.048089999999998</v>
      </c>
      <c r="Q40">
        <v>19.781970000000001</v>
      </c>
      <c r="R40">
        <v>22.301120000000001</v>
      </c>
      <c r="S40">
        <v>19.86337</v>
      </c>
      <c r="T40">
        <v>6</v>
      </c>
      <c r="U40">
        <v>3</v>
      </c>
      <c r="V40">
        <v>1</v>
      </c>
      <c r="W40">
        <v>3</v>
      </c>
      <c r="X40">
        <v>2</v>
      </c>
      <c r="Y40">
        <v>6</v>
      </c>
      <c r="Z40">
        <v>1</v>
      </c>
      <c r="AA40">
        <v>1</v>
      </c>
      <c r="AB40">
        <v>2</v>
      </c>
      <c r="AC40">
        <v>1</v>
      </c>
      <c r="AD40">
        <v>1</v>
      </c>
      <c r="AE40">
        <v>3</v>
      </c>
      <c r="AF40">
        <v>2</v>
      </c>
      <c r="AG40">
        <v>0</v>
      </c>
      <c r="AH40">
        <v>53.183999999999997</v>
      </c>
    </row>
    <row r="41" spans="1:34">
      <c r="A41" t="s">
        <v>522</v>
      </c>
      <c r="B41" s="5" t="str">
        <f>VLOOKUP(C41,[1]Sheet1!$C$2:$D$4112,2,FALSE)</f>
        <v>lipid metabolism</v>
      </c>
      <c r="C41" t="s">
        <v>525</v>
      </c>
      <c r="D41" t="s">
        <v>523</v>
      </c>
      <c r="E41" t="s">
        <v>524</v>
      </c>
      <c r="F41">
        <v>36.771000000000001</v>
      </c>
      <c r="G41">
        <v>40.299999999999997</v>
      </c>
      <c r="H41">
        <v>24.109249999999999</v>
      </c>
      <c r="I41">
        <v>24.620080000000002</v>
      </c>
      <c r="J41">
        <v>23.464009999999998</v>
      </c>
      <c r="K41">
        <v>24.142430000000001</v>
      </c>
      <c r="L41">
        <v>24.22391</v>
      </c>
      <c r="M41">
        <v>25.721979999999999</v>
      </c>
      <c r="N41">
        <v>25.373480000000001</v>
      </c>
      <c r="O41">
        <v>24.576750000000001</v>
      </c>
      <c r="P41">
        <v>25.069849999999999</v>
      </c>
      <c r="Q41">
        <v>25.362459999999999</v>
      </c>
      <c r="R41">
        <v>26.294809999999998</v>
      </c>
      <c r="S41">
        <v>24.187670000000001</v>
      </c>
      <c r="T41">
        <v>9</v>
      </c>
      <c r="U41">
        <v>6</v>
      </c>
      <c r="V41">
        <v>6</v>
      </c>
      <c r="W41">
        <v>5</v>
      </c>
      <c r="X41">
        <v>6</v>
      </c>
      <c r="Y41">
        <v>9</v>
      </c>
      <c r="Z41">
        <v>6</v>
      </c>
      <c r="AA41">
        <v>6</v>
      </c>
      <c r="AB41">
        <v>7</v>
      </c>
      <c r="AC41">
        <v>7</v>
      </c>
      <c r="AD41">
        <v>7</v>
      </c>
      <c r="AE41">
        <v>8</v>
      </c>
      <c r="AF41">
        <v>7</v>
      </c>
      <c r="AG41">
        <v>0</v>
      </c>
      <c r="AH41">
        <v>84.025999999999996</v>
      </c>
    </row>
    <row r="42" spans="1:34">
      <c r="A42" t="s">
        <v>526</v>
      </c>
      <c r="B42" s="5" t="str">
        <f>VLOOKUP(C42,[1]Sheet1!$C$2:$D$4112,2,FALSE)</f>
        <v>intermediary metabolism and respiration</v>
      </c>
      <c r="C42" t="s">
        <v>529</v>
      </c>
      <c r="D42" t="s">
        <v>527</v>
      </c>
      <c r="E42" t="s">
        <v>528</v>
      </c>
      <c r="F42">
        <v>29.777999999999999</v>
      </c>
      <c r="G42">
        <v>88.5</v>
      </c>
      <c r="H42">
        <v>27.081109999999999</v>
      </c>
      <c r="I42">
        <v>27.368860000000002</v>
      </c>
      <c r="J42">
        <v>26.740849999999998</v>
      </c>
      <c r="K42">
        <v>27.504460000000002</v>
      </c>
      <c r="L42">
        <v>26.00787</v>
      </c>
      <c r="M42">
        <v>27.680969999999999</v>
      </c>
      <c r="N42">
        <v>27.540970000000002</v>
      </c>
      <c r="O42">
        <v>27.492899999999999</v>
      </c>
      <c r="P42">
        <v>27.126329999999999</v>
      </c>
      <c r="Q42">
        <v>27.46217</v>
      </c>
      <c r="R42">
        <v>27.59534</v>
      </c>
      <c r="S42">
        <v>27.25151</v>
      </c>
      <c r="T42">
        <v>15</v>
      </c>
      <c r="U42">
        <v>10</v>
      </c>
      <c r="V42">
        <v>10</v>
      </c>
      <c r="W42">
        <v>13</v>
      </c>
      <c r="X42">
        <v>10</v>
      </c>
      <c r="Y42">
        <v>13</v>
      </c>
      <c r="Z42">
        <v>12</v>
      </c>
      <c r="AA42">
        <v>10</v>
      </c>
      <c r="AB42">
        <v>9</v>
      </c>
      <c r="AC42">
        <v>10</v>
      </c>
      <c r="AD42">
        <v>8</v>
      </c>
      <c r="AE42">
        <v>13</v>
      </c>
      <c r="AF42">
        <v>13</v>
      </c>
      <c r="AG42">
        <v>0</v>
      </c>
      <c r="AH42">
        <v>314.81</v>
      </c>
    </row>
    <row r="43" spans="1:34">
      <c r="A43" t="s">
        <v>530</v>
      </c>
      <c r="B43" s="5" t="str">
        <f>VLOOKUP(C43,[1]Sheet1!$C$2:$D$4112,2,FALSE)</f>
        <v>Regulatory proteins</v>
      </c>
      <c r="C43" t="s">
        <v>533</v>
      </c>
      <c r="D43" t="s">
        <v>531</v>
      </c>
      <c r="E43" t="s">
        <v>532</v>
      </c>
      <c r="F43">
        <v>30.152999999999999</v>
      </c>
      <c r="G43">
        <v>42.8</v>
      </c>
      <c r="H43">
        <v>22.0855</v>
      </c>
      <c r="I43">
        <v>19.72879</v>
      </c>
      <c r="J43">
        <v>21.621759999999998</v>
      </c>
      <c r="K43">
        <v>19.531169999999999</v>
      </c>
      <c r="L43">
        <v>22.779409999999999</v>
      </c>
      <c r="M43">
        <v>18.56467</v>
      </c>
      <c r="N43">
        <v>20.64547</v>
      </c>
      <c r="O43">
        <v>17.817080000000001</v>
      </c>
      <c r="P43">
        <v>19.531020000000002</v>
      </c>
      <c r="Q43">
        <v>18.746210000000001</v>
      </c>
      <c r="R43">
        <v>22.149080000000001</v>
      </c>
      <c r="S43">
        <v>21.774190000000001</v>
      </c>
      <c r="T43">
        <v>10</v>
      </c>
      <c r="U43">
        <v>3</v>
      </c>
      <c r="V43">
        <v>1</v>
      </c>
      <c r="W43">
        <v>3</v>
      </c>
      <c r="X43">
        <v>3</v>
      </c>
      <c r="Y43">
        <v>6</v>
      </c>
      <c r="Z43">
        <v>2</v>
      </c>
      <c r="AA43">
        <v>1</v>
      </c>
      <c r="AB43">
        <v>4</v>
      </c>
      <c r="AC43">
        <v>1</v>
      </c>
      <c r="AD43">
        <v>3</v>
      </c>
      <c r="AE43">
        <v>4</v>
      </c>
      <c r="AF43">
        <v>4</v>
      </c>
      <c r="AG43">
        <v>0</v>
      </c>
      <c r="AH43">
        <v>24.936</v>
      </c>
    </row>
    <row r="44" spans="1:34">
      <c r="A44" t="s">
        <v>534</v>
      </c>
      <c r="B44" s="5" t="str">
        <f>VLOOKUP(C44,[1]Sheet1!$C$2:$D$4112,2,FALSE)</f>
        <v>Regulatory proteins</v>
      </c>
      <c r="C44" t="s">
        <v>537</v>
      </c>
      <c r="D44" t="s">
        <v>535</v>
      </c>
      <c r="E44" t="s">
        <v>536</v>
      </c>
      <c r="F44">
        <v>24.128</v>
      </c>
      <c r="G44">
        <v>14.5</v>
      </c>
      <c r="H44">
        <v>18.980730000000001</v>
      </c>
      <c r="I44">
        <v>18.977550000000001</v>
      </c>
      <c r="J44">
        <v>18.13335</v>
      </c>
      <c r="K44">
        <v>20.366340000000001</v>
      </c>
      <c r="L44">
        <v>19.209589999999999</v>
      </c>
      <c r="M44">
        <v>19.38937</v>
      </c>
      <c r="N44">
        <v>19.695419999999999</v>
      </c>
      <c r="O44">
        <v>20.127669999999998</v>
      </c>
      <c r="P44">
        <v>18.60876</v>
      </c>
      <c r="Q44">
        <v>18.76549</v>
      </c>
      <c r="R44">
        <v>17.09517</v>
      </c>
      <c r="S44">
        <v>19.238769999999999</v>
      </c>
      <c r="T44">
        <v>3</v>
      </c>
      <c r="U44">
        <v>1</v>
      </c>
      <c r="V44">
        <v>1</v>
      </c>
      <c r="W44">
        <v>2</v>
      </c>
      <c r="X44">
        <v>2</v>
      </c>
      <c r="Y44">
        <v>1</v>
      </c>
      <c r="Z44">
        <v>1</v>
      </c>
      <c r="AA44">
        <v>1</v>
      </c>
      <c r="AB44">
        <v>2</v>
      </c>
      <c r="AC44">
        <v>1</v>
      </c>
      <c r="AD44">
        <v>2</v>
      </c>
      <c r="AE44">
        <v>3</v>
      </c>
      <c r="AF44">
        <v>1</v>
      </c>
      <c r="AG44">
        <v>0</v>
      </c>
      <c r="AH44">
        <v>7.6462000000000003</v>
      </c>
    </row>
    <row r="45" spans="1:34">
      <c r="A45" t="s">
        <v>538</v>
      </c>
      <c r="B45" s="5" t="str">
        <f>VLOOKUP(C45,[1]Sheet1!$C$2:$D$4112,2,FALSE)</f>
        <v>cell wall and cell processes</v>
      </c>
      <c r="C45" t="s">
        <v>541</v>
      </c>
      <c r="D45" t="s">
        <v>539</v>
      </c>
      <c r="E45" t="s">
        <v>540</v>
      </c>
      <c r="F45">
        <v>42.238999999999997</v>
      </c>
      <c r="G45">
        <v>62.6</v>
      </c>
      <c r="H45">
        <v>23.695720000000001</v>
      </c>
      <c r="I45">
        <v>24.414159999999999</v>
      </c>
      <c r="J45">
        <v>24.186309999999999</v>
      </c>
      <c r="K45">
        <v>23.884740000000001</v>
      </c>
      <c r="L45">
        <v>23.67605</v>
      </c>
      <c r="M45">
        <v>25.2712</v>
      </c>
      <c r="N45">
        <v>24.135079999999999</v>
      </c>
      <c r="O45">
        <v>23.35716</v>
      </c>
      <c r="P45">
        <v>24.83942</v>
      </c>
      <c r="Q45">
        <v>23.486889999999999</v>
      </c>
      <c r="R45">
        <v>23.964459999999999</v>
      </c>
      <c r="S45">
        <v>23.131019999999999</v>
      </c>
      <c r="T45">
        <v>15</v>
      </c>
      <c r="U45">
        <v>5</v>
      </c>
      <c r="V45">
        <v>4</v>
      </c>
      <c r="W45">
        <v>10</v>
      </c>
      <c r="X45">
        <v>7</v>
      </c>
      <c r="Y45">
        <v>13</v>
      </c>
      <c r="Z45">
        <v>8</v>
      </c>
      <c r="AA45">
        <v>3</v>
      </c>
      <c r="AB45">
        <v>6</v>
      </c>
      <c r="AC45">
        <v>4</v>
      </c>
      <c r="AD45">
        <v>5</v>
      </c>
      <c r="AE45">
        <v>8</v>
      </c>
      <c r="AF45">
        <v>7</v>
      </c>
      <c r="AG45">
        <v>0</v>
      </c>
      <c r="AH45">
        <v>146.5</v>
      </c>
    </row>
    <row r="46" spans="1:34">
      <c r="A46" t="s">
        <v>542</v>
      </c>
      <c r="B46" s="5" t="str">
        <f>VLOOKUP(C46,[1]Sheet1!$C$2:$D$4112,2,FALSE)</f>
        <v>cell wall and cell processes</v>
      </c>
      <c r="C46" t="s">
        <v>543</v>
      </c>
      <c r="D46" t="s">
        <v>110</v>
      </c>
      <c r="E46" t="s">
        <v>107</v>
      </c>
      <c r="F46">
        <v>25.911000000000001</v>
      </c>
      <c r="G46">
        <v>38.1</v>
      </c>
      <c r="H46">
        <v>18.834230000000002</v>
      </c>
      <c r="I46">
        <v>19.120059999999999</v>
      </c>
      <c r="J46">
        <v>15.58948</v>
      </c>
      <c r="K46">
        <v>14.82982</v>
      </c>
      <c r="L46">
        <v>19.743760000000002</v>
      </c>
      <c r="M46">
        <v>18.14283</v>
      </c>
      <c r="N46">
        <v>18.319400000000002</v>
      </c>
      <c r="O46">
        <v>19.372959999999999</v>
      </c>
      <c r="P46">
        <v>18.873709999999999</v>
      </c>
      <c r="Q46">
        <v>19.748809999999999</v>
      </c>
      <c r="R46">
        <v>13.943709999999999</v>
      </c>
      <c r="S46">
        <v>19.093900000000001</v>
      </c>
      <c r="T46">
        <v>7</v>
      </c>
      <c r="U46">
        <v>0</v>
      </c>
      <c r="V46">
        <v>0</v>
      </c>
      <c r="W46">
        <v>4</v>
      </c>
      <c r="X46">
        <v>2</v>
      </c>
      <c r="Y46">
        <v>7</v>
      </c>
      <c r="Z46">
        <v>0</v>
      </c>
      <c r="AA46">
        <v>0</v>
      </c>
      <c r="AB46">
        <v>1</v>
      </c>
      <c r="AC46">
        <v>0</v>
      </c>
      <c r="AD46">
        <v>0</v>
      </c>
      <c r="AE46">
        <v>2</v>
      </c>
      <c r="AF46">
        <v>1</v>
      </c>
      <c r="AG46">
        <v>0</v>
      </c>
      <c r="AH46">
        <v>182.04</v>
      </c>
    </row>
    <row r="47" spans="1:34">
      <c r="A47" t="s">
        <v>544</v>
      </c>
      <c r="B47" s="5" t="str">
        <f>VLOOKUP(C47,[1]Sheet1!$C$2:$D$4112,2,FALSE)</f>
        <v>intermediary metabolism and respiration</v>
      </c>
      <c r="C47" t="s">
        <v>547</v>
      </c>
      <c r="D47" t="s">
        <v>545</v>
      </c>
      <c r="E47" t="s">
        <v>546</v>
      </c>
      <c r="F47">
        <v>30.260999999999999</v>
      </c>
      <c r="G47">
        <v>66.7</v>
      </c>
      <c r="H47">
        <v>24.655950000000001</v>
      </c>
      <c r="I47">
        <v>25.831569999999999</v>
      </c>
      <c r="J47">
        <v>24.831320000000002</v>
      </c>
      <c r="K47">
        <v>25.672899999999998</v>
      </c>
      <c r="L47">
        <v>25.252520000000001</v>
      </c>
      <c r="M47">
        <v>26.27094</v>
      </c>
      <c r="N47">
        <v>26.354880000000001</v>
      </c>
      <c r="O47">
        <v>26.064060000000001</v>
      </c>
      <c r="P47">
        <v>25.56709</v>
      </c>
      <c r="Q47">
        <v>25.70007</v>
      </c>
      <c r="R47">
        <v>26.489470000000001</v>
      </c>
      <c r="S47">
        <v>24.64433</v>
      </c>
      <c r="T47">
        <v>13</v>
      </c>
      <c r="U47">
        <v>10</v>
      </c>
      <c r="V47">
        <v>7</v>
      </c>
      <c r="W47">
        <v>10</v>
      </c>
      <c r="X47">
        <v>9</v>
      </c>
      <c r="Y47">
        <v>9</v>
      </c>
      <c r="Z47">
        <v>9</v>
      </c>
      <c r="AA47">
        <v>5</v>
      </c>
      <c r="AB47">
        <v>6</v>
      </c>
      <c r="AC47">
        <v>6</v>
      </c>
      <c r="AD47">
        <v>5</v>
      </c>
      <c r="AE47">
        <v>10</v>
      </c>
      <c r="AF47">
        <v>11</v>
      </c>
      <c r="AG47">
        <v>0</v>
      </c>
      <c r="AH47">
        <v>286.08</v>
      </c>
    </row>
    <row r="48" spans="1:34">
      <c r="A48" t="s">
        <v>548</v>
      </c>
      <c r="B48" s="5" t="str">
        <f>VLOOKUP(C48,[1]Sheet1!$C$2:$D$4112,2,FALSE)</f>
        <v>cell wall and cell processes</v>
      </c>
      <c r="C48" t="s">
        <v>551</v>
      </c>
      <c r="D48" t="s">
        <v>549</v>
      </c>
      <c r="E48" t="s">
        <v>550</v>
      </c>
      <c r="F48">
        <v>23.52</v>
      </c>
      <c r="G48">
        <v>29.7</v>
      </c>
      <c r="H48">
        <v>19.44792</v>
      </c>
      <c r="I48">
        <v>18.058489999999999</v>
      </c>
      <c r="J48">
        <v>18.205100000000002</v>
      </c>
      <c r="K48">
        <v>20.29983</v>
      </c>
      <c r="L48">
        <v>17.567419999999998</v>
      </c>
      <c r="M48">
        <v>19.5703</v>
      </c>
      <c r="N48">
        <v>20.116959999999999</v>
      </c>
      <c r="O48">
        <v>19.703620000000001</v>
      </c>
      <c r="P48">
        <v>18.619669999999999</v>
      </c>
      <c r="Q48">
        <v>18.97382</v>
      </c>
      <c r="R48">
        <v>19.001270000000002</v>
      </c>
      <c r="S48">
        <v>18.145720000000001</v>
      </c>
      <c r="T48">
        <v>4</v>
      </c>
      <c r="U48">
        <v>0</v>
      </c>
      <c r="V48">
        <v>1</v>
      </c>
      <c r="W48">
        <v>3</v>
      </c>
      <c r="X48">
        <v>3</v>
      </c>
      <c r="Y48">
        <v>2</v>
      </c>
      <c r="Z48">
        <v>2</v>
      </c>
      <c r="AA48">
        <v>0</v>
      </c>
      <c r="AB48">
        <v>3</v>
      </c>
      <c r="AC48">
        <v>0</v>
      </c>
      <c r="AD48">
        <v>2</v>
      </c>
      <c r="AE48">
        <v>1</v>
      </c>
      <c r="AF48">
        <v>1</v>
      </c>
      <c r="AG48">
        <v>0</v>
      </c>
      <c r="AH48">
        <v>59.372999999999998</v>
      </c>
    </row>
    <row r="49" spans="1:34">
      <c r="A49" t="s">
        <v>552</v>
      </c>
      <c r="B49" s="5" t="str">
        <f>VLOOKUP(C49,[1]Sheet1!$C$2:$D$4112,2,FALSE)</f>
        <v>intermediary metabolism and respiration</v>
      </c>
      <c r="C49" t="s">
        <v>555</v>
      </c>
      <c r="D49" t="s">
        <v>553</v>
      </c>
      <c r="E49" t="s">
        <v>554</v>
      </c>
      <c r="F49">
        <v>35.787999999999997</v>
      </c>
      <c r="G49">
        <v>48.4</v>
      </c>
      <c r="H49">
        <v>25.615210000000001</v>
      </c>
      <c r="I49">
        <v>25.548929999999999</v>
      </c>
      <c r="J49">
        <v>25.64949</v>
      </c>
      <c r="K49">
        <v>26.356929999999998</v>
      </c>
      <c r="L49">
        <v>24.774190000000001</v>
      </c>
      <c r="M49">
        <v>25.914770000000001</v>
      </c>
      <c r="N49">
        <v>24.206579999999999</v>
      </c>
      <c r="O49">
        <v>25.935639999999999</v>
      </c>
      <c r="P49">
        <v>25.118510000000001</v>
      </c>
      <c r="Q49">
        <v>25.937570000000001</v>
      </c>
      <c r="R49">
        <v>24.786760000000001</v>
      </c>
      <c r="S49">
        <v>25.749880000000001</v>
      </c>
      <c r="T49">
        <v>11</v>
      </c>
      <c r="U49">
        <v>5</v>
      </c>
      <c r="V49">
        <v>4</v>
      </c>
      <c r="W49">
        <v>9</v>
      </c>
      <c r="X49">
        <v>9</v>
      </c>
      <c r="Y49">
        <v>7</v>
      </c>
      <c r="Z49">
        <v>7</v>
      </c>
      <c r="AA49">
        <v>4</v>
      </c>
      <c r="AB49">
        <v>7</v>
      </c>
      <c r="AC49">
        <v>7</v>
      </c>
      <c r="AD49">
        <v>6</v>
      </c>
      <c r="AE49">
        <v>7</v>
      </c>
      <c r="AF49">
        <v>7</v>
      </c>
      <c r="AG49">
        <v>0</v>
      </c>
      <c r="AH49">
        <v>159.72</v>
      </c>
    </row>
    <row r="50" spans="1:34">
      <c r="A50" t="s">
        <v>556</v>
      </c>
      <c r="B50" s="5" t="str">
        <f>VLOOKUP(C50,[1]Sheet1!$C$2:$D$4112,2,FALSE)</f>
        <v>cell wall and cell processes</v>
      </c>
      <c r="C50" t="s">
        <v>559</v>
      </c>
      <c r="D50" t="s">
        <v>557</v>
      </c>
      <c r="E50" t="s">
        <v>558</v>
      </c>
      <c r="F50">
        <v>45.527000000000001</v>
      </c>
      <c r="G50">
        <v>37.299999999999997</v>
      </c>
      <c r="H50">
        <v>20.10521</v>
      </c>
      <c r="I50">
        <v>19.007020000000001</v>
      </c>
      <c r="J50">
        <v>20.41741</v>
      </c>
      <c r="K50">
        <v>21.575099999999999</v>
      </c>
      <c r="L50">
        <v>22.115179999999999</v>
      </c>
      <c r="M50">
        <v>20.457840000000001</v>
      </c>
      <c r="N50">
        <v>19.560510000000001</v>
      </c>
      <c r="O50">
        <v>20.835529999999999</v>
      </c>
      <c r="P50">
        <v>20.618670000000002</v>
      </c>
      <c r="Q50">
        <v>18.944649999999999</v>
      </c>
      <c r="R50">
        <v>20.728169999999999</v>
      </c>
      <c r="S50">
        <v>20.939409999999999</v>
      </c>
      <c r="T50">
        <v>11</v>
      </c>
      <c r="U50">
        <v>6</v>
      </c>
      <c r="V50">
        <v>0</v>
      </c>
      <c r="W50">
        <v>8</v>
      </c>
      <c r="X50">
        <v>5</v>
      </c>
      <c r="Y50">
        <v>9</v>
      </c>
      <c r="Z50">
        <v>5</v>
      </c>
      <c r="AA50">
        <v>1</v>
      </c>
      <c r="AB50">
        <v>3</v>
      </c>
      <c r="AC50">
        <v>2</v>
      </c>
      <c r="AD50">
        <v>1</v>
      </c>
      <c r="AE50">
        <v>8</v>
      </c>
      <c r="AF50">
        <v>3</v>
      </c>
      <c r="AG50">
        <v>0</v>
      </c>
      <c r="AH50">
        <v>34.991</v>
      </c>
    </row>
    <row r="51" spans="1:34">
      <c r="A51" t="s">
        <v>560</v>
      </c>
      <c r="B51" s="5" t="str">
        <f>VLOOKUP(C51,[1]Sheet1!$C$2:$D$4112,2,FALSE)</f>
        <v>lipid metabolism</v>
      </c>
      <c r="C51" t="s">
        <v>563</v>
      </c>
      <c r="D51" t="s">
        <v>561</v>
      </c>
      <c r="E51" t="s">
        <v>562</v>
      </c>
      <c r="F51">
        <v>46.106999999999999</v>
      </c>
      <c r="G51">
        <v>62.3</v>
      </c>
      <c r="H51">
        <v>25.149730000000002</v>
      </c>
      <c r="I51">
        <v>24.451609999999999</v>
      </c>
      <c r="J51">
        <v>25.38364</v>
      </c>
      <c r="K51">
        <v>26.77027</v>
      </c>
      <c r="L51">
        <v>25.480709999999998</v>
      </c>
      <c r="M51">
        <v>25.413</v>
      </c>
      <c r="N51">
        <v>24.04477</v>
      </c>
      <c r="O51">
        <v>26.613440000000001</v>
      </c>
      <c r="P51">
        <v>24.608740000000001</v>
      </c>
      <c r="Q51">
        <v>26.303820000000002</v>
      </c>
      <c r="R51">
        <v>25.485880000000002</v>
      </c>
      <c r="S51">
        <v>25.51144</v>
      </c>
      <c r="T51">
        <v>18</v>
      </c>
      <c r="U51">
        <v>13</v>
      </c>
      <c r="V51">
        <v>7</v>
      </c>
      <c r="W51">
        <v>14</v>
      </c>
      <c r="X51">
        <v>9</v>
      </c>
      <c r="Y51">
        <v>14</v>
      </c>
      <c r="Z51">
        <v>14</v>
      </c>
      <c r="AA51">
        <v>3</v>
      </c>
      <c r="AB51">
        <v>3</v>
      </c>
      <c r="AC51">
        <v>6</v>
      </c>
      <c r="AD51">
        <v>4</v>
      </c>
      <c r="AE51">
        <v>14</v>
      </c>
      <c r="AF51">
        <v>10</v>
      </c>
      <c r="AG51">
        <v>0</v>
      </c>
      <c r="AH51">
        <v>255.84</v>
      </c>
    </row>
    <row r="52" spans="1:34">
      <c r="A52" t="s">
        <v>564</v>
      </c>
      <c r="B52" s="5" t="str">
        <f>VLOOKUP(C52,[1]Sheet1!$C$2:$D$4112,2,FALSE)</f>
        <v>intermediary metabolism and respiration</v>
      </c>
      <c r="C52" t="s">
        <v>567</v>
      </c>
      <c r="D52" t="s">
        <v>565</v>
      </c>
      <c r="E52" t="s">
        <v>566</v>
      </c>
      <c r="F52">
        <v>70.680000000000007</v>
      </c>
      <c r="G52">
        <v>59.6</v>
      </c>
      <c r="H52">
        <v>25.937280000000001</v>
      </c>
      <c r="I52">
        <v>27.184799999999999</v>
      </c>
      <c r="J52">
        <v>27.02929</v>
      </c>
      <c r="K52">
        <v>27.610279999999999</v>
      </c>
      <c r="L52">
        <v>24.99192</v>
      </c>
      <c r="M52">
        <v>27.185459999999999</v>
      </c>
      <c r="N52">
        <v>26.66357</v>
      </c>
      <c r="O52">
        <v>27.479389999999999</v>
      </c>
      <c r="P52">
        <v>26.829170000000001</v>
      </c>
      <c r="Q52">
        <v>27.154699999999998</v>
      </c>
      <c r="R52">
        <v>27.35951</v>
      </c>
      <c r="S52">
        <v>26.624780000000001</v>
      </c>
      <c r="T52">
        <v>29</v>
      </c>
      <c r="U52">
        <v>22</v>
      </c>
      <c r="V52">
        <v>19</v>
      </c>
      <c r="W52">
        <v>26</v>
      </c>
      <c r="X52">
        <v>20</v>
      </c>
      <c r="Y52">
        <v>22</v>
      </c>
      <c r="Z52">
        <v>21</v>
      </c>
      <c r="AA52">
        <v>14</v>
      </c>
      <c r="AB52">
        <v>17</v>
      </c>
      <c r="AC52">
        <v>19</v>
      </c>
      <c r="AD52">
        <v>13</v>
      </c>
      <c r="AE52">
        <v>26</v>
      </c>
      <c r="AF52">
        <v>20</v>
      </c>
      <c r="AG52">
        <v>0</v>
      </c>
      <c r="AH52">
        <v>323.31</v>
      </c>
    </row>
    <row r="53" spans="1:34">
      <c r="A53" t="s">
        <v>568</v>
      </c>
      <c r="B53" s="5" t="str">
        <f>VLOOKUP(C53,[1]Sheet1!$C$2:$D$4112,2,FALSE)</f>
        <v>Conserved hypotheticals</v>
      </c>
      <c r="C53" t="s">
        <v>571</v>
      </c>
      <c r="D53" t="s">
        <v>569</v>
      </c>
      <c r="E53" t="s">
        <v>570</v>
      </c>
      <c r="F53">
        <v>43.97</v>
      </c>
      <c r="G53">
        <v>9.1999999999999993</v>
      </c>
      <c r="H53">
        <v>17.164529999999999</v>
      </c>
      <c r="I53">
        <v>19.234269999999999</v>
      </c>
      <c r="J53">
        <v>19.330950000000001</v>
      </c>
      <c r="K53">
        <v>19.60576</v>
      </c>
      <c r="L53">
        <v>17.74943</v>
      </c>
      <c r="M53">
        <v>19.00271</v>
      </c>
      <c r="N53">
        <v>19.453890000000001</v>
      </c>
      <c r="O53">
        <v>17.980779999999999</v>
      </c>
      <c r="P53">
        <v>19.10013</v>
      </c>
      <c r="Q53">
        <v>20.06175</v>
      </c>
      <c r="R53">
        <v>19.31541</v>
      </c>
      <c r="S53">
        <v>19.837039999999998</v>
      </c>
      <c r="T53">
        <v>2</v>
      </c>
      <c r="U53">
        <v>0</v>
      </c>
      <c r="V53">
        <v>0</v>
      </c>
      <c r="W53">
        <v>2</v>
      </c>
      <c r="X53">
        <v>2</v>
      </c>
      <c r="Y53">
        <v>0</v>
      </c>
      <c r="Z53">
        <v>1</v>
      </c>
      <c r="AA53">
        <v>0</v>
      </c>
      <c r="AB53">
        <v>0</v>
      </c>
      <c r="AC53">
        <v>1</v>
      </c>
      <c r="AD53">
        <v>0</v>
      </c>
      <c r="AE53">
        <v>1</v>
      </c>
      <c r="AF53">
        <v>0</v>
      </c>
      <c r="AG53">
        <v>0</v>
      </c>
      <c r="AH53">
        <v>8.8966999999999992</v>
      </c>
    </row>
    <row r="54" spans="1:34">
      <c r="A54" t="s">
        <v>572</v>
      </c>
      <c r="B54" s="5" t="str">
        <f>VLOOKUP(C54,[1]Sheet1!$C$2:$D$4112,2,FALSE)</f>
        <v>lipid metabolism</v>
      </c>
      <c r="C54" t="s">
        <v>575</v>
      </c>
      <c r="D54" t="s">
        <v>573</v>
      </c>
      <c r="E54" t="s">
        <v>574</v>
      </c>
      <c r="F54">
        <v>32.131</v>
      </c>
      <c r="G54">
        <v>58.7</v>
      </c>
      <c r="H54">
        <v>22.68769</v>
      </c>
      <c r="I54">
        <v>19.8474</v>
      </c>
      <c r="J54">
        <v>23.351240000000001</v>
      </c>
      <c r="K54">
        <v>22.411989999999999</v>
      </c>
      <c r="L54">
        <v>23.51099</v>
      </c>
      <c r="M54">
        <v>23.516649999999998</v>
      </c>
      <c r="N54">
        <v>21.090430000000001</v>
      </c>
      <c r="O54">
        <v>23.164400000000001</v>
      </c>
      <c r="P54">
        <v>23.49765</v>
      </c>
      <c r="Q54">
        <v>22.683420000000002</v>
      </c>
      <c r="R54">
        <v>22.481780000000001</v>
      </c>
      <c r="S54">
        <v>23.091909999999999</v>
      </c>
      <c r="T54">
        <v>10</v>
      </c>
      <c r="U54">
        <v>3</v>
      </c>
      <c r="V54">
        <v>2</v>
      </c>
      <c r="W54">
        <v>5</v>
      </c>
      <c r="X54">
        <v>7</v>
      </c>
      <c r="Y54">
        <v>8</v>
      </c>
      <c r="Z54">
        <v>2</v>
      </c>
      <c r="AA54">
        <v>2</v>
      </c>
      <c r="AB54">
        <v>2</v>
      </c>
      <c r="AC54">
        <v>3</v>
      </c>
      <c r="AD54">
        <v>3</v>
      </c>
      <c r="AE54">
        <v>6</v>
      </c>
      <c r="AF54">
        <v>3</v>
      </c>
      <c r="AG54">
        <v>0</v>
      </c>
      <c r="AH54">
        <v>54.466999999999999</v>
      </c>
    </row>
    <row r="55" spans="1:34">
      <c r="A55" t="s">
        <v>576</v>
      </c>
      <c r="B55" s="5" t="str">
        <f>VLOOKUP(C55,[1]Sheet1!$C$2:$D$4112,2,FALSE)</f>
        <v>cell wall and cell processes</v>
      </c>
      <c r="C55" t="s">
        <v>579</v>
      </c>
      <c r="D55" t="s">
        <v>577</v>
      </c>
      <c r="E55" t="s">
        <v>578</v>
      </c>
      <c r="F55">
        <v>22.529</v>
      </c>
      <c r="G55">
        <v>9.6</v>
      </c>
      <c r="H55">
        <v>21.044530000000002</v>
      </c>
      <c r="I55">
        <v>19.205380000000002</v>
      </c>
      <c r="J55">
        <v>18.29158</v>
      </c>
      <c r="K55">
        <v>20.290980000000001</v>
      </c>
      <c r="L55">
        <v>15.62368</v>
      </c>
      <c r="M55">
        <v>21.972010000000001</v>
      </c>
      <c r="N55">
        <v>18.57189</v>
      </c>
      <c r="O55">
        <v>18.612590000000001</v>
      </c>
      <c r="P55">
        <v>17.82321</v>
      </c>
      <c r="Q55">
        <v>18.65109</v>
      </c>
      <c r="R55">
        <v>19.543869999999998</v>
      </c>
      <c r="S55">
        <v>18.506460000000001</v>
      </c>
      <c r="T55">
        <v>2</v>
      </c>
      <c r="U55">
        <v>1</v>
      </c>
      <c r="V55">
        <v>1</v>
      </c>
      <c r="W55">
        <v>1</v>
      </c>
      <c r="X55">
        <v>1</v>
      </c>
      <c r="Y55">
        <v>2</v>
      </c>
      <c r="Z55">
        <v>1</v>
      </c>
      <c r="AA55">
        <v>1</v>
      </c>
      <c r="AB55">
        <v>1</v>
      </c>
      <c r="AC55">
        <v>1</v>
      </c>
      <c r="AD55">
        <v>1</v>
      </c>
      <c r="AE55">
        <v>1</v>
      </c>
      <c r="AF55">
        <v>0</v>
      </c>
      <c r="AG55">
        <v>0</v>
      </c>
      <c r="AH55">
        <v>5.9389000000000003</v>
      </c>
    </row>
    <row r="56" spans="1:34">
      <c r="A56" t="s">
        <v>580</v>
      </c>
      <c r="B56" s="5" t="str">
        <f>VLOOKUP(C56,[1]Sheet1!$C$2:$D$4112,2,FALSE)</f>
        <v>Regulatory proteins</v>
      </c>
      <c r="C56" t="s">
        <v>583</v>
      </c>
      <c r="D56" t="s">
        <v>581</v>
      </c>
      <c r="E56" t="s">
        <v>582</v>
      </c>
      <c r="F56">
        <v>21.91</v>
      </c>
      <c r="G56">
        <v>31.3</v>
      </c>
      <c r="H56">
        <v>24.138210000000001</v>
      </c>
      <c r="I56">
        <v>21.183620000000001</v>
      </c>
      <c r="J56">
        <v>23.735520000000001</v>
      </c>
      <c r="K56">
        <v>22.63954</v>
      </c>
      <c r="L56">
        <v>17.523409999999998</v>
      </c>
      <c r="M56">
        <v>23.29081</v>
      </c>
      <c r="N56">
        <v>21.416689999999999</v>
      </c>
      <c r="O56">
        <v>21.993590000000001</v>
      </c>
      <c r="P56">
        <v>23.132259999999999</v>
      </c>
      <c r="Q56">
        <v>22.08352</v>
      </c>
      <c r="R56">
        <v>20.90654</v>
      </c>
      <c r="S56">
        <v>18.832270000000001</v>
      </c>
      <c r="T56">
        <v>3</v>
      </c>
      <c r="U56">
        <v>2</v>
      </c>
      <c r="V56">
        <v>1</v>
      </c>
      <c r="W56">
        <v>1</v>
      </c>
      <c r="X56">
        <v>2</v>
      </c>
      <c r="Y56">
        <v>1</v>
      </c>
      <c r="Z56">
        <v>1</v>
      </c>
      <c r="AA56">
        <v>1</v>
      </c>
      <c r="AB56">
        <v>1</v>
      </c>
      <c r="AC56">
        <v>2</v>
      </c>
      <c r="AD56">
        <v>1</v>
      </c>
      <c r="AE56">
        <v>1</v>
      </c>
      <c r="AF56">
        <v>2</v>
      </c>
      <c r="AG56">
        <v>0</v>
      </c>
      <c r="AH56">
        <v>104.91</v>
      </c>
    </row>
    <row r="57" spans="1:34">
      <c r="A57" t="s">
        <v>584</v>
      </c>
      <c r="B57" s="5" t="str">
        <f>VLOOKUP(C57,[1]Sheet1!$C$2:$D$4112,2,FALSE)</f>
        <v>Regulatory proteins</v>
      </c>
      <c r="C57" t="s">
        <v>587</v>
      </c>
      <c r="D57" t="s">
        <v>585</v>
      </c>
      <c r="E57" t="s">
        <v>586</v>
      </c>
      <c r="F57">
        <v>12.356</v>
      </c>
      <c r="G57">
        <v>28.9</v>
      </c>
      <c r="H57">
        <v>18.850860000000001</v>
      </c>
      <c r="I57">
        <v>22.932400000000001</v>
      </c>
      <c r="J57">
        <v>17.782</v>
      </c>
      <c r="K57">
        <v>18.041060000000002</v>
      </c>
      <c r="L57">
        <v>22.155390000000001</v>
      </c>
      <c r="M57">
        <v>18.074770000000001</v>
      </c>
      <c r="N57">
        <v>22.917339999999999</v>
      </c>
      <c r="O57">
        <v>19.393619999999999</v>
      </c>
      <c r="P57">
        <v>20.480619999999998</v>
      </c>
      <c r="Q57">
        <v>22.168089999999999</v>
      </c>
      <c r="R57">
        <v>22.933769999999999</v>
      </c>
      <c r="S57">
        <v>20.907340000000001</v>
      </c>
      <c r="T57">
        <v>2</v>
      </c>
      <c r="U57">
        <v>0</v>
      </c>
      <c r="V57">
        <v>1</v>
      </c>
      <c r="W57">
        <v>0</v>
      </c>
      <c r="X57">
        <v>0</v>
      </c>
      <c r="Y57">
        <v>2</v>
      </c>
      <c r="Z57">
        <v>1</v>
      </c>
      <c r="AA57">
        <v>1</v>
      </c>
      <c r="AB57">
        <v>1</v>
      </c>
      <c r="AC57">
        <v>0</v>
      </c>
      <c r="AD57">
        <v>1</v>
      </c>
      <c r="AE57">
        <v>2</v>
      </c>
      <c r="AF57">
        <v>2</v>
      </c>
      <c r="AG57">
        <v>0</v>
      </c>
      <c r="AH57">
        <v>64.513000000000005</v>
      </c>
    </row>
    <row r="58" spans="1:34">
      <c r="A58" t="s">
        <v>588</v>
      </c>
      <c r="B58" s="5" t="str">
        <f>VLOOKUP(C58,[1]Sheet1!$C$2:$D$4112,2,FALSE)</f>
        <v>Conserved hypotheticals</v>
      </c>
      <c r="C58" t="s">
        <v>591</v>
      </c>
      <c r="D58" t="s">
        <v>589</v>
      </c>
      <c r="E58" t="s">
        <v>590</v>
      </c>
      <c r="F58">
        <v>28.62</v>
      </c>
      <c r="G58">
        <v>39.5</v>
      </c>
      <c r="H58">
        <v>22.411390000000001</v>
      </c>
      <c r="I58">
        <v>22.934159999999999</v>
      </c>
      <c r="J58">
        <v>21.747060000000001</v>
      </c>
      <c r="K58">
        <v>23.218209999999999</v>
      </c>
      <c r="L58">
        <v>21.795190000000002</v>
      </c>
      <c r="M58">
        <v>23.79749</v>
      </c>
      <c r="N58">
        <v>24.041429999999998</v>
      </c>
      <c r="O58">
        <v>22.754480000000001</v>
      </c>
      <c r="P58">
        <v>22.752610000000001</v>
      </c>
      <c r="Q58">
        <v>23.349219999999999</v>
      </c>
      <c r="R58">
        <v>22.835360000000001</v>
      </c>
      <c r="S58">
        <v>18.935500000000001</v>
      </c>
      <c r="T58">
        <v>8</v>
      </c>
      <c r="U58">
        <v>3</v>
      </c>
      <c r="V58">
        <v>4</v>
      </c>
      <c r="W58">
        <v>7</v>
      </c>
      <c r="X58">
        <v>7</v>
      </c>
      <c r="Y58">
        <v>8</v>
      </c>
      <c r="Z58">
        <v>6</v>
      </c>
      <c r="AA58">
        <v>3</v>
      </c>
      <c r="AB58">
        <v>7</v>
      </c>
      <c r="AC58">
        <v>3</v>
      </c>
      <c r="AD58">
        <v>5</v>
      </c>
      <c r="AE58">
        <v>8</v>
      </c>
      <c r="AF58">
        <v>1</v>
      </c>
      <c r="AG58">
        <v>0</v>
      </c>
      <c r="AH58">
        <v>138.57</v>
      </c>
    </row>
    <row r="59" spans="1:34">
      <c r="A59" t="s">
        <v>592</v>
      </c>
      <c r="B59" s="5" t="str">
        <f>VLOOKUP(C59,[1]Sheet1!$C$2:$D$4112,2,FALSE)</f>
        <v>intermediary metabolism and respiration</v>
      </c>
      <c r="C59" t="s">
        <v>595</v>
      </c>
      <c r="D59" t="s">
        <v>593</v>
      </c>
      <c r="E59" t="s">
        <v>594</v>
      </c>
      <c r="F59">
        <v>95.414000000000001</v>
      </c>
      <c r="G59">
        <v>16.600000000000001</v>
      </c>
      <c r="H59">
        <v>22.60745</v>
      </c>
      <c r="I59">
        <v>22.655799999999999</v>
      </c>
      <c r="J59">
        <v>22.768280000000001</v>
      </c>
      <c r="K59">
        <v>22.831250000000001</v>
      </c>
      <c r="L59">
        <v>21.2376</v>
      </c>
      <c r="M59">
        <v>23.833639999999999</v>
      </c>
      <c r="N59">
        <v>22.094460000000002</v>
      </c>
      <c r="O59">
        <v>21.370709999999999</v>
      </c>
      <c r="P59">
        <v>21.78875</v>
      </c>
      <c r="Q59">
        <v>20.609729999999999</v>
      </c>
      <c r="R59">
        <v>21.88476</v>
      </c>
      <c r="S59">
        <v>21.50412</v>
      </c>
      <c r="T59">
        <v>11</v>
      </c>
      <c r="U59">
        <v>3</v>
      </c>
      <c r="V59">
        <v>6</v>
      </c>
      <c r="W59">
        <v>5</v>
      </c>
      <c r="X59">
        <v>6</v>
      </c>
      <c r="Y59">
        <v>8</v>
      </c>
      <c r="Z59">
        <v>6</v>
      </c>
      <c r="AA59">
        <v>2</v>
      </c>
      <c r="AB59">
        <v>4</v>
      </c>
      <c r="AC59">
        <v>4</v>
      </c>
      <c r="AD59">
        <v>2</v>
      </c>
      <c r="AE59">
        <v>6</v>
      </c>
      <c r="AF59">
        <v>4</v>
      </c>
      <c r="AG59">
        <v>0</v>
      </c>
      <c r="AH59">
        <v>126.13</v>
      </c>
    </row>
    <row r="60" spans="1:34">
      <c r="A60" t="s">
        <v>596</v>
      </c>
      <c r="B60" s="5" t="str">
        <f>VLOOKUP(C60,[1]Sheet1!$C$2:$D$4112,2,FALSE)</f>
        <v>Regulatory proteins</v>
      </c>
      <c r="C60" t="s">
        <v>599</v>
      </c>
      <c r="D60" t="s">
        <v>597</v>
      </c>
      <c r="E60" t="s">
        <v>598</v>
      </c>
      <c r="F60">
        <v>24.251000000000001</v>
      </c>
      <c r="G60">
        <v>57.6</v>
      </c>
      <c r="H60">
        <v>18.301950000000001</v>
      </c>
      <c r="I60">
        <v>20.27685</v>
      </c>
      <c r="J60">
        <v>21.434460000000001</v>
      </c>
      <c r="K60">
        <v>19.955179999999999</v>
      </c>
      <c r="L60">
        <v>21.38832</v>
      </c>
      <c r="M60">
        <v>22.5899</v>
      </c>
      <c r="N60">
        <v>19.98199</v>
      </c>
      <c r="O60">
        <v>19.684439999999999</v>
      </c>
      <c r="P60">
        <v>18.675080000000001</v>
      </c>
      <c r="Q60">
        <v>19.602260000000001</v>
      </c>
      <c r="R60">
        <v>22.677620000000001</v>
      </c>
      <c r="S60">
        <v>18.084910000000001</v>
      </c>
      <c r="T60">
        <v>7</v>
      </c>
      <c r="U60">
        <v>1</v>
      </c>
      <c r="V60">
        <v>2</v>
      </c>
      <c r="W60">
        <v>3</v>
      </c>
      <c r="X60">
        <v>4</v>
      </c>
      <c r="Y60">
        <v>4</v>
      </c>
      <c r="Z60">
        <v>4</v>
      </c>
      <c r="AA60">
        <v>2</v>
      </c>
      <c r="AB60">
        <v>3</v>
      </c>
      <c r="AC60">
        <v>1</v>
      </c>
      <c r="AD60">
        <v>1</v>
      </c>
      <c r="AE60">
        <v>3</v>
      </c>
      <c r="AF60">
        <v>1</v>
      </c>
      <c r="AG60">
        <v>0</v>
      </c>
      <c r="AH60">
        <v>80.807000000000002</v>
      </c>
    </row>
    <row r="61" spans="1:34">
      <c r="A61" t="s">
        <v>600</v>
      </c>
      <c r="B61" s="5" t="str">
        <f>VLOOKUP(C61,[1]Sheet1!$C$2:$D$4112,2,FALSE)</f>
        <v>Conserved hypotheticals</v>
      </c>
      <c r="C61" t="s">
        <v>603</v>
      </c>
      <c r="D61" t="s">
        <v>601</v>
      </c>
      <c r="E61" t="s">
        <v>602</v>
      </c>
      <c r="F61">
        <v>22.911000000000001</v>
      </c>
      <c r="G61">
        <v>36</v>
      </c>
      <c r="H61">
        <v>24.379480000000001</v>
      </c>
      <c r="I61">
        <v>22.34468</v>
      </c>
      <c r="J61">
        <v>24.01801</v>
      </c>
      <c r="K61">
        <v>24.526479999999999</v>
      </c>
      <c r="L61">
        <v>22.476939999999999</v>
      </c>
      <c r="M61">
        <v>25.426819999999999</v>
      </c>
      <c r="N61">
        <v>22.35877</v>
      </c>
      <c r="O61">
        <v>24.309660000000001</v>
      </c>
      <c r="P61">
        <v>23.313269999999999</v>
      </c>
      <c r="Q61">
        <v>22.840520000000001</v>
      </c>
      <c r="R61">
        <v>24.048850000000002</v>
      </c>
      <c r="S61">
        <v>23.31645</v>
      </c>
      <c r="T61">
        <v>5</v>
      </c>
      <c r="U61">
        <v>4</v>
      </c>
      <c r="V61">
        <v>2</v>
      </c>
      <c r="W61">
        <v>3</v>
      </c>
      <c r="X61">
        <v>3</v>
      </c>
      <c r="Y61">
        <v>4</v>
      </c>
      <c r="Z61">
        <v>3</v>
      </c>
      <c r="AA61">
        <v>2</v>
      </c>
      <c r="AB61">
        <v>2</v>
      </c>
      <c r="AC61">
        <v>2</v>
      </c>
      <c r="AD61">
        <v>2</v>
      </c>
      <c r="AE61">
        <v>3</v>
      </c>
      <c r="AF61">
        <v>4</v>
      </c>
      <c r="AG61">
        <v>0</v>
      </c>
      <c r="AH61">
        <v>28.382999999999999</v>
      </c>
    </row>
    <row r="62" spans="1:34">
      <c r="A62" t="s">
        <v>604</v>
      </c>
      <c r="B62" s="5" t="str">
        <f>VLOOKUP(C62,[1]Sheet1!$C$2:$D$4112,2,FALSE)</f>
        <v>cell wall and cell processes</v>
      </c>
      <c r="C62" t="s">
        <v>607</v>
      </c>
      <c r="D62" t="s">
        <v>605</v>
      </c>
      <c r="E62" t="s">
        <v>606</v>
      </c>
      <c r="F62">
        <v>25.277999999999999</v>
      </c>
      <c r="G62">
        <v>40.6</v>
      </c>
      <c r="H62">
        <v>20.12351</v>
      </c>
      <c r="I62">
        <v>18.617909999999998</v>
      </c>
      <c r="J62">
        <v>20.70438</v>
      </c>
      <c r="K62">
        <v>18.953890000000001</v>
      </c>
      <c r="L62">
        <v>20.9346</v>
      </c>
      <c r="M62">
        <v>19.673919999999999</v>
      </c>
      <c r="N62">
        <v>19.835070000000002</v>
      </c>
      <c r="O62">
        <v>18.405439999999999</v>
      </c>
      <c r="P62">
        <v>19.411650000000002</v>
      </c>
      <c r="Q62">
        <v>19.887689999999999</v>
      </c>
      <c r="R62">
        <v>21.984439999999999</v>
      </c>
      <c r="S62">
        <v>21.496289999999998</v>
      </c>
      <c r="T62">
        <v>7</v>
      </c>
      <c r="U62">
        <v>3</v>
      </c>
      <c r="V62">
        <v>1</v>
      </c>
      <c r="W62">
        <v>3</v>
      </c>
      <c r="X62">
        <v>0</v>
      </c>
      <c r="Y62">
        <v>6</v>
      </c>
      <c r="Z62">
        <v>2</v>
      </c>
      <c r="AA62">
        <v>1</v>
      </c>
      <c r="AB62">
        <v>0</v>
      </c>
      <c r="AC62">
        <v>1</v>
      </c>
      <c r="AD62">
        <v>0</v>
      </c>
      <c r="AE62">
        <v>4</v>
      </c>
      <c r="AF62">
        <v>3</v>
      </c>
      <c r="AG62">
        <v>0</v>
      </c>
      <c r="AH62">
        <v>63.402000000000001</v>
      </c>
    </row>
    <row r="63" spans="1:34">
      <c r="A63" t="s">
        <v>608</v>
      </c>
      <c r="B63" s="5" t="str">
        <f>VLOOKUP(C63,[1]Sheet1!$C$2:$D$4112,2,FALSE)</f>
        <v>intermediary metabolism and respiration</v>
      </c>
      <c r="C63" t="s">
        <v>611</v>
      </c>
      <c r="D63" t="s">
        <v>609</v>
      </c>
      <c r="E63" t="s">
        <v>610</v>
      </c>
      <c r="F63">
        <v>55.033999999999999</v>
      </c>
      <c r="G63">
        <v>33.200000000000003</v>
      </c>
      <c r="H63">
        <v>21.160229999999999</v>
      </c>
      <c r="I63">
        <v>22.151710000000001</v>
      </c>
      <c r="J63">
        <v>21.46294</v>
      </c>
      <c r="K63">
        <v>23.733450000000001</v>
      </c>
      <c r="L63">
        <v>18.944839999999999</v>
      </c>
      <c r="M63">
        <v>23.387319999999999</v>
      </c>
      <c r="N63">
        <v>20.107250000000001</v>
      </c>
      <c r="O63">
        <v>22.0626</v>
      </c>
      <c r="P63">
        <v>21.973230000000001</v>
      </c>
      <c r="Q63">
        <v>21.48272</v>
      </c>
      <c r="R63">
        <v>22.840420000000002</v>
      </c>
      <c r="S63">
        <v>20.69021</v>
      </c>
      <c r="T63">
        <v>11</v>
      </c>
      <c r="U63">
        <v>6</v>
      </c>
      <c r="V63">
        <v>9</v>
      </c>
      <c r="W63">
        <v>7</v>
      </c>
      <c r="X63">
        <v>6</v>
      </c>
      <c r="Y63">
        <v>8</v>
      </c>
      <c r="Z63">
        <v>7</v>
      </c>
      <c r="AA63">
        <v>4</v>
      </c>
      <c r="AB63">
        <v>6</v>
      </c>
      <c r="AC63">
        <v>3</v>
      </c>
      <c r="AD63">
        <v>6</v>
      </c>
      <c r="AE63">
        <v>8</v>
      </c>
      <c r="AF63">
        <v>4</v>
      </c>
      <c r="AG63">
        <v>0</v>
      </c>
      <c r="AH63">
        <v>86.676000000000002</v>
      </c>
    </row>
    <row r="64" spans="1:34">
      <c r="A64" t="s">
        <v>612</v>
      </c>
      <c r="B64" s="5" t="str">
        <f>VLOOKUP(C64,[1]Sheet1!$C$2:$D$4112,2,FALSE)</f>
        <v>intermediary metabolism and respiration</v>
      </c>
      <c r="C64" t="s">
        <v>615</v>
      </c>
      <c r="D64" t="s">
        <v>613</v>
      </c>
      <c r="E64" t="s">
        <v>614</v>
      </c>
      <c r="F64">
        <v>36.988</v>
      </c>
      <c r="G64">
        <v>68.8</v>
      </c>
      <c r="H64">
        <v>25.065300000000001</v>
      </c>
      <c r="I64">
        <v>24.733550000000001</v>
      </c>
      <c r="J64">
        <v>24.549630000000001</v>
      </c>
      <c r="K64">
        <v>25.743169999999999</v>
      </c>
      <c r="L64">
        <v>25.33548</v>
      </c>
      <c r="M64">
        <v>26.19828</v>
      </c>
      <c r="N64">
        <v>24.875019999999999</v>
      </c>
      <c r="O64">
        <v>25.288799999999998</v>
      </c>
      <c r="P64">
        <v>24.78885</v>
      </c>
      <c r="Q64">
        <v>25.618269999999999</v>
      </c>
      <c r="R64">
        <v>25.327110000000001</v>
      </c>
      <c r="S64">
        <v>24.637820000000001</v>
      </c>
      <c r="T64">
        <v>16</v>
      </c>
      <c r="U64">
        <v>9</v>
      </c>
      <c r="V64">
        <v>7</v>
      </c>
      <c r="W64">
        <v>11</v>
      </c>
      <c r="X64">
        <v>7</v>
      </c>
      <c r="Y64">
        <v>13</v>
      </c>
      <c r="Z64">
        <v>11</v>
      </c>
      <c r="AA64">
        <v>5</v>
      </c>
      <c r="AB64">
        <v>7</v>
      </c>
      <c r="AC64">
        <v>9</v>
      </c>
      <c r="AD64">
        <v>7</v>
      </c>
      <c r="AE64">
        <v>9</v>
      </c>
      <c r="AF64">
        <v>9</v>
      </c>
      <c r="AG64">
        <v>0</v>
      </c>
      <c r="AH64">
        <v>229.62</v>
      </c>
    </row>
    <row r="65" spans="1:34">
      <c r="A65" t="s">
        <v>616</v>
      </c>
      <c r="B65" s="5" t="str">
        <f>VLOOKUP(C65,[1]Sheet1!$C$2:$D$4112,2,FALSE)</f>
        <v>intermediary metabolism and respiration</v>
      </c>
      <c r="C65" t="s">
        <v>619</v>
      </c>
      <c r="D65" t="s">
        <v>617</v>
      </c>
      <c r="E65" t="s">
        <v>618</v>
      </c>
      <c r="F65">
        <v>48.857999999999997</v>
      </c>
      <c r="G65">
        <v>29.3</v>
      </c>
      <c r="H65">
        <v>21.778400000000001</v>
      </c>
      <c r="I65">
        <v>20.32216</v>
      </c>
      <c r="J65">
        <v>22.896560000000001</v>
      </c>
      <c r="K65">
        <v>23.267569999999999</v>
      </c>
      <c r="L65">
        <v>23.620419999999999</v>
      </c>
      <c r="M65">
        <v>22.31915</v>
      </c>
      <c r="N65">
        <v>22.618110000000001</v>
      </c>
      <c r="O65">
        <v>22.833639999999999</v>
      </c>
      <c r="P65">
        <v>22.914829999999998</v>
      </c>
      <c r="Q65">
        <v>19.45393</v>
      </c>
      <c r="R65">
        <v>21.813040000000001</v>
      </c>
      <c r="S65">
        <v>22.967089999999999</v>
      </c>
      <c r="T65">
        <v>8</v>
      </c>
      <c r="U65">
        <v>4</v>
      </c>
      <c r="V65">
        <v>3</v>
      </c>
      <c r="W65">
        <v>6</v>
      </c>
      <c r="X65">
        <v>5</v>
      </c>
      <c r="Y65">
        <v>6</v>
      </c>
      <c r="Z65">
        <v>5</v>
      </c>
      <c r="AA65">
        <v>1</v>
      </c>
      <c r="AB65">
        <v>5</v>
      </c>
      <c r="AC65">
        <v>2</v>
      </c>
      <c r="AD65">
        <v>1</v>
      </c>
      <c r="AE65">
        <v>7</v>
      </c>
      <c r="AF65">
        <v>6</v>
      </c>
      <c r="AG65">
        <v>0</v>
      </c>
      <c r="AH65">
        <v>49.441000000000003</v>
      </c>
    </row>
    <row r="66" spans="1:34">
      <c r="A66" t="s">
        <v>620</v>
      </c>
      <c r="B66" s="5" t="str">
        <f>VLOOKUP(C66,[1]Sheet1!$C$2:$D$4112,2,FALSE)</f>
        <v>virulence, detoxification and adaptation</v>
      </c>
      <c r="C66" t="s">
        <v>623</v>
      </c>
      <c r="D66" t="s">
        <v>621</v>
      </c>
      <c r="E66" t="s">
        <v>622</v>
      </c>
      <c r="F66">
        <v>56.515999999999998</v>
      </c>
      <c r="G66">
        <v>40</v>
      </c>
      <c r="H66">
        <v>24.183060000000001</v>
      </c>
      <c r="I66">
        <v>25.977779999999999</v>
      </c>
      <c r="J66">
        <v>24.564240000000002</v>
      </c>
      <c r="K66">
        <v>25.305150000000001</v>
      </c>
      <c r="L66">
        <v>22.76071</v>
      </c>
      <c r="M66">
        <v>26.200990000000001</v>
      </c>
      <c r="N66">
        <v>26.55687</v>
      </c>
      <c r="O66">
        <v>24.700859999999999</v>
      </c>
      <c r="P66">
        <v>25.769410000000001</v>
      </c>
      <c r="Q66">
        <v>25.232900000000001</v>
      </c>
      <c r="R66">
        <v>24.709620000000001</v>
      </c>
      <c r="S66">
        <v>22.634599999999999</v>
      </c>
      <c r="T66">
        <v>15</v>
      </c>
      <c r="U66">
        <v>7</v>
      </c>
      <c r="V66">
        <v>6</v>
      </c>
      <c r="W66">
        <v>10</v>
      </c>
      <c r="X66">
        <v>7</v>
      </c>
      <c r="Y66">
        <v>11</v>
      </c>
      <c r="Z66">
        <v>9</v>
      </c>
      <c r="AA66">
        <v>4</v>
      </c>
      <c r="AB66">
        <v>6</v>
      </c>
      <c r="AC66">
        <v>5</v>
      </c>
      <c r="AD66">
        <v>6</v>
      </c>
      <c r="AE66">
        <v>7</v>
      </c>
      <c r="AF66">
        <v>5</v>
      </c>
      <c r="AG66">
        <v>0</v>
      </c>
      <c r="AH66">
        <v>223.08</v>
      </c>
    </row>
    <row r="67" spans="1:34">
      <c r="A67" t="s">
        <v>624</v>
      </c>
      <c r="B67" s="5" t="str">
        <f>VLOOKUP(C67,[1]Sheet1!$C$2:$D$4112,2,FALSE)</f>
        <v>cell wall and cell processes</v>
      </c>
      <c r="C67" t="s">
        <v>627</v>
      </c>
      <c r="D67" t="s">
        <v>625</v>
      </c>
      <c r="E67" t="s">
        <v>626</v>
      </c>
      <c r="F67">
        <v>16.864999999999998</v>
      </c>
      <c r="G67">
        <v>42.7</v>
      </c>
      <c r="H67">
        <v>21.97953</v>
      </c>
      <c r="I67">
        <v>20.935600000000001</v>
      </c>
      <c r="J67">
        <v>22.084299999999999</v>
      </c>
      <c r="K67">
        <v>21.081800000000001</v>
      </c>
      <c r="L67">
        <v>26.011759999999999</v>
      </c>
      <c r="M67">
        <v>21.032209999999999</v>
      </c>
      <c r="N67">
        <v>23.520849999999999</v>
      </c>
      <c r="O67">
        <v>22.84741</v>
      </c>
      <c r="P67">
        <v>21.009630000000001</v>
      </c>
      <c r="Q67">
        <v>22.548819999999999</v>
      </c>
      <c r="R67">
        <v>22.302900000000001</v>
      </c>
      <c r="S67">
        <v>22.920639999999999</v>
      </c>
      <c r="T67">
        <v>4</v>
      </c>
      <c r="U67">
        <v>3</v>
      </c>
      <c r="V67">
        <v>3</v>
      </c>
      <c r="W67">
        <v>3</v>
      </c>
      <c r="X67">
        <v>2</v>
      </c>
      <c r="Y67">
        <v>4</v>
      </c>
      <c r="Z67">
        <v>3</v>
      </c>
      <c r="AA67">
        <v>2</v>
      </c>
      <c r="AB67">
        <v>3</v>
      </c>
      <c r="AC67">
        <v>3</v>
      </c>
      <c r="AD67">
        <v>2</v>
      </c>
      <c r="AE67">
        <v>4</v>
      </c>
      <c r="AF67">
        <v>4</v>
      </c>
      <c r="AG67">
        <v>0</v>
      </c>
      <c r="AH67">
        <v>45.439</v>
      </c>
    </row>
    <row r="68" spans="1:34">
      <c r="A68" t="s">
        <v>628</v>
      </c>
      <c r="B68" s="5" t="str">
        <f>VLOOKUP(C68,[1]Sheet1!$C$2:$D$4112,2,FALSE)</f>
        <v>intermediary metabolism and respiration</v>
      </c>
      <c r="C68" t="s">
        <v>631</v>
      </c>
      <c r="D68" t="s">
        <v>629</v>
      </c>
      <c r="E68" t="s">
        <v>630</v>
      </c>
      <c r="F68">
        <v>42.021000000000001</v>
      </c>
      <c r="G68">
        <v>18.5</v>
      </c>
      <c r="H68">
        <v>19.445</v>
      </c>
      <c r="I68">
        <v>18.9834</v>
      </c>
      <c r="J68">
        <v>18.735130000000002</v>
      </c>
      <c r="K68">
        <v>19.849409999999999</v>
      </c>
      <c r="L68">
        <v>18.256589999999999</v>
      </c>
      <c r="M68">
        <v>21.657139999999998</v>
      </c>
      <c r="N68">
        <v>18.793289999999999</v>
      </c>
      <c r="O68">
        <v>18.92126</v>
      </c>
      <c r="P68">
        <v>18.748059999999999</v>
      </c>
      <c r="Q68">
        <v>19.258199999999999</v>
      </c>
      <c r="R68">
        <v>19.898160000000001</v>
      </c>
      <c r="S68">
        <v>18.87885</v>
      </c>
      <c r="T68">
        <v>3</v>
      </c>
      <c r="U68">
        <v>1</v>
      </c>
      <c r="V68">
        <v>1</v>
      </c>
      <c r="W68">
        <v>1</v>
      </c>
      <c r="X68">
        <v>3</v>
      </c>
      <c r="Y68">
        <v>0</v>
      </c>
      <c r="Z68">
        <v>2</v>
      </c>
      <c r="AA68">
        <v>1</v>
      </c>
      <c r="AB68">
        <v>1</v>
      </c>
      <c r="AC68">
        <v>1</v>
      </c>
      <c r="AD68">
        <v>2</v>
      </c>
      <c r="AE68">
        <v>2</v>
      </c>
      <c r="AF68">
        <v>1</v>
      </c>
      <c r="AG68">
        <v>0</v>
      </c>
      <c r="AH68">
        <v>18.268000000000001</v>
      </c>
    </row>
    <row r="69" spans="1:34">
      <c r="A69" t="s">
        <v>632</v>
      </c>
      <c r="B69" s="5" t="str">
        <f>VLOOKUP(C69,[1]Sheet1!$C$2:$D$4112,2,FALSE)</f>
        <v>information pathways</v>
      </c>
      <c r="C69" t="s">
        <v>635</v>
      </c>
      <c r="D69" t="s">
        <v>633</v>
      </c>
      <c r="E69" t="s">
        <v>634</v>
      </c>
      <c r="F69">
        <v>40.981999999999999</v>
      </c>
      <c r="G69">
        <v>11.1</v>
      </c>
      <c r="H69">
        <v>19.719719999999999</v>
      </c>
      <c r="I69">
        <v>18.05669</v>
      </c>
      <c r="J69">
        <v>18.89104</v>
      </c>
      <c r="K69">
        <v>19.623889999999999</v>
      </c>
      <c r="L69">
        <v>17.234290000000001</v>
      </c>
      <c r="M69">
        <v>19.660419999999998</v>
      </c>
      <c r="N69">
        <v>20.628240000000002</v>
      </c>
      <c r="O69">
        <v>20.028099999999998</v>
      </c>
      <c r="P69">
        <v>18.116040000000002</v>
      </c>
      <c r="Q69">
        <v>19.419799999999999</v>
      </c>
      <c r="R69">
        <v>19.42652</v>
      </c>
      <c r="S69">
        <v>18.775379999999998</v>
      </c>
      <c r="T69">
        <v>3</v>
      </c>
      <c r="U69">
        <v>1</v>
      </c>
      <c r="V69">
        <v>1</v>
      </c>
      <c r="W69">
        <v>1</v>
      </c>
      <c r="X69">
        <v>1</v>
      </c>
      <c r="Y69">
        <v>3</v>
      </c>
      <c r="Z69">
        <v>1</v>
      </c>
      <c r="AA69">
        <v>0</v>
      </c>
      <c r="AB69">
        <v>1</v>
      </c>
      <c r="AC69">
        <v>1</v>
      </c>
      <c r="AD69">
        <v>1</v>
      </c>
      <c r="AE69">
        <v>0</v>
      </c>
      <c r="AF69">
        <v>0</v>
      </c>
      <c r="AG69">
        <v>0</v>
      </c>
      <c r="AH69">
        <v>7.7826000000000004</v>
      </c>
    </row>
    <row r="70" spans="1:34">
      <c r="A70" t="s">
        <v>636</v>
      </c>
      <c r="B70" s="5" t="str">
        <f>VLOOKUP(C70,[1]Sheet1!$C$2:$D$4112,2,FALSE)</f>
        <v>intermediary metabolism and respiration</v>
      </c>
      <c r="C70" t="s">
        <v>77</v>
      </c>
      <c r="D70" t="s">
        <v>74</v>
      </c>
      <c r="E70" t="s">
        <v>73</v>
      </c>
      <c r="F70">
        <v>23.097000000000001</v>
      </c>
      <c r="G70">
        <v>24.5</v>
      </c>
      <c r="H70">
        <v>22.856680000000001</v>
      </c>
      <c r="I70">
        <v>22.216170000000002</v>
      </c>
      <c r="J70">
        <v>18.268969999999999</v>
      </c>
      <c r="K70">
        <v>22.954029999999999</v>
      </c>
      <c r="L70">
        <v>20.587530000000001</v>
      </c>
      <c r="M70">
        <v>21.760480000000001</v>
      </c>
      <c r="N70">
        <v>19.079409999999999</v>
      </c>
      <c r="O70">
        <v>19.38279</v>
      </c>
      <c r="P70">
        <v>22.996230000000001</v>
      </c>
      <c r="Q70">
        <v>23.14256</v>
      </c>
      <c r="R70">
        <v>18.238759999999999</v>
      </c>
      <c r="S70">
        <v>19.4145</v>
      </c>
      <c r="T70">
        <v>4</v>
      </c>
      <c r="U70">
        <v>2</v>
      </c>
      <c r="V70">
        <v>2</v>
      </c>
      <c r="W70">
        <v>2</v>
      </c>
      <c r="X70">
        <v>2</v>
      </c>
      <c r="Y70">
        <v>2</v>
      </c>
      <c r="Z70">
        <v>2</v>
      </c>
      <c r="AA70">
        <v>1</v>
      </c>
      <c r="AB70">
        <v>2</v>
      </c>
      <c r="AC70">
        <v>2</v>
      </c>
      <c r="AD70">
        <v>2</v>
      </c>
      <c r="AE70">
        <v>1</v>
      </c>
      <c r="AF70">
        <v>1</v>
      </c>
      <c r="AG70">
        <v>0</v>
      </c>
      <c r="AH70">
        <v>52.372</v>
      </c>
    </row>
    <row r="71" spans="1:34">
      <c r="A71" t="s">
        <v>637</v>
      </c>
      <c r="B71" s="5" t="str">
        <f>VLOOKUP(C71,[1]Sheet1!$C$2:$D$4112,2,FALSE)</f>
        <v>Conserved hypotheticals</v>
      </c>
      <c r="C71" t="s">
        <v>640</v>
      </c>
      <c r="D71" t="s">
        <v>638</v>
      </c>
      <c r="E71" t="s">
        <v>639</v>
      </c>
      <c r="F71">
        <v>36.567</v>
      </c>
      <c r="G71">
        <v>48</v>
      </c>
      <c r="H71">
        <v>23.78077</v>
      </c>
      <c r="I71">
        <v>23.695409999999999</v>
      </c>
      <c r="J71">
        <v>23.927779999999998</v>
      </c>
      <c r="K71">
        <v>23.270420000000001</v>
      </c>
      <c r="L71">
        <v>24.810289999999998</v>
      </c>
      <c r="M71">
        <v>25.820869999999999</v>
      </c>
      <c r="N71">
        <v>24.341090000000001</v>
      </c>
      <c r="O71">
        <v>23.565000000000001</v>
      </c>
      <c r="P71">
        <v>24.12163</v>
      </c>
      <c r="Q71">
        <v>24.228390000000001</v>
      </c>
      <c r="R71">
        <v>26.27994</v>
      </c>
      <c r="S71">
        <v>23.877459999999999</v>
      </c>
      <c r="T71">
        <v>10</v>
      </c>
      <c r="U71">
        <v>6</v>
      </c>
      <c r="V71">
        <v>3</v>
      </c>
      <c r="W71">
        <v>5</v>
      </c>
      <c r="X71">
        <v>5</v>
      </c>
      <c r="Y71">
        <v>8</v>
      </c>
      <c r="Z71">
        <v>9</v>
      </c>
      <c r="AA71">
        <v>6</v>
      </c>
      <c r="AB71">
        <v>5</v>
      </c>
      <c r="AC71">
        <v>4</v>
      </c>
      <c r="AD71">
        <v>4</v>
      </c>
      <c r="AE71">
        <v>8</v>
      </c>
      <c r="AF71">
        <v>6</v>
      </c>
      <c r="AG71">
        <v>0</v>
      </c>
      <c r="AH71">
        <v>174.71</v>
      </c>
    </row>
    <row r="72" spans="1:34">
      <c r="A72" t="s">
        <v>641</v>
      </c>
      <c r="B72" s="5" t="str">
        <f>VLOOKUP(C72,[1]Sheet1!$C$2:$D$4112,2,FALSE)</f>
        <v>intermediary metabolism and respiration</v>
      </c>
      <c r="C72" t="s">
        <v>644</v>
      </c>
      <c r="D72" t="s">
        <v>642</v>
      </c>
      <c r="E72" t="s">
        <v>643</v>
      </c>
      <c r="F72">
        <v>73.912999999999997</v>
      </c>
      <c r="G72">
        <v>33.9</v>
      </c>
      <c r="H72">
        <v>23.561509999999998</v>
      </c>
      <c r="I72">
        <v>24.593029999999999</v>
      </c>
      <c r="J72">
        <v>23.707039999999999</v>
      </c>
      <c r="K72">
        <v>24.081969999999998</v>
      </c>
      <c r="L72">
        <v>22.070219999999999</v>
      </c>
      <c r="M72">
        <v>24.42323</v>
      </c>
      <c r="N72">
        <v>24.75113</v>
      </c>
      <c r="O72">
        <v>23.62143</v>
      </c>
      <c r="P72">
        <v>23.851189999999999</v>
      </c>
      <c r="Q72">
        <v>23.150829999999999</v>
      </c>
      <c r="R72">
        <v>25.101089999999999</v>
      </c>
      <c r="S72">
        <v>24.228470000000002</v>
      </c>
      <c r="T72">
        <v>15</v>
      </c>
      <c r="U72">
        <v>6</v>
      </c>
      <c r="V72">
        <v>5</v>
      </c>
      <c r="W72">
        <v>6</v>
      </c>
      <c r="X72">
        <v>7</v>
      </c>
      <c r="Y72">
        <v>9</v>
      </c>
      <c r="Z72">
        <v>4</v>
      </c>
      <c r="AA72">
        <v>4</v>
      </c>
      <c r="AB72">
        <v>6</v>
      </c>
      <c r="AC72">
        <v>3</v>
      </c>
      <c r="AD72">
        <v>6</v>
      </c>
      <c r="AE72">
        <v>11</v>
      </c>
      <c r="AF72">
        <v>9</v>
      </c>
      <c r="AG72">
        <v>0</v>
      </c>
      <c r="AH72">
        <v>119.88</v>
      </c>
    </row>
    <row r="73" spans="1:34">
      <c r="A73" t="s">
        <v>645</v>
      </c>
      <c r="B73" s="5" t="str">
        <f>VLOOKUP(C73,[1]Sheet1!$C$2:$D$4112,2,FALSE)</f>
        <v>cell wall and cell processes</v>
      </c>
      <c r="C73" t="s">
        <v>646</v>
      </c>
      <c r="D73" t="s">
        <v>18</v>
      </c>
      <c r="E73" t="s">
        <v>17</v>
      </c>
      <c r="F73">
        <v>13.874000000000001</v>
      </c>
      <c r="G73">
        <v>58.8</v>
      </c>
      <c r="H73">
        <v>18.425139999999999</v>
      </c>
      <c r="I73">
        <v>18.767230000000001</v>
      </c>
      <c r="J73">
        <v>19.133130000000001</v>
      </c>
      <c r="K73">
        <v>22.233129999999999</v>
      </c>
      <c r="L73">
        <v>18.510159999999999</v>
      </c>
      <c r="M73">
        <v>25.237680000000001</v>
      </c>
      <c r="N73">
        <v>23.38693</v>
      </c>
      <c r="O73">
        <v>22.69903</v>
      </c>
      <c r="P73">
        <v>18.007919999999999</v>
      </c>
      <c r="Q73">
        <v>22.47786</v>
      </c>
      <c r="R73">
        <v>19.097619999999999</v>
      </c>
      <c r="S73">
        <v>18.710080000000001</v>
      </c>
      <c r="T73">
        <v>3</v>
      </c>
      <c r="U73">
        <v>0</v>
      </c>
      <c r="V73">
        <v>1</v>
      </c>
      <c r="W73">
        <v>1</v>
      </c>
      <c r="X73">
        <v>2</v>
      </c>
      <c r="Y73">
        <v>2</v>
      </c>
      <c r="Z73">
        <v>2</v>
      </c>
      <c r="AA73">
        <v>2</v>
      </c>
      <c r="AB73">
        <v>2</v>
      </c>
      <c r="AC73">
        <v>1</v>
      </c>
      <c r="AD73">
        <v>1</v>
      </c>
      <c r="AE73">
        <v>2</v>
      </c>
      <c r="AF73">
        <v>0</v>
      </c>
      <c r="AG73">
        <v>0</v>
      </c>
      <c r="AH73">
        <v>23.414999999999999</v>
      </c>
    </row>
    <row r="74" spans="1:34">
      <c r="A74" t="s">
        <v>647</v>
      </c>
      <c r="B74" s="5" t="str">
        <f>VLOOKUP(C74,[1]Sheet1!$C$2:$D$4112,2,FALSE)</f>
        <v>Regulatory proteins</v>
      </c>
      <c r="C74" t="s">
        <v>650</v>
      </c>
      <c r="D74" t="s">
        <v>648</v>
      </c>
      <c r="E74" t="s">
        <v>649</v>
      </c>
      <c r="F74">
        <v>53.125</v>
      </c>
      <c r="G74">
        <v>18.8</v>
      </c>
      <c r="H74">
        <v>21.609690000000001</v>
      </c>
      <c r="I74">
        <v>22.56813</v>
      </c>
      <c r="J74">
        <v>22.332899999999999</v>
      </c>
      <c r="K74">
        <v>22.894400000000001</v>
      </c>
      <c r="L74">
        <v>17.671420000000001</v>
      </c>
      <c r="M74">
        <v>21.90503</v>
      </c>
      <c r="N74">
        <v>19.534050000000001</v>
      </c>
      <c r="O74">
        <v>18.289020000000001</v>
      </c>
      <c r="P74">
        <v>18.14217</v>
      </c>
      <c r="Q74">
        <v>20.936900000000001</v>
      </c>
      <c r="R74">
        <v>21.655650000000001</v>
      </c>
      <c r="S74">
        <v>21.75601</v>
      </c>
      <c r="T74">
        <v>5</v>
      </c>
      <c r="U74">
        <v>2</v>
      </c>
      <c r="V74">
        <v>2</v>
      </c>
      <c r="W74">
        <v>4</v>
      </c>
      <c r="X74">
        <v>4</v>
      </c>
      <c r="Y74">
        <v>1</v>
      </c>
      <c r="Z74">
        <v>3</v>
      </c>
      <c r="AA74">
        <v>0</v>
      </c>
      <c r="AB74">
        <v>1</v>
      </c>
      <c r="AC74">
        <v>1</v>
      </c>
      <c r="AD74">
        <v>2</v>
      </c>
      <c r="AE74">
        <v>2</v>
      </c>
      <c r="AF74">
        <v>3</v>
      </c>
      <c r="AG74">
        <v>0</v>
      </c>
      <c r="AH74">
        <v>13.403</v>
      </c>
    </row>
    <row r="75" spans="1:34">
      <c r="A75" t="s">
        <v>651</v>
      </c>
      <c r="B75" s="5" t="str">
        <f>VLOOKUP(C75,[1]Sheet1!$C$2:$D$4112,2,FALSE)</f>
        <v>lipid metabolism</v>
      </c>
      <c r="C75" t="s">
        <v>654</v>
      </c>
      <c r="D75" t="s">
        <v>652</v>
      </c>
      <c r="E75" t="s">
        <v>653</v>
      </c>
      <c r="F75">
        <v>33.027000000000001</v>
      </c>
      <c r="G75">
        <v>49.1</v>
      </c>
      <c r="H75">
        <v>24.748940000000001</v>
      </c>
      <c r="I75">
        <v>24.68929</v>
      </c>
      <c r="J75">
        <v>25.084720000000001</v>
      </c>
      <c r="K75">
        <v>26.126380000000001</v>
      </c>
      <c r="L75">
        <v>17.88157</v>
      </c>
      <c r="M75">
        <v>25.14845</v>
      </c>
      <c r="N75">
        <v>23.434149999999999</v>
      </c>
      <c r="O75">
        <v>25.339600000000001</v>
      </c>
      <c r="P75">
        <v>24.354140000000001</v>
      </c>
      <c r="Q75">
        <v>24.352720000000001</v>
      </c>
      <c r="R75">
        <v>23.558119999999999</v>
      </c>
      <c r="S75">
        <v>23.177399999999999</v>
      </c>
      <c r="T75">
        <v>9</v>
      </c>
      <c r="U75">
        <v>7</v>
      </c>
      <c r="V75">
        <v>7</v>
      </c>
      <c r="W75">
        <v>8</v>
      </c>
      <c r="X75">
        <v>7</v>
      </c>
      <c r="Y75">
        <v>0</v>
      </c>
      <c r="Z75">
        <v>7</v>
      </c>
      <c r="AA75">
        <v>4</v>
      </c>
      <c r="AB75">
        <v>6</v>
      </c>
      <c r="AC75">
        <v>6</v>
      </c>
      <c r="AD75">
        <v>5</v>
      </c>
      <c r="AE75">
        <v>7</v>
      </c>
      <c r="AF75">
        <v>5</v>
      </c>
      <c r="AG75">
        <v>0</v>
      </c>
      <c r="AH75">
        <v>113.57</v>
      </c>
    </row>
    <row r="76" spans="1:34">
      <c r="A76" t="s">
        <v>655</v>
      </c>
      <c r="B76" s="5" t="str">
        <f>VLOOKUP(C76,[1]Sheet1!$C$2:$D$4112,2,FALSE)</f>
        <v>lipid metabolism</v>
      </c>
      <c r="C76" t="s">
        <v>658</v>
      </c>
      <c r="D76" t="s">
        <v>656</v>
      </c>
      <c r="E76" t="s">
        <v>657</v>
      </c>
      <c r="F76">
        <v>63.494</v>
      </c>
      <c r="G76">
        <v>26.6</v>
      </c>
      <c r="H76">
        <v>22.707059999999998</v>
      </c>
      <c r="I76">
        <v>23.812059999999999</v>
      </c>
      <c r="J76">
        <v>23.93778</v>
      </c>
      <c r="K76">
        <v>24.159690000000001</v>
      </c>
      <c r="L76">
        <v>21.589300000000001</v>
      </c>
      <c r="M76">
        <v>23.801539999999999</v>
      </c>
      <c r="N76">
        <v>22.464279999999999</v>
      </c>
      <c r="O76">
        <v>23.207920000000001</v>
      </c>
      <c r="P76">
        <v>22.888670000000001</v>
      </c>
      <c r="Q76">
        <v>22.29185</v>
      </c>
      <c r="R76">
        <v>23.3581</v>
      </c>
      <c r="S76">
        <v>20.721170000000001</v>
      </c>
      <c r="T76">
        <v>11</v>
      </c>
      <c r="U76">
        <v>4</v>
      </c>
      <c r="V76">
        <v>3</v>
      </c>
      <c r="W76">
        <v>8</v>
      </c>
      <c r="X76">
        <v>10</v>
      </c>
      <c r="Y76">
        <v>5</v>
      </c>
      <c r="Z76">
        <v>7</v>
      </c>
      <c r="AA76">
        <v>4</v>
      </c>
      <c r="AB76">
        <v>5</v>
      </c>
      <c r="AC76">
        <v>3</v>
      </c>
      <c r="AD76">
        <v>4</v>
      </c>
      <c r="AE76">
        <v>9</v>
      </c>
      <c r="AF76">
        <v>4</v>
      </c>
      <c r="AG76">
        <v>0</v>
      </c>
      <c r="AH76">
        <v>90.766999999999996</v>
      </c>
    </row>
    <row r="77" spans="1:34">
      <c r="A77" t="s">
        <v>659</v>
      </c>
      <c r="B77" s="5" t="str">
        <f>VLOOKUP(C77,[1]Sheet1!$C$2:$D$4112,2,FALSE)</f>
        <v>cell wall and cell processes</v>
      </c>
      <c r="C77" t="s">
        <v>662</v>
      </c>
      <c r="D77" t="s">
        <v>660</v>
      </c>
      <c r="E77" t="s">
        <v>661</v>
      </c>
      <c r="F77">
        <v>39.518000000000001</v>
      </c>
      <c r="G77">
        <v>51</v>
      </c>
      <c r="H77">
        <v>21.643280000000001</v>
      </c>
      <c r="I77">
        <v>23.563949999999998</v>
      </c>
      <c r="J77">
        <v>22.208600000000001</v>
      </c>
      <c r="K77">
        <v>23.11748</v>
      </c>
      <c r="L77">
        <v>23.810490000000001</v>
      </c>
      <c r="M77">
        <v>24.836390000000002</v>
      </c>
      <c r="N77">
        <v>22.476990000000001</v>
      </c>
      <c r="O77">
        <v>21.890450000000001</v>
      </c>
      <c r="P77">
        <v>19.535900000000002</v>
      </c>
      <c r="Q77">
        <v>22.03106</v>
      </c>
      <c r="R77">
        <v>24.43892</v>
      </c>
      <c r="S77">
        <v>22.54194</v>
      </c>
      <c r="T77">
        <v>13</v>
      </c>
      <c r="U77">
        <v>9</v>
      </c>
      <c r="V77">
        <v>3</v>
      </c>
      <c r="W77">
        <v>11</v>
      </c>
      <c r="X77">
        <v>6</v>
      </c>
      <c r="Y77">
        <v>11</v>
      </c>
      <c r="Z77">
        <v>8</v>
      </c>
      <c r="AA77">
        <v>3</v>
      </c>
      <c r="AB77">
        <v>3</v>
      </c>
      <c r="AC77">
        <v>1</v>
      </c>
      <c r="AD77">
        <v>3</v>
      </c>
      <c r="AE77">
        <v>10</v>
      </c>
      <c r="AF77">
        <v>10</v>
      </c>
      <c r="AG77">
        <v>0</v>
      </c>
      <c r="AH77">
        <v>102.09</v>
      </c>
    </row>
    <row r="78" spans="1:34">
      <c r="A78" t="s">
        <v>663</v>
      </c>
      <c r="B78" s="5" t="str">
        <f>VLOOKUP(C78,[1]Sheet1!$C$2:$D$4112,2,FALSE)</f>
        <v>lipid metabolism</v>
      </c>
      <c r="C78" t="s">
        <v>666</v>
      </c>
      <c r="D78" t="s">
        <v>664</v>
      </c>
      <c r="E78" t="s">
        <v>665</v>
      </c>
      <c r="F78">
        <v>46.83</v>
      </c>
      <c r="G78">
        <v>80.2</v>
      </c>
      <c r="H78">
        <v>27.267579999999999</v>
      </c>
      <c r="I78">
        <v>27.293420000000001</v>
      </c>
      <c r="J78">
        <v>27.378489999999999</v>
      </c>
      <c r="K78">
        <v>27.939609999999998</v>
      </c>
      <c r="L78">
        <v>26.794270000000001</v>
      </c>
      <c r="M78">
        <v>28.71519</v>
      </c>
      <c r="N78">
        <v>27.955490000000001</v>
      </c>
      <c r="O78">
        <v>27.77693</v>
      </c>
      <c r="P78">
        <v>27.34545</v>
      </c>
      <c r="Q78">
        <v>28.054600000000001</v>
      </c>
      <c r="R78">
        <v>28.239319999999999</v>
      </c>
      <c r="S78">
        <v>26.681509999999999</v>
      </c>
      <c r="T78">
        <v>22</v>
      </c>
      <c r="U78">
        <v>19</v>
      </c>
      <c r="V78">
        <v>12</v>
      </c>
      <c r="W78">
        <v>20</v>
      </c>
      <c r="X78">
        <v>17</v>
      </c>
      <c r="Y78">
        <v>19</v>
      </c>
      <c r="Z78">
        <v>18</v>
      </c>
      <c r="AA78">
        <v>10</v>
      </c>
      <c r="AB78">
        <v>13</v>
      </c>
      <c r="AC78">
        <v>14</v>
      </c>
      <c r="AD78">
        <v>10</v>
      </c>
      <c r="AE78">
        <v>18</v>
      </c>
      <c r="AF78">
        <v>19</v>
      </c>
      <c r="AG78">
        <v>0</v>
      </c>
      <c r="AH78">
        <v>323.31</v>
      </c>
    </row>
    <row r="79" spans="1:34">
      <c r="A79" t="s">
        <v>667</v>
      </c>
      <c r="B79" s="5" t="str">
        <f>VLOOKUP(C79,[1]Sheet1!$C$2:$D$4112,2,FALSE)</f>
        <v>intermediary metabolism and respiration</v>
      </c>
      <c r="C79" t="s">
        <v>670</v>
      </c>
      <c r="D79" t="s">
        <v>668</v>
      </c>
      <c r="E79" t="s">
        <v>669</v>
      </c>
      <c r="F79">
        <v>28.626000000000001</v>
      </c>
      <c r="G79">
        <v>46.8</v>
      </c>
      <c r="H79">
        <v>21.540379999999999</v>
      </c>
      <c r="I79">
        <v>20.486799999999999</v>
      </c>
      <c r="J79">
        <v>21.204190000000001</v>
      </c>
      <c r="K79">
        <v>19.768280000000001</v>
      </c>
      <c r="L79">
        <v>25.143830000000001</v>
      </c>
      <c r="M79">
        <v>21.597829999999998</v>
      </c>
      <c r="N79">
        <v>20.722010000000001</v>
      </c>
      <c r="O79">
        <v>19.572890000000001</v>
      </c>
      <c r="P79">
        <v>21.115279999999998</v>
      </c>
      <c r="Q79">
        <v>19.487780000000001</v>
      </c>
      <c r="R79">
        <v>21.817260000000001</v>
      </c>
      <c r="S79">
        <v>22.88448</v>
      </c>
      <c r="T79">
        <v>10</v>
      </c>
      <c r="U79">
        <v>9</v>
      </c>
      <c r="V79">
        <v>3</v>
      </c>
      <c r="W79">
        <v>9</v>
      </c>
      <c r="X79">
        <v>4</v>
      </c>
      <c r="Y79">
        <v>9</v>
      </c>
      <c r="Z79">
        <v>6</v>
      </c>
      <c r="AA79">
        <v>3</v>
      </c>
      <c r="AB79">
        <v>2</v>
      </c>
      <c r="AC79">
        <v>5</v>
      </c>
      <c r="AD79">
        <v>1</v>
      </c>
      <c r="AE79">
        <v>9</v>
      </c>
      <c r="AF79">
        <v>6</v>
      </c>
      <c r="AG79">
        <v>0</v>
      </c>
      <c r="AH79">
        <v>74</v>
      </c>
    </row>
    <row r="80" spans="1:34">
      <c r="A80" t="s">
        <v>671</v>
      </c>
      <c r="B80" s="5" t="str">
        <f>VLOOKUP(C80,[1]Sheet1!$C$2:$D$4112,2,FALSE)</f>
        <v>Regulatory proteins</v>
      </c>
      <c r="C80" t="s">
        <v>674</v>
      </c>
      <c r="D80" t="s">
        <v>672</v>
      </c>
      <c r="E80" t="s">
        <v>673</v>
      </c>
      <c r="F80">
        <v>15.364000000000001</v>
      </c>
      <c r="G80">
        <v>55.7</v>
      </c>
      <c r="H80">
        <v>22.89228</v>
      </c>
      <c r="I80">
        <v>19.419160000000002</v>
      </c>
      <c r="J80">
        <v>22.274439999999998</v>
      </c>
      <c r="K80">
        <v>20.65814</v>
      </c>
      <c r="L80">
        <v>24.212820000000001</v>
      </c>
      <c r="M80">
        <v>20.80884</v>
      </c>
      <c r="N80">
        <v>22.123950000000001</v>
      </c>
      <c r="O80">
        <v>20.925999999999998</v>
      </c>
      <c r="P80">
        <v>21.878039999999999</v>
      </c>
      <c r="Q80">
        <v>18.94313</v>
      </c>
      <c r="R80">
        <v>20.095970000000001</v>
      </c>
      <c r="S80">
        <v>21.359279999999998</v>
      </c>
      <c r="T80">
        <v>6</v>
      </c>
      <c r="U80">
        <v>5</v>
      </c>
      <c r="V80">
        <v>1</v>
      </c>
      <c r="W80">
        <v>3</v>
      </c>
      <c r="X80">
        <v>2</v>
      </c>
      <c r="Y80">
        <v>5</v>
      </c>
      <c r="Z80">
        <v>3</v>
      </c>
      <c r="AA80">
        <v>2</v>
      </c>
      <c r="AB80">
        <v>1</v>
      </c>
      <c r="AC80">
        <v>2</v>
      </c>
      <c r="AD80">
        <v>1</v>
      </c>
      <c r="AE80">
        <v>2</v>
      </c>
      <c r="AF80">
        <v>2</v>
      </c>
      <c r="AG80">
        <v>0</v>
      </c>
      <c r="AH80">
        <v>37.405000000000001</v>
      </c>
    </row>
    <row r="81" spans="1:34">
      <c r="A81" t="s">
        <v>675</v>
      </c>
      <c r="B81" s="5" t="str">
        <f>VLOOKUP(C81,[1]Sheet1!$C$2:$D$4112,2,FALSE)</f>
        <v>Conserved hypotheticals</v>
      </c>
      <c r="C81" t="s">
        <v>678</v>
      </c>
      <c r="D81" t="s">
        <v>676</v>
      </c>
      <c r="E81" t="s">
        <v>677</v>
      </c>
      <c r="F81">
        <v>19.062999999999999</v>
      </c>
      <c r="G81">
        <v>24.7</v>
      </c>
      <c r="H81">
        <v>17.30958</v>
      </c>
      <c r="I81">
        <v>17.90483</v>
      </c>
      <c r="J81">
        <v>17.30443</v>
      </c>
      <c r="K81">
        <v>18.731580000000001</v>
      </c>
      <c r="L81">
        <v>17.69839</v>
      </c>
      <c r="M81">
        <v>18.401250000000001</v>
      </c>
      <c r="N81">
        <v>18.06476</v>
      </c>
      <c r="O81">
        <v>18.79335</v>
      </c>
      <c r="P81">
        <v>17.536249999999999</v>
      </c>
      <c r="Q81">
        <v>18.737110000000001</v>
      </c>
      <c r="R81">
        <v>16.871469999999999</v>
      </c>
      <c r="S81">
        <v>18.18468</v>
      </c>
      <c r="T81">
        <v>3</v>
      </c>
      <c r="U81">
        <v>1</v>
      </c>
      <c r="V81">
        <v>1</v>
      </c>
      <c r="W81">
        <v>1</v>
      </c>
      <c r="X81">
        <v>2</v>
      </c>
      <c r="Y81">
        <v>1</v>
      </c>
      <c r="Z81">
        <v>2</v>
      </c>
      <c r="AA81">
        <v>1</v>
      </c>
      <c r="AB81">
        <v>2</v>
      </c>
      <c r="AC81">
        <v>1</v>
      </c>
      <c r="AD81">
        <v>1</v>
      </c>
      <c r="AE81">
        <v>2</v>
      </c>
      <c r="AF81">
        <v>3</v>
      </c>
      <c r="AG81">
        <v>0</v>
      </c>
      <c r="AH81">
        <v>9.0912000000000006</v>
      </c>
    </row>
    <row r="82" spans="1:34">
      <c r="A82" t="s">
        <v>679</v>
      </c>
      <c r="B82" s="5" t="str">
        <f>VLOOKUP(C82,[1]Sheet1!$C$2:$D$4112,2,FALSE)</f>
        <v>intermediary metabolism and respiration</v>
      </c>
      <c r="C82" t="s">
        <v>682</v>
      </c>
      <c r="D82" t="s">
        <v>680</v>
      </c>
      <c r="E82" t="s">
        <v>681</v>
      </c>
      <c r="F82">
        <v>23.218</v>
      </c>
      <c r="G82">
        <v>53.7</v>
      </c>
      <c r="H82">
        <v>20.109169999999999</v>
      </c>
      <c r="I82">
        <v>20.777560000000001</v>
      </c>
      <c r="J82">
        <v>21.534500000000001</v>
      </c>
      <c r="K82">
        <v>20.67306</v>
      </c>
      <c r="L82">
        <v>20.94407</v>
      </c>
      <c r="M82">
        <v>21.00601</v>
      </c>
      <c r="N82">
        <v>20.823920000000001</v>
      </c>
      <c r="O82">
        <v>20.29064</v>
      </c>
      <c r="P82">
        <v>20.76539</v>
      </c>
      <c r="Q82">
        <v>19.28792</v>
      </c>
      <c r="R82">
        <v>22.783570000000001</v>
      </c>
      <c r="S82">
        <v>20.108789999999999</v>
      </c>
      <c r="T82">
        <v>9</v>
      </c>
      <c r="U82">
        <v>2</v>
      </c>
      <c r="V82">
        <v>3</v>
      </c>
      <c r="W82">
        <v>4</v>
      </c>
      <c r="X82">
        <v>5</v>
      </c>
      <c r="Y82">
        <v>7</v>
      </c>
      <c r="Z82">
        <v>2</v>
      </c>
      <c r="AA82">
        <v>2</v>
      </c>
      <c r="AB82">
        <v>4</v>
      </c>
      <c r="AC82">
        <v>2</v>
      </c>
      <c r="AD82">
        <v>1</v>
      </c>
      <c r="AE82">
        <v>6</v>
      </c>
      <c r="AF82">
        <v>3</v>
      </c>
      <c r="AG82">
        <v>0</v>
      </c>
      <c r="AH82">
        <v>29.361999999999998</v>
      </c>
    </row>
    <row r="83" spans="1:34">
      <c r="A83" t="s">
        <v>683</v>
      </c>
      <c r="B83" s="5" t="str">
        <f>VLOOKUP(C83,[1]Sheet1!$C$2:$D$4112,2,FALSE)</f>
        <v>virulence, detoxification and adaptation</v>
      </c>
      <c r="C83" t="s">
        <v>686</v>
      </c>
      <c r="D83" t="s">
        <v>684</v>
      </c>
      <c r="E83" t="s">
        <v>685</v>
      </c>
      <c r="F83">
        <v>9.1142000000000003</v>
      </c>
      <c r="G83">
        <v>75.3</v>
      </c>
      <c r="H83">
        <v>20.993690000000001</v>
      </c>
      <c r="I83">
        <v>21.481339999999999</v>
      </c>
      <c r="J83">
        <v>21.236660000000001</v>
      </c>
      <c r="K83">
        <v>18.244340000000001</v>
      </c>
      <c r="L83">
        <v>21.674569999999999</v>
      </c>
      <c r="M83">
        <v>20.37124</v>
      </c>
      <c r="N83">
        <v>21.548400000000001</v>
      </c>
      <c r="O83">
        <v>19.490449999999999</v>
      </c>
      <c r="P83">
        <v>19.868469999999999</v>
      </c>
      <c r="Q83">
        <v>19.26041</v>
      </c>
      <c r="R83">
        <v>18.615189999999998</v>
      </c>
      <c r="S83">
        <v>22.02861</v>
      </c>
      <c r="T83">
        <v>5</v>
      </c>
      <c r="U83">
        <v>3</v>
      </c>
      <c r="V83">
        <v>3</v>
      </c>
      <c r="W83">
        <v>3</v>
      </c>
      <c r="X83">
        <v>0</v>
      </c>
      <c r="Y83">
        <v>5</v>
      </c>
      <c r="Z83">
        <v>3</v>
      </c>
      <c r="AA83">
        <v>3</v>
      </c>
      <c r="AB83">
        <v>0</v>
      </c>
      <c r="AC83">
        <v>1</v>
      </c>
      <c r="AD83">
        <v>0</v>
      </c>
      <c r="AE83">
        <v>1</v>
      </c>
      <c r="AF83">
        <v>3</v>
      </c>
      <c r="AG83">
        <v>0</v>
      </c>
      <c r="AH83">
        <v>56.706000000000003</v>
      </c>
    </row>
    <row r="84" spans="1:34">
      <c r="A84" t="s">
        <v>687</v>
      </c>
      <c r="B84" s="5" t="str">
        <f>VLOOKUP(C84,[1]Sheet1!$C$2:$D$4112,2,FALSE)</f>
        <v>cell wall and cell processes</v>
      </c>
      <c r="C84" t="s">
        <v>690</v>
      </c>
      <c r="D84" t="s">
        <v>688</v>
      </c>
      <c r="E84" t="s">
        <v>689</v>
      </c>
      <c r="F84">
        <v>50.201999999999998</v>
      </c>
      <c r="G84">
        <v>12.2</v>
      </c>
      <c r="H84">
        <v>24.279160000000001</v>
      </c>
      <c r="I84">
        <v>18.56382</v>
      </c>
      <c r="J84">
        <v>25.820920000000001</v>
      </c>
      <c r="K84">
        <v>23.6279</v>
      </c>
      <c r="L84">
        <v>17.78997</v>
      </c>
      <c r="M84">
        <v>23.025449999999999</v>
      </c>
      <c r="N84">
        <v>20.11234</v>
      </c>
      <c r="O84">
        <v>22.750910000000001</v>
      </c>
      <c r="P84">
        <v>23.571380000000001</v>
      </c>
      <c r="Q84">
        <v>22.20598</v>
      </c>
      <c r="R84">
        <v>19.400200000000002</v>
      </c>
      <c r="S84">
        <v>22.771249999999998</v>
      </c>
      <c r="T84">
        <v>2</v>
      </c>
      <c r="U84">
        <v>2</v>
      </c>
      <c r="V84">
        <v>1</v>
      </c>
      <c r="W84">
        <v>2</v>
      </c>
      <c r="X84">
        <v>2</v>
      </c>
      <c r="Y84">
        <v>0</v>
      </c>
      <c r="Z84">
        <v>2</v>
      </c>
      <c r="AA84">
        <v>0</v>
      </c>
      <c r="AB84">
        <v>2</v>
      </c>
      <c r="AC84">
        <v>2</v>
      </c>
      <c r="AD84">
        <v>2</v>
      </c>
      <c r="AE84">
        <v>0</v>
      </c>
      <c r="AF84">
        <v>1</v>
      </c>
      <c r="AG84">
        <v>0</v>
      </c>
      <c r="AH84">
        <v>20.754000000000001</v>
      </c>
    </row>
    <row r="85" spans="1:34">
      <c r="A85" t="s">
        <v>691</v>
      </c>
      <c r="B85" s="5" t="str">
        <f>VLOOKUP(C85,[1]Sheet1!$C$2:$D$4112,2,FALSE)</f>
        <v>intermediary metabolism and respiration</v>
      </c>
      <c r="C85" t="s">
        <v>694</v>
      </c>
      <c r="D85" t="s">
        <v>692</v>
      </c>
      <c r="E85" t="s">
        <v>693</v>
      </c>
      <c r="F85">
        <v>31.867000000000001</v>
      </c>
      <c r="G85">
        <v>45.2</v>
      </c>
      <c r="H85">
        <v>24.404900000000001</v>
      </c>
      <c r="I85">
        <v>25.011590000000002</v>
      </c>
      <c r="J85">
        <v>23.080539999999999</v>
      </c>
      <c r="K85">
        <v>23.104780000000002</v>
      </c>
      <c r="L85">
        <v>17.091290000000001</v>
      </c>
      <c r="M85">
        <v>22.462910000000001</v>
      </c>
      <c r="N85">
        <v>19.419630000000002</v>
      </c>
      <c r="O85">
        <v>23.000859999999999</v>
      </c>
      <c r="P85">
        <v>23.99239</v>
      </c>
      <c r="Q85">
        <v>23.755109999999998</v>
      </c>
      <c r="R85">
        <v>22.773859999999999</v>
      </c>
      <c r="S85">
        <v>18.701059999999998</v>
      </c>
      <c r="T85">
        <v>7</v>
      </c>
      <c r="U85">
        <v>4</v>
      </c>
      <c r="V85">
        <v>2</v>
      </c>
      <c r="W85">
        <v>3</v>
      </c>
      <c r="X85">
        <v>4</v>
      </c>
      <c r="Y85">
        <v>2</v>
      </c>
      <c r="Z85">
        <v>4</v>
      </c>
      <c r="AA85">
        <v>1</v>
      </c>
      <c r="AB85">
        <v>3</v>
      </c>
      <c r="AC85">
        <v>4</v>
      </c>
      <c r="AD85">
        <v>2</v>
      </c>
      <c r="AE85">
        <v>4</v>
      </c>
      <c r="AF85">
        <v>1</v>
      </c>
      <c r="AG85">
        <v>0</v>
      </c>
      <c r="AH85">
        <v>44.384999999999998</v>
      </c>
    </row>
    <row r="86" spans="1:34">
      <c r="A86" t="s">
        <v>695</v>
      </c>
      <c r="B86" s="5" t="str">
        <f>VLOOKUP(C86,[1]Sheet1!$C$2:$D$4112,2,FALSE)</f>
        <v>Conserved hypotheticals</v>
      </c>
      <c r="C86" t="s">
        <v>696</v>
      </c>
      <c r="D86" t="s">
        <v>156</v>
      </c>
      <c r="E86" t="s">
        <v>155</v>
      </c>
      <c r="F86">
        <v>57.326999999999998</v>
      </c>
      <c r="G86">
        <v>18.899999999999999</v>
      </c>
      <c r="H86">
        <v>19.3872</v>
      </c>
      <c r="I86">
        <v>20.506550000000001</v>
      </c>
      <c r="J86">
        <v>22.218070000000001</v>
      </c>
      <c r="K86">
        <v>22.42642</v>
      </c>
      <c r="L86">
        <v>19.024539999999998</v>
      </c>
      <c r="M86">
        <v>22.686029999999999</v>
      </c>
      <c r="N86">
        <v>19.76831</v>
      </c>
      <c r="O86">
        <v>19.902940000000001</v>
      </c>
      <c r="P86">
        <v>19.61082</v>
      </c>
      <c r="Q86">
        <v>19.243099999999998</v>
      </c>
      <c r="R86">
        <v>17.441020000000002</v>
      </c>
      <c r="S86">
        <v>18.24391</v>
      </c>
      <c r="T86">
        <v>4</v>
      </c>
      <c r="U86">
        <v>1</v>
      </c>
      <c r="V86">
        <v>0</v>
      </c>
      <c r="W86">
        <v>2</v>
      </c>
      <c r="X86">
        <v>3</v>
      </c>
      <c r="Y86">
        <v>1</v>
      </c>
      <c r="Z86">
        <v>2</v>
      </c>
      <c r="AA86">
        <v>0</v>
      </c>
      <c r="AB86">
        <v>1</v>
      </c>
      <c r="AC86">
        <v>1</v>
      </c>
      <c r="AD86">
        <v>0</v>
      </c>
      <c r="AE86">
        <v>1</v>
      </c>
      <c r="AF86">
        <v>0</v>
      </c>
      <c r="AG86">
        <v>0</v>
      </c>
      <c r="AH86">
        <v>16.591999999999999</v>
      </c>
    </row>
    <row r="87" spans="1:34">
      <c r="A87" t="s">
        <v>697</v>
      </c>
      <c r="B87" s="5" t="str">
        <f>VLOOKUP(C87,[1]Sheet1!$C$2:$D$4112,2,FALSE)</f>
        <v>cell wall and cell processes</v>
      </c>
      <c r="C87" t="s">
        <v>700</v>
      </c>
      <c r="D87" t="s">
        <v>698</v>
      </c>
      <c r="E87" t="s">
        <v>699</v>
      </c>
      <c r="F87">
        <v>68.105999999999995</v>
      </c>
      <c r="G87">
        <v>18.7</v>
      </c>
      <c r="H87">
        <v>21.474019999999999</v>
      </c>
      <c r="I87">
        <v>21.227820000000001</v>
      </c>
      <c r="J87">
        <v>22.011340000000001</v>
      </c>
      <c r="K87">
        <v>22.052949999999999</v>
      </c>
      <c r="L87">
        <v>19.83541</v>
      </c>
      <c r="M87">
        <v>19.768319999999999</v>
      </c>
      <c r="N87">
        <v>20.203589999999998</v>
      </c>
      <c r="O87">
        <v>21.39095</v>
      </c>
      <c r="P87">
        <v>21.28031</v>
      </c>
      <c r="Q87">
        <v>20.354769999999998</v>
      </c>
      <c r="R87">
        <v>19.105309999999999</v>
      </c>
      <c r="S87">
        <v>20.652550000000002</v>
      </c>
      <c r="T87">
        <v>9</v>
      </c>
      <c r="U87">
        <v>2</v>
      </c>
      <c r="V87">
        <v>3</v>
      </c>
      <c r="W87">
        <v>4</v>
      </c>
      <c r="X87">
        <v>5</v>
      </c>
      <c r="Y87">
        <v>4</v>
      </c>
      <c r="Z87">
        <v>4</v>
      </c>
      <c r="AA87">
        <v>3</v>
      </c>
      <c r="AB87">
        <v>5</v>
      </c>
      <c r="AC87">
        <v>3</v>
      </c>
      <c r="AD87">
        <v>3</v>
      </c>
      <c r="AE87">
        <v>3</v>
      </c>
      <c r="AF87">
        <v>2</v>
      </c>
      <c r="AG87">
        <v>0</v>
      </c>
      <c r="AH87">
        <v>25.561</v>
      </c>
    </row>
    <row r="88" spans="1:34">
      <c r="A88" t="s">
        <v>701</v>
      </c>
      <c r="B88" s="5" t="str">
        <f>VLOOKUP(C88,[1]Sheet1!$C$2:$D$4112,2,FALSE)</f>
        <v>cell wall and cell processes</v>
      </c>
      <c r="C88" t="s">
        <v>704</v>
      </c>
      <c r="D88" t="s">
        <v>702</v>
      </c>
      <c r="E88" t="s">
        <v>703</v>
      </c>
      <c r="F88">
        <v>35.932000000000002</v>
      </c>
      <c r="G88">
        <v>28.1</v>
      </c>
      <c r="H88">
        <v>18.371670000000002</v>
      </c>
      <c r="I88">
        <v>20.912759999999999</v>
      </c>
      <c r="J88">
        <v>22.662659999999999</v>
      </c>
      <c r="K88">
        <v>20.882930000000002</v>
      </c>
      <c r="L88">
        <v>16.813780000000001</v>
      </c>
      <c r="M88">
        <v>21.458490000000001</v>
      </c>
      <c r="N88">
        <v>17.590859999999999</v>
      </c>
      <c r="O88">
        <v>17.54325</v>
      </c>
      <c r="P88">
        <v>20.215170000000001</v>
      </c>
      <c r="Q88">
        <v>19.767679999999999</v>
      </c>
      <c r="R88">
        <v>18.449249999999999</v>
      </c>
      <c r="S88">
        <v>19.50956</v>
      </c>
      <c r="T88">
        <v>6</v>
      </c>
      <c r="U88">
        <v>2</v>
      </c>
      <c r="V88">
        <v>2</v>
      </c>
      <c r="W88">
        <v>3</v>
      </c>
      <c r="X88">
        <v>5</v>
      </c>
      <c r="Y88">
        <v>3</v>
      </c>
      <c r="Z88">
        <v>2</v>
      </c>
      <c r="AA88">
        <v>1</v>
      </c>
      <c r="AB88">
        <v>2</v>
      </c>
      <c r="AC88">
        <v>1</v>
      </c>
      <c r="AD88">
        <v>0</v>
      </c>
      <c r="AE88">
        <v>1</v>
      </c>
      <c r="AF88">
        <v>0</v>
      </c>
      <c r="AG88">
        <v>0</v>
      </c>
      <c r="AH88">
        <v>14.878</v>
      </c>
    </row>
    <row r="89" spans="1:34">
      <c r="A89" t="s">
        <v>705</v>
      </c>
      <c r="B89" s="5" t="str">
        <f>VLOOKUP(C89,[1]Sheet1!$C$2:$D$4112,2,FALSE)</f>
        <v>cell wall and cell processes</v>
      </c>
      <c r="C89" t="s">
        <v>708</v>
      </c>
      <c r="D89" t="s">
        <v>706</v>
      </c>
      <c r="E89" t="s">
        <v>707</v>
      </c>
      <c r="F89">
        <v>23.681999999999999</v>
      </c>
      <c r="G89">
        <v>45.2</v>
      </c>
      <c r="H89">
        <v>25.480709999999998</v>
      </c>
      <c r="I89">
        <v>27.04926</v>
      </c>
      <c r="J89">
        <v>26.476780000000002</v>
      </c>
      <c r="K89">
        <v>25.968360000000001</v>
      </c>
      <c r="L89">
        <v>26.314720000000001</v>
      </c>
      <c r="M89">
        <v>27.603149999999999</v>
      </c>
      <c r="N89">
        <v>27.20909</v>
      </c>
      <c r="O89">
        <v>26.14715</v>
      </c>
      <c r="P89">
        <v>25.310289999999998</v>
      </c>
      <c r="Q89">
        <v>27.516680000000001</v>
      </c>
      <c r="R89">
        <v>27.2666</v>
      </c>
      <c r="S89">
        <v>26.21762</v>
      </c>
      <c r="T89">
        <v>5</v>
      </c>
      <c r="U89">
        <v>5</v>
      </c>
      <c r="V89">
        <v>2</v>
      </c>
      <c r="W89">
        <v>5</v>
      </c>
      <c r="X89">
        <v>3</v>
      </c>
      <c r="Y89">
        <v>4</v>
      </c>
      <c r="Z89">
        <v>5</v>
      </c>
      <c r="AA89">
        <v>3</v>
      </c>
      <c r="AB89">
        <v>2</v>
      </c>
      <c r="AC89">
        <v>3</v>
      </c>
      <c r="AD89">
        <v>2</v>
      </c>
      <c r="AE89">
        <v>5</v>
      </c>
      <c r="AF89">
        <v>4</v>
      </c>
      <c r="AG89">
        <v>0</v>
      </c>
      <c r="AH89">
        <v>18.576000000000001</v>
      </c>
    </row>
    <row r="90" spans="1:34">
      <c r="A90" t="s">
        <v>709</v>
      </c>
      <c r="B90" s="5" t="str">
        <f>VLOOKUP(C90,[1]Sheet1!$C$2:$D$4112,2,FALSE)</f>
        <v>cell wall and cell processes</v>
      </c>
      <c r="C90" t="s">
        <v>712</v>
      </c>
      <c r="D90" t="s">
        <v>710</v>
      </c>
      <c r="E90" t="s">
        <v>711</v>
      </c>
      <c r="F90">
        <v>25.613</v>
      </c>
      <c r="G90">
        <v>9.6999999999999993</v>
      </c>
      <c r="H90">
        <v>18.918959999999998</v>
      </c>
      <c r="I90">
        <v>19.352779999999999</v>
      </c>
      <c r="J90">
        <v>20.21003</v>
      </c>
      <c r="K90">
        <v>18.341390000000001</v>
      </c>
      <c r="L90">
        <v>17.405329999999999</v>
      </c>
      <c r="M90">
        <v>18.254840000000002</v>
      </c>
      <c r="N90">
        <v>19.603549999999998</v>
      </c>
      <c r="O90">
        <v>19.29044</v>
      </c>
      <c r="P90">
        <v>19.475639999999999</v>
      </c>
      <c r="Q90">
        <v>19.572410000000001</v>
      </c>
      <c r="R90">
        <v>19.158899999999999</v>
      </c>
      <c r="S90">
        <v>18.2729</v>
      </c>
      <c r="T90">
        <v>2</v>
      </c>
      <c r="U90">
        <v>2</v>
      </c>
      <c r="V90">
        <v>1</v>
      </c>
      <c r="W90">
        <v>2</v>
      </c>
      <c r="X90">
        <v>2</v>
      </c>
      <c r="Y90">
        <v>1</v>
      </c>
      <c r="Z90">
        <v>2</v>
      </c>
      <c r="AA90">
        <v>0</v>
      </c>
      <c r="AB90">
        <v>0</v>
      </c>
      <c r="AC90">
        <v>1</v>
      </c>
      <c r="AD90">
        <v>0</v>
      </c>
      <c r="AE90">
        <v>1</v>
      </c>
      <c r="AF90">
        <v>0</v>
      </c>
      <c r="AG90">
        <v>0</v>
      </c>
      <c r="AH90">
        <v>39.783999999999999</v>
      </c>
    </row>
    <row r="91" spans="1:34">
      <c r="A91" t="s">
        <v>713</v>
      </c>
      <c r="B91" s="5" t="str">
        <f>VLOOKUP(C91,[1]Sheet1!$C$2:$D$4112,2,FALSE)</f>
        <v>Conserved hypotheticals</v>
      </c>
      <c r="C91" t="s">
        <v>716</v>
      </c>
      <c r="D91" t="s">
        <v>714</v>
      </c>
      <c r="E91" t="s">
        <v>715</v>
      </c>
      <c r="F91">
        <v>13.948</v>
      </c>
      <c r="G91">
        <v>74.2</v>
      </c>
      <c r="H91">
        <v>25.909669999999998</v>
      </c>
      <c r="I91">
        <v>26.189879999999999</v>
      </c>
      <c r="J91">
        <v>26.189920000000001</v>
      </c>
      <c r="K91">
        <v>25.676189999999998</v>
      </c>
      <c r="L91">
        <v>25.589839999999999</v>
      </c>
      <c r="M91">
        <v>25.75797</v>
      </c>
      <c r="N91">
        <v>26.733630000000002</v>
      </c>
      <c r="O91">
        <v>25.742349999999998</v>
      </c>
      <c r="P91">
        <v>26.37933</v>
      </c>
      <c r="Q91">
        <v>27.746700000000001</v>
      </c>
      <c r="R91">
        <v>28.79832</v>
      </c>
      <c r="S91">
        <v>27.170739999999999</v>
      </c>
      <c r="T91">
        <v>6</v>
      </c>
      <c r="U91">
        <v>4</v>
      </c>
      <c r="V91">
        <v>4</v>
      </c>
      <c r="W91">
        <v>4</v>
      </c>
      <c r="X91">
        <v>2</v>
      </c>
      <c r="Y91">
        <v>6</v>
      </c>
      <c r="Z91">
        <v>4</v>
      </c>
      <c r="AA91">
        <v>4</v>
      </c>
      <c r="AB91">
        <v>3</v>
      </c>
      <c r="AC91">
        <v>4</v>
      </c>
      <c r="AD91">
        <v>2</v>
      </c>
      <c r="AE91">
        <v>5</v>
      </c>
      <c r="AF91">
        <v>5</v>
      </c>
      <c r="AG91">
        <v>0</v>
      </c>
      <c r="AH91">
        <v>86.549000000000007</v>
      </c>
    </row>
    <row r="92" spans="1:34">
      <c r="A92" t="s">
        <v>717</v>
      </c>
      <c r="B92" s="5" t="str">
        <f>VLOOKUP(C92,[1]Sheet1!$C$2:$D$4112,2,FALSE)</f>
        <v>cell wall and cell processes</v>
      </c>
      <c r="C92" t="s">
        <v>720</v>
      </c>
      <c r="D92" t="s">
        <v>718</v>
      </c>
      <c r="E92" t="s">
        <v>719</v>
      </c>
      <c r="F92">
        <v>70.046000000000006</v>
      </c>
      <c r="G92">
        <v>7.2</v>
      </c>
      <c r="H92">
        <v>21.291879999999999</v>
      </c>
      <c r="I92">
        <v>20.039090000000002</v>
      </c>
      <c r="J92">
        <v>17.530519999999999</v>
      </c>
      <c r="K92">
        <v>21.95692</v>
      </c>
      <c r="L92">
        <v>20.3308</v>
      </c>
      <c r="M92">
        <v>22.094169999999998</v>
      </c>
      <c r="N92">
        <v>19.46358</v>
      </c>
      <c r="O92">
        <v>21.599049999999998</v>
      </c>
      <c r="P92">
        <v>21.045179999999998</v>
      </c>
      <c r="Q92">
        <v>21.61401</v>
      </c>
      <c r="R92">
        <v>21.333469999999998</v>
      </c>
      <c r="S92">
        <v>18.42614</v>
      </c>
      <c r="T92">
        <v>4</v>
      </c>
      <c r="U92">
        <v>2</v>
      </c>
      <c r="V92">
        <v>0</v>
      </c>
      <c r="W92">
        <v>1</v>
      </c>
      <c r="X92">
        <v>3</v>
      </c>
      <c r="Y92">
        <v>3</v>
      </c>
      <c r="Z92">
        <v>2</v>
      </c>
      <c r="AA92">
        <v>1</v>
      </c>
      <c r="AB92">
        <v>2</v>
      </c>
      <c r="AC92">
        <v>0</v>
      </c>
      <c r="AD92">
        <v>2</v>
      </c>
      <c r="AE92">
        <v>2</v>
      </c>
      <c r="AF92">
        <v>1</v>
      </c>
      <c r="AG92">
        <v>0</v>
      </c>
      <c r="AH92">
        <v>23.774999999999999</v>
      </c>
    </row>
    <row r="93" spans="1:34">
      <c r="A93" t="s">
        <v>721</v>
      </c>
      <c r="B93" s="5" t="str">
        <f>VLOOKUP(C93,[1]Sheet1!$C$2:$D$4112,2,FALSE)</f>
        <v>cell wall and cell processes</v>
      </c>
      <c r="C93" t="s">
        <v>724</v>
      </c>
      <c r="D93" t="s">
        <v>722</v>
      </c>
      <c r="E93" t="s">
        <v>723</v>
      </c>
      <c r="F93">
        <v>36.597000000000001</v>
      </c>
      <c r="G93">
        <v>43.9</v>
      </c>
      <c r="H93">
        <v>24.028929999999999</v>
      </c>
      <c r="I93">
        <v>24.565760000000001</v>
      </c>
      <c r="J93">
        <v>24.871780000000001</v>
      </c>
      <c r="K93">
        <v>24.234690000000001</v>
      </c>
      <c r="L93">
        <v>23.908390000000001</v>
      </c>
      <c r="M93">
        <v>24.6615</v>
      </c>
      <c r="N93">
        <v>24.736809999999998</v>
      </c>
      <c r="O93">
        <v>23.506519999999998</v>
      </c>
      <c r="P93">
        <v>24.58032</v>
      </c>
      <c r="Q93">
        <v>23.789750000000002</v>
      </c>
      <c r="R93">
        <v>24.137979999999999</v>
      </c>
      <c r="S93">
        <v>17.72616</v>
      </c>
      <c r="T93">
        <v>10</v>
      </c>
      <c r="U93">
        <v>2</v>
      </c>
      <c r="V93">
        <v>2</v>
      </c>
      <c r="W93">
        <v>3</v>
      </c>
      <c r="X93">
        <v>3</v>
      </c>
      <c r="Y93">
        <v>6</v>
      </c>
      <c r="Z93">
        <v>4</v>
      </c>
      <c r="AA93">
        <v>3</v>
      </c>
      <c r="AB93">
        <v>4</v>
      </c>
      <c r="AC93">
        <v>2</v>
      </c>
      <c r="AD93">
        <v>4</v>
      </c>
      <c r="AE93">
        <v>5</v>
      </c>
      <c r="AF93">
        <v>1</v>
      </c>
      <c r="AG93">
        <v>0</v>
      </c>
      <c r="AH93">
        <v>102.65</v>
      </c>
    </row>
    <row r="94" spans="1:34">
      <c r="A94" t="s">
        <v>725</v>
      </c>
      <c r="B94" s="5" t="str">
        <f>VLOOKUP(C94,[1]Sheet1!$C$2:$D$4112,2,FALSE)</f>
        <v>cell wall and cell processes</v>
      </c>
      <c r="C94" t="s">
        <v>728</v>
      </c>
      <c r="D94" t="s">
        <v>726</v>
      </c>
      <c r="E94" t="s">
        <v>727</v>
      </c>
      <c r="F94">
        <v>29.981999999999999</v>
      </c>
      <c r="G94">
        <v>44.4</v>
      </c>
      <c r="H94">
        <v>19.303049999999999</v>
      </c>
      <c r="I94">
        <v>18.692080000000001</v>
      </c>
      <c r="J94">
        <v>18.67604</v>
      </c>
      <c r="K94">
        <v>17.963419999999999</v>
      </c>
      <c r="L94">
        <v>22.547219999999999</v>
      </c>
      <c r="M94">
        <v>18.812999999999999</v>
      </c>
      <c r="N94">
        <v>19.659369999999999</v>
      </c>
      <c r="O94">
        <v>18.911840000000002</v>
      </c>
      <c r="P94">
        <v>19.338059999999999</v>
      </c>
      <c r="Q94">
        <v>19.73893</v>
      </c>
      <c r="R94">
        <v>20.339300000000001</v>
      </c>
      <c r="S94">
        <v>20.345379999999999</v>
      </c>
      <c r="T94">
        <v>8</v>
      </c>
      <c r="U94">
        <v>2</v>
      </c>
      <c r="V94">
        <v>1</v>
      </c>
      <c r="W94">
        <v>4</v>
      </c>
      <c r="X94">
        <v>2</v>
      </c>
      <c r="Y94">
        <v>7</v>
      </c>
      <c r="Z94">
        <v>2</v>
      </c>
      <c r="AA94">
        <v>1</v>
      </c>
      <c r="AB94">
        <v>0</v>
      </c>
      <c r="AC94">
        <v>2</v>
      </c>
      <c r="AD94">
        <v>0</v>
      </c>
      <c r="AE94">
        <v>4</v>
      </c>
      <c r="AF94">
        <v>5</v>
      </c>
      <c r="AG94">
        <v>0</v>
      </c>
      <c r="AH94">
        <v>25.63</v>
      </c>
    </row>
    <row r="95" spans="1:34">
      <c r="A95" t="s">
        <v>729</v>
      </c>
      <c r="B95" s="5" t="str">
        <f>VLOOKUP(C95,[1]Sheet1!$C$2:$D$4112,2,FALSE)</f>
        <v>virulence, detoxification and adaptation</v>
      </c>
      <c r="C95" t="s">
        <v>732</v>
      </c>
      <c r="D95" t="s">
        <v>730</v>
      </c>
      <c r="E95" t="s">
        <v>731</v>
      </c>
      <c r="F95">
        <v>8.1951000000000001</v>
      </c>
      <c r="G95">
        <v>73.3</v>
      </c>
      <c r="H95">
        <v>18.72092</v>
      </c>
      <c r="I95">
        <v>19.511099999999999</v>
      </c>
      <c r="J95">
        <v>18.809889999999999</v>
      </c>
      <c r="K95">
        <v>18.835909999999998</v>
      </c>
      <c r="L95">
        <v>21.590119999999999</v>
      </c>
      <c r="M95">
        <v>18.703410000000002</v>
      </c>
      <c r="N95">
        <v>19.464130000000001</v>
      </c>
      <c r="O95">
        <v>19.33907</v>
      </c>
      <c r="P95">
        <v>19.077549999999999</v>
      </c>
      <c r="Q95">
        <v>19.58671</v>
      </c>
      <c r="R95">
        <v>19.50149</v>
      </c>
      <c r="S95">
        <v>19.854659999999999</v>
      </c>
      <c r="T95">
        <v>4</v>
      </c>
      <c r="U95">
        <v>1</v>
      </c>
      <c r="V95">
        <v>0</v>
      </c>
      <c r="W95">
        <v>2</v>
      </c>
      <c r="X95">
        <v>1</v>
      </c>
      <c r="Y95">
        <v>3</v>
      </c>
      <c r="Z95">
        <v>2</v>
      </c>
      <c r="AA95">
        <v>1</v>
      </c>
      <c r="AB95">
        <v>1</v>
      </c>
      <c r="AC95">
        <v>2</v>
      </c>
      <c r="AD95">
        <v>0</v>
      </c>
      <c r="AE95">
        <v>3</v>
      </c>
      <c r="AF95">
        <v>2</v>
      </c>
      <c r="AG95">
        <v>0</v>
      </c>
      <c r="AH95">
        <v>27.721</v>
      </c>
    </row>
    <row r="96" spans="1:34">
      <c r="A96" t="s">
        <v>733</v>
      </c>
      <c r="B96" s="5" t="str">
        <f>VLOOKUP(C96,[1]Sheet1!$C$2:$D$4112,2,FALSE)</f>
        <v>intermediary metabolism and respiration</v>
      </c>
      <c r="C96" t="s">
        <v>736</v>
      </c>
      <c r="D96" t="s">
        <v>734</v>
      </c>
      <c r="E96" t="s">
        <v>735</v>
      </c>
      <c r="F96">
        <v>18.928999999999998</v>
      </c>
      <c r="G96">
        <v>55.4</v>
      </c>
      <c r="H96">
        <v>21.560669999999998</v>
      </c>
      <c r="I96">
        <v>22.204940000000001</v>
      </c>
      <c r="J96">
        <v>21.315560000000001</v>
      </c>
      <c r="K96">
        <v>23.25638</v>
      </c>
      <c r="L96">
        <v>20.271730000000002</v>
      </c>
      <c r="M96">
        <v>22.62368</v>
      </c>
      <c r="N96">
        <v>22.045300000000001</v>
      </c>
      <c r="O96">
        <v>23.128979999999999</v>
      </c>
      <c r="P96">
        <v>21.69183</v>
      </c>
      <c r="Q96">
        <v>22.71461</v>
      </c>
      <c r="R96">
        <v>23.743549999999999</v>
      </c>
      <c r="S96">
        <v>21.88364</v>
      </c>
      <c r="T96">
        <v>7</v>
      </c>
      <c r="U96">
        <v>3</v>
      </c>
      <c r="V96">
        <v>4</v>
      </c>
      <c r="W96">
        <v>5</v>
      </c>
      <c r="X96">
        <v>4</v>
      </c>
      <c r="Y96">
        <v>5</v>
      </c>
      <c r="Z96">
        <v>3</v>
      </c>
      <c r="AA96">
        <v>4</v>
      </c>
      <c r="AB96">
        <v>3</v>
      </c>
      <c r="AC96">
        <v>4</v>
      </c>
      <c r="AD96">
        <v>4</v>
      </c>
      <c r="AE96">
        <v>6</v>
      </c>
      <c r="AF96">
        <v>4</v>
      </c>
      <c r="AG96">
        <v>0</v>
      </c>
      <c r="AH96">
        <v>60.652999999999999</v>
      </c>
    </row>
    <row r="97" spans="1:34">
      <c r="A97" t="s">
        <v>737</v>
      </c>
      <c r="B97" s="5" t="str">
        <f>VLOOKUP(C97,[1]Sheet1!$C$2:$D$4112,2,FALSE)</f>
        <v>lipid metabolism</v>
      </c>
      <c r="C97" t="s">
        <v>740</v>
      </c>
      <c r="D97" t="s">
        <v>738</v>
      </c>
      <c r="E97" t="s">
        <v>739</v>
      </c>
      <c r="F97">
        <v>32.680999999999997</v>
      </c>
      <c r="G97">
        <v>83.6</v>
      </c>
      <c r="H97">
        <v>25.627759999999999</v>
      </c>
      <c r="I97">
        <v>25.307300000000001</v>
      </c>
      <c r="J97">
        <v>25.31662</v>
      </c>
      <c r="K97">
        <v>25.98227</v>
      </c>
      <c r="L97">
        <v>21.376390000000001</v>
      </c>
      <c r="M97">
        <v>26.11026</v>
      </c>
      <c r="N97">
        <v>24.905000000000001</v>
      </c>
      <c r="O97">
        <v>25.917929999999998</v>
      </c>
      <c r="P97">
        <v>24.667249999999999</v>
      </c>
      <c r="Q97">
        <v>25.59693</v>
      </c>
      <c r="R97">
        <v>25.720330000000001</v>
      </c>
      <c r="S97">
        <v>24.74945</v>
      </c>
      <c r="T97">
        <v>16</v>
      </c>
      <c r="U97">
        <v>9</v>
      </c>
      <c r="V97">
        <v>9</v>
      </c>
      <c r="W97">
        <v>13</v>
      </c>
      <c r="X97">
        <v>8</v>
      </c>
      <c r="Y97">
        <v>11</v>
      </c>
      <c r="Z97">
        <v>10</v>
      </c>
      <c r="AA97">
        <v>10</v>
      </c>
      <c r="AB97">
        <v>7</v>
      </c>
      <c r="AC97">
        <v>8</v>
      </c>
      <c r="AD97">
        <v>7</v>
      </c>
      <c r="AE97">
        <v>12</v>
      </c>
      <c r="AF97">
        <v>11</v>
      </c>
      <c r="AG97">
        <v>0</v>
      </c>
      <c r="AH97">
        <v>113.42</v>
      </c>
    </row>
    <row r="98" spans="1:34">
      <c r="A98" t="s">
        <v>741</v>
      </c>
      <c r="B98" s="5" t="str">
        <f>VLOOKUP(C98,[1]Sheet1!$C$2:$D$4112,2,FALSE)</f>
        <v>cell wall and cell processes</v>
      </c>
      <c r="C98" t="s">
        <v>744</v>
      </c>
      <c r="D98" t="s">
        <v>742</v>
      </c>
      <c r="E98" t="s">
        <v>743</v>
      </c>
      <c r="F98">
        <v>39.393999999999998</v>
      </c>
      <c r="G98">
        <v>42.3</v>
      </c>
      <c r="H98">
        <v>22.969740000000002</v>
      </c>
      <c r="I98">
        <v>21.837959999999999</v>
      </c>
      <c r="J98">
        <v>21.815460000000002</v>
      </c>
      <c r="K98">
        <v>24.082699999999999</v>
      </c>
      <c r="L98">
        <v>21.89086</v>
      </c>
      <c r="M98">
        <v>23.70683</v>
      </c>
      <c r="N98">
        <v>22.049800000000001</v>
      </c>
      <c r="O98">
        <v>23.967279999999999</v>
      </c>
      <c r="P98">
        <v>21.773260000000001</v>
      </c>
      <c r="Q98">
        <v>23.25217</v>
      </c>
      <c r="R98">
        <v>23.22645</v>
      </c>
      <c r="S98">
        <v>22.706340000000001</v>
      </c>
      <c r="T98">
        <v>10</v>
      </c>
      <c r="U98">
        <v>6</v>
      </c>
      <c r="V98">
        <v>4</v>
      </c>
      <c r="W98">
        <v>6</v>
      </c>
      <c r="X98">
        <v>3</v>
      </c>
      <c r="Y98">
        <v>8</v>
      </c>
      <c r="Z98">
        <v>4</v>
      </c>
      <c r="AA98">
        <v>4</v>
      </c>
      <c r="AB98">
        <v>3</v>
      </c>
      <c r="AC98">
        <v>4</v>
      </c>
      <c r="AD98">
        <v>2</v>
      </c>
      <c r="AE98">
        <v>7</v>
      </c>
      <c r="AF98">
        <v>6</v>
      </c>
      <c r="AG98">
        <v>0</v>
      </c>
      <c r="AH98">
        <v>49.378999999999998</v>
      </c>
    </row>
    <row r="99" spans="1:34">
      <c r="A99" t="s">
        <v>745</v>
      </c>
      <c r="B99" s="5" t="str">
        <f>VLOOKUP(C99,[1]Sheet1!$C$2:$D$4112,2,FALSE)</f>
        <v>Conserved hypotheticals</v>
      </c>
      <c r="C99" t="s">
        <v>748</v>
      </c>
      <c r="D99" t="s">
        <v>746</v>
      </c>
      <c r="E99" t="s">
        <v>747</v>
      </c>
      <c r="F99">
        <v>29.22</v>
      </c>
      <c r="G99">
        <v>20.6</v>
      </c>
      <c r="H99">
        <v>21.55931</v>
      </c>
      <c r="I99">
        <v>19.672920000000001</v>
      </c>
      <c r="J99">
        <v>22.267140000000001</v>
      </c>
      <c r="K99">
        <v>22.499040000000001</v>
      </c>
      <c r="L99">
        <v>17.7499</v>
      </c>
      <c r="M99">
        <v>21.818239999999999</v>
      </c>
      <c r="N99">
        <v>19.930789999999998</v>
      </c>
      <c r="O99">
        <v>22.066020000000002</v>
      </c>
      <c r="P99">
        <v>21.418900000000001</v>
      </c>
      <c r="Q99">
        <v>19.95195</v>
      </c>
      <c r="R99">
        <v>18.266909999999999</v>
      </c>
      <c r="S99">
        <v>22.708490000000001</v>
      </c>
      <c r="T99">
        <v>3</v>
      </c>
      <c r="U99">
        <v>2</v>
      </c>
      <c r="V99">
        <v>1</v>
      </c>
      <c r="W99">
        <v>3</v>
      </c>
      <c r="X99">
        <v>3</v>
      </c>
      <c r="Y99">
        <v>0</v>
      </c>
      <c r="Z99">
        <v>2</v>
      </c>
      <c r="AA99">
        <v>0</v>
      </c>
      <c r="AB99">
        <v>2</v>
      </c>
      <c r="AC99">
        <v>3</v>
      </c>
      <c r="AD99">
        <v>1</v>
      </c>
      <c r="AE99">
        <v>1</v>
      </c>
      <c r="AF99">
        <v>3</v>
      </c>
      <c r="AG99">
        <v>0</v>
      </c>
      <c r="AH99">
        <v>120.58</v>
      </c>
    </row>
    <row r="100" spans="1:34">
      <c r="A100" t="s">
        <v>749</v>
      </c>
      <c r="B100" s="5" t="str">
        <f>VLOOKUP(C100,[1]Sheet1!$C$2:$D$4112,2,FALSE)</f>
        <v>virulence, detoxification and adaptation</v>
      </c>
      <c r="C100" t="s">
        <v>752</v>
      </c>
      <c r="D100" t="s">
        <v>750</v>
      </c>
      <c r="E100" t="s">
        <v>751</v>
      </c>
      <c r="F100">
        <v>9.1689000000000007</v>
      </c>
      <c r="G100">
        <v>17.3</v>
      </c>
      <c r="H100">
        <v>19.72777</v>
      </c>
      <c r="I100">
        <v>18.45383</v>
      </c>
      <c r="J100">
        <v>19.202629999999999</v>
      </c>
      <c r="K100">
        <v>18.99025</v>
      </c>
      <c r="L100">
        <v>20.250959999999999</v>
      </c>
      <c r="M100">
        <v>18.76707</v>
      </c>
      <c r="N100">
        <v>20.173690000000001</v>
      </c>
      <c r="O100">
        <v>20.234110000000001</v>
      </c>
      <c r="P100">
        <v>19.707609999999999</v>
      </c>
      <c r="Q100">
        <v>19.885639999999999</v>
      </c>
      <c r="R100">
        <v>17.628990000000002</v>
      </c>
      <c r="S100">
        <v>20.240629999999999</v>
      </c>
      <c r="T100">
        <v>1</v>
      </c>
      <c r="U100">
        <v>1</v>
      </c>
      <c r="V100">
        <v>0</v>
      </c>
      <c r="W100">
        <v>1</v>
      </c>
      <c r="X100">
        <v>0</v>
      </c>
      <c r="Y100">
        <v>1</v>
      </c>
      <c r="Z100">
        <v>1</v>
      </c>
      <c r="AA100">
        <v>1</v>
      </c>
      <c r="AB100">
        <v>0</v>
      </c>
      <c r="AC100">
        <v>1</v>
      </c>
      <c r="AD100">
        <v>0</v>
      </c>
      <c r="AE100">
        <v>1</v>
      </c>
      <c r="AF100">
        <v>1</v>
      </c>
      <c r="AG100">
        <v>0</v>
      </c>
      <c r="AH100">
        <v>9.3597999999999999</v>
      </c>
    </row>
    <row r="101" spans="1:34">
      <c r="A101" t="s">
        <v>753</v>
      </c>
      <c r="B101" s="5" t="str">
        <f>VLOOKUP(C101,[1]Sheet1!$C$2:$D$4112,2,FALSE)</f>
        <v>cell wall and cell processes</v>
      </c>
      <c r="C101" t="s">
        <v>756</v>
      </c>
      <c r="D101" t="s">
        <v>754</v>
      </c>
      <c r="E101" t="s">
        <v>755</v>
      </c>
      <c r="F101">
        <v>35.405000000000001</v>
      </c>
      <c r="G101">
        <v>18.600000000000001</v>
      </c>
      <c r="H101">
        <v>19.13814</v>
      </c>
      <c r="I101">
        <v>18.389720000000001</v>
      </c>
      <c r="J101">
        <v>18.717490000000002</v>
      </c>
      <c r="K101">
        <v>18.61778</v>
      </c>
      <c r="L101">
        <v>19.227429999999998</v>
      </c>
      <c r="M101">
        <v>20.095330000000001</v>
      </c>
      <c r="N101">
        <v>20.039719999999999</v>
      </c>
      <c r="O101">
        <v>18.890740000000001</v>
      </c>
      <c r="P101">
        <v>18.91994</v>
      </c>
      <c r="Q101">
        <v>19.839860000000002</v>
      </c>
      <c r="R101">
        <v>20.912320000000001</v>
      </c>
      <c r="S101">
        <v>20.02769</v>
      </c>
      <c r="T101">
        <v>5</v>
      </c>
      <c r="U101">
        <v>2</v>
      </c>
      <c r="V101">
        <v>2</v>
      </c>
      <c r="W101">
        <v>2</v>
      </c>
      <c r="X101">
        <v>2</v>
      </c>
      <c r="Y101">
        <v>3</v>
      </c>
      <c r="Z101">
        <v>4</v>
      </c>
      <c r="AA101">
        <v>2</v>
      </c>
      <c r="AB101">
        <v>1</v>
      </c>
      <c r="AC101">
        <v>2</v>
      </c>
      <c r="AD101">
        <v>1</v>
      </c>
      <c r="AE101">
        <v>2</v>
      </c>
      <c r="AF101">
        <v>2</v>
      </c>
      <c r="AG101">
        <v>0</v>
      </c>
      <c r="AH101">
        <v>84.442999999999998</v>
      </c>
    </row>
    <row r="102" spans="1:34">
      <c r="A102" t="s">
        <v>757</v>
      </c>
      <c r="B102" s="5" t="str">
        <f>VLOOKUP(C102,[1]Sheet1!$C$2:$D$4112,2,FALSE)</f>
        <v>Conserved hypotheticals</v>
      </c>
      <c r="C102" t="s">
        <v>760</v>
      </c>
      <c r="D102" t="s">
        <v>758</v>
      </c>
      <c r="E102" t="s">
        <v>759</v>
      </c>
      <c r="F102">
        <v>18.379000000000001</v>
      </c>
      <c r="G102">
        <v>23</v>
      </c>
      <c r="H102">
        <v>18.331530000000001</v>
      </c>
      <c r="I102">
        <v>19.90353</v>
      </c>
      <c r="J102">
        <v>21.08699</v>
      </c>
      <c r="K102">
        <v>21.677019999999999</v>
      </c>
      <c r="L102">
        <v>17.704550000000001</v>
      </c>
      <c r="M102">
        <v>20.628270000000001</v>
      </c>
      <c r="N102">
        <v>21.73413</v>
      </c>
      <c r="O102">
        <v>22.896820000000002</v>
      </c>
      <c r="P102">
        <v>25.092410000000001</v>
      </c>
      <c r="Q102">
        <v>24.054490000000001</v>
      </c>
      <c r="R102">
        <v>22.61637</v>
      </c>
      <c r="S102">
        <v>18.718769999999999</v>
      </c>
      <c r="T102">
        <v>3</v>
      </c>
      <c r="U102">
        <v>1</v>
      </c>
      <c r="V102">
        <v>2</v>
      </c>
      <c r="W102">
        <v>2</v>
      </c>
      <c r="X102">
        <v>2</v>
      </c>
      <c r="Y102">
        <v>1</v>
      </c>
      <c r="Z102">
        <v>3</v>
      </c>
      <c r="AA102">
        <v>2</v>
      </c>
      <c r="AB102">
        <v>2</v>
      </c>
      <c r="AC102">
        <v>3</v>
      </c>
      <c r="AD102">
        <v>3</v>
      </c>
      <c r="AE102">
        <v>2</v>
      </c>
      <c r="AF102">
        <v>1</v>
      </c>
      <c r="AG102">
        <v>0</v>
      </c>
      <c r="AH102">
        <v>19.218</v>
      </c>
    </row>
    <row r="103" spans="1:34">
      <c r="A103" t="s">
        <v>761</v>
      </c>
      <c r="B103" s="5" t="str">
        <f>VLOOKUP(C103,[1]Sheet1!$C$2:$D$4112,2,FALSE)</f>
        <v>Conserved hypotheticals</v>
      </c>
      <c r="C103" t="s">
        <v>764</v>
      </c>
      <c r="D103" t="s">
        <v>762</v>
      </c>
      <c r="E103" t="s">
        <v>763</v>
      </c>
      <c r="F103">
        <v>12.076000000000001</v>
      </c>
      <c r="G103">
        <v>20.2</v>
      </c>
      <c r="H103">
        <v>20.21904</v>
      </c>
      <c r="I103">
        <v>19.664339999999999</v>
      </c>
      <c r="J103">
        <v>20.09995</v>
      </c>
      <c r="K103">
        <v>19.89846</v>
      </c>
      <c r="L103">
        <v>18.392520000000001</v>
      </c>
      <c r="M103">
        <v>19.38739</v>
      </c>
      <c r="N103">
        <v>20.199079999999999</v>
      </c>
      <c r="O103">
        <v>19.441790000000001</v>
      </c>
      <c r="P103">
        <v>20.047940000000001</v>
      </c>
      <c r="Q103">
        <v>19.537800000000001</v>
      </c>
      <c r="R103">
        <v>17.770949999999999</v>
      </c>
      <c r="S103">
        <v>19.67632</v>
      </c>
      <c r="T103">
        <v>1</v>
      </c>
      <c r="U103">
        <v>1</v>
      </c>
      <c r="V103">
        <v>0</v>
      </c>
      <c r="W103">
        <v>1</v>
      </c>
      <c r="X103">
        <v>1</v>
      </c>
      <c r="Y103">
        <v>0</v>
      </c>
      <c r="Z103">
        <v>1</v>
      </c>
      <c r="AA103">
        <v>1</v>
      </c>
      <c r="AB103">
        <v>1</v>
      </c>
      <c r="AC103">
        <v>0</v>
      </c>
      <c r="AD103">
        <v>0</v>
      </c>
      <c r="AE103">
        <v>0</v>
      </c>
      <c r="AF103">
        <v>0</v>
      </c>
      <c r="AG103">
        <v>2.2431999999999999E-3</v>
      </c>
      <c r="AH103">
        <v>2.6484999999999999</v>
      </c>
    </row>
    <row r="104" spans="1:34">
      <c r="A104" t="s">
        <v>765</v>
      </c>
      <c r="B104" s="5" t="str">
        <f>VLOOKUP(C104,[1]Sheet1!$C$2:$D$4112,2,FALSE)</f>
        <v>cell wall and cell processes</v>
      </c>
      <c r="C104" t="s">
        <v>768</v>
      </c>
      <c r="D104" t="s">
        <v>766</v>
      </c>
      <c r="E104" t="s">
        <v>767</v>
      </c>
      <c r="F104">
        <v>52.042000000000002</v>
      </c>
      <c r="G104">
        <v>56.4</v>
      </c>
      <c r="H104">
        <v>24.16844</v>
      </c>
      <c r="I104">
        <v>25.238489999999999</v>
      </c>
      <c r="J104">
        <v>24.354810000000001</v>
      </c>
      <c r="K104">
        <v>24.9498</v>
      </c>
      <c r="L104">
        <v>25.13477</v>
      </c>
      <c r="M104">
        <v>24.694659999999999</v>
      </c>
      <c r="N104">
        <v>25.197150000000001</v>
      </c>
      <c r="O104">
        <v>25.41348</v>
      </c>
      <c r="P104">
        <v>24.301169999999999</v>
      </c>
      <c r="Q104">
        <v>25.49701</v>
      </c>
      <c r="R104">
        <v>25.243400000000001</v>
      </c>
      <c r="S104">
        <v>24.404640000000001</v>
      </c>
      <c r="T104">
        <v>19</v>
      </c>
      <c r="U104">
        <v>7</v>
      </c>
      <c r="V104">
        <v>4</v>
      </c>
      <c r="W104">
        <v>11</v>
      </c>
      <c r="X104">
        <v>8</v>
      </c>
      <c r="Y104">
        <v>16</v>
      </c>
      <c r="Z104">
        <v>11</v>
      </c>
      <c r="AA104">
        <v>3</v>
      </c>
      <c r="AB104">
        <v>5</v>
      </c>
      <c r="AC104">
        <v>7</v>
      </c>
      <c r="AD104">
        <v>5</v>
      </c>
      <c r="AE104">
        <v>13</v>
      </c>
      <c r="AF104">
        <v>8</v>
      </c>
      <c r="AG104">
        <v>0</v>
      </c>
      <c r="AH104">
        <v>163.71</v>
      </c>
    </row>
    <row r="105" spans="1:34">
      <c r="A105" t="s">
        <v>769</v>
      </c>
      <c r="B105" s="5" t="str">
        <f>VLOOKUP(C105,[1]Sheet1!$C$2:$D$4112,2,FALSE)</f>
        <v>Conserved hypotheticals</v>
      </c>
      <c r="C105" t="s">
        <v>772</v>
      </c>
      <c r="D105" t="s">
        <v>770</v>
      </c>
      <c r="E105" t="s">
        <v>771</v>
      </c>
      <c r="F105">
        <v>18.957999999999998</v>
      </c>
      <c r="G105">
        <v>38</v>
      </c>
      <c r="H105">
        <v>20.521999999999998</v>
      </c>
      <c r="I105">
        <v>20.11299</v>
      </c>
      <c r="J105">
        <v>19.687049999999999</v>
      </c>
      <c r="K105">
        <v>21.077120000000001</v>
      </c>
      <c r="L105">
        <v>17.592680000000001</v>
      </c>
      <c r="M105">
        <v>21.785049999999998</v>
      </c>
      <c r="N105">
        <v>20.136990000000001</v>
      </c>
      <c r="O105">
        <v>20.242840000000001</v>
      </c>
      <c r="P105">
        <v>19.960560000000001</v>
      </c>
      <c r="Q105">
        <v>20.4709</v>
      </c>
      <c r="R105">
        <v>19.660350000000001</v>
      </c>
      <c r="S105">
        <v>19.65241</v>
      </c>
      <c r="T105">
        <v>5</v>
      </c>
      <c r="U105">
        <v>1</v>
      </c>
      <c r="V105">
        <v>1</v>
      </c>
      <c r="W105">
        <v>1</v>
      </c>
      <c r="X105">
        <v>1</v>
      </c>
      <c r="Y105">
        <v>3</v>
      </c>
      <c r="Z105">
        <v>1</v>
      </c>
      <c r="AA105">
        <v>1</v>
      </c>
      <c r="AB105">
        <v>1</v>
      </c>
      <c r="AC105">
        <v>2</v>
      </c>
      <c r="AD105">
        <v>1</v>
      </c>
      <c r="AE105">
        <v>3</v>
      </c>
      <c r="AF105">
        <v>2</v>
      </c>
      <c r="AG105">
        <v>0</v>
      </c>
      <c r="AH105">
        <v>35.375999999999998</v>
      </c>
    </row>
    <row r="106" spans="1:34">
      <c r="A106" t="s">
        <v>773</v>
      </c>
      <c r="B106" s="5" t="str">
        <f>VLOOKUP(C106,[1]Sheet1!$C$2:$D$4112,2,FALSE)</f>
        <v>cell wall and cell processes</v>
      </c>
      <c r="C106" t="s">
        <v>776</v>
      </c>
      <c r="D106" t="s">
        <v>774</v>
      </c>
      <c r="E106" t="s">
        <v>775</v>
      </c>
      <c r="F106">
        <v>105.23</v>
      </c>
      <c r="G106">
        <v>11.4</v>
      </c>
      <c r="H106">
        <v>20.046199999999999</v>
      </c>
      <c r="I106">
        <v>18.339369999999999</v>
      </c>
      <c r="J106">
        <v>20.468319999999999</v>
      </c>
      <c r="K106">
        <v>22.043299999999999</v>
      </c>
      <c r="L106">
        <v>20.93618</v>
      </c>
      <c r="M106">
        <v>20.317530000000001</v>
      </c>
      <c r="N106">
        <v>20.337150000000001</v>
      </c>
      <c r="O106">
        <v>19.51061</v>
      </c>
      <c r="P106">
        <v>19.841740000000001</v>
      </c>
      <c r="Q106">
        <v>18.121690000000001</v>
      </c>
      <c r="R106">
        <v>19.929880000000001</v>
      </c>
      <c r="S106">
        <v>20.312190000000001</v>
      </c>
      <c r="T106">
        <v>7</v>
      </c>
      <c r="U106">
        <v>2</v>
      </c>
      <c r="V106">
        <v>0</v>
      </c>
      <c r="W106">
        <v>4</v>
      </c>
      <c r="X106">
        <v>1</v>
      </c>
      <c r="Y106">
        <v>7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4</v>
      </c>
      <c r="AF106">
        <v>2</v>
      </c>
      <c r="AG106">
        <v>0</v>
      </c>
      <c r="AH106">
        <v>25.757000000000001</v>
      </c>
    </row>
    <row r="107" spans="1:34">
      <c r="A107" t="s">
        <v>777</v>
      </c>
      <c r="B107" s="5" t="str">
        <f>VLOOKUP(C107,[1]Sheet1!$C$2:$D$4112,2,FALSE)</f>
        <v>Conserved hypotheticals</v>
      </c>
      <c r="C107" t="s">
        <v>780</v>
      </c>
      <c r="D107" t="s">
        <v>778</v>
      </c>
      <c r="E107" t="s">
        <v>779</v>
      </c>
      <c r="F107">
        <v>16.64</v>
      </c>
      <c r="G107">
        <v>51.4</v>
      </c>
      <c r="H107">
        <v>23.09423</v>
      </c>
      <c r="I107">
        <v>21.889330000000001</v>
      </c>
      <c r="J107">
        <v>22.747209999999999</v>
      </c>
      <c r="K107">
        <v>23.329370000000001</v>
      </c>
      <c r="L107">
        <v>23.824249999999999</v>
      </c>
      <c r="M107">
        <v>24.533380000000001</v>
      </c>
      <c r="N107">
        <v>22.932359999999999</v>
      </c>
      <c r="O107">
        <v>23.80735</v>
      </c>
      <c r="P107">
        <v>23.99559</v>
      </c>
      <c r="Q107">
        <v>24.016400000000001</v>
      </c>
      <c r="R107">
        <v>23.399760000000001</v>
      </c>
      <c r="S107">
        <v>22.079460000000001</v>
      </c>
      <c r="T107">
        <v>5</v>
      </c>
      <c r="U107">
        <v>5</v>
      </c>
      <c r="V107">
        <v>3</v>
      </c>
      <c r="W107">
        <v>3</v>
      </c>
      <c r="X107">
        <v>4</v>
      </c>
      <c r="Y107">
        <v>2</v>
      </c>
      <c r="Z107">
        <v>3</v>
      </c>
      <c r="AA107">
        <v>3</v>
      </c>
      <c r="AB107">
        <v>3</v>
      </c>
      <c r="AC107">
        <v>4</v>
      </c>
      <c r="AD107">
        <v>3</v>
      </c>
      <c r="AE107">
        <v>5</v>
      </c>
      <c r="AF107">
        <v>5</v>
      </c>
      <c r="AG107">
        <v>0</v>
      </c>
      <c r="AH107">
        <v>58.156999999999996</v>
      </c>
    </row>
    <row r="108" spans="1:34">
      <c r="A108" t="s">
        <v>781</v>
      </c>
      <c r="B108" s="5" t="str">
        <f>VLOOKUP(C108,[1]Sheet1!$C$2:$D$4112,2,FALSE)</f>
        <v>Conserved hypotheticals</v>
      </c>
      <c r="C108" t="s">
        <v>784</v>
      </c>
      <c r="D108" t="s">
        <v>782</v>
      </c>
      <c r="E108" t="s">
        <v>783</v>
      </c>
      <c r="F108">
        <v>21.303999999999998</v>
      </c>
      <c r="G108">
        <v>26.3</v>
      </c>
      <c r="H108">
        <v>20.796060000000001</v>
      </c>
      <c r="I108">
        <v>21.078620000000001</v>
      </c>
      <c r="J108">
        <v>20.82734</v>
      </c>
      <c r="K108">
        <v>22.884049999999998</v>
      </c>
      <c r="L108">
        <v>18.650390000000002</v>
      </c>
      <c r="M108">
        <v>22.350380000000001</v>
      </c>
      <c r="N108">
        <v>19.579910000000002</v>
      </c>
      <c r="O108">
        <v>21.33418</v>
      </c>
      <c r="P108">
        <v>20.37528</v>
      </c>
      <c r="Q108">
        <v>19.21237</v>
      </c>
      <c r="R108">
        <v>20.273669999999999</v>
      </c>
      <c r="S108">
        <v>18.182289999999998</v>
      </c>
      <c r="T108">
        <v>3</v>
      </c>
      <c r="U108">
        <v>2</v>
      </c>
      <c r="V108">
        <v>2</v>
      </c>
      <c r="W108">
        <v>2</v>
      </c>
      <c r="X108">
        <v>2</v>
      </c>
      <c r="Y108">
        <v>3</v>
      </c>
      <c r="Z108">
        <v>2</v>
      </c>
      <c r="AA108">
        <v>1</v>
      </c>
      <c r="AB108">
        <v>2</v>
      </c>
      <c r="AC108">
        <v>2</v>
      </c>
      <c r="AD108">
        <v>1</v>
      </c>
      <c r="AE108">
        <v>3</v>
      </c>
      <c r="AF108">
        <v>3</v>
      </c>
      <c r="AG108">
        <v>0</v>
      </c>
      <c r="AH108">
        <v>14.32</v>
      </c>
    </row>
    <row r="109" spans="1:34">
      <c r="A109" t="s">
        <v>785</v>
      </c>
      <c r="B109" s="5" t="str">
        <f>VLOOKUP(C109,[1]Sheet1!$C$2:$D$4112,2,FALSE)</f>
        <v>lipid metabolism</v>
      </c>
      <c r="C109" t="s">
        <v>788</v>
      </c>
      <c r="D109" t="s">
        <v>786</v>
      </c>
      <c r="E109" t="s">
        <v>787</v>
      </c>
      <c r="F109">
        <v>33.094999999999999</v>
      </c>
      <c r="G109">
        <v>61.9</v>
      </c>
      <c r="H109">
        <v>24.48339</v>
      </c>
      <c r="I109">
        <v>23.86476</v>
      </c>
      <c r="J109">
        <v>24.171119999999998</v>
      </c>
      <c r="K109">
        <v>25.0258</v>
      </c>
      <c r="L109">
        <v>23.05265</v>
      </c>
      <c r="M109">
        <v>23.9968</v>
      </c>
      <c r="N109">
        <v>23.779769999999999</v>
      </c>
      <c r="O109">
        <v>24.622260000000001</v>
      </c>
      <c r="P109">
        <v>24.03942</v>
      </c>
      <c r="Q109">
        <v>23.769410000000001</v>
      </c>
      <c r="R109">
        <v>23.605460000000001</v>
      </c>
      <c r="S109">
        <v>22.90558</v>
      </c>
      <c r="T109">
        <v>15</v>
      </c>
      <c r="U109">
        <v>6</v>
      </c>
      <c r="V109">
        <v>11</v>
      </c>
      <c r="W109">
        <v>14</v>
      </c>
      <c r="X109">
        <v>9</v>
      </c>
      <c r="Y109">
        <v>9</v>
      </c>
      <c r="Z109">
        <v>8</v>
      </c>
      <c r="AA109">
        <v>8</v>
      </c>
      <c r="AB109">
        <v>7</v>
      </c>
      <c r="AC109">
        <v>8</v>
      </c>
      <c r="AD109">
        <v>5</v>
      </c>
      <c r="AE109">
        <v>11</v>
      </c>
      <c r="AF109">
        <v>13</v>
      </c>
      <c r="AG109">
        <v>0</v>
      </c>
      <c r="AH109">
        <v>229.02</v>
      </c>
    </row>
    <row r="110" spans="1:34">
      <c r="A110" t="s">
        <v>789</v>
      </c>
      <c r="B110" s="5" t="str">
        <f>VLOOKUP(C110,[1]Sheet1!$C$2:$D$4112,2,FALSE)</f>
        <v>Regulatory proteins</v>
      </c>
      <c r="C110" t="s">
        <v>792</v>
      </c>
      <c r="D110" t="s">
        <v>790</v>
      </c>
      <c r="E110" t="s">
        <v>791</v>
      </c>
      <c r="F110">
        <v>45.595999999999997</v>
      </c>
      <c r="G110">
        <v>29</v>
      </c>
      <c r="H110">
        <v>18.886469999999999</v>
      </c>
      <c r="I110">
        <v>20.100639999999999</v>
      </c>
      <c r="J110">
        <v>18.91</v>
      </c>
      <c r="K110">
        <v>20.613420000000001</v>
      </c>
      <c r="L110">
        <v>18.069489999999998</v>
      </c>
      <c r="M110">
        <v>18.383890000000001</v>
      </c>
      <c r="N110">
        <v>19.14781</v>
      </c>
      <c r="O110">
        <v>18.870450000000002</v>
      </c>
      <c r="P110">
        <v>18.002199999999998</v>
      </c>
      <c r="Q110">
        <v>20.909870000000002</v>
      </c>
      <c r="R110">
        <v>18.183340000000001</v>
      </c>
      <c r="S110">
        <v>19.185079999999999</v>
      </c>
      <c r="T110">
        <v>10</v>
      </c>
      <c r="U110">
        <v>1</v>
      </c>
      <c r="V110">
        <v>0</v>
      </c>
      <c r="W110">
        <v>3</v>
      </c>
      <c r="X110">
        <v>3</v>
      </c>
      <c r="Y110">
        <v>7</v>
      </c>
      <c r="Z110">
        <v>2</v>
      </c>
      <c r="AA110">
        <v>0</v>
      </c>
      <c r="AB110">
        <v>3</v>
      </c>
      <c r="AC110">
        <v>0</v>
      </c>
      <c r="AD110">
        <v>0</v>
      </c>
      <c r="AE110">
        <v>3</v>
      </c>
      <c r="AF110">
        <v>1</v>
      </c>
      <c r="AG110">
        <v>0</v>
      </c>
      <c r="AH110">
        <v>25.137</v>
      </c>
    </row>
    <row r="111" spans="1:34">
      <c r="A111" t="s">
        <v>793</v>
      </c>
      <c r="B111" s="5" t="str">
        <f>VLOOKUP(C111,[1]Sheet1!$C$2:$D$4112,2,FALSE)</f>
        <v>Conserved hypotheticals</v>
      </c>
      <c r="C111" t="s">
        <v>796</v>
      </c>
      <c r="D111" t="s">
        <v>794</v>
      </c>
      <c r="E111" t="s">
        <v>795</v>
      </c>
      <c r="F111">
        <v>49.311</v>
      </c>
      <c r="G111">
        <v>25.6</v>
      </c>
      <c r="H111">
        <v>20.16263</v>
      </c>
      <c r="I111">
        <v>18.826989999999999</v>
      </c>
      <c r="J111">
        <v>18.113689999999998</v>
      </c>
      <c r="K111">
        <v>19.651720000000001</v>
      </c>
      <c r="L111">
        <v>19.67756</v>
      </c>
      <c r="M111">
        <v>20.615490000000001</v>
      </c>
      <c r="N111">
        <v>20.898150000000001</v>
      </c>
      <c r="O111">
        <v>19.541229999999999</v>
      </c>
      <c r="P111">
        <v>18.154340000000001</v>
      </c>
      <c r="Q111">
        <v>19.151769999999999</v>
      </c>
      <c r="R111">
        <v>19.90541</v>
      </c>
      <c r="S111">
        <v>18.576360000000001</v>
      </c>
      <c r="T111">
        <v>7</v>
      </c>
      <c r="U111">
        <v>3</v>
      </c>
      <c r="V111">
        <v>0</v>
      </c>
      <c r="W111">
        <v>4</v>
      </c>
      <c r="X111">
        <v>2</v>
      </c>
      <c r="Y111">
        <v>5</v>
      </c>
      <c r="Z111">
        <v>2</v>
      </c>
      <c r="AA111">
        <v>0</v>
      </c>
      <c r="AB111">
        <v>1</v>
      </c>
      <c r="AC111">
        <v>0</v>
      </c>
      <c r="AD111">
        <v>0</v>
      </c>
      <c r="AE111">
        <v>2</v>
      </c>
      <c r="AF111">
        <v>0</v>
      </c>
      <c r="AG111">
        <v>0</v>
      </c>
      <c r="AH111">
        <v>52.018000000000001</v>
      </c>
    </row>
    <row r="112" spans="1:34">
      <c r="A112" t="s">
        <v>797</v>
      </c>
      <c r="B112" s="5" t="str">
        <f>VLOOKUP(C112,[1]Sheet1!$C$2:$D$4112,2,FALSE)</f>
        <v>intermediary metabolism and respiration</v>
      </c>
      <c r="C112" t="s">
        <v>800</v>
      </c>
      <c r="D112" t="s">
        <v>798</v>
      </c>
      <c r="E112" t="s">
        <v>799</v>
      </c>
      <c r="F112">
        <v>23.632999999999999</v>
      </c>
      <c r="G112">
        <v>77.7</v>
      </c>
      <c r="H112">
        <v>22.43535</v>
      </c>
      <c r="I112">
        <v>22.28331</v>
      </c>
      <c r="J112">
        <v>22.000450000000001</v>
      </c>
      <c r="K112">
        <v>22.42109</v>
      </c>
      <c r="L112">
        <v>22.672429999999999</v>
      </c>
      <c r="M112">
        <v>23.10594</v>
      </c>
      <c r="N112">
        <v>22.41573</v>
      </c>
      <c r="O112">
        <v>22.031500000000001</v>
      </c>
      <c r="P112">
        <v>21.971620000000001</v>
      </c>
      <c r="Q112">
        <v>22.757290000000001</v>
      </c>
      <c r="R112">
        <v>23.99136</v>
      </c>
      <c r="S112">
        <v>21.626580000000001</v>
      </c>
      <c r="T112">
        <v>11</v>
      </c>
      <c r="U112">
        <v>7</v>
      </c>
      <c r="V112">
        <v>4</v>
      </c>
      <c r="W112">
        <v>9</v>
      </c>
      <c r="X112">
        <v>6</v>
      </c>
      <c r="Y112">
        <v>9</v>
      </c>
      <c r="Z112">
        <v>6</v>
      </c>
      <c r="AA112">
        <v>3</v>
      </c>
      <c r="AB112">
        <v>5</v>
      </c>
      <c r="AC112">
        <v>5</v>
      </c>
      <c r="AD112">
        <v>3</v>
      </c>
      <c r="AE112">
        <v>5</v>
      </c>
      <c r="AF112">
        <v>4</v>
      </c>
      <c r="AG112">
        <v>0</v>
      </c>
      <c r="AH112">
        <v>73.328999999999994</v>
      </c>
    </row>
    <row r="113" spans="1:34">
      <c r="A113" t="s">
        <v>801</v>
      </c>
      <c r="B113" s="5" t="str">
        <f>VLOOKUP(C113,[1]Sheet1!$C$2:$D$4112,2,FALSE)</f>
        <v>Conserved hypotheticals</v>
      </c>
      <c r="C113" t="s">
        <v>804</v>
      </c>
      <c r="D113" t="s">
        <v>802</v>
      </c>
      <c r="E113" t="s">
        <v>803</v>
      </c>
      <c r="F113">
        <v>24.146999999999998</v>
      </c>
      <c r="G113">
        <v>31.9</v>
      </c>
      <c r="H113">
        <v>24.542269999999998</v>
      </c>
      <c r="I113">
        <v>19.33437</v>
      </c>
      <c r="J113">
        <v>24.661829999999998</v>
      </c>
      <c r="K113">
        <v>23.287289999999999</v>
      </c>
      <c r="L113">
        <v>17.929539999999999</v>
      </c>
      <c r="M113">
        <v>22.70468</v>
      </c>
      <c r="N113">
        <v>18.091380000000001</v>
      </c>
      <c r="O113">
        <v>22.42098</v>
      </c>
      <c r="P113">
        <v>23.235440000000001</v>
      </c>
      <c r="Q113">
        <v>22.896000000000001</v>
      </c>
      <c r="R113">
        <v>22.42211</v>
      </c>
      <c r="S113">
        <v>18.705490000000001</v>
      </c>
      <c r="T113">
        <v>4</v>
      </c>
      <c r="U113">
        <v>1</v>
      </c>
      <c r="V113">
        <v>0</v>
      </c>
      <c r="W113">
        <v>1</v>
      </c>
      <c r="X113">
        <v>3</v>
      </c>
      <c r="Y113">
        <v>1</v>
      </c>
      <c r="Z113">
        <v>2</v>
      </c>
      <c r="AA113">
        <v>1</v>
      </c>
      <c r="AB113">
        <v>2</v>
      </c>
      <c r="AC113">
        <v>1</v>
      </c>
      <c r="AD113">
        <v>2</v>
      </c>
      <c r="AE113">
        <v>2</v>
      </c>
      <c r="AF113">
        <v>2</v>
      </c>
      <c r="AG113">
        <v>0</v>
      </c>
      <c r="AH113">
        <v>8.6830999999999996</v>
      </c>
    </row>
    <row r="114" spans="1:34">
      <c r="A114" t="s">
        <v>805</v>
      </c>
      <c r="B114" s="5" t="str">
        <f>VLOOKUP(C114,[1]Sheet1!$C$2:$D$4112,2,FALSE)</f>
        <v>Regulatory proteins</v>
      </c>
      <c r="C114" t="s">
        <v>808</v>
      </c>
      <c r="D114" t="s">
        <v>806</v>
      </c>
      <c r="E114" t="s">
        <v>807</v>
      </c>
      <c r="F114">
        <v>27.327999999999999</v>
      </c>
      <c r="G114">
        <v>33.200000000000003</v>
      </c>
      <c r="H114">
        <v>24.874649999999999</v>
      </c>
      <c r="I114">
        <v>21.093520000000002</v>
      </c>
      <c r="J114">
        <v>24.312370000000001</v>
      </c>
      <c r="K114">
        <v>22.867069999999998</v>
      </c>
      <c r="L114">
        <v>22.20637</v>
      </c>
      <c r="M114">
        <v>23.10079</v>
      </c>
      <c r="N114">
        <v>21.678439999999998</v>
      </c>
      <c r="O114">
        <v>21.59104</v>
      </c>
      <c r="P114">
        <v>22.792729999999999</v>
      </c>
      <c r="Q114">
        <v>21.006209999999999</v>
      </c>
      <c r="R114">
        <v>21.794599999999999</v>
      </c>
      <c r="S114">
        <v>20.496390000000002</v>
      </c>
      <c r="T114">
        <v>5</v>
      </c>
      <c r="U114">
        <v>1</v>
      </c>
      <c r="V114">
        <v>1</v>
      </c>
      <c r="W114">
        <v>4</v>
      </c>
      <c r="X114">
        <v>2</v>
      </c>
      <c r="Y114">
        <v>3</v>
      </c>
      <c r="Z114">
        <v>2</v>
      </c>
      <c r="AA114">
        <v>1</v>
      </c>
      <c r="AB114">
        <v>1</v>
      </c>
      <c r="AC114">
        <v>2</v>
      </c>
      <c r="AD114">
        <v>1</v>
      </c>
      <c r="AE114">
        <v>4</v>
      </c>
      <c r="AF114">
        <v>2</v>
      </c>
      <c r="AG114">
        <v>0</v>
      </c>
      <c r="AH114">
        <v>56.371000000000002</v>
      </c>
    </row>
    <row r="115" spans="1:34">
      <c r="A115" t="s">
        <v>809</v>
      </c>
      <c r="B115" s="5" t="str">
        <f>VLOOKUP(C115,[1]Sheet1!$C$2:$D$4112,2,FALSE)</f>
        <v>Conserved hypotheticals</v>
      </c>
      <c r="C115" t="s">
        <v>812</v>
      </c>
      <c r="D115" t="s">
        <v>810</v>
      </c>
      <c r="E115" t="s">
        <v>811</v>
      </c>
      <c r="F115">
        <v>36.046999999999997</v>
      </c>
      <c r="G115">
        <v>54.9</v>
      </c>
      <c r="H115">
        <v>20.204429999999999</v>
      </c>
      <c r="I115">
        <v>19.64574</v>
      </c>
      <c r="J115">
        <v>21.203469999999999</v>
      </c>
      <c r="K115">
        <v>21.71603</v>
      </c>
      <c r="L115">
        <v>22.122150000000001</v>
      </c>
      <c r="M115">
        <v>22.94</v>
      </c>
      <c r="N115">
        <v>20.644649999999999</v>
      </c>
      <c r="O115">
        <v>21.99521</v>
      </c>
      <c r="P115">
        <v>20.94913</v>
      </c>
      <c r="Q115">
        <v>22.455760000000001</v>
      </c>
      <c r="R115">
        <v>22.668150000000001</v>
      </c>
      <c r="S115">
        <v>20.977709999999998</v>
      </c>
      <c r="T115">
        <v>14</v>
      </c>
      <c r="U115">
        <v>2</v>
      </c>
      <c r="V115">
        <v>1</v>
      </c>
      <c r="W115">
        <v>6</v>
      </c>
      <c r="X115">
        <v>4</v>
      </c>
      <c r="Y115">
        <v>7</v>
      </c>
      <c r="Z115">
        <v>6</v>
      </c>
      <c r="AA115">
        <v>2</v>
      </c>
      <c r="AB115">
        <v>4</v>
      </c>
      <c r="AC115">
        <v>4</v>
      </c>
      <c r="AD115">
        <v>3</v>
      </c>
      <c r="AE115">
        <v>10</v>
      </c>
      <c r="AF115">
        <v>3</v>
      </c>
      <c r="AG115">
        <v>0</v>
      </c>
      <c r="AH115">
        <v>250.24</v>
      </c>
    </row>
    <row r="116" spans="1:34">
      <c r="A116" t="s">
        <v>813</v>
      </c>
      <c r="B116" s="5" t="str">
        <f>VLOOKUP(C116,[1]Sheet1!$C$2:$D$4112,2,FALSE)</f>
        <v>information pathways</v>
      </c>
      <c r="C116" t="s">
        <v>816</v>
      </c>
      <c r="D116" t="s">
        <v>814</v>
      </c>
      <c r="E116" t="s">
        <v>815</v>
      </c>
      <c r="F116">
        <v>17.353000000000002</v>
      </c>
      <c r="G116">
        <v>64</v>
      </c>
      <c r="H116">
        <v>24.222580000000001</v>
      </c>
      <c r="I116">
        <v>23.007269999999998</v>
      </c>
      <c r="J116">
        <v>24.256239999999998</v>
      </c>
      <c r="K116">
        <v>21.988990000000001</v>
      </c>
      <c r="L116">
        <v>24.82197</v>
      </c>
      <c r="M116">
        <v>23.155080000000002</v>
      </c>
      <c r="N116">
        <v>23.189260000000001</v>
      </c>
      <c r="O116">
        <v>22.61964</v>
      </c>
      <c r="P116">
        <v>23.105899999999998</v>
      </c>
      <c r="Q116">
        <v>20.96452</v>
      </c>
      <c r="R116">
        <v>25.138210000000001</v>
      </c>
      <c r="S116">
        <v>25.21697</v>
      </c>
      <c r="T116">
        <v>6</v>
      </c>
      <c r="U116">
        <v>4</v>
      </c>
      <c r="V116">
        <v>5</v>
      </c>
      <c r="W116">
        <v>5</v>
      </c>
      <c r="X116">
        <v>5</v>
      </c>
      <c r="Y116">
        <v>6</v>
      </c>
      <c r="Z116">
        <v>4</v>
      </c>
      <c r="AA116">
        <v>4</v>
      </c>
      <c r="AB116">
        <v>4</v>
      </c>
      <c r="AC116">
        <v>3</v>
      </c>
      <c r="AD116">
        <v>2</v>
      </c>
      <c r="AE116">
        <v>5</v>
      </c>
      <c r="AF116">
        <v>6</v>
      </c>
      <c r="AG116">
        <v>0</v>
      </c>
      <c r="AH116">
        <v>133.11000000000001</v>
      </c>
    </row>
    <row r="117" spans="1:34">
      <c r="A117" t="s">
        <v>817</v>
      </c>
      <c r="B117" s="5" t="str">
        <f>VLOOKUP(C117,[1]Sheet1!$C$2:$D$4112,2,FALSE)</f>
        <v>cell wall and cell processes</v>
      </c>
      <c r="C117" t="s">
        <v>820</v>
      </c>
      <c r="D117" t="s">
        <v>818</v>
      </c>
      <c r="E117" t="s">
        <v>819</v>
      </c>
      <c r="F117">
        <v>33.091999999999999</v>
      </c>
      <c r="G117">
        <v>45.2</v>
      </c>
      <c r="H117">
        <v>19.139309999999998</v>
      </c>
      <c r="I117">
        <v>20.002610000000001</v>
      </c>
      <c r="J117">
        <v>19.344380000000001</v>
      </c>
      <c r="K117">
        <v>17.461760000000002</v>
      </c>
      <c r="L117">
        <v>23.956600000000002</v>
      </c>
      <c r="M117">
        <v>21.66826</v>
      </c>
      <c r="N117">
        <v>19.628769999999999</v>
      </c>
      <c r="O117">
        <v>19.475460000000002</v>
      </c>
      <c r="P117">
        <v>19.94435</v>
      </c>
      <c r="Q117">
        <v>19.593959999999999</v>
      </c>
      <c r="R117">
        <v>23.204969999999999</v>
      </c>
      <c r="S117">
        <v>19.36309</v>
      </c>
      <c r="T117">
        <v>8</v>
      </c>
      <c r="U117">
        <v>5</v>
      </c>
      <c r="V117">
        <v>1</v>
      </c>
      <c r="W117">
        <v>5</v>
      </c>
      <c r="X117">
        <v>1</v>
      </c>
      <c r="Y117">
        <v>7</v>
      </c>
      <c r="Z117">
        <v>5</v>
      </c>
      <c r="AA117">
        <v>1</v>
      </c>
      <c r="AB117">
        <v>3</v>
      </c>
      <c r="AC117">
        <v>3</v>
      </c>
      <c r="AD117">
        <v>2</v>
      </c>
      <c r="AE117">
        <v>7</v>
      </c>
      <c r="AF117">
        <v>3</v>
      </c>
      <c r="AG117">
        <v>0</v>
      </c>
      <c r="AH117">
        <v>99.728999999999999</v>
      </c>
    </row>
    <row r="118" spans="1:34">
      <c r="A118" t="s">
        <v>821</v>
      </c>
      <c r="B118" s="5" t="str">
        <f>VLOOKUP(C118,[1]Sheet1!$C$2:$D$4112,2,FALSE)</f>
        <v>Conserved hypotheticals</v>
      </c>
      <c r="C118" t="s">
        <v>824</v>
      </c>
      <c r="D118" t="s">
        <v>822</v>
      </c>
      <c r="E118" t="s">
        <v>823</v>
      </c>
      <c r="F118">
        <v>39.445999999999998</v>
      </c>
      <c r="G118">
        <v>34</v>
      </c>
      <c r="H118">
        <v>22.14236</v>
      </c>
      <c r="I118">
        <v>21.906020000000002</v>
      </c>
      <c r="J118">
        <v>21.787680000000002</v>
      </c>
      <c r="K118">
        <v>22.442019999999999</v>
      </c>
      <c r="L118">
        <v>19.756699999999999</v>
      </c>
      <c r="M118">
        <v>23.36693</v>
      </c>
      <c r="N118">
        <v>22.00433</v>
      </c>
      <c r="O118">
        <v>21.37124</v>
      </c>
      <c r="P118">
        <v>21.398430000000001</v>
      </c>
      <c r="Q118">
        <v>21.88852</v>
      </c>
      <c r="R118">
        <v>22.924340000000001</v>
      </c>
      <c r="S118">
        <v>19.118289999999998</v>
      </c>
      <c r="T118">
        <v>9</v>
      </c>
      <c r="U118">
        <v>4</v>
      </c>
      <c r="V118">
        <v>1</v>
      </c>
      <c r="W118">
        <v>5</v>
      </c>
      <c r="X118">
        <v>6</v>
      </c>
      <c r="Y118">
        <v>7</v>
      </c>
      <c r="Z118">
        <v>8</v>
      </c>
      <c r="AA118">
        <v>2</v>
      </c>
      <c r="AB118">
        <v>5</v>
      </c>
      <c r="AC118">
        <v>3</v>
      </c>
      <c r="AD118">
        <v>4</v>
      </c>
      <c r="AE118">
        <v>7</v>
      </c>
      <c r="AF118">
        <v>1</v>
      </c>
      <c r="AG118">
        <v>0</v>
      </c>
      <c r="AH118">
        <v>126.75</v>
      </c>
    </row>
    <row r="119" spans="1:34">
      <c r="A119" t="s">
        <v>825</v>
      </c>
      <c r="B119" s="5" t="str">
        <f>VLOOKUP(C119,[1]Sheet1!$C$2:$D$4112,2,FALSE)</f>
        <v>intermediary metabolism and respiration</v>
      </c>
      <c r="C119" t="s">
        <v>828</v>
      </c>
      <c r="D119" t="s">
        <v>826</v>
      </c>
      <c r="E119" t="s">
        <v>827</v>
      </c>
      <c r="F119">
        <v>41.064</v>
      </c>
      <c r="G119">
        <v>14.4</v>
      </c>
      <c r="H119">
        <v>20.28811</v>
      </c>
      <c r="I119">
        <v>19.795190000000002</v>
      </c>
      <c r="J119">
        <v>20.7319</v>
      </c>
      <c r="K119">
        <v>22.51003</v>
      </c>
      <c r="L119">
        <v>16.88822</v>
      </c>
      <c r="M119">
        <v>21.55838</v>
      </c>
      <c r="N119">
        <v>18.856719999999999</v>
      </c>
      <c r="O119">
        <v>21.736650000000001</v>
      </c>
      <c r="P119">
        <v>19.784099999999999</v>
      </c>
      <c r="Q119">
        <v>20.577639999999999</v>
      </c>
      <c r="R119">
        <v>20.37124</v>
      </c>
      <c r="S119">
        <v>19.174679999999999</v>
      </c>
      <c r="T119">
        <v>4</v>
      </c>
      <c r="U119">
        <v>1</v>
      </c>
      <c r="V119">
        <v>1</v>
      </c>
      <c r="W119">
        <v>2</v>
      </c>
      <c r="X119">
        <v>2</v>
      </c>
      <c r="Y119">
        <v>2</v>
      </c>
      <c r="Z119">
        <v>2</v>
      </c>
      <c r="AA119">
        <v>1</v>
      </c>
      <c r="AB119">
        <v>2</v>
      </c>
      <c r="AC119">
        <v>1</v>
      </c>
      <c r="AD119">
        <v>2</v>
      </c>
      <c r="AE119">
        <v>3</v>
      </c>
      <c r="AF119">
        <v>0</v>
      </c>
      <c r="AG119">
        <v>0</v>
      </c>
      <c r="AH119">
        <v>16.21</v>
      </c>
    </row>
    <row r="120" spans="1:34">
      <c r="A120" t="s">
        <v>829</v>
      </c>
      <c r="B120" s="5" t="str">
        <f>VLOOKUP(C120,[1]Sheet1!$C$2:$D$4112,2,FALSE)</f>
        <v>intermediary metabolism and respiration</v>
      </c>
      <c r="C120" t="s">
        <v>832</v>
      </c>
      <c r="D120" t="s">
        <v>830</v>
      </c>
      <c r="E120" t="s">
        <v>831</v>
      </c>
      <c r="F120">
        <v>82.534999999999997</v>
      </c>
      <c r="G120">
        <v>47.7</v>
      </c>
      <c r="H120">
        <v>25.106010000000001</v>
      </c>
      <c r="I120">
        <v>23.092199999999998</v>
      </c>
      <c r="J120">
        <v>24.604330000000001</v>
      </c>
      <c r="K120">
        <v>25.744070000000001</v>
      </c>
      <c r="L120">
        <v>25.064640000000001</v>
      </c>
      <c r="M120">
        <v>24.633389999999999</v>
      </c>
      <c r="N120">
        <v>23.272839999999999</v>
      </c>
      <c r="O120">
        <v>24.801880000000001</v>
      </c>
      <c r="P120">
        <v>25.387419999999999</v>
      </c>
      <c r="Q120">
        <v>24.19069</v>
      </c>
      <c r="R120">
        <v>23.633120000000002</v>
      </c>
      <c r="S120">
        <v>23.829969999999999</v>
      </c>
      <c r="T120">
        <v>24</v>
      </c>
      <c r="U120">
        <v>8</v>
      </c>
      <c r="V120">
        <v>6</v>
      </c>
      <c r="W120">
        <v>14</v>
      </c>
      <c r="X120">
        <v>6</v>
      </c>
      <c r="Y120">
        <v>16</v>
      </c>
      <c r="Z120">
        <v>9</v>
      </c>
      <c r="AA120">
        <v>3</v>
      </c>
      <c r="AB120">
        <v>4</v>
      </c>
      <c r="AC120">
        <v>4</v>
      </c>
      <c r="AD120">
        <v>4</v>
      </c>
      <c r="AE120">
        <v>17</v>
      </c>
      <c r="AF120">
        <v>9</v>
      </c>
      <c r="AG120">
        <v>0</v>
      </c>
      <c r="AH120">
        <v>80.7</v>
      </c>
    </row>
    <row r="121" spans="1:34">
      <c r="A121" t="s">
        <v>833</v>
      </c>
      <c r="B121" s="5" t="str">
        <f>VLOOKUP(C121,[1]Sheet1!$C$2:$D$4112,2,FALSE)</f>
        <v>cell wall and cell processes</v>
      </c>
      <c r="C121" t="s">
        <v>836</v>
      </c>
      <c r="D121" t="s">
        <v>834</v>
      </c>
      <c r="E121" t="s">
        <v>835</v>
      </c>
      <c r="F121">
        <v>19.401</v>
      </c>
      <c r="G121">
        <v>18.100000000000001</v>
      </c>
      <c r="H121">
        <v>19.015039999999999</v>
      </c>
      <c r="I121">
        <v>19.236039999999999</v>
      </c>
      <c r="J121">
        <v>18.082190000000001</v>
      </c>
      <c r="K121">
        <v>15.054600000000001</v>
      </c>
      <c r="L121">
        <v>19.176500000000001</v>
      </c>
      <c r="M121">
        <v>14.98161</v>
      </c>
      <c r="N121">
        <v>18.720690000000001</v>
      </c>
      <c r="O121">
        <v>19.299499999999998</v>
      </c>
      <c r="P121">
        <v>19.495699999999999</v>
      </c>
      <c r="Q121">
        <v>19.356809999999999</v>
      </c>
      <c r="R121">
        <v>16.599550000000001</v>
      </c>
      <c r="S121">
        <v>16.658709999999999</v>
      </c>
      <c r="T121">
        <v>3</v>
      </c>
      <c r="U121">
        <v>1</v>
      </c>
      <c r="V121">
        <v>1</v>
      </c>
      <c r="W121">
        <v>1</v>
      </c>
      <c r="X121">
        <v>1</v>
      </c>
      <c r="Y121">
        <v>2</v>
      </c>
      <c r="Z121">
        <v>1</v>
      </c>
      <c r="AA121">
        <v>0</v>
      </c>
      <c r="AB121">
        <v>0</v>
      </c>
      <c r="AC121">
        <v>1</v>
      </c>
      <c r="AD121">
        <v>0</v>
      </c>
      <c r="AE121">
        <v>1</v>
      </c>
      <c r="AF121">
        <v>1</v>
      </c>
      <c r="AG121">
        <v>0</v>
      </c>
      <c r="AH121">
        <v>9.1608000000000001</v>
      </c>
    </row>
    <row r="122" spans="1:34">
      <c r="A122" t="s">
        <v>837</v>
      </c>
      <c r="B122" s="5" t="str">
        <f>VLOOKUP(C122,[1]Sheet1!$C$2:$D$4112,2,FALSE)</f>
        <v>Conserved hypotheticals</v>
      </c>
      <c r="C122" t="s">
        <v>840</v>
      </c>
      <c r="D122" t="s">
        <v>838</v>
      </c>
      <c r="E122" t="s">
        <v>839</v>
      </c>
      <c r="F122">
        <v>29.506</v>
      </c>
      <c r="G122">
        <v>8.4</v>
      </c>
      <c r="H122">
        <v>19.305530000000001</v>
      </c>
      <c r="I122">
        <v>21.875789999999999</v>
      </c>
      <c r="J122">
        <v>18.428899999999999</v>
      </c>
      <c r="K122">
        <v>21.660399999999999</v>
      </c>
      <c r="L122">
        <v>18.357759999999999</v>
      </c>
      <c r="M122">
        <v>20.558150000000001</v>
      </c>
      <c r="N122">
        <v>19.076239999999999</v>
      </c>
      <c r="O122">
        <v>20.945209999999999</v>
      </c>
      <c r="P122">
        <v>19.457129999999999</v>
      </c>
      <c r="Q122">
        <v>20.318819999999999</v>
      </c>
      <c r="R122">
        <v>18.884740000000001</v>
      </c>
      <c r="S122">
        <v>17.87161</v>
      </c>
      <c r="T122">
        <v>2</v>
      </c>
      <c r="U122">
        <v>1</v>
      </c>
      <c r="V122">
        <v>1</v>
      </c>
      <c r="W122">
        <v>1</v>
      </c>
      <c r="X122">
        <v>2</v>
      </c>
      <c r="Y122">
        <v>0</v>
      </c>
      <c r="Z122">
        <v>2</v>
      </c>
      <c r="AA122">
        <v>2</v>
      </c>
      <c r="AB122">
        <v>2</v>
      </c>
      <c r="AC122">
        <v>1</v>
      </c>
      <c r="AD122">
        <v>2</v>
      </c>
      <c r="AE122">
        <v>2</v>
      </c>
      <c r="AF122">
        <v>1</v>
      </c>
      <c r="AG122">
        <v>0</v>
      </c>
      <c r="AH122">
        <v>66.215000000000003</v>
      </c>
    </row>
    <row r="123" spans="1:34">
      <c r="A123" t="s">
        <v>841</v>
      </c>
      <c r="B123" s="5" t="str">
        <f>VLOOKUP(C123,[1]Sheet1!$C$2:$D$4112,2,FALSE)</f>
        <v>Conserved hypotheticals</v>
      </c>
      <c r="C123" t="s">
        <v>844</v>
      </c>
      <c r="D123" t="s">
        <v>842</v>
      </c>
      <c r="E123" t="s">
        <v>843</v>
      </c>
      <c r="F123">
        <v>22.212</v>
      </c>
      <c r="G123">
        <v>73.8</v>
      </c>
      <c r="H123">
        <v>22.596509999999999</v>
      </c>
      <c r="I123">
        <v>23.132619999999999</v>
      </c>
      <c r="J123">
        <v>22.84883</v>
      </c>
      <c r="K123">
        <v>23.42624</v>
      </c>
      <c r="L123">
        <v>23.927600000000002</v>
      </c>
      <c r="M123">
        <v>24.49014</v>
      </c>
      <c r="N123">
        <v>23.225909999999999</v>
      </c>
      <c r="O123">
        <v>23.3306</v>
      </c>
      <c r="P123">
        <v>22.577500000000001</v>
      </c>
      <c r="Q123">
        <v>22.987200000000001</v>
      </c>
      <c r="R123">
        <v>23.80134</v>
      </c>
      <c r="S123">
        <v>23.573689999999999</v>
      </c>
      <c r="T123">
        <v>11</v>
      </c>
      <c r="U123">
        <v>9</v>
      </c>
      <c r="V123">
        <v>6</v>
      </c>
      <c r="W123">
        <v>9</v>
      </c>
      <c r="X123">
        <v>6</v>
      </c>
      <c r="Y123">
        <v>8</v>
      </c>
      <c r="Z123">
        <v>8</v>
      </c>
      <c r="AA123">
        <v>4</v>
      </c>
      <c r="AB123">
        <v>5</v>
      </c>
      <c r="AC123">
        <v>8</v>
      </c>
      <c r="AD123">
        <v>6</v>
      </c>
      <c r="AE123">
        <v>9</v>
      </c>
      <c r="AF123">
        <v>7</v>
      </c>
      <c r="AG123">
        <v>0</v>
      </c>
      <c r="AH123">
        <v>203.4</v>
      </c>
    </row>
    <row r="124" spans="1:34">
      <c r="A124" t="s">
        <v>845</v>
      </c>
      <c r="B124" s="5" t="str">
        <f>VLOOKUP(C124,[1]Sheet1!$C$2:$D$4112,2,FALSE)</f>
        <v>intermediary metabolism and respiration</v>
      </c>
      <c r="C124" t="s">
        <v>848</v>
      </c>
      <c r="D124" t="s">
        <v>846</v>
      </c>
      <c r="E124" t="s">
        <v>847</v>
      </c>
      <c r="F124">
        <v>31.925000000000001</v>
      </c>
      <c r="G124">
        <v>9.4</v>
      </c>
      <c r="H124">
        <v>19.661930000000002</v>
      </c>
      <c r="I124">
        <v>19.397359999999999</v>
      </c>
      <c r="J124">
        <v>19.211600000000001</v>
      </c>
      <c r="K124">
        <v>19.25433</v>
      </c>
      <c r="L124">
        <v>18.537379999999999</v>
      </c>
      <c r="M124">
        <v>19.651409999999998</v>
      </c>
      <c r="N124">
        <v>19.184000000000001</v>
      </c>
      <c r="O124">
        <v>19.432189999999999</v>
      </c>
      <c r="P124">
        <v>18.39331</v>
      </c>
      <c r="Q124">
        <v>19.827459999999999</v>
      </c>
      <c r="R124">
        <v>17.075970000000002</v>
      </c>
      <c r="S124">
        <v>19.071529999999999</v>
      </c>
      <c r="T124">
        <v>2</v>
      </c>
      <c r="U124">
        <v>2</v>
      </c>
      <c r="V124">
        <v>0</v>
      </c>
      <c r="W124">
        <v>2</v>
      </c>
      <c r="X124">
        <v>2</v>
      </c>
      <c r="Y124">
        <v>0</v>
      </c>
      <c r="Z124">
        <v>2</v>
      </c>
      <c r="AA124">
        <v>0</v>
      </c>
      <c r="AB124">
        <v>0</v>
      </c>
      <c r="AC124">
        <v>1</v>
      </c>
      <c r="AD124">
        <v>0</v>
      </c>
      <c r="AE124">
        <v>0</v>
      </c>
      <c r="AF124">
        <v>0</v>
      </c>
      <c r="AG124">
        <v>0</v>
      </c>
      <c r="AH124">
        <v>9.8176000000000005</v>
      </c>
    </row>
    <row r="125" spans="1:34">
      <c r="A125" t="s">
        <v>849</v>
      </c>
      <c r="B125" s="5" t="str">
        <f>VLOOKUP(C125,[1]Sheet1!$C$2:$D$4112,2,FALSE)</f>
        <v>Conserved hypotheticals</v>
      </c>
      <c r="C125" t="s">
        <v>852</v>
      </c>
      <c r="D125" t="s">
        <v>850</v>
      </c>
      <c r="E125" t="s">
        <v>851</v>
      </c>
      <c r="F125">
        <v>43.054000000000002</v>
      </c>
      <c r="G125">
        <v>68.900000000000006</v>
      </c>
      <c r="H125">
        <v>23.48395</v>
      </c>
      <c r="I125">
        <v>23.9285</v>
      </c>
      <c r="J125">
        <v>23.48272</v>
      </c>
      <c r="K125">
        <v>24.977969999999999</v>
      </c>
      <c r="L125">
        <v>22.562090000000001</v>
      </c>
      <c r="M125">
        <v>24.972020000000001</v>
      </c>
      <c r="N125">
        <v>23.388110000000001</v>
      </c>
      <c r="O125">
        <v>24.098769999999998</v>
      </c>
      <c r="P125">
        <v>23.065020000000001</v>
      </c>
      <c r="Q125">
        <v>24.11148</v>
      </c>
      <c r="R125">
        <v>24.38627</v>
      </c>
      <c r="S125">
        <v>23.52993</v>
      </c>
      <c r="T125">
        <v>17</v>
      </c>
      <c r="U125">
        <v>12</v>
      </c>
      <c r="V125">
        <v>9</v>
      </c>
      <c r="W125">
        <v>14</v>
      </c>
      <c r="X125">
        <v>8</v>
      </c>
      <c r="Y125">
        <v>12</v>
      </c>
      <c r="Z125">
        <v>10</v>
      </c>
      <c r="AA125">
        <v>4</v>
      </c>
      <c r="AB125">
        <v>9</v>
      </c>
      <c r="AC125">
        <v>8</v>
      </c>
      <c r="AD125">
        <v>7</v>
      </c>
      <c r="AE125">
        <v>10</v>
      </c>
      <c r="AF125">
        <v>13</v>
      </c>
      <c r="AG125">
        <v>0</v>
      </c>
      <c r="AH125">
        <v>266.97000000000003</v>
      </c>
    </row>
    <row r="126" spans="1:34">
      <c r="A126" t="s">
        <v>853</v>
      </c>
      <c r="B126" s="5" t="str">
        <f>VLOOKUP(C126,[1]Sheet1!$C$2:$D$4112,2,FALSE)</f>
        <v>Conserved hypotheticals</v>
      </c>
      <c r="C126" t="s">
        <v>856</v>
      </c>
      <c r="D126" t="s">
        <v>854</v>
      </c>
      <c r="E126" t="s">
        <v>855</v>
      </c>
      <c r="F126">
        <v>14.346</v>
      </c>
      <c r="G126">
        <v>61.7</v>
      </c>
      <c r="H126">
        <v>24.35669</v>
      </c>
      <c r="I126">
        <v>25.120760000000001</v>
      </c>
      <c r="J126">
        <v>24.59178</v>
      </c>
      <c r="K126">
        <v>24.580839999999998</v>
      </c>
      <c r="L126">
        <v>17.90934</v>
      </c>
      <c r="M126">
        <v>25.57274</v>
      </c>
      <c r="N126">
        <v>25.017969999999998</v>
      </c>
      <c r="O126">
        <v>25.078099999999999</v>
      </c>
      <c r="P126">
        <v>25.35585</v>
      </c>
      <c r="Q126">
        <v>25.487939999999998</v>
      </c>
      <c r="R126">
        <v>23.936969999999999</v>
      </c>
      <c r="S126">
        <v>22.40296</v>
      </c>
      <c r="T126">
        <v>4</v>
      </c>
      <c r="U126">
        <v>2</v>
      </c>
      <c r="V126">
        <v>2</v>
      </c>
      <c r="W126">
        <v>3</v>
      </c>
      <c r="X126">
        <v>3</v>
      </c>
      <c r="Y126">
        <v>1</v>
      </c>
      <c r="Z126">
        <v>2</v>
      </c>
      <c r="AA126">
        <v>3</v>
      </c>
      <c r="AB126">
        <v>3</v>
      </c>
      <c r="AC126">
        <v>3</v>
      </c>
      <c r="AD126">
        <v>2</v>
      </c>
      <c r="AE126">
        <v>4</v>
      </c>
      <c r="AF126">
        <v>2</v>
      </c>
      <c r="AG126">
        <v>0</v>
      </c>
      <c r="AH126">
        <v>30.693000000000001</v>
      </c>
    </row>
    <row r="127" spans="1:34">
      <c r="A127" t="s">
        <v>857</v>
      </c>
      <c r="B127" s="5" t="str">
        <f>VLOOKUP(C127,[1]Sheet1!$C$2:$D$4112,2,FALSE)</f>
        <v>lipid metabolism</v>
      </c>
      <c r="C127" t="s">
        <v>860</v>
      </c>
      <c r="D127" t="s">
        <v>858</v>
      </c>
      <c r="E127" t="s">
        <v>859</v>
      </c>
      <c r="F127">
        <v>61.064999999999998</v>
      </c>
      <c r="G127">
        <v>14.5</v>
      </c>
      <c r="H127">
        <v>21.613150000000001</v>
      </c>
      <c r="I127">
        <v>19.194050000000001</v>
      </c>
      <c r="J127">
        <v>21.695920000000001</v>
      </c>
      <c r="K127">
        <v>22.4146</v>
      </c>
      <c r="L127">
        <v>15.897320000000001</v>
      </c>
      <c r="M127">
        <v>21.99241</v>
      </c>
      <c r="N127">
        <v>19.821770000000001</v>
      </c>
      <c r="O127">
        <v>21.66497</v>
      </c>
      <c r="P127">
        <v>19.479299999999999</v>
      </c>
      <c r="Q127">
        <v>21.540949999999999</v>
      </c>
      <c r="R127">
        <v>20.669689999999999</v>
      </c>
      <c r="S127">
        <v>17.3005</v>
      </c>
      <c r="T127">
        <v>5</v>
      </c>
      <c r="U127">
        <v>2</v>
      </c>
      <c r="V127">
        <v>1</v>
      </c>
      <c r="W127">
        <v>2</v>
      </c>
      <c r="X127">
        <v>4</v>
      </c>
      <c r="Y127">
        <v>2</v>
      </c>
      <c r="Z127">
        <v>4</v>
      </c>
      <c r="AA127">
        <v>0</v>
      </c>
      <c r="AB127">
        <v>3</v>
      </c>
      <c r="AC127">
        <v>1</v>
      </c>
      <c r="AD127">
        <v>2</v>
      </c>
      <c r="AE127">
        <v>2</v>
      </c>
      <c r="AF127">
        <v>0</v>
      </c>
      <c r="AG127">
        <v>0</v>
      </c>
      <c r="AH127">
        <v>20.742000000000001</v>
      </c>
    </row>
    <row r="128" spans="1:34">
      <c r="A128" t="s">
        <v>861</v>
      </c>
      <c r="B128" s="5" t="str">
        <f>VLOOKUP(C128,[1]Sheet1!$C$2:$D$4112,2,FALSE)</f>
        <v>cell wall and cell processes</v>
      </c>
      <c r="C128" t="s">
        <v>864</v>
      </c>
      <c r="D128" t="s">
        <v>862</v>
      </c>
      <c r="E128" t="s">
        <v>863</v>
      </c>
      <c r="F128">
        <v>12.117000000000001</v>
      </c>
      <c r="G128">
        <v>44.6</v>
      </c>
      <c r="H128">
        <v>24.723379999999999</v>
      </c>
      <c r="I128">
        <v>24.194900000000001</v>
      </c>
      <c r="J128">
        <v>23.8187</v>
      </c>
      <c r="K128">
        <v>24.985289999999999</v>
      </c>
      <c r="L128">
        <v>25.594059999999999</v>
      </c>
      <c r="M128">
        <v>26.09742</v>
      </c>
      <c r="N128">
        <v>25.83333</v>
      </c>
      <c r="O128">
        <v>23.93993</v>
      </c>
      <c r="P128">
        <v>25.79749</v>
      </c>
      <c r="Q128">
        <v>26.027660000000001</v>
      </c>
      <c r="R128">
        <v>24.973949999999999</v>
      </c>
      <c r="S128">
        <v>21.93319</v>
      </c>
      <c r="T128">
        <v>3</v>
      </c>
      <c r="U128">
        <v>2</v>
      </c>
      <c r="V128">
        <v>2</v>
      </c>
      <c r="W128">
        <v>3</v>
      </c>
      <c r="X128">
        <v>3</v>
      </c>
      <c r="Y128">
        <v>2</v>
      </c>
      <c r="Z128">
        <v>2</v>
      </c>
      <c r="AA128">
        <v>2</v>
      </c>
      <c r="AB128">
        <v>2</v>
      </c>
      <c r="AC128">
        <v>3</v>
      </c>
      <c r="AD128">
        <v>2</v>
      </c>
      <c r="AE128">
        <v>2</v>
      </c>
      <c r="AF128">
        <v>2</v>
      </c>
      <c r="AG128">
        <v>0</v>
      </c>
      <c r="AH128">
        <v>51.789000000000001</v>
      </c>
    </row>
    <row r="129" spans="1:34">
      <c r="A129" t="s">
        <v>865</v>
      </c>
      <c r="B129" s="5" t="str">
        <f>VLOOKUP(C129,[1]Sheet1!$C$2:$D$4112,2,FALSE)</f>
        <v>virulence, detoxification and adaptation</v>
      </c>
      <c r="C129" t="s">
        <v>868</v>
      </c>
      <c r="D129" t="s">
        <v>866</v>
      </c>
      <c r="E129" t="s">
        <v>867</v>
      </c>
      <c r="F129">
        <v>15.021000000000001</v>
      </c>
      <c r="G129">
        <v>62.2</v>
      </c>
      <c r="H129">
        <v>23.63034</v>
      </c>
      <c r="I129">
        <v>23.70609</v>
      </c>
      <c r="J129">
        <v>23.70345</v>
      </c>
      <c r="K129">
        <v>22.013280000000002</v>
      </c>
      <c r="L129">
        <v>27.304780000000001</v>
      </c>
      <c r="M129">
        <v>22.746690000000001</v>
      </c>
      <c r="N129">
        <v>23.827059999999999</v>
      </c>
      <c r="O129">
        <v>22.057020000000001</v>
      </c>
      <c r="P129">
        <v>23.520009999999999</v>
      </c>
      <c r="Q129">
        <v>23.208410000000001</v>
      </c>
      <c r="R129">
        <v>22.368020000000001</v>
      </c>
      <c r="S129">
        <v>22.921690000000002</v>
      </c>
      <c r="T129">
        <v>7</v>
      </c>
      <c r="U129">
        <v>5</v>
      </c>
      <c r="V129">
        <v>4</v>
      </c>
      <c r="W129">
        <v>6</v>
      </c>
      <c r="X129">
        <v>7</v>
      </c>
      <c r="Y129">
        <v>5</v>
      </c>
      <c r="Z129">
        <v>6</v>
      </c>
      <c r="AA129">
        <v>3</v>
      </c>
      <c r="AB129">
        <v>7</v>
      </c>
      <c r="AC129">
        <v>4</v>
      </c>
      <c r="AD129">
        <v>6</v>
      </c>
      <c r="AE129">
        <v>6</v>
      </c>
      <c r="AF129">
        <v>6</v>
      </c>
      <c r="AG129">
        <v>0</v>
      </c>
      <c r="AH129">
        <v>65.265000000000001</v>
      </c>
    </row>
    <row r="130" spans="1:34">
      <c r="A130" t="s">
        <v>869</v>
      </c>
      <c r="B130" s="5" t="str">
        <f>VLOOKUP(C130,[1]Sheet1!$C$2:$D$4112,2,FALSE)</f>
        <v>Conserved hypotheticals</v>
      </c>
      <c r="C130" t="s">
        <v>872</v>
      </c>
      <c r="D130" t="s">
        <v>870</v>
      </c>
      <c r="E130" t="s">
        <v>871</v>
      </c>
      <c r="F130">
        <v>27.343</v>
      </c>
      <c r="G130">
        <v>37.5</v>
      </c>
      <c r="H130">
        <v>24.849329999999998</v>
      </c>
      <c r="I130">
        <v>25.584</v>
      </c>
      <c r="J130">
        <v>23.852429999999998</v>
      </c>
      <c r="K130">
        <v>26.113309999999998</v>
      </c>
      <c r="L130">
        <v>23.61403</v>
      </c>
      <c r="M130">
        <v>27.254490000000001</v>
      </c>
      <c r="N130">
        <v>26.56005</v>
      </c>
      <c r="O130">
        <v>26.386240000000001</v>
      </c>
      <c r="P130">
        <v>25.438669999999998</v>
      </c>
      <c r="Q130">
        <v>26.047809999999998</v>
      </c>
      <c r="R130">
        <v>26.316479999999999</v>
      </c>
      <c r="S130">
        <v>22.45721</v>
      </c>
      <c r="T130">
        <v>6</v>
      </c>
      <c r="U130">
        <v>3</v>
      </c>
      <c r="V130">
        <v>3</v>
      </c>
      <c r="W130">
        <v>3</v>
      </c>
      <c r="X130">
        <v>3</v>
      </c>
      <c r="Y130">
        <v>6</v>
      </c>
      <c r="Z130">
        <v>3</v>
      </c>
      <c r="AA130">
        <v>3</v>
      </c>
      <c r="AB130">
        <v>3</v>
      </c>
      <c r="AC130">
        <v>3</v>
      </c>
      <c r="AD130">
        <v>3</v>
      </c>
      <c r="AE130">
        <v>5</v>
      </c>
      <c r="AF130">
        <v>6</v>
      </c>
      <c r="AG130">
        <v>0</v>
      </c>
      <c r="AH130">
        <v>84.355000000000004</v>
      </c>
    </row>
    <row r="131" spans="1:34">
      <c r="A131" t="s">
        <v>873</v>
      </c>
      <c r="B131" s="5" t="str">
        <f>VLOOKUP(C131,[1]Sheet1!$C$2:$D$4112,2,FALSE)</f>
        <v>intermediary metabolism and respiration</v>
      </c>
      <c r="C131" t="s">
        <v>876</v>
      </c>
      <c r="D131" t="s">
        <v>874</v>
      </c>
      <c r="E131" t="s">
        <v>875</v>
      </c>
      <c r="F131">
        <v>34.926000000000002</v>
      </c>
      <c r="G131">
        <v>23.9</v>
      </c>
      <c r="H131">
        <v>23.058330000000002</v>
      </c>
      <c r="I131">
        <v>24.334150000000001</v>
      </c>
      <c r="J131">
        <v>22.993569999999998</v>
      </c>
      <c r="K131">
        <v>22.85005</v>
      </c>
      <c r="L131">
        <v>24.009840000000001</v>
      </c>
      <c r="M131">
        <v>24.821719999999999</v>
      </c>
      <c r="N131">
        <v>24.275469999999999</v>
      </c>
      <c r="O131">
        <v>22.855180000000001</v>
      </c>
      <c r="P131">
        <v>23.776050000000001</v>
      </c>
      <c r="Q131">
        <v>23.82347</v>
      </c>
      <c r="R131">
        <v>23.928049999999999</v>
      </c>
      <c r="S131">
        <v>24.549630000000001</v>
      </c>
      <c r="T131">
        <v>4</v>
      </c>
      <c r="U131">
        <v>3</v>
      </c>
      <c r="V131">
        <v>2</v>
      </c>
      <c r="W131">
        <v>4</v>
      </c>
      <c r="X131">
        <v>3</v>
      </c>
      <c r="Y131">
        <v>4</v>
      </c>
      <c r="Z131">
        <v>4</v>
      </c>
      <c r="AA131">
        <v>2</v>
      </c>
      <c r="AB131">
        <v>3</v>
      </c>
      <c r="AC131">
        <v>2</v>
      </c>
      <c r="AD131">
        <v>2</v>
      </c>
      <c r="AE131">
        <v>4</v>
      </c>
      <c r="AF131">
        <v>3</v>
      </c>
      <c r="AG131">
        <v>0</v>
      </c>
      <c r="AH131">
        <v>93.774000000000001</v>
      </c>
    </row>
    <row r="132" spans="1:34">
      <c r="A132" t="s">
        <v>877</v>
      </c>
      <c r="B132" s="5" t="str">
        <f>VLOOKUP(C132,[1]Sheet1!$C$2:$D$4112,2,FALSE)</f>
        <v>Conserved hypotheticals</v>
      </c>
      <c r="C132" t="s">
        <v>880</v>
      </c>
      <c r="D132" t="s">
        <v>878</v>
      </c>
      <c r="E132" t="s">
        <v>879</v>
      </c>
      <c r="F132">
        <v>44.694000000000003</v>
      </c>
      <c r="G132">
        <v>4.0999999999999996</v>
      </c>
      <c r="H132">
        <v>23.039259999999999</v>
      </c>
      <c r="I132">
        <v>20.25292</v>
      </c>
      <c r="J132">
        <v>21.70889</v>
      </c>
      <c r="K132">
        <v>20.37528</v>
      </c>
      <c r="L132">
        <v>18.043019999999999</v>
      </c>
      <c r="M132">
        <v>17.88223</v>
      </c>
      <c r="N132">
        <v>19.989139999999999</v>
      </c>
      <c r="O132">
        <v>18.626080000000002</v>
      </c>
      <c r="P132">
        <v>21.506399999999999</v>
      </c>
      <c r="Q132">
        <v>18.311959999999999</v>
      </c>
      <c r="R132">
        <v>17.87143</v>
      </c>
      <c r="S132">
        <v>22.270109999999999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0</v>
      </c>
      <c r="Z132">
        <v>1</v>
      </c>
      <c r="AA132">
        <v>1</v>
      </c>
      <c r="AB132">
        <v>1</v>
      </c>
      <c r="AC132">
        <v>1</v>
      </c>
      <c r="AD132">
        <v>1</v>
      </c>
      <c r="AE132">
        <v>0</v>
      </c>
      <c r="AF132">
        <v>1</v>
      </c>
      <c r="AG132">
        <v>0</v>
      </c>
      <c r="AH132">
        <v>21.216999999999999</v>
      </c>
    </row>
    <row r="133" spans="1:34">
      <c r="A133" t="s">
        <v>881</v>
      </c>
      <c r="B133" s="5" t="str">
        <f>VLOOKUP(C133,[1]Sheet1!$C$2:$D$4112,2,FALSE)</f>
        <v>intermediary metabolism and respiration</v>
      </c>
      <c r="C133" t="s">
        <v>884</v>
      </c>
      <c r="D133" t="s">
        <v>882</v>
      </c>
      <c r="E133" t="s">
        <v>883</v>
      </c>
      <c r="F133">
        <v>37.692999999999998</v>
      </c>
      <c r="G133">
        <v>87.2</v>
      </c>
      <c r="H133">
        <v>27.135359999999999</v>
      </c>
      <c r="I133">
        <v>27.581250000000001</v>
      </c>
      <c r="J133">
        <v>26.961349999999999</v>
      </c>
      <c r="K133">
        <v>26.437560000000001</v>
      </c>
      <c r="L133">
        <v>27.535340000000001</v>
      </c>
      <c r="M133">
        <v>26.53472</v>
      </c>
      <c r="N133">
        <v>27.353719999999999</v>
      </c>
      <c r="O133">
        <v>27.39452</v>
      </c>
      <c r="P133">
        <v>27.188389999999998</v>
      </c>
      <c r="Q133">
        <v>26.884720000000002</v>
      </c>
      <c r="R133">
        <v>25.839200000000002</v>
      </c>
      <c r="S133">
        <v>27.109690000000001</v>
      </c>
      <c r="T133">
        <v>20</v>
      </c>
      <c r="U133">
        <v>12</v>
      </c>
      <c r="V133">
        <v>7</v>
      </c>
      <c r="W133">
        <v>15</v>
      </c>
      <c r="X133">
        <v>15</v>
      </c>
      <c r="Y133">
        <v>14</v>
      </c>
      <c r="Z133">
        <v>15</v>
      </c>
      <c r="AA133">
        <v>10</v>
      </c>
      <c r="AB133">
        <v>11</v>
      </c>
      <c r="AC133">
        <v>8</v>
      </c>
      <c r="AD133">
        <v>8</v>
      </c>
      <c r="AE133">
        <v>16</v>
      </c>
      <c r="AF133">
        <v>15</v>
      </c>
      <c r="AG133">
        <v>0</v>
      </c>
      <c r="AH133">
        <v>228.83</v>
      </c>
    </row>
    <row r="134" spans="1:34">
      <c r="A134" t="s">
        <v>885</v>
      </c>
      <c r="B134" s="5" t="str">
        <f>VLOOKUP(C134,[1]Sheet1!$C$2:$D$4112,2,FALSE)</f>
        <v>lipid metabolism</v>
      </c>
      <c r="C134" t="s">
        <v>888</v>
      </c>
      <c r="D134" t="s">
        <v>886</v>
      </c>
      <c r="E134" t="s">
        <v>887</v>
      </c>
      <c r="F134">
        <v>26.029</v>
      </c>
      <c r="G134">
        <v>85.6</v>
      </c>
      <c r="H134">
        <v>23.902979999999999</v>
      </c>
      <c r="I134">
        <v>25.140319999999999</v>
      </c>
      <c r="J134">
        <v>24.592860000000002</v>
      </c>
      <c r="K134">
        <v>24.644380000000002</v>
      </c>
      <c r="L134">
        <v>24.710570000000001</v>
      </c>
      <c r="M134">
        <v>25.178280000000001</v>
      </c>
      <c r="N134">
        <v>24.69896</v>
      </c>
      <c r="O134">
        <v>24.363330000000001</v>
      </c>
      <c r="P134">
        <v>24.44689</v>
      </c>
      <c r="Q134">
        <v>24.702400000000001</v>
      </c>
      <c r="R134">
        <v>26.22486</v>
      </c>
      <c r="S134">
        <v>24.98611</v>
      </c>
      <c r="T134">
        <v>13</v>
      </c>
      <c r="U134">
        <v>9</v>
      </c>
      <c r="V134">
        <v>7</v>
      </c>
      <c r="W134">
        <v>10</v>
      </c>
      <c r="X134">
        <v>5</v>
      </c>
      <c r="Y134">
        <v>11</v>
      </c>
      <c r="Z134">
        <v>11</v>
      </c>
      <c r="AA134">
        <v>9</v>
      </c>
      <c r="AB134">
        <v>8</v>
      </c>
      <c r="AC134">
        <v>9</v>
      </c>
      <c r="AD134">
        <v>8</v>
      </c>
      <c r="AE134">
        <v>11</v>
      </c>
      <c r="AF134">
        <v>9</v>
      </c>
      <c r="AG134">
        <v>0</v>
      </c>
      <c r="AH134">
        <v>260.83999999999997</v>
      </c>
    </row>
    <row r="135" spans="1:34">
      <c r="A135" t="s">
        <v>889</v>
      </c>
      <c r="B135" s="5" t="str">
        <f>VLOOKUP(C135,[1]Sheet1!$C$2:$D$4112,2,FALSE)</f>
        <v>virulence, detoxification and adaptation</v>
      </c>
      <c r="C135" t="s">
        <v>892</v>
      </c>
      <c r="D135" t="s">
        <v>890</v>
      </c>
      <c r="E135" t="s">
        <v>891</v>
      </c>
      <c r="F135">
        <v>37.715000000000003</v>
      </c>
      <c r="G135">
        <v>46</v>
      </c>
      <c r="H135">
        <v>25.375309999999999</v>
      </c>
      <c r="I135">
        <v>24.561389999999999</v>
      </c>
      <c r="J135">
        <v>25.659490000000002</v>
      </c>
      <c r="K135">
        <v>24.462759999999999</v>
      </c>
      <c r="L135">
        <v>23.175070000000002</v>
      </c>
      <c r="M135">
        <v>26.24258</v>
      </c>
      <c r="N135">
        <v>24.10406</v>
      </c>
      <c r="O135">
        <v>24.181619999999999</v>
      </c>
      <c r="P135">
        <v>25.543389999999999</v>
      </c>
      <c r="Q135">
        <v>23.636109999999999</v>
      </c>
      <c r="R135">
        <v>23.122890000000002</v>
      </c>
      <c r="S135">
        <v>18.7043</v>
      </c>
      <c r="T135">
        <v>11</v>
      </c>
      <c r="U135">
        <v>3</v>
      </c>
      <c r="V135">
        <v>3</v>
      </c>
      <c r="W135">
        <v>4</v>
      </c>
      <c r="X135">
        <v>5</v>
      </c>
      <c r="Y135">
        <v>11</v>
      </c>
      <c r="Z135">
        <v>3</v>
      </c>
      <c r="AA135">
        <v>2</v>
      </c>
      <c r="AB135">
        <v>4</v>
      </c>
      <c r="AC135">
        <v>2</v>
      </c>
      <c r="AD135">
        <v>4</v>
      </c>
      <c r="AE135">
        <v>5</v>
      </c>
      <c r="AF135">
        <v>2</v>
      </c>
      <c r="AG135">
        <v>0</v>
      </c>
      <c r="AH135">
        <v>143.06</v>
      </c>
    </row>
    <row r="136" spans="1:34">
      <c r="A136" t="s">
        <v>893</v>
      </c>
      <c r="B136" s="5" t="str">
        <f>VLOOKUP(C136,[1]Sheet1!$C$2:$D$4112,2,FALSE)</f>
        <v>Conserved hypotheticals</v>
      </c>
      <c r="C136" t="s">
        <v>896</v>
      </c>
      <c r="D136" t="s">
        <v>894</v>
      </c>
      <c r="E136" t="s">
        <v>895</v>
      </c>
      <c r="F136">
        <v>15.754</v>
      </c>
      <c r="G136">
        <v>30.6</v>
      </c>
      <c r="H136">
        <v>18.681450000000002</v>
      </c>
      <c r="I136">
        <v>19.210719999999998</v>
      </c>
      <c r="J136">
        <v>17.10249</v>
      </c>
      <c r="K136">
        <v>18.66761</v>
      </c>
      <c r="L136">
        <v>17.94632</v>
      </c>
      <c r="M136">
        <v>20.477139999999999</v>
      </c>
      <c r="N136">
        <v>19.723400000000002</v>
      </c>
      <c r="O136">
        <v>17.801919999999999</v>
      </c>
      <c r="P136">
        <v>20.61337</v>
      </c>
      <c r="Q136">
        <v>19.5824</v>
      </c>
      <c r="R136">
        <v>21.145130000000002</v>
      </c>
      <c r="S136">
        <v>19.579940000000001</v>
      </c>
      <c r="T136">
        <v>3</v>
      </c>
      <c r="U136">
        <v>1</v>
      </c>
      <c r="V136">
        <v>3</v>
      </c>
      <c r="W136">
        <v>1</v>
      </c>
      <c r="X136">
        <v>1</v>
      </c>
      <c r="Y136">
        <v>2</v>
      </c>
      <c r="Z136">
        <v>1</v>
      </c>
      <c r="AA136">
        <v>1</v>
      </c>
      <c r="AB136">
        <v>1</v>
      </c>
      <c r="AC136">
        <v>1</v>
      </c>
      <c r="AD136">
        <v>1</v>
      </c>
      <c r="AE136">
        <v>3</v>
      </c>
      <c r="AF136">
        <v>2</v>
      </c>
      <c r="AG136">
        <v>0</v>
      </c>
      <c r="AH136">
        <v>8.3216999999999999</v>
      </c>
    </row>
    <row r="137" spans="1:34">
      <c r="A137" t="s">
        <v>897</v>
      </c>
      <c r="B137" s="5" t="str">
        <f>VLOOKUP(C137,[1]Sheet1!$C$2:$D$4112,2,FALSE)</f>
        <v>cell wall and cell processes</v>
      </c>
      <c r="C137" t="s">
        <v>900</v>
      </c>
      <c r="D137" t="s">
        <v>898</v>
      </c>
      <c r="E137" t="s">
        <v>899</v>
      </c>
      <c r="F137">
        <v>22.356000000000002</v>
      </c>
      <c r="G137">
        <v>31.9</v>
      </c>
      <c r="H137">
        <v>16.644279999999998</v>
      </c>
      <c r="I137">
        <v>19.51313</v>
      </c>
      <c r="J137">
        <v>16.908180000000002</v>
      </c>
      <c r="K137">
        <v>18.027069999999998</v>
      </c>
      <c r="L137">
        <v>20.752949999999998</v>
      </c>
      <c r="M137">
        <v>16.07527</v>
      </c>
      <c r="N137">
        <v>20.01455</v>
      </c>
      <c r="O137">
        <v>18.913160000000001</v>
      </c>
      <c r="P137">
        <v>18.859690000000001</v>
      </c>
      <c r="Q137">
        <v>19.464569999999998</v>
      </c>
      <c r="R137">
        <v>15.310829999999999</v>
      </c>
      <c r="S137">
        <v>17.927810000000001</v>
      </c>
      <c r="T137">
        <v>4</v>
      </c>
      <c r="U137">
        <v>2</v>
      </c>
      <c r="V137">
        <v>0</v>
      </c>
      <c r="W137">
        <v>3</v>
      </c>
      <c r="X137">
        <v>4</v>
      </c>
      <c r="Y137">
        <v>4</v>
      </c>
      <c r="Z137">
        <v>3</v>
      </c>
      <c r="AA137">
        <v>0</v>
      </c>
      <c r="AB137">
        <v>0</v>
      </c>
      <c r="AC137">
        <v>0</v>
      </c>
      <c r="AD137">
        <v>0</v>
      </c>
      <c r="AE137">
        <v>3</v>
      </c>
      <c r="AF137">
        <v>1</v>
      </c>
      <c r="AG137">
        <v>0</v>
      </c>
      <c r="AH137">
        <v>56.555</v>
      </c>
    </row>
    <row r="138" spans="1:34">
      <c r="A138" t="s">
        <v>901</v>
      </c>
      <c r="B138" s="5" t="str">
        <f>VLOOKUP(C138,[1]Sheet1!$C$2:$D$4112,2,FALSE)</f>
        <v>cell wall and cell processes</v>
      </c>
      <c r="C138" t="s">
        <v>904</v>
      </c>
      <c r="D138" t="s">
        <v>902</v>
      </c>
      <c r="E138" t="s">
        <v>903</v>
      </c>
      <c r="F138">
        <v>47.593000000000004</v>
      </c>
      <c r="G138">
        <v>13.9</v>
      </c>
      <c r="H138">
        <v>18.47137</v>
      </c>
      <c r="I138">
        <v>23.225059999999999</v>
      </c>
      <c r="J138">
        <v>21.97344</v>
      </c>
      <c r="K138">
        <v>22.854869999999998</v>
      </c>
      <c r="L138">
        <v>21.696680000000001</v>
      </c>
      <c r="M138">
        <v>23.43695</v>
      </c>
      <c r="N138">
        <v>19.319849999999999</v>
      </c>
      <c r="O138">
        <v>22.34854</v>
      </c>
      <c r="P138">
        <v>22.61317</v>
      </c>
      <c r="Q138">
        <v>19.534469999999999</v>
      </c>
      <c r="R138">
        <v>23.533740000000002</v>
      </c>
      <c r="S138">
        <v>18.95759</v>
      </c>
      <c r="T138">
        <v>3</v>
      </c>
      <c r="U138">
        <v>1</v>
      </c>
      <c r="V138">
        <v>1</v>
      </c>
      <c r="W138">
        <v>3</v>
      </c>
      <c r="X138">
        <v>2</v>
      </c>
      <c r="Y138">
        <v>2</v>
      </c>
      <c r="Z138">
        <v>2</v>
      </c>
      <c r="AA138">
        <v>1</v>
      </c>
      <c r="AB138">
        <v>2</v>
      </c>
      <c r="AC138">
        <v>1</v>
      </c>
      <c r="AD138">
        <v>1</v>
      </c>
      <c r="AE138">
        <v>2</v>
      </c>
      <c r="AF138">
        <v>0</v>
      </c>
      <c r="AG138">
        <v>0</v>
      </c>
      <c r="AH138">
        <v>154.41999999999999</v>
      </c>
    </row>
    <row r="139" spans="1:34">
      <c r="A139" t="s">
        <v>905</v>
      </c>
      <c r="B139" s="5" t="str">
        <f>VLOOKUP(C139,[1]Sheet1!$C$2:$D$4112,2,FALSE)</f>
        <v>intermediary metabolism and respiration</v>
      </c>
      <c r="C139" t="s">
        <v>908</v>
      </c>
      <c r="D139" t="s">
        <v>906</v>
      </c>
      <c r="E139" t="s">
        <v>907</v>
      </c>
      <c r="F139">
        <v>14.904</v>
      </c>
      <c r="G139">
        <v>73.2</v>
      </c>
      <c r="H139">
        <v>27.716329999999999</v>
      </c>
      <c r="I139">
        <v>26.44416</v>
      </c>
      <c r="J139">
        <v>27.80772</v>
      </c>
      <c r="K139">
        <v>26.109729999999999</v>
      </c>
      <c r="L139">
        <v>25.438220000000001</v>
      </c>
      <c r="M139">
        <v>26.911370000000002</v>
      </c>
      <c r="N139">
        <v>26.79823</v>
      </c>
      <c r="O139">
        <v>25.929539999999999</v>
      </c>
      <c r="P139">
        <v>27.05941</v>
      </c>
      <c r="Q139">
        <v>26.042020000000001</v>
      </c>
      <c r="R139">
        <v>26.829660000000001</v>
      </c>
      <c r="S139">
        <v>27.00207</v>
      </c>
      <c r="T139">
        <v>6</v>
      </c>
      <c r="U139">
        <v>5</v>
      </c>
      <c r="V139">
        <v>4</v>
      </c>
      <c r="W139">
        <v>5</v>
      </c>
      <c r="X139">
        <v>5</v>
      </c>
      <c r="Y139">
        <v>5</v>
      </c>
      <c r="Z139">
        <v>5</v>
      </c>
      <c r="AA139">
        <v>5</v>
      </c>
      <c r="AB139">
        <v>5</v>
      </c>
      <c r="AC139">
        <v>5</v>
      </c>
      <c r="AD139">
        <v>4</v>
      </c>
      <c r="AE139">
        <v>5</v>
      </c>
      <c r="AF139">
        <v>5</v>
      </c>
      <c r="AG139">
        <v>0</v>
      </c>
      <c r="AH139">
        <v>92.653000000000006</v>
      </c>
    </row>
    <row r="140" spans="1:34">
      <c r="A140" t="s">
        <v>909</v>
      </c>
      <c r="B140" s="5" t="str">
        <f>VLOOKUP(C140,[1]Sheet1!$C$2:$D$4112,2,FALSE)</f>
        <v>Conserved hypotheticals</v>
      </c>
      <c r="C140" t="s">
        <v>912</v>
      </c>
      <c r="D140" t="s">
        <v>910</v>
      </c>
      <c r="E140" t="s">
        <v>911</v>
      </c>
      <c r="F140">
        <v>26.943999999999999</v>
      </c>
      <c r="G140">
        <v>53.9</v>
      </c>
      <c r="H140">
        <v>24.020050000000001</v>
      </c>
      <c r="I140">
        <v>23.546279999999999</v>
      </c>
      <c r="J140">
        <v>24.455690000000001</v>
      </c>
      <c r="K140">
        <v>24.21453</v>
      </c>
      <c r="L140">
        <v>25.55312</v>
      </c>
      <c r="M140">
        <v>24.140319999999999</v>
      </c>
      <c r="N140">
        <v>24.36326</v>
      </c>
      <c r="O140">
        <v>25.096360000000001</v>
      </c>
      <c r="P140">
        <v>24.362660000000002</v>
      </c>
      <c r="Q140">
        <v>24.195959999999999</v>
      </c>
      <c r="R140">
        <v>23.739229999999999</v>
      </c>
      <c r="S140">
        <v>24.287849999999999</v>
      </c>
      <c r="T140">
        <v>9</v>
      </c>
      <c r="U140">
        <v>9</v>
      </c>
      <c r="V140">
        <v>4</v>
      </c>
      <c r="W140">
        <v>9</v>
      </c>
      <c r="X140">
        <v>8</v>
      </c>
      <c r="Y140">
        <v>8</v>
      </c>
      <c r="Z140">
        <v>8</v>
      </c>
      <c r="AA140">
        <v>4</v>
      </c>
      <c r="AB140">
        <v>3</v>
      </c>
      <c r="AC140">
        <v>5</v>
      </c>
      <c r="AD140">
        <v>4</v>
      </c>
      <c r="AE140">
        <v>9</v>
      </c>
      <c r="AF140">
        <v>6</v>
      </c>
      <c r="AG140">
        <v>0</v>
      </c>
      <c r="AH140">
        <v>113.6</v>
      </c>
    </row>
    <row r="141" spans="1:34">
      <c r="A141" t="s">
        <v>913</v>
      </c>
      <c r="B141" s="5" t="str">
        <f>VLOOKUP(C141,[1]Sheet1!$C$2:$D$4112,2,FALSE)</f>
        <v>Conserved hypotheticals</v>
      </c>
      <c r="C141" t="s">
        <v>916</v>
      </c>
      <c r="D141" t="s">
        <v>914</v>
      </c>
      <c r="E141" t="s">
        <v>915</v>
      </c>
      <c r="F141">
        <v>10.365</v>
      </c>
      <c r="G141">
        <v>56.2</v>
      </c>
      <c r="H141">
        <v>25.319929999999999</v>
      </c>
      <c r="I141">
        <v>24.731020000000001</v>
      </c>
      <c r="J141">
        <v>24.81475</v>
      </c>
      <c r="K141">
        <v>24.700489999999999</v>
      </c>
      <c r="L141">
        <v>20.035910000000001</v>
      </c>
      <c r="M141">
        <v>25.744430000000001</v>
      </c>
      <c r="N141">
        <v>25.93834</v>
      </c>
      <c r="O141">
        <v>24.988630000000001</v>
      </c>
      <c r="P141">
        <v>25.09374</v>
      </c>
      <c r="Q141">
        <v>25.490600000000001</v>
      </c>
      <c r="R141">
        <v>25.988130000000002</v>
      </c>
      <c r="S141">
        <v>21.926220000000001</v>
      </c>
      <c r="T141">
        <v>4</v>
      </c>
      <c r="U141">
        <v>3</v>
      </c>
      <c r="V141">
        <v>2</v>
      </c>
      <c r="W141">
        <v>2</v>
      </c>
      <c r="X141">
        <v>2</v>
      </c>
      <c r="Y141">
        <v>4</v>
      </c>
      <c r="Z141">
        <v>2</v>
      </c>
      <c r="AA141">
        <v>2</v>
      </c>
      <c r="AB141">
        <v>2</v>
      </c>
      <c r="AC141">
        <v>2</v>
      </c>
      <c r="AD141">
        <v>2</v>
      </c>
      <c r="AE141">
        <v>3</v>
      </c>
      <c r="AF141">
        <v>2</v>
      </c>
      <c r="AG141">
        <v>0</v>
      </c>
      <c r="AH141">
        <v>167.18</v>
      </c>
    </row>
    <row r="142" spans="1:34">
      <c r="A142" t="s">
        <v>917</v>
      </c>
      <c r="B142" s="5" t="str">
        <f>VLOOKUP(C142,[1]Sheet1!$C$2:$D$4112,2,FALSE)</f>
        <v>intermediary metabolism and respiration</v>
      </c>
      <c r="C142" t="s">
        <v>920</v>
      </c>
      <c r="D142" t="s">
        <v>918</v>
      </c>
      <c r="E142" t="s">
        <v>919</v>
      </c>
      <c r="F142">
        <v>54.942999999999998</v>
      </c>
      <c r="G142">
        <v>24.8</v>
      </c>
      <c r="H142">
        <v>18.431229999999999</v>
      </c>
      <c r="I142">
        <v>18.594180000000001</v>
      </c>
      <c r="J142">
        <v>18.700340000000001</v>
      </c>
      <c r="K142">
        <v>21.02553</v>
      </c>
      <c r="L142">
        <v>17.80734</v>
      </c>
      <c r="M142">
        <v>19.261810000000001</v>
      </c>
      <c r="N142">
        <v>21.810369999999999</v>
      </c>
      <c r="O142">
        <v>20.750990000000002</v>
      </c>
      <c r="P142">
        <v>22.31183</v>
      </c>
      <c r="Q142">
        <v>22.56307</v>
      </c>
      <c r="R142">
        <v>20.806329999999999</v>
      </c>
      <c r="S142">
        <v>17.479140000000001</v>
      </c>
      <c r="T142">
        <v>7</v>
      </c>
      <c r="U142">
        <v>0</v>
      </c>
      <c r="V142">
        <v>2</v>
      </c>
      <c r="W142">
        <v>1</v>
      </c>
      <c r="X142">
        <v>2</v>
      </c>
      <c r="Y142">
        <v>1</v>
      </c>
      <c r="Z142">
        <v>2</v>
      </c>
      <c r="AA142">
        <v>3</v>
      </c>
      <c r="AB142">
        <v>3</v>
      </c>
      <c r="AC142">
        <v>2</v>
      </c>
      <c r="AD142">
        <v>3</v>
      </c>
      <c r="AE142">
        <v>7</v>
      </c>
      <c r="AF142">
        <v>1</v>
      </c>
      <c r="AG142">
        <v>0</v>
      </c>
      <c r="AH142">
        <v>32.399000000000001</v>
      </c>
    </row>
    <row r="143" spans="1:34">
      <c r="A143" t="s">
        <v>921</v>
      </c>
      <c r="B143" s="5" t="str">
        <f>VLOOKUP(C143,[1]Sheet1!$C$2:$D$4112,2,FALSE)</f>
        <v>Conserved hypotheticals</v>
      </c>
      <c r="C143" t="s">
        <v>924</v>
      </c>
      <c r="D143" t="s">
        <v>922</v>
      </c>
      <c r="E143" t="s">
        <v>923</v>
      </c>
      <c r="F143">
        <v>18.515999999999998</v>
      </c>
      <c r="G143">
        <v>28.7</v>
      </c>
      <c r="H143">
        <v>21.922090000000001</v>
      </c>
      <c r="I143">
        <v>22.002510000000001</v>
      </c>
      <c r="J143">
        <v>22.892119999999998</v>
      </c>
      <c r="K143">
        <v>22.220780000000001</v>
      </c>
      <c r="L143">
        <v>19.912659999999999</v>
      </c>
      <c r="M143">
        <v>24.512799999999999</v>
      </c>
      <c r="N143">
        <v>21.38401</v>
      </c>
      <c r="O143">
        <v>21.379570000000001</v>
      </c>
      <c r="P143">
        <v>23.22728</v>
      </c>
      <c r="Q143">
        <v>21.077770000000001</v>
      </c>
      <c r="R143">
        <v>21.185009999999998</v>
      </c>
      <c r="S143">
        <v>21.20431</v>
      </c>
      <c r="T143">
        <v>3</v>
      </c>
      <c r="U143">
        <v>2</v>
      </c>
      <c r="V143">
        <v>2</v>
      </c>
      <c r="W143">
        <v>3</v>
      </c>
      <c r="X143">
        <v>2</v>
      </c>
      <c r="Y143">
        <v>3</v>
      </c>
      <c r="Z143">
        <v>1</v>
      </c>
      <c r="AA143">
        <v>2</v>
      </c>
      <c r="AB143">
        <v>2</v>
      </c>
      <c r="AC143">
        <v>2</v>
      </c>
      <c r="AD143">
        <v>2</v>
      </c>
      <c r="AE143">
        <v>2</v>
      </c>
      <c r="AF143">
        <v>2</v>
      </c>
      <c r="AG143">
        <v>0</v>
      </c>
      <c r="AH143">
        <v>23.416</v>
      </c>
    </row>
    <row r="144" spans="1:34">
      <c r="A144" t="s">
        <v>925</v>
      </c>
      <c r="B144" s="5" t="str">
        <f>VLOOKUP(C144,[1]Sheet1!$C$2:$D$4112,2,FALSE)</f>
        <v>cell wall and cell processes</v>
      </c>
      <c r="C144" t="s">
        <v>928</v>
      </c>
      <c r="D144" t="s">
        <v>926</v>
      </c>
      <c r="E144" t="s">
        <v>927</v>
      </c>
      <c r="F144">
        <v>100.88</v>
      </c>
      <c r="G144">
        <v>29.3</v>
      </c>
      <c r="H144">
        <v>20.453620000000001</v>
      </c>
      <c r="I144">
        <v>21.303070000000002</v>
      </c>
      <c r="J144">
        <v>19.619019999999999</v>
      </c>
      <c r="K144">
        <v>22.148209999999999</v>
      </c>
      <c r="L144">
        <v>22.19641</v>
      </c>
      <c r="M144">
        <v>21.352080000000001</v>
      </c>
      <c r="N144">
        <v>21.21518</v>
      </c>
      <c r="O144">
        <v>20.030660000000001</v>
      </c>
      <c r="P144">
        <v>18.41836</v>
      </c>
      <c r="Q144">
        <v>20.24389</v>
      </c>
      <c r="R144">
        <v>21.931529999999999</v>
      </c>
      <c r="S144">
        <v>21.113939999999999</v>
      </c>
      <c r="T144">
        <v>18</v>
      </c>
      <c r="U144">
        <v>2</v>
      </c>
      <c r="V144">
        <v>5</v>
      </c>
      <c r="W144">
        <v>9</v>
      </c>
      <c r="X144">
        <v>8</v>
      </c>
      <c r="Y144">
        <v>14</v>
      </c>
      <c r="Z144">
        <v>8</v>
      </c>
      <c r="AA144">
        <v>1</v>
      </c>
      <c r="AB144">
        <v>4</v>
      </c>
      <c r="AC144">
        <v>4</v>
      </c>
      <c r="AD144">
        <v>3</v>
      </c>
      <c r="AE144">
        <v>10</v>
      </c>
      <c r="AF144">
        <v>6</v>
      </c>
      <c r="AG144">
        <v>0</v>
      </c>
      <c r="AH144">
        <v>323.31</v>
      </c>
    </row>
    <row r="145" spans="1:34">
      <c r="A145" t="s">
        <v>929</v>
      </c>
      <c r="B145" s="5" t="str">
        <f>VLOOKUP(C145,[1]Sheet1!$C$2:$D$4112,2,FALSE)</f>
        <v>lipid metabolism</v>
      </c>
      <c r="C145" t="s">
        <v>932</v>
      </c>
      <c r="D145" t="s">
        <v>930</v>
      </c>
      <c r="E145" t="s">
        <v>931</v>
      </c>
      <c r="F145">
        <v>58.533999999999999</v>
      </c>
      <c r="G145">
        <v>31</v>
      </c>
      <c r="H145">
        <v>21.113499999999998</v>
      </c>
      <c r="I145">
        <v>20.985510000000001</v>
      </c>
      <c r="J145">
        <v>21.827919999999999</v>
      </c>
      <c r="K145">
        <v>22.857510000000001</v>
      </c>
      <c r="L145">
        <v>21.852969999999999</v>
      </c>
      <c r="M145">
        <v>22.679539999999999</v>
      </c>
      <c r="N145">
        <v>20.320419999999999</v>
      </c>
      <c r="O145">
        <v>21.22317</v>
      </c>
      <c r="P145">
        <v>21.63081</v>
      </c>
      <c r="Q145">
        <v>21.24296</v>
      </c>
      <c r="R145">
        <v>22.581050000000001</v>
      </c>
      <c r="S145">
        <v>21.83727</v>
      </c>
      <c r="T145">
        <v>11</v>
      </c>
      <c r="U145">
        <v>3</v>
      </c>
      <c r="V145">
        <v>3</v>
      </c>
      <c r="W145">
        <v>7</v>
      </c>
      <c r="X145">
        <v>5</v>
      </c>
      <c r="Y145">
        <v>7</v>
      </c>
      <c r="Z145">
        <v>4</v>
      </c>
      <c r="AA145">
        <v>2</v>
      </c>
      <c r="AB145">
        <v>1</v>
      </c>
      <c r="AC145">
        <v>2</v>
      </c>
      <c r="AD145">
        <v>2</v>
      </c>
      <c r="AE145">
        <v>7</v>
      </c>
      <c r="AF145">
        <v>4</v>
      </c>
      <c r="AG145">
        <v>0</v>
      </c>
      <c r="AH145">
        <v>48.317999999999998</v>
      </c>
    </row>
    <row r="146" spans="1:34">
      <c r="A146" t="s">
        <v>933</v>
      </c>
      <c r="B146" s="5" t="str">
        <f>VLOOKUP(C146,[1]Sheet1!$C$2:$D$4112,2,FALSE)</f>
        <v>cell wall and cell processes</v>
      </c>
      <c r="C146" t="s">
        <v>936</v>
      </c>
      <c r="D146" t="s">
        <v>934</v>
      </c>
      <c r="E146" t="s">
        <v>935</v>
      </c>
      <c r="F146">
        <v>15.247999999999999</v>
      </c>
      <c r="G146">
        <v>54.9</v>
      </c>
      <c r="H146">
        <v>19.295169999999999</v>
      </c>
      <c r="I146">
        <v>19.114409999999999</v>
      </c>
      <c r="J146">
        <v>18.847159999999999</v>
      </c>
      <c r="K146">
        <v>18.336780000000001</v>
      </c>
      <c r="L146">
        <v>18.683499999999999</v>
      </c>
      <c r="M146">
        <v>19.884799999999998</v>
      </c>
      <c r="N146">
        <v>19.376550000000002</v>
      </c>
      <c r="O146">
        <v>19.577860000000001</v>
      </c>
      <c r="P146">
        <v>19.420940000000002</v>
      </c>
      <c r="Q146">
        <v>20.949210000000001</v>
      </c>
      <c r="R146">
        <v>24.743500000000001</v>
      </c>
      <c r="S146">
        <v>19.916589999999999</v>
      </c>
      <c r="T146">
        <v>5</v>
      </c>
      <c r="U146">
        <v>0</v>
      </c>
      <c r="V146">
        <v>2</v>
      </c>
      <c r="W146">
        <v>1</v>
      </c>
      <c r="X146">
        <v>2</v>
      </c>
      <c r="Y146">
        <v>2</v>
      </c>
      <c r="Z146">
        <v>2</v>
      </c>
      <c r="AA146">
        <v>2</v>
      </c>
      <c r="AB146">
        <v>2</v>
      </c>
      <c r="AC146">
        <v>1</v>
      </c>
      <c r="AD146">
        <v>2</v>
      </c>
      <c r="AE146">
        <v>3</v>
      </c>
      <c r="AF146">
        <v>3</v>
      </c>
      <c r="AG146">
        <v>0</v>
      </c>
      <c r="AH146">
        <v>30.114999999999998</v>
      </c>
    </row>
    <row r="147" spans="1:34">
      <c r="A147" t="s">
        <v>937</v>
      </c>
      <c r="B147" s="5" t="str">
        <f>VLOOKUP(C147,[1]Sheet1!$C$2:$D$4112,2,FALSE)</f>
        <v>lipid metabolism</v>
      </c>
      <c r="C147" t="s">
        <v>940</v>
      </c>
      <c r="D147" t="s">
        <v>938</v>
      </c>
      <c r="E147" t="s">
        <v>939</v>
      </c>
      <c r="F147">
        <v>27.603999999999999</v>
      </c>
      <c r="G147">
        <v>25.7</v>
      </c>
      <c r="H147">
        <v>18.720459999999999</v>
      </c>
      <c r="I147">
        <v>20.967739999999999</v>
      </c>
      <c r="J147">
        <v>20.68149</v>
      </c>
      <c r="K147">
        <v>20.201440000000002</v>
      </c>
      <c r="L147">
        <v>20.218209999999999</v>
      </c>
      <c r="M147">
        <v>23.023319999999998</v>
      </c>
      <c r="N147">
        <v>20.233239999999999</v>
      </c>
      <c r="O147">
        <v>20.620419999999999</v>
      </c>
      <c r="P147">
        <v>19.622679999999999</v>
      </c>
      <c r="Q147">
        <v>20.702100000000002</v>
      </c>
      <c r="R147">
        <v>22.304600000000001</v>
      </c>
      <c r="S147">
        <v>19.020620000000001</v>
      </c>
      <c r="T147">
        <v>5</v>
      </c>
      <c r="U147">
        <v>1</v>
      </c>
      <c r="V147">
        <v>1</v>
      </c>
      <c r="W147">
        <v>2</v>
      </c>
      <c r="X147">
        <v>3</v>
      </c>
      <c r="Y147">
        <v>5</v>
      </c>
      <c r="Z147">
        <v>2</v>
      </c>
      <c r="AA147">
        <v>1</v>
      </c>
      <c r="AB147">
        <v>3</v>
      </c>
      <c r="AC147">
        <v>1</v>
      </c>
      <c r="AD147">
        <v>3</v>
      </c>
      <c r="AE147">
        <v>3</v>
      </c>
      <c r="AF147">
        <v>1</v>
      </c>
      <c r="AG147">
        <v>0</v>
      </c>
      <c r="AH147">
        <v>28.713999999999999</v>
      </c>
    </row>
    <row r="148" spans="1:34">
      <c r="A148" t="s">
        <v>941</v>
      </c>
      <c r="B148" s="5" t="str">
        <f>VLOOKUP(C148,[1]Sheet1!$C$2:$D$4112,2,FALSE)</f>
        <v>information pathways</v>
      </c>
      <c r="C148" t="s">
        <v>944</v>
      </c>
      <c r="D148" t="s">
        <v>942</v>
      </c>
      <c r="E148" t="s">
        <v>943</v>
      </c>
      <c r="F148">
        <v>14.741</v>
      </c>
      <c r="G148">
        <v>34.1</v>
      </c>
      <c r="H148">
        <v>16.390979999999999</v>
      </c>
      <c r="I148">
        <v>20.062639999999998</v>
      </c>
      <c r="J148">
        <v>16.423439999999999</v>
      </c>
      <c r="K148">
        <v>18.61938</v>
      </c>
      <c r="L148">
        <v>21.65587</v>
      </c>
      <c r="M148">
        <v>15.38721</v>
      </c>
      <c r="N148">
        <v>20.090949999999999</v>
      </c>
      <c r="O148">
        <v>15.63246</v>
      </c>
      <c r="P148">
        <v>18.451499999999999</v>
      </c>
      <c r="Q148">
        <v>18.44839</v>
      </c>
      <c r="R148">
        <v>15.37304</v>
      </c>
      <c r="S148">
        <v>16.126660000000001</v>
      </c>
      <c r="T148">
        <v>4</v>
      </c>
      <c r="U148">
        <v>2</v>
      </c>
      <c r="V148">
        <v>1</v>
      </c>
      <c r="W148">
        <v>2</v>
      </c>
      <c r="X148">
        <v>1</v>
      </c>
      <c r="Y148">
        <v>4</v>
      </c>
      <c r="Z148">
        <v>2</v>
      </c>
      <c r="AA148">
        <v>0</v>
      </c>
      <c r="AB148">
        <v>2</v>
      </c>
      <c r="AC148">
        <v>1</v>
      </c>
      <c r="AD148">
        <v>0</v>
      </c>
      <c r="AE148">
        <v>3</v>
      </c>
      <c r="AF148">
        <v>2</v>
      </c>
      <c r="AG148">
        <v>0</v>
      </c>
      <c r="AH148">
        <v>51.451999999999998</v>
      </c>
    </row>
    <row r="149" spans="1:34">
      <c r="A149" t="s">
        <v>945</v>
      </c>
      <c r="B149" s="5" t="str">
        <f>VLOOKUP(C149,[1]Sheet1!$C$2:$D$4112,2,FALSE)</f>
        <v>intermediary metabolism and respiration</v>
      </c>
      <c r="C149" t="s">
        <v>948</v>
      </c>
      <c r="D149" t="s">
        <v>946</v>
      </c>
      <c r="E149" t="s">
        <v>947</v>
      </c>
      <c r="F149">
        <v>17.038</v>
      </c>
      <c r="G149">
        <v>38.9</v>
      </c>
      <c r="H149">
        <v>18.167470000000002</v>
      </c>
      <c r="I149">
        <v>19.577629999999999</v>
      </c>
      <c r="J149">
        <v>18.12434</v>
      </c>
      <c r="K149">
        <v>19.071929999999998</v>
      </c>
      <c r="L149">
        <v>17.316970000000001</v>
      </c>
      <c r="M149">
        <v>17.806159999999998</v>
      </c>
      <c r="N149">
        <v>19.872140000000002</v>
      </c>
      <c r="O149">
        <v>18.822690000000001</v>
      </c>
      <c r="P149">
        <v>19.80782</v>
      </c>
      <c r="Q149">
        <v>18.77148</v>
      </c>
      <c r="R149">
        <v>22.138179999999998</v>
      </c>
      <c r="S149">
        <v>19.94106</v>
      </c>
      <c r="T149">
        <v>3</v>
      </c>
      <c r="U149">
        <v>1</v>
      </c>
      <c r="V149">
        <v>2</v>
      </c>
      <c r="W149">
        <v>2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>
        <v>1</v>
      </c>
      <c r="AE149">
        <v>3</v>
      </c>
      <c r="AF149">
        <v>2</v>
      </c>
      <c r="AG149">
        <v>0</v>
      </c>
      <c r="AH149">
        <v>9.5497999999999994</v>
      </c>
    </row>
    <row r="150" spans="1:34">
      <c r="A150" t="s">
        <v>949</v>
      </c>
      <c r="B150" s="5" t="str">
        <f>VLOOKUP(C150,[1]Sheet1!$C$2:$D$4112,2,FALSE)</f>
        <v>intermediary metabolism and respiration</v>
      </c>
      <c r="C150" t="s">
        <v>952</v>
      </c>
      <c r="D150" t="s">
        <v>950</v>
      </c>
      <c r="E150" t="s">
        <v>951</v>
      </c>
      <c r="F150">
        <v>46.451999999999998</v>
      </c>
      <c r="G150">
        <v>29.7</v>
      </c>
      <c r="H150">
        <v>20.170850000000002</v>
      </c>
      <c r="I150">
        <v>20.781569999999999</v>
      </c>
      <c r="J150">
        <v>20.15906</v>
      </c>
      <c r="K150">
        <v>19.465910000000001</v>
      </c>
      <c r="L150">
        <v>20.999690000000001</v>
      </c>
      <c r="M150">
        <v>20.948779999999999</v>
      </c>
      <c r="N150">
        <v>19.650569999999998</v>
      </c>
      <c r="O150">
        <v>18.745370000000001</v>
      </c>
      <c r="P150">
        <v>20.467320000000001</v>
      </c>
      <c r="Q150">
        <v>22.161840000000002</v>
      </c>
      <c r="R150">
        <v>20.07169</v>
      </c>
      <c r="S150">
        <v>20.682860000000002</v>
      </c>
      <c r="T150">
        <v>8</v>
      </c>
      <c r="U150">
        <v>3</v>
      </c>
      <c r="V150">
        <v>2</v>
      </c>
      <c r="W150">
        <v>5</v>
      </c>
      <c r="X150">
        <v>3</v>
      </c>
      <c r="Y150">
        <v>8</v>
      </c>
      <c r="Z150">
        <v>2</v>
      </c>
      <c r="AA150">
        <v>1</v>
      </c>
      <c r="AB150">
        <v>1</v>
      </c>
      <c r="AC150">
        <v>2</v>
      </c>
      <c r="AD150">
        <v>1</v>
      </c>
      <c r="AE150">
        <v>2</v>
      </c>
      <c r="AF150">
        <v>4</v>
      </c>
      <c r="AG150">
        <v>0</v>
      </c>
      <c r="AH150">
        <v>45.003999999999998</v>
      </c>
    </row>
    <row r="151" spans="1:34">
      <c r="A151" t="s">
        <v>953</v>
      </c>
      <c r="B151" s="5" t="str">
        <f>VLOOKUP(C151,[1]Sheet1!$C$2:$D$4112,2,FALSE)</f>
        <v>Conserved hypotheticals</v>
      </c>
      <c r="C151" t="s">
        <v>956</v>
      </c>
      <c r="D151" t="s">
        <v>954</v>
      </c>
      <c r="E151" t="s">
        <v>955</v>
      </c>
      <c r="F151">
        <v>10.896000000000001</v>
      </c>
      <c r="G151">
        <v>87.6</v>
      </c>
      <c r="H151">
        <v>22.632180000000002</v>
      </c>
      <c r="I151">
        <v>23.767189999999999</v>
      </c>
      <c r="J151">
        <v>22.566459999999999</v>
      </c>
      <c r="K151">
        <v>19.55433</v>
      </c>
      <c r="L151">
        <v>25.368200000000002</v>
      </c>
      <c r="M151">
        <v>23.21012</v>
      </c>
      <c r="N151">
        <v>23.569410000000001</v>
      </c>
      <c r="O151">
        <v>20.91685</v>
      </c>
      <c r="P151">
        <v>22.559570000000001</v>
      </c>
      <c r="Q151">
        <v>20.773540000000001</v>
      </c>
      <c r="R151">
        <v>26.627839999999999</v>
      </c>
      <c r="S151">
        <v>24.174700000000001</v>
      </c>
      <c r="T151">
        <v>8</v>
      </c>
      <c r="U151">
        <v>5</v>
      </c>
      <c r="V151">
        <v>3</v>
      </c>
      <c r="W151">
        <v>5</v>
      </c>
      <c r="X151">
        <v>3</v>
      </c>
      <c r="Y151">
        <v>8</v>
      </c>
      <c r="Z151">
        <v>6</v>
      </c>
      <c r="AA151">
        <v>4</v>
      </c>
      <c r="AB151">
        <v>2</v>
      </c>
      <c r="AC151">
        <v>2</v>
      </c>
      <c r="AD151">
        <v>1</v>
      </c>
      <c r="AE151">
        <v>7</v>
      </c>
      <c r="AF151">
        <v>4</v>
      </c>
      <c r="AG151">
        <v>0</v>
      </c>
      <c r="AH151">
        <v>323.31</v>
      </c>
    </row>
    <row r="152" spans="1:34">
      <c r="A152" t="s">
        <v>957</v>
      </c>
      <c r="B152" s="5" t="str">
        <f>VLOOKUP(C152,[1]Sheet1!$C$2:$D$4112,2,FALSE)</f>
        <v>intermediary metabolism and respiration</v>
      </c>
      <c r="C152" t="s">
        <v>960</v>
      </c>
      <c r="D152" t="s">
        <v>958</v>
      </c>
      <c r="E152" t="s">
        <v>959</v>
      </c>
      <c r="F152">
        <v>27.277000000000001</v>
      </c>
      <c r="G152">
        <v>41</v>
      </c>
      <c r="H152">
        <v>23.064869999999999</v>
      </c>
      <c r="I152">
        <v>22.204460000000001</v>
      </c>
      <c r="J152">
        <v>22.914860000000001</v>
      </c>
      <c r="K152">
        <v>23.81353</v>
      </c>
      <c r="L152">
        <v>21.42306</v>
      </c>
      <c r="M152">
        <v>24.724630000000001</v>
      </c>
      <c r="N152">
        <v>21.614139999999999</v>
      </c>
      <c r="O152">
        <v>23.264849999999999</v>
      </c>
      <c r="P152">
        <v>21.727630000000001</v>
      </c>
      <c r="Q152">
        <v>22.625330000000002</v>
      </c>
      <c r="R152">
        <v>23.44088</v>
      </c>
      <c r="S152">
        <v>21.140650000000001</v>
      </c>
      <c r="T152">
        <v>7</v>
      </c>
      <c r="U152">
        <v>3</v>
      </c>
      <c r="V152">
        <v>3</v>
      </c>
      <c r="W152">
        <v>3</v>
      </c>
      <c r="X152">
        <v>2</v>
      </c>
      <c r="Y152">
        <v>5</v>
      </c>
      <c r="Z152">
        <v>4</v>
      </c>
      <c r="AA152">
        <v>2</v>
      </c>
      <c r="AB152">
        <v>2</v>
      </c>
      <c r="AC152">
        <v>1</v>
      </c>
      <c r="AD152">
        <v>2</v>
      </c>
      <c r="AE152">
        <v>5</v>
      </c>
      <c r="AF152">
        <v>3</v>
      </c>
      <c r="AG152">
        <v>0</v>
      </c>
      <c r="AH152">
        <v>188.57</v>
      </c>
    </row>
    <row r="153" spans="1:34">
      <c r="A153" t="s">
        <v>961</v>
      </c>
      <c r="B153" s="5" t="str">
        <f>VLOOKUP(C153,[1]Sheet1!$C$2:$D$4112,2,FALSE)</f>
        <v>PE/PPE families</v>
      </c>
      <c r="C153" t="s">
        <v>964</v>
      </c>
      <c r="D153" t="s">
        <v>962</v>
      </c>
      <c r="E153" t="s">
        <v>963</v>
      </c>
      <c r="F153">
        <v>56.951000000000001</v>
      </c>
      <c r="G153">
        <v>12.4</v>
      </c>
      <c r="H153">
        <v>19.986080000000001</v>
      </c>
      <c r="I153">
        <v>21.298549999999999</v>
      </c>
      <c r="J153">
        <v>17.359860000000001</v>
      </c>
      <c r="K153">
        <v>17.871110000000002</v>
      </c>
      <c r="L153">
        <v>19.12548</v>
      </c>
      <c r="M153">
        <v>20.759789999999999</v>
      </c>
      <c r="N153">
        <v>20.039709999999999</v>
      </c>
      <c r="O153">
        <v>18.367989999999999</v>
      </c>
      <c r="P153">
        <v>19.48507</v>
      </c>
      <c r="Q153">
        <v>18.973870000000002</v>
      </c>
      <c r="R153">
        <v>20.794630000000002</v>
      </c>
      <c r="S153">
        <v>18.224830000000001</v>
      </c>
      <c r="T153">
        <v>3</v>
      </c>
      <c r="U153">
        <v>0</v>
      </c>
      <c r="V153">
        <v>2</v>
      </c>
      <c r="W153">
        <v>0</v>
      </c>
      <c r="X153">
        <v>0</v>
      </c>
      <c r="Y153">
        <v>3</v>
      </c>
      <c r="Z153">
        <v>2</v>
      </c>
      <c r="AA153">
        <v>1</v>
      </c>
      <c r="AB153">
        <v>0</v>
      </c>
      <c r="AC153">
        <v>1</v>
      </c>
      <c r="AD153">
        <v>1</v>
      </c>
      <c r="AE153">
        <v>2</v>
      </c>
      <c r="AF153">
        <v>0</v>
      </c>
      <c r="AG153">
        <v>0</v>
      </c>
      <c r="AH153">
        <v>6.1463000000000001</v>
      </c>
    </row>
    <row r="154" spans="1:34">
      <c r="A154" t="s">
        <v>965</v>
      </c>
      <c r="B154" s="5" t="str">
        <f>VLOOKUP(C154,[1]Sheet1!$C$2:$D$4112,2,FALSE)</f>
        <v>lipid metabolism</v>
      </c>
      <c r="C154" t="s">
        <v>968</v>
      </c>
      <c r="D154" t="s">
        <v>966</v>
      </c>
      <c r="E154" t="s">
        <v>967</v>
      </c>
      <c r="F154">
        <v>78.475999999999999</v>
      </c>
      <c r="G154">
        <v>12.3</v>
      </c>
      <c r="H154">
        <v>22.26473</v>
      </c>
      <c r="I154">
        <v>22.512779999999999</v>
      </c>
      <c r="J154">
        <v>23.045490000000001</v>
      </c>
      <c r="K154">
        <v>23.759899999999998</v>
      </c>
      <c r="L154">
        <v>17.980889999999999</v>
      </c>
      <c r="M154">
        <v>23.52946</v>
      </c>
      <c r="N154">
        <v>20.342310000000001</v>
      </c>
      <c r="O154">
        <v>22.541370000000001</v>
      </c>
      <c r="P154">
        <v>23.177199999999999</v>
      </c>
      <c r="Q154">
        <v>22.297090000000001</v>
      </c>
      <c r="R154">
        <v>21.535920000000001</v>
      </c>
      <c r="S154">
        <v>18.858049999999999</v>
      </c>
      <c r="T154">
        <v>5</v>
      </c>
      <c r="U154">
        <v>2</v>
      </c>
      <c r="V154">
        <v>3</v>
      </c>
      <c r="W154">
        <v>3</v>
      </c>
      <c r="X154">
        <v>5</v>
      </c>
      <c r="Y154">
        <v>1</v>
      </c>
      <c r="Z154">
        <v>3</v>
      </c>
      <c r="AA154">
        <v>1</v>
      </c>
      <c r="AB154">
        <v>3</v>
      </c>
      <c r="AC154">
        <v>2</v>
      </c>
      <c r="AD154">
        <v>3</v>
      </c>
      <c r="AE154">
        <v>2</v>
      </c>
      <c r="AF154">
        <v>1</v>
      </c>
      <c r="AG154">
        <v>0</v>
      </c>
      <c r="AH154">
        <v>38.002000000000002</v>
      </c>
    </row>
    <row r="155" spans="1:34">
      <c r="A155" t="s">
        <v>969</v>
      </c>
      <c r="B155" s="5" t="str">
        <f>VLOOKUP(C155,[1]Sheet1!$C$2:$D$4112,2,FALSE)</f>
        <v>intermediary metabolism and respiration</v>
      </c>
      <c r="C155" t="s">
        <v>972</v>
      </c>
      <c r="D155" t="s">
        <v>970</v>
      </c>
      <c r="E155" t="s">
        <v>971</v>
      </c>
      <c r="F155">
        <v>54.453000000000003</v>
      </c>
      <c r="G155">
        <v>60.8</v>
      </c>
      <c r="H155">
        <v>25.596730000000001</v>
      </c>
      <c r="I155">
        <v>26.088509999999999</v>
      </c>
      <c r="J155">
        <v>26.47626</v>
      </c>
      <c r="K155">
        <v>26.416930000000001</v>
      </c>
      <c r="L155">
        <v>23.748169999999998</v>
      </c>
      <c r="M155">
        <v>27.007639999999999</v>
      </c>
      <c r="N155">
        <v>26.80255</v>
      </c>
      <c r="O155">
        <v>26.35089</v>
      </c>
      <c r="P155">
        <v>26.993130000000001</v>
      </c>
      <c r="Q155">
        <v>26.544689999999999</v>
      </c>
      <c r="R155">
        <v>26.398669999999999</v>
      </c>
      <c r="S155">
        <v>25.749320000000001</v>
      </c>
      <c r="T155">
        <v>19</v>
      </c>
      <c r="U155">
        <v>11</v>
      </c>
      <c r="V155">
        <v>8</v>
      </c>
      <c r="W155">
        <v>15</v>
      </c>
      <c r="X155">
        <v>9</v>
      </c>
      <c r="Y155">
        <v>16</v>
      </c>
      <c r="Z155">
        <v>11</v>
      </c>
      <c r="AA155">
        <v>7</v>
      </c>
      <c r="AB155">
        <v>9</v>
      </c>
      <c r="AC155">
        <v>9</v>
      </c>
      <c r="AD155">
        <v>8</v>
      </c>
      <c r="AE155">
        <v>14</v>
      </c>
      <c r="AF155">
        <v>15</v>
      </c>
      <c r="AG155">
        <v>0</v>
      </c>
      <c r="AH155">
        <v>253.1</v>
      </c>
    </row>
    <row r="156" spans="1:34">
      <c r="A156" t="s">
        <v>973</v>
      </c>
      <c r="B156" s="5" t="str">
        <f>VLOOKUP(C156,[1]Sheet1!$C$2:$D$4112,2,FALSE)</f>
        <v>Regulatory proteins</v>
      </c>
      <c r="C156" t="s">
        <v>976</v>
      </c>
      <c r="D156" t="s">
        <v>974</v>
      </c>
      <c r="E156" t="s">
        <v>975</v>
      </c>
      <c r="F156">
        <v>27.513000000000002</v>
      </c>
      <c r="G156">
        <v>79.400000000000006</v>
      </c>
      <c r="H156">
        <v>23.958100000000002</v>
      </c>
      <c r="I156">
        <v>24.077490000000001</v>
      </c>
      <c r="J156">
        <v>23.427389999999999</v>
      </c>
      <c r="K156">
        <v>24.24916</v>
      </c>
      <c r="L156">
        <v>22.069500000000001</v>
      </c>
      <c r="M156">
        <v>24.594290000000001</v>
      </c>
      <c r="N156">
        <v>23.64988</v>
      </c>
      <c r="O156">
        <v>24.762129999999999</v>
      </c>
      <c r="P156">
        <v>23.16159</v>
      </c>
      <c r="Q156">
        <v>24.401579999999999</v>
      </c>
      <c r="R156">
        <v>25.19144</v>
      </c>
      <c r="S156">
        <v>24.518689999999999</v>
      </c>
      <c r="T156">
        <v>12</v>
      </c>
      <c r="U156">
        <v>8</v>
      </c>
      <c r="V156">
        <v>8</v>
      </c>
      <c r="W156">
        <v>11</v>
      </c>
      <c r="X156">
        <v>6</v>
      </c>
      <c r="Y156">
        <v>5</v>
      </c>
      <c r="Z156">
        <v>8</v>
      </c>
      <c r="AA156">
        <v>7</v>
      </c>
      <c r="AB156">
        <v>8</v>
      </c>
      <c r="AC156">
        <v>10</v>
      </c>
      <c r="AD156">
        <v>7</v>
      </c>
      <c r="AE156">
        <v>11</v>
      </c>
      <c r="AF156">
        <v>10</v>
      </c>
      <c r="AG156">
        <v>0</v>
      </c>
      <c r="AH156">
        <v>132.75</v>
      </c>
    </row>
    <row r="157" spans="1:34">
      <c r="A157" t="s">
        <v>977</v>
      </c>
      <c r="B157" s="5" t="str">
        <f>VLOOKUP(C157,[1]Sheet1!$C$2:$D$4112,2,FALSE)</f>
        <v>intermediary metabolism and respiration</v>
      </c>
      <c r="C157" t="s">
        <v>980</v>
      </c>
      <c r="D157" t="s">
        <v>978</v>
      </c>
      <c r="E157" t="s">
        <v>979</v>
      </c>
      <c r="F157">
        <v>51.844999999999999</v>
      </c>
      <c r="G157">
        <v>54.2</v>
      </c>
      <c r="H157">
        <v>25.383569999999999</v>
      </c>
      <c r="I157">
        <v>23.667960000000001</v>
      </c>
      <c r="J157">
        <v>25.191410000000001</v>
      </c>
      <c r="K157">
        <v>25.362459999999999</v>
      </c>
      <c r="L157">
        <v>23.045089999999998</v>
      </c>
      <c r="M157">
        <v>25.28856</v>
      </c>
      <c r="N157">
        <v>23.71837</v>
      </c>
      <c r="O157">
        <v>24.601050000000001</v>
      </c>
      <c r="P157">
        <v>24.358170000000001</v>
      </c>
      <c r="Q157">
        <v>24.33135</v>
      </c>
      <c r="R157">
        <v>24.136569999999999</v>
      </c>
      <c r="S157">
        <v>23.604330000000001</v>
      </c>
      <c r="T157">
        <v>15</v>
      </c>
      <c r="U157">
        <v>11</v>
      </c>
      <c r="V157">
        <v>7</v>
      </c>
      <c r="W157">
        <v>11</v>
      </c>
      <c r="X157">
        <v>8</v>
      </c>
      <c r="Y157">
        <v>6</v>
      </c>
      <c r="Z157">
        <v>9</v>
      </c>
      <c r="AA157">
        <v>5</v>
      </c>
      <c r="AB157">
        <v>7</v>
      </c>
      <c r="AC157">
        <v>7</v>
      </c>
      <c r="AD157">
        <v>8</v>
      </c>
      <c r="AE157">
        <v>9</v>
      </c>
      <c r="AF157">
        <v>6</v>
      </c>
      <c r="AG157">
        <v>0</v>
      </c>
      <c r="AH157">
        <v>91.257000000000005</v>
      </c>
    </row>
    <row r="158" spans="1:34">
      <c r="A158" t="s">
        <v>981</v>
      </c>
      <c r="B158" s="5" t="str">
        <f>VLOOKUP(C158,[1]Sheet1!$C$2:$D$4112,2,FALSE)</f>
        <v>intermediary metabolism and respiration</v>
      </c>
      <c r="C158" t="s">
        <v>984</v>
      </c>
      <c r="D158" t="s">
        <v>982</v>
      </c>
      <c r="E158" t="s">
        <v>983</v>
      </c>
      <c r="F158">
        <v>51.04</v>
      </c>
      <c r="G158">
        <v>28</v>
      </c>
      <c r="H158">
        <v>23.244969999999999</v>
      </c>
      <c r="I158">
        <v>22.03745</v>
      </c>
      <c r="J158">
        <v>23.716390000000001</v>
      </c>
      <c r="K158">
        <v>23.327590000000001</v>
      </c>
      <c r="L158">
        <v>18.005610000000001</v>
      </c>
      <c r="M158">
        <v>21.959540000000001</v>
      </c>
      <c r="N158">
        <v>19.743659999999998</v>
      </c>
      <c r="O158">
        <v>22.78951</v>
      </c>
      <c r="P158">
        <v>23.33634</v>
      </c>
      <c r="Q158">
        <v>22.573250000000002</v>
      </c>
      <c r="R158">
        <v>21.21442</v>
      </c>
      <c r="S158">
        <v>18.491019999999999</v>
      </c>
      <c r="T158">
        <v>9</v>
      </c>
      <c r="U158">
        <v>2</v>
      </c>
      <c r="V158">
        <v>3</v>
      </c>
      <c r="W158">
        <v>3</v>
      </c>
      <c r="X158">
        <v>4</v>
      </c>
      <c r="Y158">
        <v>5</v>
      </c>
      <c r="Z158">
        <v>3</v>
      </c>
      <c r="AA158">
        <v>1</v>
      </c>
      <c r="AB158">
        <v>2</v>
      </c>
      <c r="AC158">
        <v>2</v>
      </c>
      <c r="AD158">
        <v>2</v>
      </c>
      <c r="AE158">
        <v>5</v>
      </c>
      <c r="AF158">
        <v>2</v>
      </c>
      <c r="AG158">
        <v>0</v>
      </c>
      <c r="AH158">
        <v>51.171999999999997</v>
      </c>
    </row>
    <row r="159" spans="1:34">
      <c r="A159" t="s">
        <v>985</v>
      </c>
      <c r="B159" s="5" t="str">
        <f>VLOOKUP(C159,[1]Sheet1!$C$2:$D$4112,2,FALSE)</f>
        <v>Conserved hypotheticals</v>
      </c>
      <c r="C159" t="s">
        <v>988</v>
      </c>
      <c r="D159" t="s">
        <v>986</v>
      </c>
      <c r="E159" t="s">
        <v>987</v>
      </c>
      <c r="F159">
        <v>25.052</v>
      </c>
      <c r="G159">
        <v>27.2</v>
      </c>
      <c r="H159">
        <v>21.013449999999999</v>
      </c>
      <c r="I159">
        <v>22.347729999999999</v>
      </c>
      <c r="J159">
        <v>20.220929999999999</v>
      </c>
      <c r="K159">
        <v>21.459040000000002</v>
      </c>
      <c r="L159">
        <v>19.242329999999999</v>
      </c>
      <c r="M159">
        <v>20.80743</v>
      </c>
      <c r="N159">
        <v>19.48434</v>
      </c>
      <c r="O159">
        <v>21.198630000000001</v>
      </c>
      <c r="P159">
        <v>20.864460000000001</v>
      </c>
      <c r="Q159">
        <v>19.558150000000001</v>
      </c>
      <c r="R159">
        <v>21.83353</v>
      </c>
      <c r="S159">
        <v>19.324210000000001</v>
      </c>
      <c r="T159">
        <v>5</v>
      </c>
      <c r="U159">
        <v>2</v>
      </c>
      <c r="V159">
        <v>2</v>
      </c>
      <c r="W159">
        <v>3</v>
      </c>
      <c r="X159">
        <v>5</v>
      </c>
      <c r="Y159">
        <v>4</v>
      </c>
      <c r="Z159">
        <v>4</v>
      </c>
      <c r="AA159">
        <v>1</v>
      </c>
      <c r="AB159">
        <v>2</v>
      </c>
      <c r="AC159">
        <v>2</v>
      </c>
      <c r="AD159">
        <v>1</v>
      </c>
      <c r="AE159">
        <v>3</v>
      </c>
      <c r="AF159">
        <v>2</v>
      </c>
      <c r="AG159">
        <v>0</v>
      </c>
      <c r="AH159">
        <v>16.37</v>
      </c>
    </row>
    <row r="160" spans="1:34">
      <c r="A160" t="s">
        <v>989</v>
      </c>
      <c r="B160" s="5" t="str">
        <f>VLOOKUP(C160,[1]Sheet1!$C$2:$D$4112,2,FALSE)</f>
        <v>Conserved hypotheticals</v>
      </c>
      <c r="C160" t="s">
        <v>992</v>
      </c>
      <c r="D160" t="s">
        <v>990</v>
      </c>
      <c r="E160" t="s">
        <v>991</v>
      </c>
      <c r="F160">
        <v>8.6217000000000006</v>
      </c>
      <c r="G160">
        <v>44.3</v>
      </c>
      <c r="H160">
        <v>21.34798</v>
      </c>
      <c r="I160">
        <v>21.77872</v>
      </c>
      <c r="J160">
        <v>21.340720000000001</v>
      </c>
      <c r="K160">
        <v>23.802029999999998</v>
      </c>
      <c r="L160">
        <v>23.610880000000002</v>
      </c>
      <c r="M160">
        <v>21.226759999999999</v>
      </c>
      <c r="N160">
        <v>22.194569999999999</v>
      </c>
      <c r="O160">
        <v>21.863969999999998</v>
      </c>
      <c r="P160">
        <v>21.478570000000001</v>
      </c>
      <c r="Q160">
        <v>22.0472</v>
      </c>
      <c r="R160">
        <v>22.214479999999998</v>
      </c>
      <c r="S160">
        <v>22.846209999999999</v>
      </c>
      <c r="T160">
        <v>3</v>
      </c>
      <c r="U160">
        <v>3</v>
      </c>
      <c r="V160">
        <v>3</v>
      </c>
      <c r="W160">
        <v>3</v>
      </c>
      <c r="X160">
        <v>2</v>
      </c>
      <c r="Y160">
        <v>3</v>
      </c>
      <c r="Z160">
        <v>3</v>
      </c>
      <c r="AA160">
        <v>3</v>
      </c>
      <c r="AB160">
        <v>3</v>
      </c>
      <c r="AC160">
        <v>3</v>
      </c>
      <c r="AD160">
        <v>3</v>
      </c>
      <c r="AE160">
        <v>3</v>
      </c>
      <c r="AF160">
        <v>3</v>
      </c>
      <c r="AG160">
        <v>0</v>
      </c>
      <c r="AH160">
        <v>34.517000000000003</v>
      </c>
    </row>
    <row r="161" spans="1:34">
      <c r="A161" t="s">
        <v>993</v>
      </c>
      <c r="B161" s="5" t="str">
        <f>VLOOKUP(C161,[1]Sheet1!$C$2:$D$4112,2,FALSE)</f>
        <v>virulence, detoxification and adaptation</v>
      </c>
      <c r="C161" t="s">
        <v>996</v>
      </c>
      <c r="D161" t="s">
        <v>994</v>
      </c>
      <c r="E161" t="s">
        <v>995</v>
      </c>
      <c r="F161">
        <v>28.83</v>
      </c>
      <c r="G161">
        <v>66.400000000000006</v>
      </c>
      <c r="H161">
        <v>23.720669999999998</v>
      </c>
      <c r="I161">
        <v>24.99615</v>
      </c>
      <c r="J161">
        <v>23.862400000000001</v>
      </c>
      <c r="K161">
        <v>21.602910000000001</v>
      </c>
      <c r="L161">
        <v>23.81597</v>
      </c>
      <c r="M161">
        <v>24.039670000000001</v>
      </c>
      <c r="N161">
        <v>25.00543</v>
      </c>
      <c r="O161">
        <v>23.07263</v>
      </c>
      <c r="P161">
        <v>23.806660000000001</v>
      </c>
      <c r="Q161">
        <v>23.774650000000001</v>
      </c>
      <c r="R161">
        <v>26.508289999999999</v>
      </c>
      <c r="S161">
        <v>25.28623</v>
      </c>
      <c r="T161">
        <v>13</v>
      </c>
      <c r="U161">
        <v>8</v>
      </c>
      <c r="V161">
        <v>4</v>
      </c>
      <c r="W161">
        <v>9</v>
      </c>
      <c r="X161">
        <v>8</v>
      </c>
      <c r="Y161">
        <v>11</v>
      </c>
      <c r="Z161">
        <v>9</v>
      </c>
      <c r="AA161">
        <v>5</v>
      </c>
      <c r="AB161">
        <v>6</v>
      </c>
      <c r="AC161">
        <v>4</v>
      </c>
      <c r="AD161">
        <v>5</v>
      </c>
      <c r="AE161">
        <v>8</v>
      </c>
      <c r="AF161">
        <v>10</v>
      </c>
      <c r="AG161">
        <v>0</v>
      </c>
      <c r="AH161">
        <v>152.41999999999999</v>
      </c>
    </row>
    <row r="162" spans="1:34">
      <c r="A162" t="s">
        <v>997</v>
      </c>
      <c r="B162" s="5" t="str">
        <f>VLOOKUP(C162,[1]Sheet1!$C$2:$D$4112,2,FALSE)</f>
        <v>intermediary metabolism and respiration</v>
      </c>
      <c r="C162" t="s">
        <v>1000</v>
      </c>
      <c r="D162" t="s">
        <v>998</v>
      </c>
      <c r="E162" t="s">
        <v>999</v>
      </c>
      <c r="F162">
        <v>22.331</v>
      </c>
      <c r="G162">
        <v>80.900000000000006</v>
      </c>
      <c r="H162">
        <v>23.240590000000001</v>
      </c>
      <c r="I162">
        <v>22.694040000000001</v>
      </c>
      <c r="J162">
        <v>23.25883</v>
      </c>
      <c r="K162">
        <v>19.167300000000001</v>
      </c>
      <c r="L162">
        <v>23.663730000000001</v>
      </c>
      <c r="M162">
        <v>22.572649999999999</v>
      </c>
      <c r="N162">
        <v>22.745170000000002</v>
      </c>
      <c r="O162">
        <v>20.96874</v>
      </c>
      <c r="P162">
        <v>22.8644</v>
      </c>
      <c r="Q162">
        <v>18.650960000000001</v>
      </c>
      <c r="R162">
        <v>20.82602</v>
      </c>
      <c r="S162">
        <v>22.812899999999999</v>
      </c>
      <c r="T162">
        <v>9</v>
      </c>
      <c r="U162">
        <v>2</v>
      </c>
      <c r="V162">
        <v>5</v>
      </c>
      <c r="W162">
        <v>4</v>
      </c>
      <c r="X162">
        <v>2</v>
      </c>
      <c r="Y162">
        <v>7</v>
      </c>
      <c r="Z162">
        <v>4</v>
      </c>
      <c r="AA162">
        <v>2</v>
      </c>
      <c r="AB162">
        <v>3</v>
      </c>
      <c r="AC162">
        <v>3</v>
      </c>
      <c r="AD162">
        <v>1</v>
      </c>
      <c r="AE162">
        <v>6</v>
      </c>
      <c r="AF162">
        <v>4</v>
      </c>
      <c r="AG162">
        <v>0</v>
      </c>
      <c r="AH162">
        <v>54.936</v>
      </c>
    </row>
    <row r="163" spans="1:34">
      <c r="A163" t="s">
        <v>1001</v>
      </c>
      <c r="B163" s="5" t="str">
        <f>VLOOKUP(C163,[1]Sheet1!$C$2:$D$4112,2,FALSE)</f>
        <v>Conserved hypotheticals</v>
      </c>
      <c r="C163" t="s">
        <v>1002</v>
      </c>
      <c r="D163" t="s">
        <v>230</v>
      </c>
      <c r="E163" t="s">
        <v>231</v>
      </c>
      <c r="F163">
        <v>28.945</v>
      </c>
      <c r="G163">
        <v>47.2</v>
      </c>
      <c r="H163">
        <v>24.805869999999999</v>
      </c>
      <c r="I163">
        <v>24.50882</v>
      </c>
      <c r="J163">
        <v>24.60885</v>
      </c>
      <c r="K163">
        <v>24.937190000000001</v>
      </c>
      <c r="L163">
        <v>20.405719999999999</v>
      </c>
      <c r="M163">
        <v>21.199760000000001</v>
      </c>
      <c r="N163">
        <v>23.137930000000001</v>
      </c>
      <c r="O163">
        <v>24.692</v>
      </c>
      <c r="P163">
        <v>24.190460000000002</v>
      </c>
      <c r="Q163">
        <v>24.919709999999998</v>
      </c>
      <c r="R163">
        <v>23.93966</v>
      </c>
      <c r="S163">
        <v>24.361519999999999</v>
      </c>
      <c r="T163">
        <v>7</v>
      </c>
      <c r="U163">
        <v>4</v>
      </c>
      <c r="V163">
        <v>2</v>
      </c>
      <c r="W163">
        <v>5</v>
      </c>
      <c r="X163">
        <v>4</v>
      </c>
      <c r="Y163">
        <v>5</v>
      </c>
      <c r="Z163">
        <v>2</v>
      </c>
      <c r="AA163">
        <v>2</v>
      </c>
      <c r="AB163">
        <v>3</v>
      </c>
      <c r="AC163">
        <v>5</v>
      </c>
      <c r="AD163">
        <v>4</v>
      </c>
      <c r="AE163">
        <v>6</v>
      </c>
      <c r="AF163">
        <v>5</v>
      </c>
      <c r="AG163">
        <v>0</v>
      </c>
      <c r="AH163">
        <v>72.352000000000004</v>
      </c>
    </row>
    <row r="164" spans="1:34">
      <c r="A164" t="s">
        <v>1003</v>
      </c>
      <c r="B164" s="5" t="str">
        <f>VLOOKUP(C164,[1]Sheet1!$C$2:$D$4112,2,FALSE)</f>
        <v>lipid metabolism</v>
      </c>
      <c r="C164" t="s">
        <v>1006</v>
      </c>
      <c r="D164" t="s">
        <v>1004</v>
      </c>
      <c r="E164" t="s">
        <v>1005</v>
      </c>
      <c r="F164">
        <v>36.353999999999999</v>
      </c>
      <c r="G164">
        <v>74.5</v>
      </c>
      <c r="H164">
        <v>26.215450000000001</v>
      </c>
      <c r="I164">
        <v>25.573460000000001</v>
      </c>
      <c r="J164">
        <v>26.214320000000001</v>
      </c>
      <c r="K164">
        <v>25.736709999999999</v>
      </c>
      <c r="L164">
        <v>23.927409999999998</v>
      </c>
      <c r="M164">
        <v>26.26408</v>
      </c>
      <c r="N164">
        <v>26.36618</v>
      </c>
      <c r="O164">
        <v>25.21893</v>
      </c>
      <c r="P164">
        <v>26.15062</v>
      </c>
      <c r="Q164">
        <v>25.8687</v>
      </c>
      <c r="R164">
        <v>26.715420000000002</v>
      </c>
      <c r="S164">
        <v>25.581009999999999</v>
      </c>
      <c r="T164">
        <v>13</v>
      </c>
      <c r="U164">
        <v>7</v>
      </c>
      <c r="V164">
        <v>6</v>
      </c>
      <c r="W164">
        <v>9</v>
      </c>
      <c r="X164">
        <v>8</v>
      </c>
      <c r="Y164">
        <v>8</v>
      </c>
      <c r="Z164">
        <v>10</v>
      </c>
      <c r="AA164">
        <v>7</v>
      </c>
      <c r="AB164">
        <v>4</v>
      </c>
      <c r="AC164">
        <v>8</v>
      </c>
      <c r="AD164">
        <v>5</v>
      </c>
      <c r="AE164">
        <v>8</v>
      </c>
      <c r="AF164">
        <v>8</v>
      </c>
      <c r="AG164">
        <v>0</v>
      </c>
      <c r="AH164">
        <v>281.22000000000003</v>
      </c>
    </row>
    <row r="165" spans="1:34">
      <c r="A165" t="s">
        <v>1007</v>
      </c>
      <c r="B165" s="5" t="str">
        <f>VLOOKUP(C165,[1]Sheet1!$C$2:$D$4112,2,FALSE)</f>
        <v>intermediary metabolism and respiration</v>
      </c>
      <c r="C165" t="s">
        <v>1010</v>
      </c>
      <c r="D165" t="s">
        <v>1008</v>
      </c>
      <c r="E165" t="s">
        <v>1009</v>
      </c>
      <c r="F165">
        <v>31.492000000000001</v>
      </c>
      <c r="G165">
        <v>21.9</v>
      </c>
      <c r="H165">
        <v>19.00732</v>
      </c>
      <c r="I165">
        <v>22.32047</v>
      </c>
      <c r="J165">
        <v>18.209980000000002</v>
      </c>
      <c r="K165">
        <v>22.142489999999999</v>
      </c>
      <c r="L165">
        <v>21.79007</v>
      </c>
      <c r="M165">
        <v>21.076730000000001</v>
      </c>
      <c r="N165">
        <v>22.367760000000001</v>
      </c>
      <c r="O165">
        <v>21.81296</v>
      </c>
      <c r="P165">
        <v>22.22326</v>
      </c>
      <c r="Q165">
        <v>23.523129999999998</v>
      </c>
      <c r="R165">
        <v>21.42895</v>
      </c>
      <c r="S165">
        <v>17.762350000000001</v>
      </c>
      <c r="T165">
        <v>4</v>
      </c>
      <c r="U165">
        <v>1</v>
      </c>
      <c r="V165">
        <v>2</v>
      </c>
      <c r="W165">
        <v>3</v>
      </c>
      <c r="X165">
        <v>3</v>
      </c>
      <c r="Y165">
        <v>2</v>
      </c>
      <c r="Z165">
        <v>2</v>
      </c>
      <c r="AA165">
        <v>2</v>
      </c>
      <c r="AB165">
        <v>3</v>
      </c>
      <c r="AC165">
        <v>2</v>
      </c>
      <c r="AD165">
        <v>3</v>
      </c>
      <c r="AE165">
        <v>2</v>
      </c>
      <c r="AF165">
        <v>2</v>
      </c>
      <c r="AG165">
        <v>0</v>
      </c>
      <c r="AH165">
        <v>8.5230999999999995</v>
      </c>
    </row>
    <row r="166" spans="1:34">
      <c r="A166" t="s">
        <v>1011</v>
      </c>
      <c r="B166" s="5" t="str">
        <f>VLOOKUP(C166,[1]Sheet1!$C$2:$D$4112,2,FALSE)</f>
        <v>virulence, detoxification and adaptation</v>
      </c>
      <c r="C166" t="s">
        <v>1014</v>
      </c>
      <c r="D166" t="s">
        <v>1012</v>
      </c>
      <c r="E166" t="s">
        <v>1013</v>
      </c>
      <c r="F166">
        <v>32.731000000000002</v>
      </c>
      <c r="G166">
        <v>57.3</v>
      </c>
      <c r="H166">
        <v>26.152280000000001</v>
      </c>
      <c r="I166">
        <v>24.520430000000001</v>
      </c>
      <c r="J166">
        <v>25.19922</v>
      </c>
      <c r="K166">
        <v>25.092289999999998</v>
      </c>
      <c r="L166">
        <v>22.740179999999999</v>
      </c>
      <c r="M166">
        <v>25.533349999999999</v>
      </c>
      <c r="N166">
        <v>25.105499999999999</v>
      </c>
      <c r="O166">
        <v>23.91534</v>
      </c>
      <c r="P166">
        <v>25.004570000000001</v>
      </c>
      <c r="Q166">
        <v>24.794319999999999</v>
      </c>
      <c r="R166">
        <v>24.859179999999999</v>
      </c>
      <c r="S166">
        <v>23.51521</v>
      </c>
      <c r="T166">
        <v>11</v>
      </c>
      <c r="U166">
        <v>6</v>
      </c>
      <c r="V166">
        <v>4</v>
      </c>
      <c r="W166">
        <v>8</v>
      </c>
      <c r="X166">
        <v>3</v>
      </c>
      <c r="Y166">
        <v>6</v>
      </c>
      <c r="Z166">
        <v>7</v>
      </c>
      <c r="AA166">
        <v>3</v>
      </c>
      <c r="AB166">
        <v>4</v>
      </c>
      <c r="AC166">
        <v>8</v>
      </c>
      <c r="AD166">
        <v>3</v>
      </c>
      <c r="AE166">
        <v>9</v>
      </c>
      <c r="AF166">
        <v>8</v>
      </c>
      <c r="AG166">
        <v>0</v>
      </c>
      <c r="AH166">
        <v>52.064</v>
      </c>
    </row>
    <row r="167" spans="1:34">
      <c r="A167" t="s">
        <v>1015</v>
      </c>
      <c r="B167" s="5" t="str">
        <f>VLOOKUP(C167,[1]Sheet1!$C$2:$D$4112,2,FALSE)</f>
        <v>Conserved hypotheticals</v>
      </c>
      <c r="C167" t="s">
        <v>1018</v>
      </c>
      <c r="D167" t="s">
        <v>1016</v>
      </c>
      <c r="E167" t="s">
        <v>1017</v>
      </c>
      <c r="F167">
        <v>72.903999999999996</v>
      </c>
      <c r="G167">
        <v>8.3000000000000007</v>
      </c>
      <c r="H167">
        <v>22.22476</v>
      </c>
      <c r="I167">
        <v>21.08362</v>
      </c>
      <c r="J167">
        <v>22.523969999999998</v>
      </c>
      <c r="K167">
        <v>22.17998</v>
      </c>
      <c r="L167">
        <v>17.550429999999999</v>
      </c>
      <c r="M167">
        <v>21.837309999999999</v>
      </c>
      <c r="N167">
        <v>20.75271</v>
      </c>
      <c r="O167">
        <v>21.262869999999999</v>
      </c>
      <c r="P167">
        <v>21.268879999999999</v>
      </c>
      <c r="Q167">
        <v>21.014679999999998</v>
      </c>
      <c r="R167">
        <v>20.11769</v>
      </c>
      <c r="S167">
        <v>18.018160000000002</v>
      </c>
      <c r="T167">
        <v>3</v>
      </c>
      <c r="U167">
        <v>2</v>
      </c>
      <c r="V167">
        <v>1</v>
      </c>
      <c r="W167">
        <v>1</v>
      </c>
      <c r="X167">
        <v>2</v>
      </c>
      <c r="Y167">
        <v>1</v>
      </c>
      <c r="Z167">
        <v>2</v>
      </c>
      <c r="AA167">
        <v>1</v>
      </c>
      <c r="AB167">
        <v>2</v>
      </c>
      <c r="AC167">
        <v>1</v>
      </c>
      <c r="AD167">
        <v>1</v>
      </c>
      <c r="AE167">
        <v>1</v>
      </c>
      <c r="AF167">
        <v>0</v>
      </c>
      <c r="AG167">
        <v>0</v>
      </c>
      <c r="AH167">
        <v>14.874000000000001</v>
      </c>
    </row>
    <row r="168" spans="1:34">
      <c r="A168" t="s">
        <v>1019</v>
      </c>
      <c r="B168" s="5" t="str">
        <f>VLOOKUP(C168,[1]Sheet1!$C$2:$D$4112,2,FALSE)</f>
        <v>intermediary metabolism and respiration</v>
      </c>
      <c r="C168" t="s">
        <v>1022</v>
      </c>
      <c r="D168" t="s">
        <v>1020</v>
      </c>
      <c r="E168" t="s">
        <v>1021</v>
      </c>
      <c r="F168">
        <v>31.109000000000002</v>
      </c>
      <c r="G168">
        <v>15.8</v>
      </c>
      <c r="H168">
        <v>20.017669999999999</v>
      </c>
      <c r="I168">
        <v>20.242840000000001</v>
      </c>
      <c r="J168">
        <v>19.488900000000001</v>
      </c>
      <c r="K168">
        <v>20.47298</v>
      </c>
      <c r="L168">
        <v>19.95787</v>
      </c>
      <c r="M168">
        <v>20.97617</v>
      </c>
      <c r="N168">
        <v>20.947489999999998</v>
      </c>
      <c r="O168">
        <v>20.582149999999999</v>
      </c>
      <c r="P168">
        <v>19.700659999999999</v>
      </c>
      <c r="Q168">
        <v>20.676939999999998</v>
      </c>
      <c r="R168">
        <v>21.819559999999999</v>
      </c>
      <c r="S168">
        <v>18.184180000000001</v>
      </c>
      <c r="T168">
        <v>3</v>
      </c>
      <c r="U168">
        <v>3</v>
      </c>
      <c r="V168">
        <v>2</v>
      </c>
      <c r="W168">
        <v>2</v>
      </c>
      <c r="X168">
        <v>2</v>
      </c>
      <c r="Y168">
        <v>2</v>
      </c>
      <c r="Z168">
        <v>2</v>
      </c>
      <c r="AA168">
        <v>0</v>
      </c>
      <c r="AB168">
        <v>2</v>
      </c>
      <c r="AC168">
        <v>1</v>
      </c>
      <c r="AD168">
        <v>2</v>
      </c>
      <c r="AE168">
        <v>2</v>
      </c>
      <c r="AF168">
        <v>1</v>
      </c>
      <c r="AG168">
        <v>0</v>
      </c>
      <c r="AH168">
        <v>9.3216000000000001</v>
      </c>
    </row>
    <row r="169" spans="1:34">
      <c r="A169" t="s">
        <v>1023</v>
      </c>
      <c r="B169" s="5" t="str">
        <f>VLOOKUP(C169,[1]Sheet1!$C$2:$D$4112,2,FALSE)</f>
        <v>virulence, detoxification and adaptation</v>
      </c>
      <c r="C169" t="s">
        <v>1026</v>
      </c>
      <c r="D169" t="s">
        <v>1024</v>
      </c>
      <c r="E169" t="s">
        <v>1025</v>
      </c>
      <c r="F169">
        <v>11.05</v>
      </c>
      <c r="G169">
        <v>30.1</v>
      </c>
      <c r="H169">
        <v>18.85923</v>
      </c>
      <c r="I169">
        <v>18.128119999999999</v>
      </c>
      <c r="J169">
        <v>16.841809999999999</v>
      </c>
      <c r="K169">
        <v>18.984929999999999</v>
      </c>
      <c r="L169">
        <v>17.876190000000001</v>
      </c>
      <c r="M169">
        <v>19.436039999999998</v>
      </c>
      <c r="N169">
        <v>17.907419999999998</v>
      </c>
      <c r="O169">
        <v>18.5657</v>
      </c>
      <c r="P169">
        <v>18.791519999999998</v>
      </c>
      <c r="Q169">
        <v>17.976959999999998</v>
      </c>
      <c r="R169">
        <v>18.85182</v>
      </c>
      <c r="S169">
        <v>19.71856</v>
      </c>
      <c r="T169">
        <v>2</v>
      </c>
      <c r="U169">
        <v>1</v>
      </c>
      <c r="V169">
        <v>1</v>
      </c>
      <c r="W169">
        <v>2</v>
      </c>
      <c r="X169">
        <v>2</v>
      </c>
      <c r="Y169">
        <v>1</v>
      </c>
      <c r="Z169">
        <v>2</v>
      </c>
      <c r="AA169">
        <v>2</v>
      </c>
      <c r="AB169">
        <v>1</v>
      </c>
      <c r="AC169">
        <v>1</v>
      </c>
      <c r="AD169">
        <v>2</v>
      </c>
      <c r="AE169">
        <v>2</v>
      </c>
      <c r="AF169">
        <v>1</v>
      </c>
      <c r="AG169">
        <v>0</v>
      </c>
      <c r="AH169">
        <v>77.007999999999996</v>
      </c>
    </row>
    <row r="170" spans="1:34">
      <c r="A170" t="s">
        <v>1027</v>
      </c>
      <c r="B170" s="5" t="str">
        <f>VLOOKUP(C170,[1]Sheet1!$C$2:$D$4112,2,FALSE)</f>
        <v>Conserved hypotheticals</v>
      </c>
      <c r="C170" t="s">
        <v>1030</v>
      </c>
      <c r="D170" t="s">
        <v>1028</v>
      </c>
      <c r="E170" t="s">
        <v>1029</v>
      </c>
      <c r="F170">
        <v>22.986999999999998</v>
      </c>
      <c r="G170">
        <v>70.8</v>
      </c>
      <c r="H170">
        <v>24.512740000000001</v>
      </c>
      <c r="I170">
        <v>27.402270000000001</v>
      </c>
      <c r="J170">
        <v>25.56692</v>
      </c>
      <c r="K170">
        <v>24.720099999999999</v>
      </c>
      <c r="L170">
        <v>25.236409999999999</v>
      </c>
      <c r="M170">
        <v>26.35521</v>
      </c>
      <c r="N170">
        <v>28.14996</v>
      </c>
      <c r="O170">
        <v>25.71895</v>
      </c>
      <c r="P170">
        <v>25.57433</v>
      </c>
      <c r="Q170">
        <v>26.54326</v>
      </c>
      <c r="R170">
        <v>27.45693</v>
      </c>
      <c r="S170">
        <v>25.939409999999999</v>
      </c>
      <c r="T170">
        <v>9</v>
      </c>
      <c r="U170">
        <v>4</v>
      </c>
      <c r="V170">
        <v>6</v>
      </c>
      <c r="W170">
        <v>6</v>
      </c>
      <c r="X170">
        <v>6</v>
      </c>
      <c r="Y170">
        <v>9</v>
      </c>
      <c r="Z170">
        <v>7</v>
      </c>
      <c r="AA170">
        <v>4</v>
      </c>
      <c r="AB170">
        <v>5</v>
      </c>
      <c r="AC170">
        <v>5</v>
      </c>
      <c r="AD170">
        <v>5</v>
      </c>
      <c r="AE170">
        <v>7</v>
      </c>
      <c r="AF170">
        <v>7</v>
      </c>
      <c r="AG170">
        <v>0</v>
      </c>
      <c r="AH170">
        <v>251.35</v>
      </c>
    </row>
    <row r="171" spans="1:34">
      <c r="A171" t="s">
        <v>1031</v>
      </c>
      <c r="B171" s="5" t="str">
        <f>VLOOKUP(C171,[1]Sheet1!$C$2:$D$4112,2,FALSE)</f>
        <v>virulence, detoxification and adaptation</v>
      </c>
      <c r="C171" t="s">
        <v>1034</v>
      </c>
      <c r="D171" t="s">
        <v>1032</v>
      </c>
      <c r="E171" t="s">
        <v>1033</v>
      </c>
      <c r="F171">
        <v>41.314999999999998</v>
      </c>
      <c r="G171">
        <v>64.3</v>
      </c>
      <c r="H171">
        <v>28.654920000000001</v>
      </c>
      <c r="I171">
        <v>26.969609999999999</v>
      </c>
      <c r="J171">
        <v>28.313199999999998</v>
      </c>
      <c r="K171">
        <v>26.951720000000002</v>
      </c>
      <c r="L171">
        <v>29.358039999999999</v>
      </c>
      <c r="M171">
        <v>27.198730000000001</v>
      </c>
      <c r="N171">
        <v>27.836649999999999</v>
      </c>
      <c r="O171">
        <v>27.811889999999998</v>
      </c>
      <c r="P171">
        <v>27.815560000000001</v>
      </c>
      <c r="Q171">
        <v>28.374839999999999</v>
      </c>
      <c r="R171">
        <v>27.626799999999999</v>
      </c>
      <c r="S171">
        <v>26.30443</v>
      </c>
      <c r="T171">
        <v>17</v>
      </c>
      <c r="U171">
        <v>12</v>
      </c>
      <c r="V171">
        <v>6</v>
      </c>
      <c r="W171">
        <v>12</v>
      </c>
      <c r="X171">
        <v>14</v>
      </c>
      <c r="Y171">
        <v>14</v>
      </c>
      <c r="Z171">
        <v>14</v>
      </c>
      <c r="AA171">
        <v>8</v>
      </c>
      <c r="AB171">
        <v>10</v>
      </c>
      <c r="AC171">
        <v>8</v>
      </c>
      <c r="AD171">
        <v>4</v>
      </c>
      <c r="AE171">
        <v>15</v>
      </c>
      <c r="AF171">
        <v>12</v>
      </c>
      <c r="AG171">
        <v>0</v>
      </c>
      <c r="AH171">
        <v>184.29</v>
      </c>
    </row>
    <row r="172" spans="1:34">
      <c r="A172" t="s">
        <v>1035</v>
      </c>
      <c r="B172" s="5" t="str">
        <f>VLOOKUP(C172,[1]Sheet1!$C$2:$D$4112,2,FALSE)</f>
        <v>virulence, detoxification and adaptation</v>
      </c>
      <c r="C172" t="s">
        <v>1038</v>
      </c>
      <c r="D172" t="s">
        <v>1036</v>
      </c>
      <c r="E172" t="s">
        <v>1037</v>
      </c>
      <c r="F172">
        <v>13.476000000000001</v>
      </c>
      <c r="G172">
        <v>11.3</v>
      </c>
      <c r="H172">
        <v>18.417200000000001</v>
      </c>
      <c r="I172">
        <v>19.28584</v>
      </c>
      <c r="J172">
        <v>20.34104</v>
      </c>
      <c r="K172">
        <v>18.873999999999999</v>
      </c>
      <c r="L172">
        <v>18.04908</v>
      </c>
      <c r="M172">
        <v>19.25093</v>
      </c>
      <c r="N172">
        <v>19.984819999999999</v>
      </c>
      <c r="O172">
        <v>18.75751</v>
      </c>
      <c r="P172">
        <v>19.58906</v>
      </c>
      <c r="Q172">
        <v>20.860289999999999</v>
      </c>
      <c r="R172">
        <v>19.102550000000001</v>
      </c>
      <c r="S172">
        <v>19.031559999999999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0</v>
      </c>
      <c r="Z172">
        <v>1</v>
      </c>
      <c r="AA172">
        <v>1</v>
      </c>
      <c r="AB172">
        <v>0</v>
      </c>
      <c r="AC172">
        <v>1</v>
      </c>
      <c r="AD172">
        <v>1</v>
      </c>
      <c r="AE172">
        <v>1</v>
      </c>
      <c r="AF172">
        <v>0</v>
      </c>
      <c r="AG172">
        <v>0</v>
      </c>
      <c r="AH172">
        <v>9.6259999999999994</v>
      </c>
    </row>
    <row r="173" spans="1:34">
      <c r="A173" t="s">
        <v>1039</v>
      </c>
      <c r="B173" s="5" t="str">
        <f>VLOOKUP(C173,[1]Sheet1!$C$2:$D$4112,2,FALSE)</f>
        <v>Conserved hypotheticals</v>
      </c>
      <c r="C173" t="s">
        <v>1042</v>
      </c>
      <c r="D173" t="s">
        <v>1040</v>
      </c>
      <c r="E173" t="s">
        <v>1041</v>
      </c>
      <c r="F173">
        <v>29.64</v>
      </c>
      <c r="G173">
        <v>18.100000000000001</v>
      </c>
      <c r="H173">
        <v>19.071210000000001</v>
      </c>
      <c r="I173">
        <v>19.386869999999998</v>
      </c>
      <c r="J173">
        <v>18.86318</v>
      </c>
      <c r="K173">
        <v>19.47429</v>
      </c>
      <c r="L173">
        <v>17.92811</v>
      </c>
      <c r="M173">
        <v>21.12067</v>
      </c>
      <c r="N173">
        <v>18.951250000000002</v>
      </c>
      <c r="O173">
        <v>18.9207</v>
      </c>
      <c r="P173">
        <v>19.602799999999998</v>
      </c>
      <c r="Q173">
        <v>19.539850000000001</v>
      </c>
      <c r="R173">
        <v>20.793759999999999</v>
      </c>
      <c r="S173">
        <v>19.295940000000002</v>
      </c>
      <c r="T173">
        <v>3</v>
      </c>
      <c r="U173">
        <v>0</v>
      </c>
      <c r="V173">
        <v>0</v>
      </c>
      <c r="W173">
        <v>2</v>
      </c>
      <c r="X173">
        <v>2</v>
      </c>
      <c r="Y173">
        <v>0</v>
      </c>
      <c r="Z173">
        <v>2</v>
      </c>
      <c r="AA173">
        <v>1</v>
      </c>
      <c r="AB173">
        <v>0</v>
      </c>
      <c r="AC173">
        <v>1</v>
      </c>
      <c r="AD173">
        <v>1</v>
      </c>
      <c r="AE173">
        <v>3</v>
      </c>
      <c r="AF173">
        <v>1</v>
      </c>
      <c r="AG173">
        <v>0</v>
      </c>
      <c r="AH173">
        <v>19.751999999999999</v>
      </c>
    </row>
    <row r="174" spans="1:34">
      <c r="A174" t="s">
        <v>1043</v>
      </c>
      <c r="B174" s="5" t="str">
        <f>VLOOKUP(C174,[1]Sheet1!$C$2:$D$4112,2,FALSE)</f>
        <v>Conserved hypotheticals</v>
      </c>
      <c r="C174" t="s">
        <v>1046</v>
      </c>
      <c r="D174" t="s">
        <v>1044</v>
      </c>
      <c r="E174" t="s">
        <v>1045</v>
      </c>
      <c r="F174">
        <v>32.189</v>
      </c>
      <c r="G174">
        <v>29</v>
      </c>
      <c r="H174">
        <v>19.597809999999999</v>
      </c>
      <c r="I174">
        <v>21.69575</v>
      </c>
      <c r="J174">
        <v>21.56249</v>
      </c>
      <c r="K174">
        <v>22.184290000000001</v>
      </c>
      <c r="L174">
        <v>20.11159</v>
      </c>
      <c r="M174">
        <v>22.532910000000001</v>
      </c>
      <c r="N174">
        <v>20.37846</v>
      </c>
      <c r="O174">
        <v>20.942710000000002</v>
      </c>
      <c r="P174">
        <v>21.050529999999998</v>
      </c>
      <c r="Q174">
        <v>18.951750000000001</v>
      </c>
      <c r="R174">
        <v>23.096820000000001</v>
      </c>
      <c r="S174">
        <v>20.740739999999999</v>
      </c>
      <c r="T174">
        <v>6</v>
      </c>
      <c r="U174">
        <v>1</v>
      </c>
      <c r="V174">
        <v>3</v>
      </c>
      <c r="W174">
        <v>2</v>
      </c>
      <c r="X174">
        <v>3</v>
      </c>
      <c r="Y174">
        <v>4</v>
      </c>
      <c r="Z174">
        <v>4</v>
      </c>
      <c r="AA174">
        <v>2</v>
      </c>
      <c r="AB174">
        <v>3</v>
      </c>
      <c r="AC174">
        <v>4</v>
      </c>
      <c r="AD174">
        <v>1</v>
      </c>
      <c r="AE174">
        <v>4</v>
      </c>
      <c r="AF174">
        <v>2</v>
      </c>
      <c r="AG174">
        <v>0</v>
      </c>
      <c r="AH174">
        <v>16.416</v>
      </c>
    </row>
    <row r="175" spans="1:34">
      <c r="A175" t="s">
        <v>1047</v>
      </c>
      <c r="B175" s="5" t="str">
        <f>VLOOKUP(C175,[1]Sheet1!$C$2:$D$4112,2,FALSE)</f>
        <v>Regulatory proteins</v>
      </c>
      <c r="C175" t="s">
        <v>1048</v>
      </c>
      <c r="D175" t="s">
        <v>64</v>
      </c>
      <c r="E175" t="s">
        <v>65</v>
      </c>
      <c r="F175">
        <v>22.916</v>
      </c>
      <c r="G175">
        <v>53.7</v>
      </c>
      <c r="H175">
        <v>25.368300000000001</v>
      </c>
      <c r="I175">
        <v>24.422779999999999</v>
      </c>
      <c r="J175">
        <v>25.591750000000001</v>
      </c>
      <c r="K175">
        <v>24.54881</v>
      </c>
      <c r="L175">
        <v>27.608370000000001</v>
      </c>
      <c r="M175">
        <v>25.891449999999999</v>
      </c>
      <c r="N175">
        <v>19.865400000000001</v>
      </c>
      <c r="O175">
        <v>19.727620000000002</v>
      </c>
      <c r="P175">
        <v>25.554939999999998</v>
      </c>
      <c r="Q175">
        <v>19.557449999999999</v>
      </c>
      <c r="R175">
        <v>26.192910000000001</v>
      </c>
      <c r="S175">
        <v>25.250540000000001</v>
      </c>
      <c r="T175">
        <v>7</v>
      </c>
      <c r="U175">
        <v>3</v>
      </c>
      <c r="V175">
        <v>2</v>
      </c>
      <c r="W175">
        <v>4</v>
      </c>
      <c r="X175">
        <v>3</v>
      </c>
      <c r="Y175">
        <v>6</v>
      </c>
      <c r="Z175">
        <v>4</v>
      </c>
      <c r="AA175">
        <v>1</v>
      </c>
      <c r="AB175">
        <v>2</v>
      </c>
      <c r="AC175">
        <v>2</v>
      </c>
      <c r="AD175">
        <v>2</v>
      </c>
      <c r="AE175">
        <v>3</v>
      </c>
      <c r="AF175">
        <v>4</v>
      </c>
      <c r="AG175">
        <v>0</v>
      </c>
      <c r="AH175">
        <v>88.025000000000006</v>
      </c>
    </row>
    <row r="176" spans="1:34">
      <c r="A176" t="s">
        <v>1049</v>
      </c>
      <c r="B176" s="5" t="str">
        <f>VLOOKUP(C176,[1]Sheet1!$C$2:$D$4112,2,FALSE)</f>
        <v>cell wall and cell processes</v>
      </c>
      <c r="C176" t="s">
        <v>1052</v>
      </c>
      <c r="D176" t="s">
        <v>1050</v>
      </c>
      <c r="E176" t="s">
        <v>1051</v>
      </c>
      <c r="F176">
        <v>24.489000000000001</v>
      </c>
      <c r="G176">
        <v>14.1</v>
      </c>
      <c r="H176">
        <v>19.33689</v>
      </c>
      <c r="I176">
        <v>19.523710000000001</v>
      </c>
      <c r="J176">
        <v>17.883040000000001</v>
      </c>
      <c r="K176">
        <v>17.113600000000002</v>
      </c>
      <c r="L176">
        <v>17.757930000000002</v>
      </c>
      <c r="M176">
        <v>17.187470000000001</v>
      </c>
      <c r="N176">
        <v>19.852180000000001</v>
      </c>
      <c r="O176">
        <v>19.98836</v>
      </c>
      <c r="P176">
        <v>17.99607</v>
      </c>
      <c r="Q176">
        <v>19.165659999999999</v>
      </c>
      <c r="R176">
        <v>17.80442</v>
      </c>
      <c r="S176">
        <v>17.911619999999999</v>
      </c>
      <c r="T176">
        <v>3</v>
      </c>
      <c r="U176">
        <v>1</v>
      </c>
      <c r="V176">
        <v>0</v>
      </c>
      <c r="W176">
        <v>2</v>
      </c>
      <c r="X176">
        <v>1</v>
      </c>
      <c r="Y176">
        <v>1</v>
      </c>
      <c r="Z176">
        <v>2</v>
      </c>
      <c r="AA176">
        <v>1</v>
      </c>
      <c r="AB176">
        <v>0</v>
      </c>
      <c r="AC176">
        <v>1</v>
      </c>
      <c r="AD176">
        <v>0</v>
      </c>
      <c r="AE176">
        <v>3</v>
      </c>
      <c r="AF176">
        <v>0</v>
      </c>
      <c r="AG176">
        <v>0</v>
      </c>
      <c r="AH176">
        <v>6.3497000000000003</v>
      </c>
    </row>
    <row r="177" spans="1:34">
      <c r="A177" t="s">
        <v>1053</v>
      </c>
      <c r="B177" s="5" t="str">
        <f>VLOOKUP(C177,[1]Sheet1!$C$2:$D$4112,2,FALSE)</f>
        <v>lipid metabolism</v>
      </c>
      <c r="C177" t="s">
        <v>1056</v>
      </c>
      <c r="D177" t="s">
        <v>1054</v>
      </c>
      <c r="E177" t="s">
        <v>1055</v>
      </c>
      <c r="F177">
        <v>38.683999999999997</v>
      </c>
      <c r="G177">
        <v>10.8</v>
      </c>
      <c r="H177">
        <v>22.182500000000001</v>
      </c>
      <c r="I177">
        <v>19.804819999999999</v>
      </c>
      <c r="J177">
        <v>21.8155</v>
      </c>
      <c r="K177">
        <v>21.59723</v>
      </c>
      <c r="L177">
        <v>17.171320000000001</v>
      </c>
      <c r="M177">
        <v>21.60472</v>
      </c>
      <c r="N177">
        <v>19.799209999999999</v>
      </c>
      <c r="O177">
        <v>20.928899999999999</v>
      </c>
      <c r="P177">
        <v>20.68432</v>
      </c>
      <c r="Q177">
        <v>20.682259999999999</v>
      </c>
      <c r="R177">
        <v>18.7058</v>
      </c>
      <c r="S177">
        <v>18.595610000000001</v>
      </c>
      <c r="T177">
        <v>2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>
        <v>1</v>
      </c>
      <c r="AE177">
        <v>2</v>
      </c>
      <c r="AF177">
        <v>0</v>
      </c>
      <c r="AG177">
        <v>0</v>
      </c>
      <c r="AH177">
        <v>45.712000000000003</v>
      </c>
    </row>
    <row r="178" spans="1:34">
      <c r="A178" t="s">
        <v>1057</v>
      </c>
      <c r="B178" s="5" t="str">
        <f>VLOOKUP(C178,[1]Sheet1!$C$2:$D$4112,2,FALSE)</f>
        <v>lipid metabolism</v>
      </c>
      <c r="C178" t="s">
        <v>1060</v>
      </c>
      <c r="D178" t="s">
        <v>1058</v>
      </c>
      <c r="E178" t="s">
        <v>1059</v>
      </c>
      <c r="F178">
        <v>76.102999999999994</v>
      </c>
      <c r="G178">
        <v>54.2</v>
      </c>
      <c r="H178">
        <v>24.32396</v>
      </c>
      <c r="I178">
        <v>25.72484</v>
      </c>
      <c r="J178">
        <v>25.70139</v>
      </c>
      <c r="K178">
        <v>26.20083</v>
      </c>
      <c r="L178">
        <v>23.570920000000001</v>
      </c>
      <c r="M178">
        <v>25.290389999999999</v>
      </c>
      <c r="N178">
        <v>24.816700000000001</v>
      </c>
      <c r="O178">
        <v>25.766100000000002</v>
      </c>
      <c r="P178">
        <v>25.010480000000001</v>
      </c>
      <c r="Q178">
        <v>25.353629999999999</v>
      </c>
      <c r="R178">
        <v>25.459389999999999</v>
      </c>
      <c r="S178">
        <v>25.312639999999998</v>
      </c>
      <c r="T178">
        <v>27</v>
      </c>
      <c r="U178">
        <v>11</v>
      </c>
      <c r="V178">
        <v>11</v>
      </c>
      <c r="W178">
        <v>15</v>
      </c>
      <c r="X178">
        <v>13</v>
      </c>
      <c r="Y178">
        <v>18</v>
      </c>
      <c r="Z178">
        <v>12</v>
      </c>
      <c r="AA178">
        <v>7</v>
      </c>
      <c r="AB178">
        <v>11</v>
      </c>
      <c r="AC178">
        <v>13</v>
      </c>
      <c r="AD178">
        <v>9</v>
      </c>
      <c r="AE178">
        <v>17</v>
      </c>
      <c r="AF178">
        <v>15</v>
      </c>
      <c r="AG178">
        <v>0</v>
      </c>
      <c r="AH178">
        <v>177.4</v>
      </c>
    </row>
    <row r="179" spans="1:34">
      <c r="A179" t="s">
        <v>1061</v>
      </c>
      <c r="B179" s="5" t="str">
        <f>VLOOKUP(C179,[1]Sheet1!$C$2:$D$4112,2,FALSE)</f>
        <v>intermediary metabolism and respiration</v>
      </c>
      <c r="C179" t="s">
        <v>1064</v>
      </c>
      <c r="D179" t="s">
        <v>1062</v>
      </c>
      <c r="E179" t="s">
        <v>1063</v>
      </c>
      <c r="F179">
        <v>16.309999999999999</v>
      </c>
      <c r="G179">
        <v>51.7</v>
      </c>
      <c r="H179">
        <v>22.924700000000001</v>
      </c>
      <c r="I179">
        <v>22.002410000000001</v>
      </c>
      <c r="J179">
        <v>22.49287</v>
      </c>
      <c r="K179">
        <v>22.450430000000001</v>
      </c>
      <c r="L179">
        <v>20.44304</v>
      </c>
      <c r="M179">
        <v>23.609639999999999</v>
      </c>
      <c r="N179">
        <v>21.926870000000001</v>
      </c>
      <c r="O179">
        <v>23.351379999999999</v>
      </c>
      <c r="P179">
        <v>22.732189999999999</v>
      </c>
      <c r="Q179">
        <v>23.19792</v>
      </c>
      <c r="R179">
        <v>22.043099999999999</v>
      </c>
      <c r="S179">
        <v>22.25488</v>
      </c>
      <c r="T179">
        <v>6</v>
      </c>
      <c r="U179">
        <v>5</v>
      </c>
      <c r="V179">
        <v>3</v>
      </c>
      <c r="W179">
        <v>4</v>
      </c>
      <c r="X179">
        <v>4</v>
      </c>
      <c r="Y179">
        <v>3</v>
      </c>
      <c r="Z179">
        <v>5</v>
      </c>
      <c r="AA179">
        <v>3</v>
      </c>
      <c r="AB179">
        <v>2</v>
      </c>
      <c r="AC179">
        <v>4</v>
      </c>
      <c r="AD179">
        <v>2</v>
      </c>
      <c r="AE179">
        <v>6</v>
      </c>
      <c r="AF179">
        <v>5</v>
      </c>
      <c r="AG179">
        <v>0</v>
      </c>
      <c r="AH179">
        <v>48.601999999999997</v>
      </c>
    </row>
    <row r="180" spans="1:34">
      <c r="A180" t="s">
        <v>1065</v>
      </c>
      <c r="B180" s="5" t="str">
        <f>VLOOKUP(C180,[1]Sheet1!$C$2:$D$4112,2,FALSE)</f>
        <v>cell wall and cell processes</v>
      </c>
      <c r="C180" t="s">
        <v>1068</v>
      </c>
      <c r="D180" t="s">
        <v>1066</v>
      </c>
      <c r="E180" t="s">
        <v>1067</v>
      </c>
      <c r="F180">
        <v>7.9661</v>
      </c>
      <c r="G180">
        <v>67.599999999999994</v>
      </c>
      <c r="H180">
        <v>24.6097</v>
      </c>
      <c r="I180">
        <v>27.03023</v>
      </c>
      <c r="J180">
        <v>23.96658</v>
      </c>
      <c r="K180">
        <v>22.028130000000001</v>
      </c>
      <c r="L180">
        <v>24.246479999999998</v>
      </c>
      <c r="M180">
        <v>24.31147</v>
      </c>
      <c r="N180">
        <v>25.829560000000001</v>
      </c>
      <c r="O180">
        <v>23.444050000000001</v>
      </c>
      <c r="P180">
        <v>23.943960000000001</v>
      </c>
      <c r="Q180">
        <v>25.16714</v>
      </c>
      <c r="R180">
        <v>27.28162</v>
      </c>
      <c r="S180">
        <v>26.029160000000001</v>
      </c>
      <c r="T180">
        <v>4</v>
      </c>
      <c r="U180">
        <v>4</v>
      </c>
      <c r="V180">
        <v>1</v>
      </c>
      <c r="W180">
        <v>4</v>
      </c>
      <c r="X180">
        <v>3</v>
      </c>
      <c r="Y180">
        <v>3</v>
      </c>
      <c r="Z180">
        <v>2</v>
      </c>
      <c r="AA180">
        <v>3</v>
      </c>
      <c r="AB180">
        <v>2</v>
      </c>
      <c r="AC180">
        <v>2</v>
      </c>
      <c r="AD180">
        <v>2</v>
      </c>
      <c r="AE180">
        <v>3</v>
      </c>
      <c r="AF180">
        <v>3</v>
      </c>
      <c r="AG180">
        <v>0</v>
      </c>
      <c r="AH180">
        <v>137.37</v>
      </c>
    </row>
    <row r="181" spans="1:34">
      <c r="A181" t="s">
        <v>1069</v>
      </c>
      <c r="B181" s="5" t="str">
        <f>VLOOKUP(C181,[1]Sheet1!$C$2:$D$4112,2,FALSE)</f>
        <v>intermediary metabolism and respiration</v>
      </c>
      <c r="C181" t="s">
        <v>1072</v>
      </c>
      <c r="D181" t="s">
        <v>1070</v>
      </c>
      <c r="E181" t="s">
        <v>1071</v>
      </c>
      <c r="F181">
        <v>43.344999999999999</v>
      </c>
      <c r="G181">
        <v>44.6</v>
      </c>
      <c r="H181">
        <v>22.37106</v>
      </c>
      <c r="I181">
        <v>19.694569999999999</v>
      </c>
      <c r="J181">
        <v>22.866669999999999</v>
      </c>
      <c r="K181">
        <v>23.358239999999999</v>
      </c>
      <c r="L181">
        <v>20.6999</v>
      </c>
      <c r="M181">
        <v>22.178280000000001</v>
      </c>
      <c r="N181">
        <v>19.026969999999999</v>
      </c>
      <c r="O181">
        <v>22.890840000000001</v>
      </c>
      <c r="P181">
        <v>22.454000000000001</v>
      </c>
      <c r="Q181">
        <v>21.907050000000002</v>
      </c>
      <c r="R181">
        <v>22.758330000000001</v>
      </c>
      <c r="S181">
        <v>22.31476</v>
      </c>
      <c r="T181">
        <v>10</v>
      </c>
      <c r="U181">
        <v>5</v>
      </c>
      <c r="V181">
        <v>3</v>
      </c>
      <c r="W181">
        <v>6</v>
      </c>
      <c r="X181">
        <v>6</v>
      </c>
      <c r="Y181">
        <v>5</v>
      </c>
      <c r="Z181">
        <v>5</v>
      </c>
      <c r="AA181">
        <v>2</v>
      </c>
      <c r="AB181">
        <v>6</v>
      </c>
      <c r="AC181">
        <v>6</v>
      </c>
      <c r="AD181">
        <v>3</v>
      </c>
      <c r="AE181">
        <v>4</v>
      </c>
      <c r="AF181">
        <v>3</v>
      </c>
      <c r="AG181">
        <v>0</v>
      </c>
      <c r="AH181">
        <v>46.223999999999997</v>
      </c>
    </row>
    <row r="182" spans="1:34">
      <c r="A182" t="s">
        <v>1073</v>
      </c>
      <c r="B182" s="5" t="str">
        <f>VLOOKUP(C182,[1]Sheet1!$C$2:$D$4112,2,FALSE)</f>
        <v>cell wall and cell processes</v>
      </c>
      <c r="C182" t="s">
        <v>1074</v>
      </c>
      <c r="D182" t="s">
        <v>228</v>
      </c>
      <c r="E182" t="s">
        <v>229</v>
      </c>
      <c r="F182">
        <v>17.832000000000001</v>
      </c>
      <c r="G182">
        <v>42.6</v>
      </c>
      <c r="H182">
        <v>23.554379999999998</v>
      </c>
      <c r="I182">
        <v>19.65476</v>
      </c>
      <c r="J182">
        <v>22.809080000000002</v>
      </c>
      <c r="K182">
        <v>21.855630000000001</v>
      </c>
      <c r="L182">
        <v>18.21716</v>
      </c>
      <c r="M182">
        <v>18.229310000000002</v>
      </c>
      <c r="N182">
        <v>19.82619</v>
      </c>
      <c r="O182">
        <v>18.753620000000002</v>
      </c>
      <c r="P182">
        <v>22.90652</v>
      </c>
      <c r="Q182">
        <v>19.487749999999998</v>
      </c>
      <c r="R182">
        <v>21.85624</v>
      </c>
      <c r="S182">
        <v>22.409939999999999</v>
      </c>
      <c r="T182">
        <v>4</v>
      </c>
      <c r="U182">
        <v>1</v>
      </c>
      <c r="V182">
        <v>1</v>
      </c>
      <c r="W182">
        <v>1</v>
      </c>
      <c r="X182">
        <v>2</v>
      </c>
      <c r="Y182">
        <v>1</v>
      </c>
      <c r="Z182">
        <v>1</v>
      </c>
      <c r="AA182">
        <v>1</v>
      </c>
      <c r="AB182">
        <v>0</v>
      </c>
      <c r="AC182">
        <v>1</v>
      </c>
      <c r="AD182">
        <v>1</v>
      </c>
      <c r="AE182">
        <v>4</v>
      </c>
      <c r="AF182">
        <v>2</v>
      </c>
      <c r="AG182">
        <v>0</v>
      </c>
      <c r="AH182">
        <v>59.002000000000002</v>
      </c>
    </row>
    <row r="183" spans="1:34">
      <c r="A183" t="s">
        <v>1075</v>
      </c>
      <c r="B183" s="5" t="str">
        <f>VLOOKUP(C183,[1]Sheet1!$C$2:$D$4112,2,FALSE)</f>
        <v>Regulatory proteins</v>
      </c>
      <c r="C183" t="s">
        <v>1077</v>
      </c>
      <c r="D183" t="s">
        <v>184</v>
      </c>
      <c r="E183" t="s">
        <v>1076</v>
      </c>
      <c r="F183">
        <v>15.576000000000001</v>
      </c>
      <c r="G183">
        <v>50.3</v>
      </c>
      <c r="H183">
        <v>21.42727</v>
      </c>
      <c r="I183">
        <v>20.597660000000001</v>
      </c>
      <c r="J183">
        <v>22.38822</v>
      </c>
      <c r="K183">
        <v>23.307580000000002</v>
      </c>
      <c r="L183">
        <v>18.15035</v>
      </c>
      <c r="M183">
        <v>24.08034</v>
      </c>
      <c r="N183">
        <v>18.793320000000001</v>
      </c>
      <c r="O183">
        <v>23.782869999999999</v>
      </c>
      <c r="P183">
        <v>19.757020000000001</v>
      </c>
      <c r="Q183">
        <v>18.95326</v>
      </c>
      <c r="R183">
        <v>17.77356</v>
      </c>
      <c r="S183">
        <v>17.915500000000002</v>
      </c>
      <c r="T183">
        <v>5</v>
      </c>
      <c r="U183">
        <v>0</v>
      </c>
      <c r="V183">
        <v>1</v>
      </c>
      <c r="W183">
        <v>2</v>
      </c>
      <c r="X183">
        <v>2</v>
      </c>
      <c r="Y183">
        <v>4</v>
      </c>
      <c r="Z183">
        <v>2</v>
      </c>
      <c r="AA183">
        <v>0</v>
      </c>
      <c r="AB183">
        <v>2</v>
      </c>
      <c r="AC183">
        <v>0</v>
      </c>
      <c r="AD183">
        <v>1</v>
      </c>
      <c r="AE183">
        <v>3</v>
      </c>
      <c r="AF183">
        <v>3</v>
      </c>
      <c r="AG183">
        <v>0</v>
      </c>
      <c r="AH183">
        <v>29.321999999999999</v>
      </c>
    </row>
    <row r="184" spans="1:34">
      <c r="A184" t="s">
        <v>1078</v>
      </c>
      <c r="B184" s="5" t="str">
        <f>VLOOKUP(C184,[1]Sheet1!$C$2:$D$4112,2,FALSE)</f>
        <v>Conserved hypotheticals</v>
      </c>
      <c r="C184" t="s">
        <v>1081</v>
      </c>
      <c r="D184" t="s">
        <v>1079</v>
      </c>
      <c r="E184" t="s">
        <v>1080</v>
      </c>
      <c r="F184">
        <v>13.121</v>
      </c>
      <c r="G184">
        <v>41.8</v>
      </c>
      <c r="H184">
        <v>16.463940000000001</v>
      </c>
      <c r="I184">
        <v>19.929010000000002</v>
      </c>
      <c r="J184">
        <v>15.927060000000001</v>
      </c>
      <c r="K184">
        <v>16.662890000000001</v>
      </c>
      <c r="L184">
        <v>20.698720000000002</v>
      </c>
      <c r="M184">
        <v>15.52708</v>
      </c>
      <c r="N184">
        <v>19.139890000000001</v>
      </c>
      <c r="O184">
        <v>16.41075</v>
      </c>
      <c r="P184">
        <v>20.010159999999999</v>
      </c>
      <c r="Q184">
        <v>19.327660000000002</v>
      </c>
      <c r="R184">
        <v>15.345750000000001</v>
      </c>
      <c r="S184">
        <v>18.12013</v>
      </c>
      <c r="T184">
        <v>4</v>
      </c>
      <c r="U184">
        <v>2</v>
      </c>
      <c r="V184">
        <v>0</v>
      </c>
      <c r="W184">
        <v>3</v>
      </c>
      <c r="X184">
        <v>2</v>
      </c>
      <c r="Y184">
        <v>4</v>
      </c>
      <c r="Z184">
        <v>2</v>
      </c>
      <c r="AA184">
        <v>0</v>
      </c>
      <c r="AB184">
        <v>2</v>
      </c>
      <c r="AC184">
        <v>0</v>
      </c>
      <c r="AD184">
        <v>1</v>
      </c>
      <c r="AE184">
        <v>2</v>
      </c>
      <c r="AF184">
        <v>0</v>
      </c>
      <c r="AG184">
        <v>0</v>
      </c>
      <c r="AH184">
        <v>39.710999999999999</v>
      </c>
    </row>
    <row r="185" spans="1:34">
      <c r="A185" t="s">
        <v>1082</v>
      </c>
      <c r="B185" s="5" t="str">
        <f>VLOOKUP(C185,[1]Sheet1!$C$2:$D$4112,2,FALSE)</f>
        <v>intermediary metabolism and respiration</v>
      </c>
      <c r="C185" t="s">
        <v>1085</v>
      </c>
      <c r="D185" t="s">
        <v>1083</v>
      </c>
      <c r="E185" t="s">
        <v>1084</v>
      </c>
      <c r="F185">
        <v>47.948</v>
      </c>
      <c r="G185">
        <v>77</v>
      </c>
      <c r="H185">
        <v>27.226009999999999</v>
      </c>
      <c r="I185">
        <v>26.675329999999999</v>
      </c>
      <c r="J185">
        <v>27.252410000000001</v>
      </c>
      <c r="K185">
        <v>27.079889999999999</v>
      </c>
      <c r="L185">
        <v>24.912320000000001</v>
      </c>
      <c r="M185">
        <v>27.95804</v>
      </c>
      <c r="N185">
        <v>27.142189999999999</v>
      </c>
      <c r="O185">
        <v>27.13428</v>
      </c>
      <c r="P185">
        <v>27.489380000000001</v>
      </c>
      <c r="Q185">
        <v>27.434280000000001</v>
      </c>
      <c r="R185">
        <v>26.777560000000001</v>
      </c>
      <c r="S185">
        <v>26.225729999999999</v>
      </c>
      <c r="T185">
        <v>21</v>
      </c>
      <c r="U185">
        <v>14</v>
      </c>
      <c r="V185">
        <v>10</v>
      </c>
      <c r="W185">
        <v>17</v>
      </c>
      <c r="X185">
        <v>15</v>
      </c>
      <c r="Y185">
        <v>13</v>
      </c>
      <c r="Z185">
        <v>13</v>
      </c>
      <c r="AA185">
        <v>10</v>
      </c>
      <c r="AB185">
        <v>8</v>
      </c>
      <c r="AC185">
        <v>13</v>
      </c>
      <c r="AD185">
        <v>8</v>
      </c>
      <c r="AE185">
        <v>15</v>
      </c>
      <c r="AF185">
        <v>16</v>
      </c>
      <c r="AG185">
        <v>0</v>
      </c>
      <c r="AH185">
        <v>277.68</v>
      </c>
    </row>
    <row r="186" spans="1:34">
      <c r="A186" t="s">
        <v>1086</v>
      </c>
      <c r="B186" s="5" t="str">
        <f>VLOOKUP(C186,[1]Sheet1!$C$2:$D$4112,2,FALSE)</f>
        <v>Conserved hypotheticals</v>
      </c>
      <c r="C186" t="s">
        <v>1089</v>
      </c>
      <c r="D186" t="s">
        <v>1087</v>
      </c>
      <c r="E186" t="s">
        <v>1088</v>
      </c>
      <c r="F186">
        <v>62.61</v>
      </c>
      <c r="G186">
        <v>11.9</v>
      </c>
      <c r="H186">
        <v>18.791810000000002</v>
      </c>
      <c r="I186">
        <v>20.105840000000001</v>
      </c>
      <c r="J186">
        <v>18.104980000000001</v>
      </c>
      <c r="K186">
        <v>20.033080000000002</v>
      </c>
      <c r="L186">
        <v>17.39012</v>
      </c>
      <c r="M186">
        <v>19.25047</v>
      </c>
      <c r="N186">
        <v>19.284469999999999</v>
      </c>
      <c r="O186">
        <v>18.374110000000002</v>
      </c>
      <c r="P186">
        <v>18.741420000000002</v>
      </c>
      <c r="Q186">
        <v>20.066269999999999</v>
      </c>
      <c r="R186">
        <v>18.995460000000001</v>
      </c>
      <c r="S186">
        <v>20.172499999999999</v>
      </c>
      <c r="T186">
        <v>5</v>
      </c>
      <c r="U186">
        <v>0</v>
      </c>
      <c r="V186">
        <v>0</v>
      </c>
      <c r="W186">
        <v>2</v>
      </c>
      <c r="X186">
        <v>4</v>
      </c>
      <c r="Y186">
        <v>3</v>
      </c>
      <c r="Z186">
        <v>4</v>
      </c>
      <c r="AA186">
        <v>0</v>
      </c>
      <c r="AB186">
        <v>2</v>
      </c>
      <c r="AC186">
        <v>0</v>
      </c>
      <c r="AD186">
        <v>0</v>
      </c>
      <c r="AE186">
        <v>4</v>
      </c>
      <c r="AF186">
        <v>0</v>
      </c>
      <c r="AG186">
        <v>0</v>
      </c>
      <c r="AH186">
        <v>12.282</v>
      </c>
    </row>
    <row r="187" spans="1:34">
      <c r="A187" t="s">
        <v>1090</v>
      </c>
      <c r="B187" s="5" t="str">
        <f>VLOOKUP(C187,[1]Sheet1!$C$2:$D$4112,2,FALSE)</f>
        <v>intermediary metabolism and respiration</v>
      </c>
      <c r="C187" t="s">
        <v>1093</v>
      </c>
      <c r="D187" t="s">
        <v>1091</v>
      </c>
      <c r="E187" t="s">
        <v>1092</v>
      </c>
      <c r="F187">
        <v>41.317999999999998</v>
      </c>
      <c r="G187">
        <v>12.7</v>
      </c>
      <c r="H187">
        <v>19.984030000000001</v>
      </c>
      <c r="I187">
        <v>18.85003</v>
      </c>
      <c r="J187">
        <v>18.150459999999999</v>
      </c>
      <c r="K187">
        <v>17.572600000000001</v>
      </c>
      <c r="L187">
        <v>17.488659999999999</v>
      </c>
      <c r="M187">
        <v>17.714449999999999</v>
      </c>
      <c r="N187">
        <v>20.11796</v>
      </c>
      <c r="O187">
        <v>18.09019</v>
      </c>
      <c r="P187">
        <v>18.20656</v>
      </c>
      <c r="Q187">
        <v>19.557639999999999</v>
      </c>
      <c r="R187">
        <v>19.75639</v>
      </c>
      <c r="S187">
        <v>18.6646</v>
      </c>
      <c r="T187">
        <v>3</v>
      </c>
      <c r="U187">
        <v>0</v>
      </c>
      <c r="V187">
        <v>0</v>
      </c>
      <c r="W187">
        <v>2</v>
      </c>
      <c r="X187">
        <v>2</v>
      </c>
      <c r="Y187">
        <v>0</v>
      </c>
      <c r="Z187">
        <v>2</v>
      </c>
      <c r="AA187">
        <v>0</v>
      </c>
      <c r="AB187">
        <v>1</v>
      </c>
      <c r="AC187">
        <v>0</v>
      </c>
      <c r="AD187">
        <v>0</v>
      </c>
      <c r="AE187">
        <v>2</v>
      </c>
      <c r="AF187">
        <v>1</v>
      </c>
      <c r="AG187">
        <v>0</v>
      </c>
      <c r="AH187">
        <v>6.6523000000000003</v>
      </c>
    </row>
    <row r="188" spans="1:34">
      <c r="A188" t="s">
        <v>1094</v>
      </c>
      <c r="B188" s="5" t="str">
        <f>VLOOKUP(C188,[1]Sheet1!$C$2:$D$4112,2,FALSE)</f>
        <v>Conserved hypotheticals</v>
      </c>
      <c r="C188" t="s">
        <v>1097</v>
      </c>
      <c r="D188" t="s">
        <v>1095</v>
      </c>
      <c r="E188" t="s">
        <v>1096</v>
      </c>
      <c r="F188">
        <v>47.374000000000002</v>
      </c>
      <c r="G188">
        <v>22.8</v>
      </c>
      <c r="H188">
        <v>19.654640000000001</v>
      </c>
      <c r="I188">
        <v>18.73169</v>
      </c>
      <c r="J188">
        <v>19.12697</v>
      </c>
      <c r="K188">
        <v>19.041979999999999</v>
      </c>
      <c r="L188">
        <v>18.097380000000001</v>
      </c>
      <c r="M188">
        <v>19.340019999999999</v>
      </c>
      <c r="N188">
        <v>20.749099999999999</v>
      </c>
      <c r="O188">
        <v>18.94031</v>
      </c>
      <c r="P188">
        <v>18.227640000000001</v>
      </c>
      <c r="Q188">
        <v>19.085290000000001</v>
      </c>
      <c r="R188">
        <v>21.468119999999999</v>
      </c>
      <c r="S188">
        <v>18.874420000000001</v>
      </c>
      <c r="T188">
        <v>5</v>
      </c>
      <c r="U188">
        <v>0</v>
      </c>
      <c r="V188">
        <v>1</v>
      </c>
      <c r="W188">
        <v>1</v>
      </c>
      <c r="X188">
        <v>3</v>
      </c>
      <c r="Y188">
        <v>4</v>
      </c>
      <c r="Z188">
        <v>2</v>
      </c>
      <c r="AA188">
        <v>0</v>
      </c>
      <c r="AB188">
        <v>2</v>
      </c>
      <c r="AC188">
        <v>0</v>
      </c>
      <c r="AD188">
        <v>0</v>
      </c>
      <c r="AE188">
        <v>4</v>
      </c>
      <c r="AF188">
        <v>1</v>
      </c>
      <c r="AG188">
        <v>0</v>
      </c>
      <c r="AH188">
        <v>12.628</v>
      </c>
    </row>
    <row r="189" spans="1:34">
      <c r="A189" t="s">
        <v>1098</v>
      </c>
      <c r="B189" s="5" t="str">
        <f>VLOOKUP(C189,[1]Sheet1!$C$2:$D$4112,2,FALSE)</f>
        <v>Conserved hypotheticals</v>
      </c>
      <c r="C189" t="s">
        <v>1101</v>
      </c>
      <c r="D189" t="s">
        <v>1099</v>
      </c>
      <c r="E189" t="s">
        <v>1100</v>
      </c>
      <c r="F189">
        <v>6.4029999999999996</v>
      </c>
      <c r="G189">
        <v>59.3</v>
      </c>
      <c r="H189">
        <v>15.155250000000001</v>
      </c>
      <c r="I189">
        <v>20.038329999999998</v>
      </c>
      <c r="J189">
        <v>15.05325</v>
      </c>
      <c r="K189">
        <v>18.200479999999999</v>
      </c>
      <c r="L189">
        <v>19.78942</v>
      </c>
      <c r="M189">
        <v>14.64143</v>
      </c>
      <c r="N189">
        <v>19.887039999999999</v>
      </c>
      <c r="O189">
        <v>19.56043</v>
      </c>
      <c r="P189">
        <v>19.404419999999998</v>
      </c>
      <c r="Q189">
        <v>19.367329999999999</v>
      </c>
      <c r="R189">
        <v>13.75353</v>
      </c>
      <c r="S189">
        <v>18.227679999999999</v>
      </c>
      <c r="T189">
        <v>3</v>
      </c>
      <c r="U189">
        <v>3</v>
      </c>
      <c r="V189">
        <v>0</v>
      </c>
      <c r="W189">
        <v>3</v>
      </c>
      <c r="X189">
        <v>1</v>
      </c>
      <c r="Y189">
        <v>3</v>
      </c>
      <c r="Z189">
        <v>3</v>
      </c>
      <c r="AA189">
        <v>0</v>
      </c>
      <c r="AB189">
        <v>1</v>
      </c>
      <c r="AC189">
        <v>1</v>
      </c>
      <c r="AD189">
        <v>0</v>
      </c>
      <c r="AE189">
        <v>2</v>
      </c>
      <c r="AF189">
        <v>1</v>
      </c>
      <c r="AG189">
        <v>0</v>
      </c>
      <c r="AH189">
        <v>12.494</v>
      </c>
    </row>
    <row r="190" spans="1:34">
      <c r="A190" t="s">
        <v>1102</v>
      </c>
      <c r="B190" s="5" t="str">
        <f>VLOOKUP(C190,[1]Sheet1!$C$2:$D$4112,2,FALSE)</f>
        <v>Conserved hypotheticals</v>
      </c>
      <c r="C190" t="s">
        <v>1105</v>
      </c>
      <c r="D190" t="s">
        <v>1103</v>
      </c>
      <c r="E190" t="s">
        <v>1104</v>
      </c>
      <c r="F190">
        <v>21.738</v>
      </c>
      <c r="G190">
        <v>43.1</v>
      </c>
      <c r="H190">
        <v>20.855440000000002</v>
      </c>
      <c r="I190">
        <v>21.553419999999999</v>
      </c>
      <c r="J190">
        <v>20.197479999999999</v>
      </c>
      <c r="K190">
        <v>21.019580000000001</v>
      </c>
      <c r="L190">
        <v>18.468889999999998</v>
      </c>
      <c r="M190">
        <v>22.606780000000001</v>
      </c>
      <c r="N190">
        <v>21.51812</v>
      </c>
      <c r="O190">
        <v>20.498529999999999</v>
      </c>
      <c r="P190">
        <v>21.26408</v>
      </c>
      <c r="Q190">
        <v>21.02486</v>
      </c>
      <c r="R190">
        <v>20.675989999999999</v>
      </c>
      <c r="S190">
        <v>18.168959999999998</v>
      </c>
      <c r="T190">
        <v>3</v>
      </c>
      <c r="U190">
        <v>3</v>
      </c>
      <c r="V190">
        <v>1</v>
      </c>
      <c r="W190">
        <v>1</v>
      </c>
      <c r="X190">
        <v>2</v>
      </c>
      <c r="Y190">
        <v>0</v>
      </c>
      <c r="Z190">
        <v>3</v>
      </c>
      <c r="AA190">
        <v>1</v>
      </c>
      <c r="AB190">
        <v>1</v>
      </c>
      <c r="AC190">
        <v>1</v>
      </c>
      <c r="AD190">
        <v>1</v>
      </c>
      <c r="AE190">
        <v>1</v>
      </c>
      <c r="AF190">
        <v>0</v>
      </c>
      <c r="AG190">
        <v>0</v>
      </c>
      <c r="AH190">
        <v>49.061</v>
      </c>
    </row>
    <row r="191" spans="1:34">
      <c r="A191" t="s">
        <v>1106</v>
      </c>
      <c r="B191" s="5" t="str">
        <f>VLOOKUP(C191,[1]Sheet1!$C$2:$D$4112,2,FALSE)</f>
        <v>lipid metabolism</v>
      </c>
      <c r="C191" t="s">
        <v>1109</v>
      </c>
      <c r="D191" t="s">
        <v>1107</v>
      </c>
      <c r="E191" t="s">
        <v>1108</v>
      </c>
      <c r="F191">
        <v>43.874000000000002</v>
      </c>
      <c r="G191">
        <v>16.3</v>
      </c>
      <c r="H191">
        <v>19.024329999999999</v>
      </c>
      <c r="I191">
        <v>19.03698</v>
      </c>
      <c r="J191">
        <v>18.229679999999998</v>
      </c>
      <c r="K191">
        <v>21.400200000000002</v>
      </c>
      <c r="L191">
        <v>21.03181</v>
      </c>
      <c r="M191">
        <v>22.44652</v>
      </c>
      <c r="N191">
        <v>19.92435</v>
      </c>
      <c r="O191">
        <v>19.19642</v>
      </c>
      <c r="P191">
        <v>18.713609999999999</v>
      </c>
      <c r="Q191">
        <v>19.357340000000001</v>
      </c>
      <c r="R191">
        <v>21.023240000000001</v>
      </c>
      <c r="S191">
        <v>18.975999999999999</v>
      </c>
      <c r="T191">
        <v>3</v>
      </c>
      <c r="U191">
        <v>1</v>
      </c>
      <c r="V191">
        <v>1</v>
      </c>
      <c r="W191">
        <v>1</v>
      </c>
      <c r="X191">
        <v>2</v>
      </c>
      <c r="Y191">
        <v>2</v>
      </c>
      <c r="Z191">
        <v>2</v>
      </c>
      <c r="AA191">
        <v>1</v>
      </c>
      <c r="AB191">
        <v>1</v>
      </c>
      <c r="AC191">
        <v>1</v>
      </c>
      <c r="AD191">
        <v>1</v>
      </c>
      <c r="AE191">
        <v>3</v>
      </c>
      <c r="AF191">
        <v>0</v>
      </c>
      <c r="AG191">
        <v>0</v>
      </c>
      <c r="AH191">
        <v>24.068999999999999</v>
      </c>
    </row>
    <row r="192" spans="1:34">
      <c r="A192" t="s">
        <v>1110</v>
      </c>
      <c r="B192" s="5" t="str">
        <f>VLOOKUP(C192,[1]Sheet1!$C$2:$D$4112,2,FALSE)</f>
        <v>information pathways</v>
      </c>
      <c r="C192" t="s">
        <v>1113</v>
      </c>
      <c r="D192" t="s">
        <v>1111</v>
      </c>
      <c r="E192" t="s">
        <v>1112</v>
      </c>
      <c r="F192">
        <v>32.107999999999997</v>
      </c>
      <c r="G192">
        <v>52.2</v>
      </c>
      <c r="H192">
        <v>22.896350000000002</v>
      </c>
      <c r="I192">
        <v>22.7254</v>
      </c>
      <c r="J192">
        <v>21.650449999999999</v>
      </c>
      <c r="K192">
        <v>22.92022</v>
      </c>
      <c r="L192">
        <v>22.024349999999998</v>
      </c>
      <c r="M192">
        <v>24.180789999999998</v>
      </c>
      <c r="N192">
        <v>22.221139999999998</v>
      </c>
      <c r="O192">
        <v>22.183440000000001</v>
      </c>
      <c r="P192">
        <v>22.56841</v>
      </c>
      <c r="Q192">
        <v>21.981999999999999</v>
      </c>
      <c r="R192">
        <v>24.11243</v>
      </c>
      <c r="S192">
        <v>21.457039999999999</v>
      </c>
      <c r="T192">
        <v>14</v>
      </c>
      <c r="U192">
        <v>5</v>
      </c>
      <c r="V192">
        <v>4</v>
      </c>
      <c r="W192">
        <v>6</v>
      </c>
      <c r="X192">
        <v>6</v>
      </c>
      <c r="Y192">
        <v>12</v>
      </c>
      <c r="Z192">
        <v>5</v>
      </c>
      <c r="AA192">
        <v>2</v>
      </c>
      <c r="AB192">
        <v>4</v>
      </c>
      <c r="AC192">
        <v>3</v>
      </c>
      <c r="AD192">
        <v>2</v>
      </c>
      <c r="AE192">
        <v>4</v>
      </c>
      <c r="AF192">
        <v>4</v>
      </c>
      <c r="AG192">
        <v>0</v>
      </c>
      <c r="AH192">
        <v>41.62</v>
      </c>
    </row>
    <row r="193" spans="1:34">
      <c r="A193" t="s">
        <v>1114</v>
      </c>
      <c r="B193" s="5" t="str">
        <f>VLOOKUP(C193,[1]Sheet1!$C$2:$D$4112,2,FALSE)</f>
        <v>Conserved hypotheticals</v>
      </c>
      <c r="C193" t="s">
        <v>1117</v>
      </c>
      <c r="D193" t="s">
        <v>1115</v>
      </c>
      <c r="E193" t="s">
        <v>1116</v>
      </c>
      <c r="F193">
        <v>25.228999999999999</v>
      </c>
      <c r="G193">
        <v>58</v>
      </c>
      <c r="H193">
        <v>20.6264</v>
      </c>
      <c r="I193">
        <v>19.907509999999998</v>
      </c>
      <c r="J193">
        <v>20.475560000000002</v>
      </c>
      <c r="K193">
        <v>21.165150000000001</v>
      </c>
      <c r="L193">
        <v>20.74098</v>
      </c>
      <c r="M193">
        <v>21.851099999999999</v>
      </c>
      <c r="N193">
        <v>19.17126</v>
      </c>
      <c r="O193">
        <v>22.255890000000001</v>
      </c>
      <c r="P193">
        <v>20.20335</v>
      </c>
      <c r="Q193">
        <v>21.26774</v>
      </c>
      <c r="R193">
        <v>21.934159999999999</v>
      </c>
      <c r="S193">
        <v>21.541609999999999</v>
      </c>
      <c r="T193">
        <v>11</v>
      </c>
      <c r="U193">
        <v>3</v>
      </c>
      <c r="V193">
        <v>1</v>
      </c>
      <c r="W193">
        <v>3</v>
      </c>
      <c r="X193">
        <v>3</v>
      </c>
      <c r="Y193">
        <v>9</v>
      </c>
      <c r="Z193">
        <v>3</v>
      </c>
      <c r="AA193">
        <v>2</v>
      </c>
      <c r="AB193">
        <v>3</v>
      </c>
      <c r="AC193">
        <v>2</v>
      </c>
      <c r="AD193">
        <v>1</v>
      </c>
      <c r="AE193">
        <v>6</v>
      </c>
      <c r="AF193">
        <v>3</v>
      </c>
      <c r="AG193">
        <v>0</v>
      </c>
      <c r="AH193">
        <v>60.183</v>
      </c>
    </row>
    <row r="194" spans="1:34">
      <c r="A194" t="s">
        <v>1118</v>
      </c>
      <c r="B194" s="5" t="str">
        <f>VLOOKUP(C194,[1]Sheet1!$C$2:$D$4112,2,FALSE)</f>
        <v>cell wall and cell processes</v>
      </c>
      <c r="C194" t="s">
        <v>1121</v>
      </c>
      <c r="D194" t="s">
        <v>1119</v>
      </c>
      <c r="E194" t="s">
        <v>1120</v>
      </c>
      <c r="F194">
        <v>24.873999999999999</v>
      </c>
      <c r="G194">
        <v>66.400000000000006</v>
      </c>
      <c r="H194">
        <v>25.192229999999999</v>
      </c>
      <c r="I194">
        <v>25.123249999999999</v>
      </c>
      <c r="J194">
        <v>26.397220000000001</v>
      </c>
      <c r="K194">
        <v>25.360720000000001</v>
      </c>
      <c r="L194">
        <v>26.91639</v>
      </c>
      <c r="M194">
        <v>25.76304</v>
      </c>
      <c r="N194">
        <v>24.85605</v>
      </c>
      <c r="O194">
        <v>25.237469999999998</v>
      </c>
      <c r="P194">
        <v>25.190460000000002</v>
      </c>
      <c r="Q194">
        <v>25.73498</v>
      </c>
      <c r="R194">
        <v>24.97513</v>
      </c>
      <c r="S194">
        <v>24.596789999999999</v>
      </c>
      <c r="T194">
        <v>9</v>
      </c>
      <c r="U194">
        <v>8</v>
      </c>
      <c r="V194">
        <v>5</v>
      </c>
      <c r="W194">
        <v>8</v>
      </c>
      <c r="X194">
        <v>6</v>
      </c>
      <c r="Y194">
        <v>7</v>
      </c>
      <c r="Z194">
        <v>7</v>
      </c>
      <c r="AA194">
        <v>3</v>
      </c>
      <c r="AB194">
        <v>5</v>
      </c>
      <c r="AC194">
        <v>7</v>
      </c>
      <c r="AD194">
        <v>3</v>
      </c>
      <c r="AE194">
        <v>9</v>
      </c>
      <c r="AF194">
        <v>8</v>
      </c>
      <c r="AG194">
        <v>0</v>
      </c>
      <c r="AH194">
        <v>118.9</v>
      </c>
    </row>
    <row r="195" spans="1:34">
      <c r="A195" t="s">
        <v>1122</v>
      </c>
      <c r="B195" s="5" t="str">
        <f>VLOOKUP(C195,[1]Sheet1!$C$2:$D$4112,2,FALSE)</f>
        <v>Conserved hypotheticals</v>
      </c>
      <c r="C195" t="s">
        <v>1123</v>
      </c>
      <c r="D195" t="s">
        <v>118</v>
      </c>
      <c r="E195" t="s">
        <v>115</v>
      </c>
      <c r="F195">
        <v>15.036</v>
      </c>
      <c r="G195">
        <v>22.5</v>
      </c>
      <c r="H195">
        <v>17.896419999999999</v>
      </c>
      <c r="I195">
        <v>18.482780000000002</v>
      </c>
      <c r="J195">
        <v>18.663409999999999</v>
      </c>
      <c r="K195">
        <v>18.162120000000002</v>
      </c>
      <c r="L195">
        <v>18.311229999999998</v>
      </c>
      <c r="M195">
        <v>22.945</v>
      </c>
      <c r="N195">
        <v>19.309819999999998</v>
      </c>
      <c r="O195">
        <v>18.43525</v>
      </c>
      <c r="P195">
        <v>22.272790000000001</v>
      </c>
      <c r="Q195">
        <v>22.519559999999998</v>
      </c>
      <c r="R195">
        <v>17.227209999999999</v>
      </c>
      <c r="S195">
        <v>19.570550000000001</v>
      </c>
      <c r="T195">
        <v>2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>
        <v>1</v>
      </c>
      <c r="AE195">
        <v>1</v>
      </c>
      <c r="AF195">
        <v>1</v>
      </c>
      <c r="AG195">
        <v>0</v>
      </c>
      <c r="AH195">
        <v>25.143999999999998</v>
      </c>
    </row>
    <row r="196" spans="1:34">
      <c r="A196" t="s">
        <v>1124</v>
      </c>
      <c r="B196" s="5" t="str">
        <f>VLOOKUP(C196,[1]Sheet1!$C$2:$D$4112,2,FALSE)</f>
        <v>cell wall and cell processes</v>
      </c>
      <c r="C196" t="s">
        <v>1127</v>
      </c>
      <c r="D196" t="s">
        <v>1125</v>
      </c>
      <c r="E196" t="s">
        <v>1126</v>
      </c>
      <c r="F196">
        <v>18.87</v>
      </c>
      <c r="G196">
        <v>37.799999999999997</v>
      </c>
      <c r="H196">
        <v>20.400200000000002</v>
      </c>
      <c r="I196">
        <v>20.37602</v>
      </c>
      <c r="J196">
        <v>20.45513</v>
      </c>
      <c r="K196">
        <v>19.708870000000001</v>
      </c>
      <c r="L196">
        <v>22.344619999999999</v>
      </c>
      <c r="M196">
        <v>22.337589999999999</v>
      </c>
      <c r="N196">
        <v>19.75583</v>
      </c>
      <c r="O196">
        <v>19.74296</v>
      </c>
      <c r="P196">
        <v>20.177309999999999</v>
      </c>
      <c r="Q196">
        <v>19.971409999999999</v>
      </c>
      <c r="R196">
        <v>24.35763</v>
      </c>
      <c r="S196">
        <v>22.131350000000001</v>
      </c>
      <c r="T196">
        <v>5</v>
      </c>
      <c r="U196">
        <v>3</v>
      </c>
      <c r="V196">
        <v>2</v>
      </c>
      <c r="W196">
        <v>3</v>
      </c>
      <c r="X196">
        <v>2</v>
      </c>
      <c r="Y196">
        <v>5</v>
      </c>
      <c r="Z196">
        <v>3</v>
      </c>
      <c r="AA196">
        <v>1</v>
      </c>
      <c r="AB196">
        <v>3</v>
      </c>
      <c r="AC196">
        <v>3</v>
      </c>
      <c r="AD196">
        <v>2</v>
      </c>
      <c r="AE196">
        <v>4</v>
      </c>
      <c r="AF196">
        <v>3</v>
      </c>
      <c r="AG196">
        <v>0</v>
      </c>
      <c r="AH196">
        <v>42.448</v>
      </c>
    </row>
    <row r="197" spans="1:34">
      <c r="A197" t="s">
        <v>1128</v>
      </c>
      <c r="B197" s="5" t="str">
        <f>VLOOKUP(C197,[1]Sheet1!$C$2:$D$4112,2,FALSE)</f>
        <v>cell wall and cell processes</v>
      </c>
      <c r="C197" t="s">
        <v>1131</v>
      </c>
      <c r="D197" t="s">
        <v>1129</v>
      </c>
      <c r="E197" t="s">
        <v>1130</v>
      </c>
      <c r="F197">
        <v>63.475999999999999</v>
      </c>
      <c r="G197">
        <v>42.1</v>
      </c>
      <c r="H197">
        <v>21.809709999999999</v>
      </c>
      <c r="I197">
        <v>18.576149999999998</v>
      </c>
      <c r="J197">
        <v>18.421399999999998</v>
      </c>
      <c r="K197">
        <v>21.675560000000001</v>
      </c>
      <c r="L197">
        <v>21.578279999999999</v>
      </c>
      <c r="M197">
        <v>22.334949999999999</v>
      </c>
      <c r="N197">
        <v>20.282399999999999</v>
      </c>
      <c r="O197">
        <v>21.72908</v>
      </c>
      <c r="P197">
        <v>21.52215</v>
      </c>
      <c r="Q197">
        <v>18.936489999999999</v>
      </c>
      <c r="R197">
        <v>17.231349999999999</v>
      </c>
      <c r="S197">
        <v>22.63287</v>
      </c>
      <c r="T197">
        <v>12</v>
      </c>
      <c r="U197">
        <v>4</v>
      </c>
      <c r="V197">
        <v>0</v>
      </c>
      <c r="W197">
        <v>1</v>
      </c>
      <c r="X197">
        <v>4</v>
      </c>
      <c r="Y197">
        <v>8</v>
      </c>
      <c r="Z197">
        <v>3</v>
      </c>
      <c r="AA197">
        <v>1</v>
      </c>
      <c r="AB197">
        <v>3</v>
      </c>
      <c r="AC197">
        <v>2</v>
      </c>
      <c r="AD197">
        <v>1</v>
      </c>
      <c r="AE197">
        <v>3</v>
      </c>
      <c r="AF197">
        <v>3</v>
      </c>
      <c r="AG197">
        <v>0</v>
      </c>
      <c r="AH197">
        <v>47.387999999999998</v>
      </c>
    </row>
    <row r="198" spans="1:34">
      <c r="A198" t="s">
        <v>1132</v>
      </c>
      <c r="B198" s="5" t="str">
        <f>VLOOKUP(C198,[1]Sheet1!$C$2:$D$4112,2,FALSE)</f>
        <v>intermediary metabolism and respiration</v>
      </c>
      <c r="C198" t="s">
        <v>1135</v>
      </c>
      <c r="D198" t="s">
        <v>1133</v>
      </c>
      <c r="E198" t="s">
        <v>1134</v>
      </c>
      <c r="F198">
        <v>32.345999999999997</v>
      </c>
      <c r="G198">
        <v>31</v>
      </c>
      <c r="H198">
        <v>18.38916</v>
      </c>
      <c r="I198">
        <v>23.843260000000001</v>
      </c>
      <c r="J198">
        <v>25.463640000000002</v>
      </c>
      <c r="K198">
        <v>23.416090000000001</v>
      </c>
      <c r="L198">
        <v>24.190919999999998</v>
      </c>
      <c r="M198">
        <v>23.57057</v>
      </c>
      <c r="N198">
        <v>24.339739999999999</v>
      </c>
      <c r="O198">
        <v>22.999359999999999</v>
      </c>
      <c r="P198">
        <v>25.208919999999999</v>
      </c>
      <c r="Q198">
        <v>19.398949999999999</v>
      </c>
      <c r="R198">
        <v>22.548819999999999</v>
      </c>
      <c r="S198">
        <v>21.958549999999999</v>
      </c>
      <c r="T198">
        <v>5</v>
      </c>
      <c r="U198">
        <v>3</v>
      </c>
      <c r="V198">
        <v>2</v>
      </c>
      <c r="W198">
        <v>4</v>
      </c>
      <c r="X198">
        <v>2</v>
      </c>
      <c r="Y198">
        <v>3</v>
      </c>
      <c r="Z198">
        <v>2</v>
      </c>
      <c r="AA198">
        <v>1</v>
      </c>
      <c r="AB198">
        <v>2</v>
      </c>
      <c r="AC198">
        <v>2</v>
      </c>
      <c r="AD198">
        <v>1</v>
      </c>
      <c r="AE198">
        <v>4</v>
      </c>
      <c r="AF198">
        <v>4</v>
      </c>
      <c r="AG198">
        <v>0</v>
      </c>
      <c r="AH198">
        <v>42.350999999999999</v>
      </c>
    </row>
    <row r="199" spans="1:34">
      <c r="A199" t="s">
        <v>1136</v>
      </c>
      <c r="B199" s="5" t="str">
        <f>VLOOKUP(C199,[1]Sheet1!$C$2:$D$4112,2,FALSE)</f>
        <v>intermediary metabolism and respiration</v>
      </c>
      <c r="C199" t="s">
        <v>1139</v>
      </c>
      <c r="D199" t="s">
        <v>1137</v>
      </c>
      <c r="E199" t="s">
        <v>1138</v>
      </c>
      <c r="F199">
        <v>74.462999999999994</v>
      </c>
      <c r="G199">
        <v>12</v>
      </c>
      <c r="H199">
        <v>20.917719999999999</v>
      </c>
      <c r="I199">
        <v>19.353300000000001</v>
      </c>
      <c r="J199">
        <v>22.485669999999999</v>
      </c>
      <c r="K199">
        <v>21.140709999999999</v>
      </c>
      <c r="L199">
        <v>17.46068</v>
      </c>
      <c r="M199">
        <v>20.686109999999999</v>
      </c>
      <c r="N199">
        <v>21.27439</v>
      </c>
      <c r="O199">
        <v>20.92962</v>
      </c>
      <c r="P199">
        <v>21.606480000000001</v>
      </c>
      <c r="Q199">
        <v>21.254709999999999</v>
      </c>
      <c r="R199">
        <v>17.056139999999999</v>
      </c>
      <c r="S199">
        <v>18.89425</v>
      </c>
      <c r="T199">
        <v>7</v>
      </c>
      <c r="U199">
        <v>3</v>
      </c>
      <c r="V199">
        <v>1</v>
      </c>
      <c r="W199">
        <v>4</v>
      </c>
      <c r="X199">
        <v>3</v>
      </c>
      <c r="Y199">
        <v>2</v>
      </c>
      <c r="Z199">
        <v>4</v>
      </c>
      <c r="AA199">
        <v>0</v>
      </c>
      <c r="AB199">
        <v>3</v>
      </c>
      <c r="AC199">
        <v>2</v>
      </c>
      <c r="AD199">
        <v>3</v>
      </c>
      <c r="AE199">
        <v>4</v>
      </c>
      <c r="AF199">
        <v>1</v>
      </c>
      <c r="AG199">
        <v>0</v>
      </c>
      <c r="AH199">
        <v>20.209</v>
      </c>
    </row>
    <row r="200" spans="1:34">
      <c r="A200" t="s">
        <v>1140</v>
      </c>
      <c r="B200" s="5" t="str">
        <f>VLOOKUP(C200,[1]Sheet1!$C$2:$D$4112,2,FALSE)</f>
        <v>Conserved hypotheticals</v>
      </c>
      <c r="C200" t="s">
        <v>1143</v>
      </c>
      <c r="D200" t="s">
        <v>1141</v>
      </c>
      <c r="E200" t="s">
        <v>1142</v>
      </c>
      <c r="F200">
        <v>20.693999999999999</v>
      </c>
      <c r="G200">
        <v>76.2</v>
      </c>
      <c r="H200">
        <v>26.114000000000001</v>
      </c>
      <c r="I200">
        <v>24.648610000000001</v>
      </c>
      <c r="J200">
        <v>26.217880000000001</v>
      </c>
      <c r="K200">
        <v>26.23349</v>
      </c>
      <c r="L200">
        <v>23.328959999999999</v>
      </c>
      <c r="M200">
        <v>26.26023</v>
      </c>
      <c r="N200">
        <v>24.90917</v>
      </c>
      <c r="O200">
        <v>26.552150000000001</v>
      </c>
      <c r="P200">
        <v>25.837209999999999</v>
      </c>
      <c r="Q200">
        <v>26.23798</v>
      </c>
      <c r="R200">
        <v>25.37763</v>
      </c>
      <c r="S200">
        <v>24.0047</v>
      </c>
      <c r="T200">
        <v>9</v>
      </c>
      <c r="U200">
        <v>5</v>
      </c>
      <c r="V200">
        <v>2</v>
      </c>
      <c r="W200">
        <v>4</v>
      </c>
      <c r="X200">
        <v>2</v>
      </c>
      <c r="Y200">
        <v>9</v>
      </c>
      <c r="Z200">
        <v>5</v>
      </c>
      <c r="AA200">
        <v>3</v>
      </c>
      <c r="AB200">
        <v>3</v>
      </c>
      <c r="AC200">
        <v>2</v>
      </c>
      <c r="AD200">
        <v>2</v>
      </c>
      <c r="AE200">
        <v>7</v>
      </c>
      <c r="AF200">
        <v>7</v>
      </c>
      <c r="AG200">
        <v>0</v>
      </c>
      <c r="AH200">
        <v>242.08</v>
      </c>
    </row>
    <row r="201" spans="1:34">
      <c r="A201" t="s">
        <v>1144</v>
      </c>
      <c r="B201" s="5" t="str">
        <f>VLOOKUP(C201,[1]Sheet1!$C$2:$D$4112,2,FALSE)</f>
        <v>intermediary metabolism and respiration</v>
      </c>
      <c r="C201" t="s">
        <v>1147</v>
      </c>
      <c r="D201" t="s">
        <v>1145</v>
      </c>
      <c r="E201" t="s">
        <v>1146</v>
      </c>
      <c r="F201">
        <v>49.238999999999997</v>
      </c>
      <c r="G201">
        <v>69.400000000000006</v>
      </c>
      <c r="H201">
        <v>23.143750000000001</v>
      </c>
      <c r="I201">
        <v>25.498989999999999</v>
      </c>
      <c r="J201">
        <v>25.031490000000002</v>
      </c>
      <c r="K201">
        <v>24.569240000000001</v>
      </c>
      <c r="L201">
        <v>24.822790000000001</v>
      </c>
      <c r="M201">
        <v>24.896609999999999</v>
      </c>
      <c r="N201">
        <v>24.73939</v>
      </c>
      <c r="O201">
        <v>23.384029999999999</v>
      </c>
      <c r="P201">
        <v>24.886279999999999</v>
      </c>
      <c r="Q201">
        <v>25.02272</v>
      </c>
      <c r="R201">
        <v>25.20232</v>
      </c>
      <c r="S201">
        <v>24.859459999999999</v>
      </c>
      <c r="T201">
        <v>22</v>
      </c>
      <c r="U201">
        <v>15</v>
      </c>
      <c r="V201">
        <v>10</v>
      </c>
      <c r="W201">
        <v>19</v>
      </c>
      <c r="X201">
        <v>13</v>
      </c>
      <c r="Y201">
        <v>15</v>
      </c>
      <c r="Z201">
        <v>15</v>
      </c>
      <c r="AA201">
        <v>9</v>
      </c>
      <c r="AB201">
        <v>12</v>
      </c>
      <c r="AC201">
        <v>10</v>
      </c>
      <c r="AD201">
        <v>10</v>
      </c>
      <c r="AE201">
        <v>15</v>
      </c>
      <c r="AF201">
        <v>16</v>
      </c>
      <c r="AG201">
        <v>0</v>
      </c>
      <c r="AH201">
        <v>219.31</v>
      </c>
    </row>
    <row r="202" spans="1:34">
      <c r="A202" t="s">
        <v>1148</v>
      </c>
      <c r="B202" s="5" t="str">
        <f>VLOOKUP(C202,[1]Sheet1!$C$2:$D$4112,2,FALSE)</f>
        <v>intermediary metabolism and respiration</v>
      </c>
      <c r="C202" t="s">
        <v>1151</v>
      </c>
      <c r="D202" t="s">
        <v>1149</v>
      </c>
      <c r="E202" t="s">
        <v>1150</v>
      </c>
      <c r="F202">
        <v>47.085999999999999</v>
      </c>
      <c r="G202">
        <v>64.5</v>
      </c>
      <c r="H202">
        <v>26.87678</v>
      </c>
      <c r="I202">
        <v>27.066610000000001</v>
      </c>
      <c r="J202">
        <v>26.397169999999999</v>
      </c>
      <c r="K202">
        <v>25.56485</v>
      </c>
      <c r="L202">
        <v>26.34789</v>
      </c>
      <c r="M202">
        <v>24.74222</v>
      </c>
      <c r="N202">
        <v>26.519410000000001</v>
      </c>
      <c r="O202">
        <v>25.749780000000001</v>
      </c>
      <c r="P202">
        <v>26.33766</v>
      </c>
      <c r="Q202">
        <v>25.965979999999998</v>
      </c>
      <c r="R202">
        <v>26.204599999999999</v>
      </c>
      <c r="S202">
        <v>26.552070000000001</v>
      </c>
      <c r="T202">
        <v>17</v>
      </c>
      <c r="U202">
        <v>16</v>
      </c>
      <c r="V202">
        <v>6</v>
      </c>
      <c r="W202">
        <v>16</v>
      </c>
      <c r="X202">
        <v>14</v>
      </c>
      <c r="Y202">
        <v>16</v>
      </c>
      <c r="Z202">
        <v>11</v>
      </c>
      <c r="AA202">
        <v>9</v>
      </c>
      <c r="AB202">
        <v>7</v>
      </c>
      <c r="AC202">
        <v>9</v>
      </c>
      <c r="AD202">
        <v>6</v>
      </c>
      <c r="AE202">
        <v>14</v>
      </c>
      <c r="AF202">
        <v>13</v>
      </c>
      <c r="AG202">
        <v>0</v>
      </c>
      <c r="AH202">
        <v>323.31</v>
      </c>
    </row>
    <row r="203" spans="1:34">
      <c r="A203" t="s">
        <v>1152</v>
      </c>
      <c r="B203" s="5" t="str">
        <f>VLOOKUP(C203,[1]Sheet1!$C$2:$D$4112,2,FALSE)</f>
        <v>lipid metabolism</v>
      </c>
      <c r="C203" t="s">
        <v>1155</v>
      </c>
      <c r="D203" t="s">
        <v>1153</v>
      </c>
      <c r="E203" t="s">
        <v>1154</v>
      </c>
      <c r="F203">
        <v>40.08</v>
      </c>
      <c r="G203">
        <v>69.900000000000006</v>
      </c>
      <c r="H203">
        <v>25.867760000000001</v>
      </c>
      <c r="I203">
        <v>26.726890000000001</v>
      </c>
      <c r="J203">
        <v>25.61307</v>
      </c>
      <c r="K203">
        <v>26.949380000000001</v>
      </c>
      <c r="L203">
        <v>24.676590000000001</v>
      </c>
      <c r="M203">
        <v>27.427900000000001</v>
      </c>
      <c r="N203">
        <v>26.753920000000001</v>
      </c>
      <c r="O203">
        <v>27.204809999999998</v>
      </c>
      <c r="P203">
        <v>26.00301</v>
      </c>
      <c r="Q203">
        <v>27.007529999999999</v>
      </c>
      <c r="R203">
        <v>26.763439999999999</v>
      </c>
      <c r="S203">
        <v>25.388179999999998</v>
      </c>
      <c r="T203">
        <v>14</v>
      </c>
      <c r="U203">
        <v>11</v>
      </c>
      <c r="V203">
        <v>9</v>
      </c>
      <c r="W203">
        <v>12</v>
      </c>
      <c r="X203">
        <v>9</v>
      </c>
      <c r="Y203">
        <v>10</v>
      </c>
      <c r="Z203">
        <v>11</v>
      </c>
      <c r="AA203">
        <v>6</v>
      </c>
      <c r="AB203">
        <v>8</v>
      </c>
      <c r="AC203">
        <v>7</v>
      </c>
      <c r="AD203">
        <v>8</v>
      </c>
      <c r="AE203">
        <v>11</v>
      </c>
      <c r="AF203">
        <v>11</v>
      </c>
      <c r="AG203">
        <v>0</v>
      </c>
      <c r="AH203">
        <v>269.38</v>
      </c>
    </row>
    <row r="204" spans="1:34">
      <c r="A204" t="s">
        <v>1156</v>
      </c>
      <c r="B204" s="5" t="str">
        <f>VLOOKUP(C204,[1]Sheet1!$C$2:$D$4112,2,FALSE)</f>
        <v>intermediary metabolism and respiration</v>
      </c>
      <c r="C204" t="s">
        <v>1159</v>
      </c>
      <c r="D204" t="s">
        <v>1157</v>
      </c>
      <c r="E204" t="s">
        <v>1158</v>
      </c>
      <c r="F204">
        <v>9.5565999999999995</v>
      </c>
      <c r="G204">
        <v>96.8</v>
      </c>
      <c r="H204">
        <v>25.19577</v>
      </c>
      <c r="I204">
        <v>24.976880000000001</v>
      </c>
      <c r="J204">
        <v>23.804490000000001</v>
      </c>
      <c r="K204">
        <v>25.169090000000001</v>
      </c>
      <c r="L204">
        <v>22.544090000000001</v>
      </c>
      <c r="M204">
        <v>26.076149999999998</v>
      </c>
      <c r="N204">
        <v>26.192080000000001</v>
      </c>
      <c r="O204">
        <v>24.90747</v>
      </c>
      <c r="P204">
        <v>23.930489999999999</v>
      </c>
      <c r="Q204">
        <v>24.982199999999999</v>
      </c>
      <c r="R204">
        <v>23.502880000000001</v>
      </c>
      <c r="S204">
        <v>22.527570000000001</v>
      </c>
      <c r="T204">
        <v>8</v>
      </c>
      <c r="U204">
        <v>3</v>
      </c>
      <c r="V204">
        <v>4</v>
      </c>
      <c r="W204">
        <v>4</v>
      </c>
      <c r="X204">
        <v>3</v>
      </c>
      <c r="Y204">
        <v>8</v>
      </c>
      <c r="Z204">
        <v>5</v>
      </c>
      <c r="AA204">
        <v>4</v>
      </c>
      <c r="AB204">
        <v>2</v>
      </c>
      <c r="AC204">
        <v>4</v>
      </c>
      <c r="AD204">
        <v>3</v>
      </c>
      <c r="AE204">
        <v>5</v>
      </c>
      <c r="AF204">
        <v>5</v>
      </c>
      <c r="AG204">
        <v>0</v>
      </c>
      <c r="AH204">
        <v>48.183999999999997</v>
      </c>
    </row>
    <row r="205" spans="1:34">
      <c r="A205" t="s">
        <v>1160</v>
      </c>
      <c r="B205" s="5" t="str">
        <f>VLOOKUP(C205,[1]Sheet1!$C$2:$D$4112,2,FALSE)</f>
        <v>intermediary metabolism and respiration</v>
      </c>
      <c r="C205" t="s">
        <v>1163</v>
      </c>
      <c r="D205" t="s">
        <v>1161</v>
      </c>
      <c r="E205" t="s">
        <v>1162</v>
      </c>
      <c r="F205">
        <v>32.405999999999999</v>
      </c>
      <c r="G205">
        <v>18.3</v>
      </c>
      <c r="H205">
        <v>20.93272</v>
      </c>
      <c r="I205">
        <v>19.91507</v>
      </c>
      <c r="J205">
        <v>21.480499999999999</v>
      </c>
      <c r="K205">
        <v>20.938189999999999</v>
      </c>
      <c r="L205">
        <v>18.234780000000001</v>
      </c>
      <c r="M205">
        <v>20.741230000000002</v>
      </c>
      <c r="N205">
        <v>20.913119999999999</v>
      </c>
      <c r="O205">
        <v>20.621490000000001</v>
      </c>
      <c r="P205">
        <v>20.94163</v>
      </c>
      <c r="Q205">
        <v>20.717079999999999</v>
      </c>
      <c r="R205">
        <v>18.17238</v>
      </c>
      <c r="S205">
        <v>18.726140000000001</v>
      </c>
      <c r="T205">
        <v>4</v>
      </c>
      <c r="U205">
        <v>1</v>
      </c>
      <c r="V205">
        <v>1</v>
      </c>
      <c r="W205">
        <v>1</v>
      </c>
      <c r="X205">
        <v>2</v>
      </c>
      <c r="Y205">
        <v>3</v>
      </c>
      <c r="Z205">
        <v>1</v>
      </c>
      <c r="AA205">
        <v>1</v>
      </c>
      <c r="AB205">
        <v>1</v>
      </c>
      <c r="AC205">
        <v>2</v>
      </c>
      <c r="AD205">
        <v>1</v>
      </c>
      <c r="AE205">
        <v>0</v>
      </c>
      <c r="AF205">
        <v>0</v>
      </c>
      <c r="AG205">
        <v>0</v>
      </c>
      <c r="AH205">
        <v>22.951000000000001</v>
      </c>
    </row>
    <row r="206" spans="1:34">
      <c r="A206" t="s">
        <v>1164</v>
      </c>
      <c r="B206" s="5" t="str">
        <f>VLOOKUP(C206,[1]Sheet1!$C$2:$D$4112,2,FALSE)</f>
        <v>cell wall and cell processes</v>
      </c>
      <c r="C206" t="s">
        <v>1165</v>
      </c>
      <c r="D206" t="s">
        <v>214</v>
      </c>
      <c r="E206" t="s">
        <v>215</v>
      </c>
      <c r="F206">
        <v>23.460999999999999</v>
      </c>
      <c r="G206">
        <v>58.2</v>
      </c>
      <c r="H206">
        <v>25.914359999999999</v>
      </c>
      <c r="I206">
        <v>24.716799999999999</v>
      </c>
      <c r="J206">
        <v>18.333950000000002</v>
      </c>
      <c r="K206">
        <v>24.871500000000001</v>
      </c>
      <c r="L206">
        <v>17.896429999999999</v>
      </c>
      <c r="M206">
        <v>19.13599</v>
      </c>
      <c r="N206">
        <v>24.896609999999999</v>
      </c>
      <c r="O206">
        <v>24.237760000000002</v>
      </c>
      <c r="P206">
        <v>25.259789999999999</v>
      </c>
      <c r="Q206">
        <v>25.18299</v>
      </c>
      <c r="R206">
        <v>24.902380000000001</v>
      </c>
      <c r="S206">
        <v>24.372450000000001</v>
      </c>
      <c r="T206">
        <v>5</v>
      </c>
      <c r="U206">
        <v>2</v>
      </c>
      <c r="V206">
        <v>2</v>
      </c>
      <c r="W206">
        <v>2</v>
      </c>
      <c r="X206">
        <v>2</v>
      </c>
      <c r="Y206">
        <v>3</v>
      </c>
      <c r="Z206">
        <v>1</v>
      </c>
      <c r="AA206">
        <v>2</v>
      </c>
      <c r="AB206">
        <v>2</v>
      </c>
      <c r="AC206">
        <v>3</v>
      </c>
      <c r="AD206">
        <v>1</v>
      </c>
      <c r="AE206">
        <v>3</v>
      </c>
      <c r="AF206">
        <v>3</v>
      </c>
      <c r="AG206">
        <v>0</v>
      </c>
      <c r="AH206">
        <v>61.177</v>
      </c>
    </row>
    <row r="207" spans="1:34">
      <c r="A207" t="s">
        <v>1166</v>
      </c>
      <c r="B207" s="5" t="str">
        <f>VLOOKUP(C207,[1]Sheet1!$C$2:$D$4112,2,FALSE)</f>
        <v>Conserved hypotheticals</v>
      </c>
      <c r="C207" t="s">
        <v>1169</v>
      </c>
      <c r="D207" t="s">
        <v>1167</v>
      </c>
      <c r="E207" t="s">
        <v>1168</v>
      </c>
      <c r="F207">
        <v>41.311</v>
      </c>
      <c r="G207">
        <v>21.2</v>
      </c>
      <c r="H207">
        <v>24.07227</v>
      </c>
      <c r="I207">
        <v>22.41</v>
      </c>
      <c r="J207">
        <v>24.260259999999999</v>
      </c>
      <c r="K207">
        <v>23.931570000000001</v>
      </c>
      <c r="L207">
        <v>17.267340000000001</v>
      </c>
      <c r="M207">
        <v>23.222239999999999</v>
      </c>
      <c r="N207">
        <v>22.6495</v>
      </c>
      <c r="O207">
        <v>23.673469999999998</v>
      </c>
      <c r="P207">
        <v>24.078959999999999</v>
      </c>
      <c r="Q207">
        <v>23.451360000000001</v>
      </c>
      <c r="R207">
        <v>21.927050000000001</v>
      </c>
      <c r="S207">
        <v>22.257010000000001</v>
      </c>
      <c r="T207">
        <v>4</v>
      </c>
      <c r="U207">
        <v>4</v>
      </c>
      <c r="V207">
        <v>2</v>
      </c>
      <c r="W207">
        <v>4</v>
      </c>
      <c r="X207">
        <v>4</v>
      </c>
      <c r="Y207">
        <v>0</v>
      </c>
      <c r="Z207">
        <v>4</v>
      </c>
      <c r="AA207">
        <v>2</v>
      </c>
      <c r="AB207">
        <v>4</v>
      </c>
      <c r="AC207">
        <v>4</v>
      </c>
      <c r="AD207">
        <v>4</v>
      </c>
      <c r="AE207">
        <v>3</v>
      </c>
      <c r="AF207">
        <v>2</v>
      </c>
      <c r="AG207">
        <v>0</v>
      </c>
      <c r="AH207">
        <v>77.177999999999997</v>
      </c>
    </row>
    <row r="208" spans="1:34">
      <c r="A208" t="s">
        <v>1170</v>
      </c>
      <c r="B208" s="5" t="s">
        <v>2003</v>
      </c>
      <c r="D208" t="s">
        <v>1171</v>
      </c>
      <c r="F208">
        <v>9.1664999999999992</v>
      </c>
      <c r="G208">
        <v>78.3</v>
      </c>
      <c r="H208">
        <v>20.56691</v>
      </c>
      <c r="I208">
        <v>19.215150000000001</v>
      </c>
      <c r="J208">
        <v>20.67409</v>
      </c>
      <c r="K208">
        <v>19.166440000000001</v>
      </c>
      <c r="L208">
        <v>22.494700000000002</v>
      </c>
      <c r="M208">
        <v>18.892130000000002</v>
      </c>
      <c r="N208">
        <v>20.2193</v>
      </c>
      <c r="O208">
        <v>19.406310000000001</v>
      </c>
      <c r="P208">
        <v>20.406549999999999</v>
      </c>
      <c r="Q208">
        <v>19.70683</v>
      </c>
      <c r="R208">
        <v>23.073699999999999</v>
      </c>
      <c r="S208">
        <v>21.061450000000001</v>
      </c>
      <c r="T208">
        <v>4</v>
      </c>
      <c r="U208">
        <v>2</v>
      </c>
      <c r="V208">
        <v>1</v>
      </c>
      <c r="W208">
        <v>2</v>
      </c>
      <c r="X208">
        <v>2</v>
      </c>
      <c r="Y208">
        <v>4</v>
      </c>
      <c r="Z208">
        <v>1</v>
      </c>
      <c r="AA208">
        <v>1</v>
      </c>
      <c r="AB208">
        <v>1</v>
      </c>
      <c r="AC208">
        <v>1</v>
      </c>
      <c r="AD208">
        <v>1</v>
      </c>
      <c r="AE208">
        <v>2</v>
      </c>
      <c r="AF208">
        <v>2</v>
      </c>
      <c r="AG208">
        <v>0</v>
      </c>
      <c r="AH208">
        <v>23.100999999999999</v>
      </c>
    </row>
    <row r="209" spans="1:34">
      <c r="A209" t="s">
        <v>1172</v>
      </c>
      <c r="B209" s="5" t="str">
        <f>VLOOKUP(C209,[1]Sheet1!$C$2:$D$4112,2,FALSE)</f>
        <v>cell wall and cell processes</v>
      </c>
      <c r="C209" t="s">
        <v>1175</v>
      </c>
      <c r="D209" t="s">
        <v>1173</v>
      </c>
      <c r="E209" t="s">
        <v>1174</v>
      </c>
      <c r="F209">
        <v>15.657999999999999</v>
      </c>
      <c r="G209">
        <v>11.5</v>
      </c>
      <c r="H209">
        <v>18.178190000000001</v>
      </c>
      <c r="I209">
        <v>18.976430000000001</v>
      </c>
      <c r="J209">
        <v>20.154890000000002</v>
      </c>
      <c r="K209">
        <v>18.349329999999998</v>
      </c>
      <c r="L209">
        <v>17.266909999999999</v>
      </c>
      <c r="M209">
        <v>20.68629</v>
      </c>
      <c r="N209">
        <v>19.783850000000001</v>
      </c>
      <c r="O209">
        <v>18.344100000000001</v>
      </c>
      <c r="P209">
        <v>18.577649999999998</v>
      </c>
      <c r="Q209">
        <v>19.72268</v>
      </c>
      <c r="R209">
        <v>19.054970000000001</v>
      </c>
      <c r="S209">
        <v>18.056270000000001</v>
      </c>
      <c r="T209">
        <v>1</v>
      </c>
      <c r="U209">
        <v>0</v>
      </c>
      <c r="V209">
        <v>1</v>
      </c>
      <c r="W209">
        <v>0</v>
      </c>
      <c r="X209">
        <v>0</v>
      </c>
      <c r="Y209">
        <v>1</v>
      </c>
      <c r="Z209">
        <v>1</v>
      </c>
      <c r="AA209">
        <v>1</v>
      </c>
      <c r="AB209">
        <v>1</v>
      </c>
      <c r="AC209">
        <v>0</v>
      </c>
      <c r="AD209">
        <v>1</v>
      </c>
      <c r="AE209">
        <v>1</v>
      </c>
      <c r="AF209">
        <v>0</v>
      </c>
      <c r="AG209">
        <v>0</v>
      </c>
      <c r="AH209">
        <v>6.3612000000000002</v>
      </c>
    </row>
    <row r="210" spans="1:34">
      <c r="A210" t="s">
        <v>1176</v>
      </c>
      <c r="B210" s="5" t="str">
        <f>VLOOKUP(C210,[1]Sheet1!$C$2:$D$4112,2,FALSE)</f>
        <v>intermediary metabolism and respiration</v>
      </c>
      <c r="C210" t="s">
        <v>1179</v>
      </c>
      <c r="D210" t="s">
        <v>1177</v>
      </c>
      <c r="E210" t="s">
        <v>1178</v>
      </c>
      <c r="F210">
        <v>45.192</v>
      </c>
      <c r="G210">
        <v>27.4</v>
      </c>
      <c r="H210">
        <v>18.670210000000001</v>
      </c>
      <c r="I210">
        <v>20.89423</v>
      </c>
      <c r="J210">
        <v>20.992100000000001</v>
      </c>
      <c r="K210">
        <v>20.439789999999999</v>
      </c>
      <c r="L210">
        <v>21.127859999999998</v>
      </c>
      <c r="M210">
        <v>20.66075</v>
      </c>
      <c r="N210">
        <v>19.396850000000001</v>
      </c>
      <c r="O210">
        <v>19.59789</v>
      </c>
      <c r="P210">
        <v>19.20628</v>
      </c>
      <c r="Q210">
        <v>19.34526</v>
      </c>
      <c r="R210">
        <v>21.790620000000001</v>
      </c>
      <c r="S210">
        <v>18.769010000000002</v>
      </c>
      <c r="T210">
        <v>8</v>
      </c>
      <c r="U210">
        <v>2</v>
      </c>
      <c r="V210">
        <v>1</v>
      </c>
      <c r="W210">
        <v>3</v>
      </c>
      <c r="X210">
        <v>2</v>
      </c>
      <c r="Y210">
        <v>6</v>
      </c>
      <c r="Z210">
        <v>3</v>
      </c>
      <c r="AA210">
        <v>1</v>
      </c>
      <c r="AB210">
        <v>0</v>
      </c>
      <c r="AC210">
        <v>1</v>
      </c>
      <c r="AD210">
        <v>0</v>
      </c>
      <c r="AE210">
        <v>5</v>
      </c>
      <c r="AF210">
        <v>1</v>
      </c>
      <c r="AG210">
        <v>0</v>
      </c>
      <c r="AH210">
        <v>38.993000000000002</v>
      </c>
    </row>
    <row r="211" spans="1:34">
      <c r="A211" t="s">
        <v>1180</v>
      </c>
      <c r="B211" s="5" t="str">
        <f>VLOOKUP(C211,[1]Sheet1!$C$2:$D$4112,2,FALSE)</f>
        <v>intermediary metabolism and respiration</v>
      </c>
      <c r="C211" t="s">
        <v>1183</v>
      </c>
      <c r="D211" t="s">
        <v>1181</v>
      </c>
      <c r="E211" t="s">
        <v>1182</v>
      </c>
      <c r="F211">
        <v>26.416</v>
      </c>
      <c r="G211">
        <v>34.299999999999997</v>
      </c>
      <c r="H211">
        <v>20.223050000000001</v>
      </c>
      <c r="I211">
        <v>20.38785</v>
      </c>
      <c r="J211">
        <v>20.385529999999999</v>
      </c>
      <c r="K211">
        <v>21.233450000000001</v>
      </c>
      <c r="L211">
        <v>19.122250000000001</v>
      </c>
      <c r="M211">
        <v>20.577549999999999</v>
      </c>
      <c r="N211">
        <v>20.1706</v>
      </c>
      <c r="O211">
        <v>20.770240000000001</v>
      </c>
      <c r="P211">
        <v>19.63007</v>
      </c>
      <c r="Q211">
        <v>21.80349</v>
      </c>
      <c r="R211">
        <v>21.199940000000002</v>
      </c>
      <c r="S211">
        <v>20.909109999999998</v>
      </c>
      <c r="T211">
        <v>6</v>
      </c>
      <c r="U211">
        <v>3</v>
      </c>
      <c r="V211">
        <v>3</v>
      </c>
      <c r="W211">
        <v>4</v>
      </c>
      <c r="X211">
        <v>2</v>
      </c>
      <c r="Y211">
        <v>4</v>
      </c>
      <c r="Z211">
        <v>3</v>
      </c>
      <c r="AA211">
        <v>2</v>
      </c>
      <c r="AB211">
        <v>2</v>
      </c>
      <c r="AC211">
        <v>2</v>
      </c>
      <c r="AD211">
        <v>2</v>
      </c>
      <c r="AE211">
        <v>4</v>
      </c>
      <c r="AF211">
        <v>3</v>
      </c>
      <c r="AG211">
        <v>0</v>
      </c>
      <c r="AH211">
        <v>30.75</v>
      </c>
    </row>
    <row r="212" spans="1:34">
      <c r="A212" t="s">
        <v>1184</v>
      </c>
      <c r="B212" s="5" t="str">
        <f>VLOOKUP(C212,[1]Sheet1!$C$2:$D$4112,2,FALSE)</f>
        <v>information pathways</v>
      </c>
      <c r="C212" t="s">
        <v>1187</v>
      </c>
      <c r="D212" t="s">
        <v>1185</v>
      </c>
      <c r="E212" t="s">
        <v>1186</v>
      </c>
      <c r="F212">
        <v>58.091999999999999</v>
      </c>
      <c r="G212">
        <v>37.200000000000003</v>
      </c>
      <c r="H212">
        <v>22.951889999999999</v>
      </c>
      <c r="I212">
        <v>22.34562</v>
      </c>
      <c r="J212">
        <v>22.722760000000001</v>
      </c>
      <c r="K212">
        <v>23.74324</v>
      </c>
      <c r="L212">
        <v>20.843610000000002</v>
      </c>
      <c r="M212">
        <v>23.174309999999998</v>
      </c>
      <c r="N212">
        <v>21.876950000000001</v>
      </c>
      <c r="O212">
        <v>23.630680000000002</v>
      </c>
      <c r="P212">
        <v>22.410150000000002</v>
      </c>
      <c r="Q212">
        <v>22.020150000000001</v>
      </c>
      <c r="R212">
        <v>22.268219999999999</v>
      </c>
      <c r="S212">
        <v>23.426369999999999</v>
      </c>
      <c r="T212">
        <v>11</v>
      </c>
      <c r="U212">
        <v>4</v>
      </c>
      <c r="V212">
        <v>3</v>
      </c>
      <c r="W212">
        <v>6</v>
      </c>
      <c r="X212">
        <v>5</v>
      </c>
      <c r="Y212">
        <v>6</v>
      </c>
      <c r="Z212">
        <v>4</v>
      </c>
      <c r="AA212">
        <v>2</v>
      </c>
      <c r="AB212">
        <v>3</v>
      </c>
      <c r="AC212">
        <v>5</v>
      </c>
      <c r="AD212">
        <v>4</v>
      </c>
      <c r="AE212">
        <v>7</v>
      </c>
      <c r="AF212">
        <v>7</v>
      </c>
      <c r="AG212">
        <v>0</v>
      </c>
      <c r="AH212">
        <v>79.756</v>
      </c>
    </row>
    <row r="213" spans="1:34">
      <c r="A213" t="s">
        <v>1188</v>
      </c>
      <c r="B213" s="5" t="str">
        <f>VLOOKUP(C213,[1]Sheet1!$C$2:$D$4112,2,FALSE)</f>
        <v>Regulatory proteins</v>
      </c>
      <c r="C213" t="s">
        <v>1191</v>
      </c>
      <c r="D213" t="s">
        <v>1189</v>
      </c>
      <c r="E213" t="s">
        <v>1190</v>
      </c>
      <c r="F213">
        <v>24.879000000000001</v>
      </c>
      <c r="G213">
        <v>74.900000000000006</v>
      </c>
      <c r="H213">
        <v>22.746300000000002</v>
      </c>
      <c r="I213">
        <v>23.43365</v>
      </c>
      <c r="J213">
        <v>23.696570000000001</v>
      </c>
      <c r="K213">
        <v>21.793209999999998</v>
      </c>
      <c r="L213">
        <v>24.640799999999999</v>
      </c>
      <c r="M213">
        <v>24.722549999999998</v>
      </c>
      <c r="N213">
        <v>25.730550000000001</v>
      </c>
      <c r="O213">
        <v>22.408809999999999</v>
      </c>
      <c r="P213">
        <v>25.37997</v>
      </c>
      <c r="Q213">
        <v>23.451989999999999</v>
      </c>
      <c r="R213">
        <v>26.056930000000001</v>
      </c>
      <c r="S213">
        <v>23.21153</v>
      </c>
      <c r="T213">
        <v>11</v>
      </c>
      <c r="U213">
        <v>5</v>
      </c>
      <c r="V213">
        <v>4</v>
      </c>
      <c r="W213">
        <v>6</v>
      </c>
      <c r="X213">
        <v>4</v>
      </c>
      <c r="Y213">
        <v>10</v>
      </c>
      <c r="Z213">
        <v>8</v>
      </c>
      <c r="AA213">
        <v>4</v>
      </c>
      <c r="AB213">
        <v>5</v>
      </c>
      <c r="AC213">
        <v>4</v>
      </c>
      <c r="AD213">
        <v>4</v>
      </c>
      <c r="AE213">
        <v>8</v>
      </c>
      <c r="AF213">
        <v>8</v>
      </c>
      <c r="AG213">
        <v>0</v>
      </c>
      <c r="AH213">
        <v>252.67</v>
      </c>
    </row>
    <row r="214" spans="1:34">
      <c r="A214" t="s">
        <v>1192</v>
      </c>
      <c r="B214" s="5" t="str">
        <f>VLOOKUP(C214,[1]Sheet1!$C$2:$D$4112,2,FALSE)</f>
        <v>information pathways</v>
      </c>
      <c r="C214" t="s">
        <v>1195</v>
      </c>
      <c r="D214" t="s">
        <v>1193</v>
      </c>
      <c r="E214" t="s">
        <v>1194</v>
      </c>
      <c r="F214">
        <v>22.440999999999999</v>
      </c>
      <c r="G214">
        <v>47.4</v>
      </c>
      <c r="H214">
        <v>22.793980000000001</v>
      </c>
      <c r="I214">
        <v>24.367930000000001</v>
      </c>
      <c r="J214">
        <v>22.946960000000001</v>
      </c>
      <c r="K214">
        <v>23.799659999999999</v>
      </c>
      <c r="L214">
        <v>22.321929999999998</v>
      </c>
      <c r="M214">
        <v>25.002469999999999</v>
      </c>
      <c r="N214">
        <v>23.863060000000001</v>
      </c>
      <c r="O214">
        <v>24.173100000000002</v>
      </c>
      <c r="P214">
        <v>23.331150000000001</v>
      </c>
      <c r="Q214">
        <v>25.51773</v>
      </c>
      <c r="R214">
        <v>24.089020000000001</v>
      </c>
      <c r="S214">
        <v>23.646360000000001</v>
      </c>
      <c r="T214">
        <v>6</v>
      </c>
      <c r="U214">
        <v>6</v>
      </c>
      <c r="V214">
        <v>4</v>
      </c>
      <c r="W214">
        <v>6</v>
      </c>
      <c r="X214">
        <v>5</v>
      </c>
      <c r="Y214">
        <v>4</v>
      </c>
      <c r="Z214">
        <v>6</v>
      </c>
      <c r="AA214">
        <v>4</v>
      </c>
      <c r="AB214">
        <v>4</v>
      </c>
      <c r="AC214">
        <v>4</v>
      </c>
      <c r="AD214">
        <v>4</v>
      </c>
      <c r="AE214">
        <v>6</v>
      </c>
      <c r="AF214">
        <v>5</v>
      </c>
      <c r="AG214">
        <v>0</v>
      </c>
      <c r="AH214">
        <v>114.58</v>
      </c>
    </row>
    <row r="215" spans="1:34">
      <c r="A215" t="s">
        <v>1196</v>
      </c>
      <c r="B215" s="5" t="str">
        <f>VLOOKUP(C215,[1]Sheet1!$C$2:$D$4112,2,FALSE)</f>
        <v>Conserved hypotheticals</v>
      </c>
      <c r="C215" t="s">
        <v>1199</v>
      </c>
      <c r="D215" t="s">
        <v>1197</v>
      </c>
      <c r="E215" t="s">
        <v>1198</v>
      </c>
      <c r="F215">
        <v>32.991999999999997</v>
      </c>
      <c r="G215">
        <v>18.899999999999999</v>
      </c>
      <c r="H215">
        <v>18.014230000000001</v>
      </c>
      <c r="I215">
        <v>18.62115</v>
      </c>
      <c r="J215">
        <v>17.02421</v>
      </c>
      <c r="K215">
        <v>19.611190000000001</v>
      </c>
      <c r="L215">
        <v>18.554919999999999</v>
      </c>
      <c r="M215">
        <v>18.980139999999999</v>
      </c>
      <c r="N215">
        <v>19.781549999999999</v>
      </c>
      <c r="O215">
        <v>18.485220000000002</v>
      </c>
      <c r="P215">
        <v>20.684799999999999</v>
      </c>
      <c r="Q215">
        <v>19.8733</v>
      </c>
      <c r="R215">
        <v>17.079630000000002</v>
      </c>
      <c r="S215">
        <v>18.896820000000002</v>
      </c>
      <c r="T215">
        <v>4</v>
      </c>
      <c r="U215">
        <v>0</v>
      </c>
      <c r="V215">
        <v>1</v>
      </c>
      <c r="W215">
        <v>2</v>
      </c>
      <c r="X215">
        <v>2</v>
      </c>
      <c r="Y215">
        <v>3</v>
      </c>
      <c r="Z215">
        <v>2</v>
      </c>
      <c r="AA215">
        <v>0</v>
      </c>
      <c r="AB215">
        <v>1</v>
      </c>
      <c r="AC215">
        <v>0</v>
      </c>
      <c r="AD215">
        <v>1</v>
      </c>
      <c r="AE215">
        <v>1</v>
      </c>
      <c r="AF215">
        <v>1</v>
      </c>
      <c r="AG215">
        <v>0</v>
      </c>
      <c r="AH215">
        <v>13.678000000000001</v>
      </c>
    </row>
    <row r="216" spans="1:34">
      <c r="A216" t="s">
        <v>1200</v>
      </c>
      <c r="B216" s="5" t="str">
        <f>VLOOKUP(C216,[1]Sheet1!$C$2:$D$4112,2,FALSE)</f>
        <v>intermediary metabolism and respiration</v>
      </c>
      <c r="C216" t="s">
        <v>1203</v>
      </c>
      <c r="D216" t="s">
        <v>1201</v>
      </c>
      <c r="E216" t="s">
        <v>1202</v>
      </c>
      <c r="F216">
        <v>33.880000000000003</v>
      </c>
      <c r="G216">
        <v>44.2</v>
      </c>
      <c r="H216">
        <v>18.831109999999999</v>
      </c>
      <c r="I216">
        <v>19.581140000000001</v>
      </c>
      <c r="J216">
        <v>20.58765</v>
      </c>
      <c r="K216">
        <v>20.075399999999998</v>
      </c>
      <c r="L216">
        <v>19.232990000000001</v>
      </c>
      <c r="M216">
        <v>20.824619999999999</v>
      </c>
      <c r="N216">
        <v>19.342669999999998</v>
      </c>
      <c r="O216">
        <v>19.182780000000001</v>
      </c>
      <c r="P216">
        <v>20.082129999999999</v>
      </c>
      <c r="Q216">
        <v>19.962959999999999</v>
      </c>
      <c r="R216">
        <v>20.722339999999999</v>
      </c>
      <c r="S216">
        <v>19.09273</v>
      </c>
      <c r="T216">
        <v>8</v>
      </c>
      <c r="U216">
        <v>1</v>
      </c>
      <c r="V216">
        <v>0</v>
      </c>
      <c r="W216">
        <v>3</v>
      </c>
      <c r="X216">
        <v>1</v>
      </c>
      <c r="Y216">
        <v>6</v>
      </c>
      <c r="Z216">
        <v>3</v>
      </c>
      <c r="AA216">
        <v>0</v>
      </c>
      <c r="AB216">
        <v>0</v>
      </c>
      <c r="AC216">
        <v>0</v>
      </c>
      <c r="AD216">
        <v>0</v>
      </c>
      <c r="AE216">
        <v>4</v>
      </c>
      <c r="AF216">
        <v>0</v>
      </c>
      <c r="AG216">
        <v>0</v>
      </c>
      <c r="AH216">
        <v>39.859000000000002</v>
      </c>
    </row>
    <row r="217" spans="1:34">
      <c r="A217" t="s">
        <v>1204</v>
      </c>
      <c r="B217" s="5" t="str">
        <f>VLOOKUP(C217,[1]Sheet1!$C$2:$D$4112,2,FALSE)</f>
        <v>intermediary metabolism and respiration</v>
      </c>
      <c r="C217" t="s">
        <v>1207</v>
      </c>
      <c r="D217" t="s">
        <v>1205</v>
      </c>
      <c r="E217" t="s">
        <v>1206</v>
      </c>
      <c r="F217">
        <v>30.170999999999999</v>
      </c>
      <c r="G217">
        <v>22.7</v>
      </c>
      <c r="H217">
        <v>25.999490000000002</v>
      </c>
      <c r="I217">
        <v>24.53848</v>
      </c>
      <c r="J217">
        <v>26.464649999999999</v>
      </c>
      <c r="K217">
        <v>24.828520000000001</v>
      </c>
      <c r="L217">
        <v>18.400549999999999</v>
      </c>
      <c r="M217">
        <v>24.43657</v>
      </c>
      <c r="N217">
        <v>23.99662</v>
      </c>
      <c r="O217">
        <v>24.503060000000001</v>
      </c>
      <c r="P217">
        <v>25.534220000000001</v>
      </c>
      <c r="Q217">
        <v>22.863949999999999</v>
      </c>
      <c r="R217">
        <v>22.687950000000001</v>
      </c>
      <c r="S217">
        <v>21.315670000000001</v>
      </c>
      <c r="T217">
        <v>4</v>
      </c>
      <c r="U217">
        <v>2</v>
      </c>
      <c r="V217">
        <v>1</v>
      </c>
      <c r="W217">
        <v>3</v>
      </c>
      <c r="X217">
        <v>4</v>
      </c>
      <c r="Y217">
        <v>1</v>
      </c>
      <c r="Z217">
        <v>2</v>
      </c>
      <c r="AA217">
        <v>1</v>
      </c>
      <c r="AB217">
        <v>2</v>
      </c>
      <c r="AC217">
        <v>1</v>
      </c>
      <c r="AD217">
        <v>1</v>
      </c>
      <c r="AE217">
        <v>2</v>
      </c>
      <c r="AF217">
        <v>1</v>
      </c>
      <c r="AG217">
        <v>0</v>
      </c>
      <c r="AH217">
        <v>50.747999999999998</v>
      </c>
    </row>
    <row r="218" spans="1:34">
      <c r="A218" t="s">
        <v>1208</v>
      </c>
      <c r="B218" s="5" t="str">
        <f>VLOOKUP(C218,[1]Sheet1!$C$2:$D$4112,2,FALSE)</f>
        <v>Conserved hypotheticals</v>
      </c>
      <c r="C218" t="s">
        <v>1211</v>
      </c>
      <c r="D218" t="s">
        <v>1209</v>
      </c>
      <c r="E218" t="s">
        <v>1210</v>
      </c>
      <c r="F218">
        <v>35.412999999999997</v>
      </c>
      <c r="G218">
        <v>77.5</v>
      </c>
      <c r="H218">
        <v>26.335519999999999</v>
      </c>
      <c r="I218">
        <v>26.059940000000001</v>
      </c>
      <c r="J218">
        <v>25.35894</v>
      </c>
      <c r="K218">
        <v>24.995200000000001</v>
      </c>
      <c r="L218">
        <v>25.382909999999999</v>
      </c>
      <c r="M218">
        <v>25.740369999999999</v>
      </c>
      <c r="N218">
        <v>26.454969999999999</v>
      </c>
      <c r="O218">
        <v>24.1372</v>
      </c>
      <c r="P218">
        <v>26.38449</v>
      </c>
      <c r="Q218">
        <v>25.943239999999999</v>
      </c>
      <c r="R218">
        <v>26.04766</v>
      </c>
      <c r="S218">
        <v>24.21097</v>
      </c>
      <c r="T218">
        <v>14</v>
      </c>
      <c r="U218">
        <v>6</v>
      </c>
      <c r="V218">
        <v>6</v>
      </c>
      <c r="W218">
        <v>10</v>
      </c>
      <c r="X218">
        <v>4</v>
      </c>
      <c r="Y218">
        <v>10</v>
      </c>
      <c r="Z218">
        <v>9</v>
      </c>
      <c r="AA218">
        <v>6</v>
      </c>
      <c r="AB218">
        <v>5</v>
      </c>
      <c r="AC218">
        <v>5</v>
      </c>
      <c r="AD218">
        <v>4</v>
      </c>
      <c r="AE218">
        <v>10</v>
      </c>
      <c r="AF218">
        <v>9</v>
      </c>
      <c r="AG218">
        <v>0</v>
      </c>
      <c r="AH218">
        <v>241.69</v>
      </c>
    </row>
    <row r="219" spans="1:34">
      <c r="A219" t="s">
        <v>1212</v>
      </c>
      <c r="B219" s="5" t="str">
        <f>VLOOKUP(C219,[1]Sheet1!$C$2:$D$4112,2,FALSE)</f>
        <v>Regulatory proteins</v>
      </c>
      <c r="C219" t="s">
        <v>1215</v>
      </c>
      <c r="D219" t="s">
        <v>1213</v>
      </c>
      <c r="E219" t="s">
        <v>1214</v>
      </c>
      <c r="F219">
        <v>17.521000000000001</v>
      </c>
      <c r="G219">
        <v>30.6</v>
      </c>
      <c r="H219">
        <v>19.016200000000001</v>
      </c>
      <c r="I219">
        <v>19.475930000000002</v>
      </c>
      <c r="J219">
        <v>18.601430000000001</v>
      </c>
      <c r="K219">
        <v>19.55742</v>
      </c>
      <c r="L219">
        <v>22.042470000000002</v>
      </c>
      <c r="M219">
        <v>17.123740000000002</v>
      </c>
      <c r="N219">
        <v>18.952780000000001</v>
      </c>
      <c r="O219">
        <v>19.973230000000001</v>
      </c>
      <c r="P219">
        <v>17.070329999999998</v>
      </c>
      <c r="Q219">
        <v>20.0336</v>
      </c>
      <c r="R219">
        <v>16.615110000000001</v>
      </c>
      <c r="S219">
        <v>18.932410000000001</v>
      </c>
      <c r="T219">
        <v>5</v>
      </c>
      <c r="U219">
        <v>4</v>
      </c>
      <c r="V219">
        <v>0</v>
      </c>
      <c r="W219">
        <v>3</v>
      </c>
      <c r="X219">
        <v>3</v>
      </c>
      <c r="Y219">
        <v>5</v>
      </c>
      <c r="Z219">
        <v>4</v>
      </c>
      <c r="AA219">
        <v>0</v>
      </c>
      <c r="AB219">
        <v>2</v>
      </c>
      <c r="AC219">
        <v>2</v>
      </c>
      <c r="AD219">
        <v>1</v>
      </c>
      <c r="AE219">
        <v>3</v>
      </c>
      <c r="AF219">
        <v>3</v>
      </c>
      <c r="AG219">
        <v>0</v>
      </c>
      <c r="AH219">
        <v>45.756</v>
      </c>
    </row>
    <row r="220" spans="1:34">
      <c r="A220" t="s">
        <v>1216</v>
      </c>
      <c r="B220" s="5" t="str">
        <f>VLOOKUP(C220,[1]Sheet1!$C$2:$D$4112,2,FALSE)</f>
        <v>Conserved hypotheticals</v>
      </c>
      <c r="C220" t="s">
        <v>1219</v>
      </c>
      <c r="D220" t="s">
        <v>1217</v>
      </c>
      <c r="E220" t="s">
        <v>1218</v>
      </c>
      <c r="F220">
        <v>18.36</v>
      </c>
      <c r="G220">
        <v>56.6</v>
      </c>
      <c r="H220">
        <v>23.553439999999998</v>
      </c>
      <c r="I220">
        <v>24.654419999999998</v>
      </c>
      <c r="J220">
        <v>23.751239999999999</v>
      </c>
      <c r="K220">
        <v>25.56616</v>
      </c>
      <c r="L220">
        <v>22.835360000000001</v>
      </c>
      <c r="M220">
        <v>24.99213</v>
      </c>
      <c r="N220">
        <v>25.20635</v>
      </c>
      <c r="O220">
        <v>26.302879999999998</v>
      </c>
      <c r="P220">
        <v>24.967759999999998</v>
      </c>
      <c r="Q220">
        <v>25.969390000000001</v>
      </c>
      <c r="R220">
        <v>24.449159999999999</v>
      </c>
      <c r="S220">
        <v>23.784870000000002</v>
      </c>
      <c r="T220">
        <v>7</v>
      </c>
      <c r="U220">
        <v>5</v>
      </c>
      <c r="V220">
        <v>4</v>
      </c>
      <c r="W220">
        <v>5</v>
      </c>
      <c r="X220">
        <v>6</v>
      </c>
      <c r="Y220">
        <v>5</v>
      </c>
      <c r="Z220">
        <v>5</v>
      </c>
      <c r="AA220">
        <v>5</v>
      </c>
      <c r="AB220">
        <v>5</v>
      </c>
      <c r="AC220">
        <v>5</v>
      </c>
      <c r="AD220">
        <v>5</v>
      </c>
      <c r="AE220">
        <v>6</v>
      </c>
      <c r="AF220">
        <v>6</v>
      </c>
      <c r="AG220">
        <v>0</v>
      </c>
      <c r="AH220">
        <v>92.591999999999999</v>
      </c>
    </row>
    <row r="221" spans="1:34">
      <c r="A221" t="s">
        <v>1220</v>
      </c>
      <c r="B221" s="5" t="str">
        <f>VLOOKUP(C221,[1]Sheet1!$C$2:$D$4112,2,FALSE)</f>
        <v>cell wall and cell processes</v>
      </c>
      <c r="C221" t="s">
        <v>1223</v>
      </c>
      <c r="D221" t="s">
        <v>1221</v>
      </c>
      <c r="E221" t="s">
        <v>1222</v>
      </c>
      <c r="F221">
        <v>24.547999999999998</v>
      </c>
      <c r="G221">
        <v>51.3</v>
      </c>
      <c r="H221">
        <v>24.183440000000001</v>
      </c>
      <c r="I221">
        <v>24.44802</v>
      </c>
      <c r="J221">
        <v>23.802129999999998</v>
      </c>
      <c r="K221">
        <v>24.288489999999999</v>
      </c>
      <c r="L221">
        <v>27.067229999999999</v>
      </c>
      <c r="M221">
        <v>23.628119999999999</v>
      </c>
      <c r="N221">
        <v>23.131730000000001</v>
      </c>
      <c r="O221">
        <v>24.599060000000001</v>
      </c>
      <c r="P221">
        <v>22.64048</v>
      </c>
      <c r="Q221">
        <v>24.20045</v>
      </c>
      <c r="R221">
        <v>22.570080000000001</v>
      </c>
      <c r="S221">
        <v>23.509899999999998</v>
      </c>
      <c r="T221">
        <v>9</v>
      </c>
      <c r="U221">
        <v>7</v>
      </c>
      <c r="V221">
        <v>3</v>
      </c>
      <c r="W221">
        <v>8</v>
      </c>
      <c r="X221">
        <v>7</v>
      </c>
      <c r="Y221">
        <v>9</v>
      </c>
      <c r="Z221">
        <v>8</v>
      </c>
      <c r="AA221">
        <v>2</v>
      </c>
      <c r="AB221">
        <v>7</v>
      </c>
      <c r="AC221">
        <v>2</v>
      </c>
      <c r="AD221">
        <v>4</v>
      </c>
      <c r="AE221">
        <v>8</v>
      </c>
      <c r="AF221">
        <v>5</v>
      </c>
      <c r="AG221">
        <v>0</v>
      </c>
      <c r="AH221">
        <v>156.22</v>
      </c>
    </row>
    <row r="222" spans="1:34">
      <c r="A222" t="s">
        <v>1224</v>
      </c>
      <c r="B222" s="5" t="str">
        <f>VLOOKUP(C222,[1]Sheet1!$C$2:$D$4112,2,FALSE)</f>
        <v>intermediary metabolism and respiration</v>
      </c>
      <c r="C222" t="s">
        <v>1227</v>
      </c>
      <c r="D222" t="s">
        <v>1225</v>
      </c>
      <c r="E222" t="s">
        <v>1226</v>
      </c>
      <c r="F222">
        <v>58.835000000000001</v>
      </c>
      <c r="G222">
        <v>34.5</v>
      </c>
      <c r="H222">
        <v>23.833739999999999</v>
      </c>
      <c r="I222">
        <v>23.324020000000001</v>
      </c>
      <c r="J222">
        <v>23.295020000000001</v>
      </c>
      <c r="K222">
        <v>22.559460000000001</v>
      </c>
      <c r="L222">
        <v>21.260860000000001</v>
      </c>
      <c r="M222">
        <v>21.652550000000002</v>
      </c>
      <c r="N222">
        <v>21.899329999999999</v>
      </c>
      <c r="O222">
        <v>22.985880000000002</v>
      </c>
      <c r="P222">
        <v>21.84525</v>
      </c>
      <c r="Q222">
        <v>21.289400000000001</v>
      </c>
      <c r="R222">
        <v>23.640640000000001</v>
      </c>
      <c r="S222">
        <v>22.566970000000001</v>
      </c>
      <c r="T222">
        <v>10</v>
      </c>
      <c r="U222">
        <v>4</v>
      </c>
      <c r="V222">
        <v>6</v>
      </c>
      <c r="W222">
        <v>6</v>
      </c>
      <c r="X222">
        <v>5</v>
      </c>
      <c r="Y222">
        <v>5</v>
      </c>
      <c r="Z222">
        <v>4</v>
      </c>
      <c r="AA222">
        <v>5</v>
      </c>
      <c r="AB222">
        <v>6</v>
      </c>
      <c r="AC222">
        <v>2</v>
      </c>
      <c r="AD222">
        <v>4</v>
      </c>
      <c r="AE222">
        <v>6</v>
      </c>
      <c r="AF222">
        <v>8</v>
      </c>
      <c r="AG222">
        <v>0</v>
      </c>
      <c r="AH222">
        <v>42.844999999999999</v>
      </c>
    </row>
    <row r="223" spans="1:34">
      <c r="A223" t="s">
        <v>1228</v>
      </c>
      <c r="B223" s="5" t="str">
        <f>VLOOKUP(C223,[1]Sheet1!$C$2:$D$4112,2,FALSE)</f>
        <v>intermediary metabolism and respiration</v>
      </c>
      <c r="C223" t="s">
        <v>1231</v>
      </c>
      <c r="D223" t="s">
        <v>1229</v>
      </c>
      <c r="E223" t="s">
        <v>1230</v>
      </c>
      <c r="F223">
        <v>57.341999999999999</v>
      </c>
      <c r="G223">
        <v>44.2</v>
      </c>
      <c r="H223">
        <v>23.235440000000001</v>
      </c>
      <c r="I223">
        <v>22.024660000000001</v>
      </c>
      <c r="J223">
        <v>23.388639999999999</v>
      </c>
      <c r="K223">
        <v>23.689019999999999</v>
      </c>
      <c r="L223">
        <v>22.47494</v>
      </c>
      <c r="M223">
        <v>23.925879999999999</v>
      </c>
      <c r="N223">
        <v>22.2928</v>
      </c>
      <c r="O223">
        <v>23.216229999999999</v>
      </c>
      <c r="P223">
        <v>23.351510000000001</v>
      </c>
      <c r="Q223">
        <v>22.581510000000002</v>
      </c>
      <c r="R223">
        <v>24.03078</v>
      </c>
      <c r="S223">
        <v>23.919440000000002</v>
      </c>
      <c r="T223">
        <v>16</v>
      </c>
      <c r="U223">
        <v>8</v>
      </c>
      <c r="V223">
        <v>4</v>
      </c>
      <c r="W223">
        <v>7</v>
      </c>
      <c r="X223">
        <v>8</v>
      </c>
      <c r="Y223">
        <v>8</v>
      </c>
      <c r="Z223">
        <v>7</v>
      </c>
      <c r="AA223">
        <v>4</v>
      </c>
      <c r="AB223">
        <v>5</v>
      </c>
      <c r="AC223">
        <v>3</v>
      </c>
      <c r="AD223">
        <v>2</v>
      </c>
      <c r="AE223">
        <v>8</v>
      </c>
      <c r="AF223">
        <v>3</v>
      </c>
      <c r="AG223">
        <v>0</v>
      </c>
      <c r="AH223">
        <v>77.787000000000006</v>
      </c>
    </row>
    <row r="224" spans="1:34">
      <c r="A224" t="s">
        <v>1232</v>
      </c>
      <c r="B224" s="5" t="str">
        <f>VLOOKUP(C224,[1]Sheet1!$C$2:$D$4112,2,FALSE)</f>
        <v>intermediary metabolism and respiration</v>
      </c>
      <c r="C224" t="s">
        <v>1235</v>
      </c>
      <c r="D224" t="s">
        <v>1233</v>
      </c>
      <c r="E224" t="s">
        <v>1234</v>
      </c>
      <c r="F224">
        <v>34.045999999999999</v>
      </c>
      <c r="G224">
        <v>50.9</v>
      </c>
      <c r="H224">
        <v>18.497879999999999</v>
      </c>
      <c r="I224">
        <v>20.12792</v>
      </c>
      <c r="J224">
        <v>22.822769999999998</v>
      </c>
      <c r="K224">
        <v>24.377289999999999</v>
      </c>
      <c r="L224">
        <v>24.15081</v>
      </c>
      <c r="M224">
        <v>22.28867</v>
      </c>
      <c r="N224">
        <v>20.346779999999999</v>
      </c>
      <c r="O224">
        <v>23.270420000000001</v>
      </c>
      <c r="P224">
        <v>24.582280000000001</v>
      </c>
      <c r="Q224">
        <v>23.15823</v>
      </c>
      <c r="R224">
        <v>23.088920000000002</v>
      </c>
      <c r="S224">
        <v>24.55742</v>
      </c>
      <c r="T224">
        <v>12</v>
      </c>
      <c r="U224">
        <v>3</v>
      </c>
      <c r="V224">
        <v>4</v>
      </c>
      <c r="W224">
        <v>8</v>
      </c>
      <c r="X224">
        <v>5</v>
      </c>
      <c r="Y224">
        <v>6</v>
      </c>
      <c r="Z224">
        <v>6</v>
      </c>
      <c r="AA224">
        <v>4</v>
      </c>
      <c r="AB224">
        <v>6</v>
      </c>
      <c r="AC224">
        <v>3</v>
      </c>
      <c r="AD224">
        <v>3</v>
      </c>
      <c r="AE224">
        <v>6</v>
      </c>
      <c r="AF224">
        <v>8</v>
      </c>
      <c r="AG224">
        <v>0</v>
      </c>
      <c r="AH224">
        <v>109.23</v>
      </c>
    </row>
    <row r="225" spans="1:34">
      <c r="A225" t="s">
        <v>1236</v>
      </c>
      <c r="B225" s="5" t="str">
        <f>VLOOKUP(C225,[1]Sheet1!$C$2:$D$4112,2,FALSE)</f>
        <v>lipid metabolism</v>
      </c>
      <c r="C225" t="s">
        <v>1239</v>
      </c>
      <c r="D225" t="s">
        <v>1237</v>
      </c>
      <c r="E225" t="s">
        <v>1238</v>
      </c>
      <c r="F225">
        <v>36.152999999999999</v>
      </c>
      <c r="G225">
        <v>19.600000000000001</v>
      </c>
      <c r="H225">
        <v>19.218</v>
      </c>
      <c r="I225">
        <v>19.53651</v>
      </c>
      <c r="J225">
        <v>20.214980000000001</v>
      </c>
      <c r="K225">
        <v>20.876429999999999</v>
      </c>
      <c r="L225">
        <v>18.525390000000002</v>
      </c>
      <c r="M225">
        <v>19.741689999999998</v>
      </c>
      <c r="N225">
        <v>19.617319999999999</v>
      </c>
      <c r="O225">
        <v>19.580549999999999</v>
      </c>
      <c r="P225">
        <v>18.469919999999998</v>
      </c>
      <c r="Q225">
        <v>19.760739999999998</v>
      </c>
      <c r="R225">
        <v>20.718830000000001</v>
      </c>
      <c r="S225">
        <v>18.775639999999999</v>
      </c>
      <c r="T225">
        <v>4</v>
      </c>
      <c r="U225">
        <v>1</v>
      </c>
      <c r="V225">
        <v>1</v>
      </c>
      <c r="W225">
        <v>1</v>
      </c>
      <c r="X225">
        <v>1</v>
      </c>
      <c r="Y225">
        <v>3</v>
      </c>
      <c r="Z225">
        <v>1</v>
      </c>
      <c r="AA225">
        <v>0</v>
      </c>
      <c r="AB225">
        <v>1</v>
      </c>
      <c r="AC225">
        <v>1</v>
      </c>
      <c r="AD225">
        <v>1</v>
      </c>
      <c r="AE225">
        <v>3</v>
      </c>
      <c r="AF225">
        <v>1</v>
      </c>
      <c r="AG225">
        <v>0</v>
      </c>
      <c r="AH225">
        <v>10.381</v>
      </c>
    </row>
    <row r="226" spans="1:34">
      <c r="A226" t="s">
        <v>1240</v>
      </c>
      <c r="B226" s="5" t="str">
        <f>VLOOKUP(C226,[1]Sheet1!$C$2:$D$4112,2,FALSE)</f>
        <v>cell wall and cell processes</v>
      </c>
      <c r="C226" t="s">
        <v>1243</v>
      </c>
      <c r="D226" t="s">
        <v>1241</v>
      </c>
      <c r="E226" t="s">
        <v>1242</v>
      </c>
      <c r="F226">
        <v>62.692999999999998</v>
      </c>
      <c r="G226">
        <v>8.3000000000000007</v>
      </c>
      <c r="H226">
        <v>19.95983</v>
      </c>
      <c r="I226">
        <v>20.00224</v>
      </c>
      <c r="J226">
        <v>21.58971</v>
      </c>
      <c r="K226">
        <v>21.917069999999999</v>
      </c>
      <c r="L226">
        <v>18.15211</v>
      </c>
      <c r="M226">
        <v>20.546289999999999</v>
      </c>
      <c r="N226">
        <v>19.456620000000001</v>
      </c>
      <c r="O226">
        <v>20.749110000000002</v>
      </c>
      <c r="P226">
        <v>19.677659999999999</v>
      </c>
      <c r="Q226">
        <v>19.562349999999999</v>
      </c>
      <c r="R226">
        <v>17.284559999999999</v>
      </c>
      <c r="S226">
        <v>21.441369999999999</v>
      </c>
      <c r="T226">
        <v>3</v>
      </c>
      <c r="U226">
        <v>1</v>
      </c>
      <c r="V226">
        <v>0</v>
      </c>
      <c r="W226">
        <v>2</v>
      </c>
      <c r="X226">
        <v>3</v>
      </c>
      <c r="Y226">
        <v>0</v>
      </c>
      <c r="Z226">
        <v>1</v>
      </c>
      <c r="AA226">
        <v>0</v>
      </c>
      <c r="AB226">
        <v>3</v>
      </c>
      <c r="AC226">
        <v>1</v>
      </c>
      <c r="AD226">
        <v>1</v>
      </c>
      <c r="AE226">
        <v>1</v>
      </c>
      <c r="AF226">
        <v>2</v>
      </c>
      <c r="AG226">
        <v>0</v>
      </c>
      <c r="AH226">
        <v>13.795999999999999</v>
      </c>
    </row>
    <row r="227" spans="1:34">
      <c r="A227" t="s">
        <v>1244</v>
      </c>
      <c r="B227" s="5" t="str">
        <f>VLOOKUP(C227,[1]Sheet1!$C$2:$D$4112,2,FALSE)</f>
        <v>intermediary metabolism and respiration</v>
      </c>
      <c r="C227" t="s">
        <v>1247</v>
      </c>
      <c r="D227" t="s">
        <v>1245</v>
      </c>
      <c r="E227" t="s">
        <v>1246</v>
      </c>
      <c r="F227">
        <v>44.595999999999997</v>
      </c>
      <c r="G227">
        <v>83.5</v>
      </c>
      <c r="H227">
        <v>23.540140000000001</v>
      </c>
      <c r="I227">
        <v>25.095829999999999</v>
      </c>
      <c r="J227">
        <v>24.05341</v>
      </c>
      <c r="K227">
        <v>24.497530000000001</v>
      </c>
      <c r="L227">
        <v>22.804790000000001</v>
      </c>
      <c r="M227">
        <v>25.332689999999999</v>
      </c>
      <c r="N227">
        <v>25.435870000000001</v>
      </c>
      <c r="O227">
        <v>24.771180000000001</v>
      </c>
      <c r="P227">
        <v>23.965520000000001</v>
      </c>
      <c r="Q227">
        <v>24.789300000000001</v>
      </c>
      <c r="R227">
        <v>25.337119999999999</v>
      </c>
      <c r="S227">
        <v>23.432749999999999</v>
      </c>
      <c r="T227">
        <v>20</v>
      </c>
      <c r="U227">
        <v>9</v>
      </c>
      <c r="V227">
        <v>6</v>
      </c>
      <c r="W227">
        <v>10</v>
      </c>
      <c r="X227">
        <v>9</v>
      </c>
      <c r="Y227">
        <v>9</v>
      </c>
      <c r="Z227">
        <v>8</v>
      </c>
      <c r="AA227">
        <v>4</v>
      </c>
      <c r="AB227">
        <v>7</v>
      </c>
      <c r="AC227">
        <v>7</v>
      </c>
      <c r="AD227">
        <v>5</v>
      </c>
      <c r="AE227">
        <v>14</v>
      </c>
      <c r="AF227">
        <v>13</v>
      </c>
      <c r="AG227">
        <v>0</v>
      </c>
      <c r="AH227">
        <v>289.75</v>
      </c>
    </row>
    <row r="228" spans="1:34">
      <c r="A228" t="s">
        <v>1248</v>
      </c>
      <c r="B228" s="5" t="str">
        <f>VLOOKUP(C228,[1]Sheet1!$C$2:$D$4112,2,FALSE)</f>
        <v>Conserved hypotheticals</v>
      </c>
      <c r="C228" t="s">
        <v>1251</v>
      </c>
      <c r="D228" t="s">
        <v>1249</v>
      </c>
      <c r="E228" t="s">
        <v>1250</v>
      </c>
      <c r="F228">
        <v>16.866</v>
      </c>
      <c r="G228">
        <v>65.599999999999994</v>
      </c>
      <c r="H228">
        <v>23.14451</v>
      </c>
      <c r="I228">
        <v>23.101559999999999</v>
      </c>
      <c r="J228">
        <v>23.476050000000001</v>
      </c>
      <c r="K228">
        <v>23.733550000000001</v>
      </c>
      <c r="L228">
        <v>21.339359999999999</v>
      </c>
      <c r="M228">
        <v>23.067730000000001</v>
      </c>
      <c r="N228">
        <v>22.97888</v>
      </c>
      <c r="O228">
        <v>24.00881</v>
      </c>
      <c r="P228">
        <v>22.928540000000002</v>
      </c>
      <c r="Q228">
        <v>23.813330000000001</v>
      </c>
      <c r="R228">
        <v>24.26277</v>
      </c>
      <c r="S228">
        <v>22.56653</v>
      </c>
      <c r="T228">
        <v>6</v>
      </c>
      <c r="U228">
        <v>4</v>
      </c>
      <c r="V228">
        <v>2</v>
      </c>
      <c r="W228">
        <v>3</v>
      </c>
      <c r="X228">
        <v>4</v>
      </c>
      <c r="Y228">
        <v>4</v>
      </c>
      <c r="Z228">
        <v>4</v>
      </c>
      <c r="AA228">
        <v>2</v>
      </c>
      <c r="AB228">
        <v>4</v>
      </c>
      <c r="AC228">
        <v>3</v>
      </c>
      <c r="AD228">
        <v>4</v>
      </c>
      <c r="AE228">
        <v>4</v>
      </c>
      <c r="AF228">
        <v>4</v>
      </c>
      <c r="AG228">
        <v>0</v>
      </c>
      <c r="AH228">
        <v>23.434999999999999</v>
      </c>
    </row>
    <row r="229" spans="1:34">
      <c r="A229" t="s">
        <v>1252</v>
      </c>
      <c r="B229" s="5" t="str">
        <f>VLOOKUP(C229,[1]Sheet1!$C$2:$D$4112,2,FALSE)</f>
        <v>Conserved hypotheticals</v>
      </c>
      <c r="C229" t="s">
        <v>1255</v>
      </c>
      <c r="D229" t="s">
        <v>1253</v>
      </c>
      <c r="E229" t="s">
        <v>1254</v>
      </c>
      <c r="F229">
        <v>18.035</v>
      </c>
      <c r="G229">
        <v>72.400000000000006</v>
      </c>
      <c r="H229">
        <v>22.99267</v>
      </c>
      <c r="I229">
        <v>23.36065</v>
      </c>
      <c r="J229">
        <v>22.39734</v>
      </c>
      <c r="K229">
        <v>24.717590000000001</v>
      </c>
      <c r="L229">
        <v>22.959849999999999</v>
      </c>
      <c r="M229">
        <v>23.7958</v>
      </c>
      <c r="N229">
        <v>21.969480000000001</v>
      </c>
      <c r="O229">
        <v>25.031199999999998</v>
      </c>
      <c r="P229">
        <v>23.05152</v>
      </c>
      <c r="Q229">
        <v>25.065300000000001</v>
      </c>
      <c r="R229">
        <v>24.89087</v>
      </c>
      <c r="S229">
        <v>22.647259999999999</v>
      </c>
      <c r="T229">
        <v>10</v>
      </c>
      <c r="U229">
        <v>7</v>
      </c>
      <c r="V229">
        <v>8</v>
      </c>
      <c r="W229">
        <v>9</v>
      </c>
      <c r="X229">
        <v>7</v>
      </c>
      <c r="Y229">
        <v>8</v>
      </c>
      <c r="Z229">
        <v>9</v>
      </c>
      <c r="AA229">
        <v>4</v>
      </c>
      <c r="AB229">
        <v>6</v>
      </c>
      <c r="AC229">
        <v>8</v>
      </c>
      <c r="AD229">
        <v>6</v>
      </c>
      <c r="AE229">
        <v>10</v>
      </c>
      <c r="AF229">
        <v>8</v>
      </c>
      <c r="AG229">
        <v>0</v>
      </c>
      <c r="AH229">
        <v>75.650000000000006</v>
      </c>
    </row>
    <row r="230" spans="1:34">
      <c r="A230" t="s">
        <v>1256</v>
      </c>
      <c r="B230" s="5" t="str">
        <f>VLOOKUP(C230,[1]Sheet1!$C$2:$D$4112,2,FALSE)</f>
        <v>lipid metabolism</v>
      </c>
      <c r="C230" t="s">
        <v>1259</v>
      </c>
      <c r="D230" t="s">
        <v>1257</v>
      </c>
      <c r="E230" t="s">
        <v>1258</v>
      </c>
      <c r="F230">
        <v>27.273</v>
      </c>
      <c r="G230">
        <v>26.1</v>
      </c>
      <c r="H230">
        <v>19.318429999999999</v>
      </c>
      <c r="I230">
        <v>18.525960000000001</v>
      </c>
      <c r="J230">
        <v>17.66019</v>
      </c>
      <c r="K230">
        <v>22.511299999999999</v>
      </c>
      <c r="L230">
        <v>15.86445</v>
      </c>
      <c r="M230">
        <v>18.669830000000001</v>
      </c>
      <c r="N230">
        <v>19.535039999999999</v>
      </c>
      <c r="O230">
        <v>22.418150000000001</v>
      </c>
      <c r="P230">
        <v>18.604769999999998</v>
      </c>
      <c r="Q230">
        <v>22.383900000000001</v>
      </c>
      <c r="R230">
        <v>18.71001</v>
      </c>
      <c r="S230">
        <v>20.706489999999999</v>
      </c>
      <c r="T230">
        <v>5</v>
      </c>
      <c r="U230">
        <v>1</v>
      </c>
      <c r="V230">
        <v>2</v>
      </c>
      <c r="W230">
        <v>3</v>
      </c>
      <c r="X230">
        <v>3</v>
      </c>
      <c r="Y230">
        <v>3</v>
      </c>
      <c r="Z230">
        <v>3</v>
      </c>
      <c r="AA230">
        <v>1</v>
      </c>
      <c r="AB230">
        <v>2</v>
      </c>
      <c r="AC230">
        <v>0</v>
      </c>
      <c r="AD230">
        <v>2</v>
      </c>
      <c r="AE230">
        <v>5</v>
      </c>
      <c r="AF230">
        <v>3</v>
      </c>
      <c r="AG230">
        <v>0</v>
      </c>
      <c r="AH230">
        <v>10.72</v>
      </c>
    </row>
    <row r="231" spans="1:34">
      <c r="A231" t="s">
        <v>1260</v>
      </c>
      <c r="B231" s="5" t="str">
        <f>VLOOKUP(C231,[1]Sheet1!$C$2:$D$4112,2,FALSE)</f>
        <v>lipid metabolism</v>
      </c>
      <c r="C231" t="s">
        <v>1263</v>
      </c>
      <c r="D231" t="s">
        <v>1261</v>
      </c>
      <c r="E231" t="s">
        <v>1262</v>
      </c>
      <c r="F231">
        <v>28.527999999999999</v>
      </c>
      <c r="G231">
        <v>58.7</v>
      </c>
      <c r="H231">
        <v>24.223099999999999</v>
      </c>
      <c r="I231">
        <v>24.00393</v>
      </c>
      <c r="J231">
        <v>24.69115</v>
      </c>
      <c r="K231">
        <v>24.307860000000002</v>
      </c>
      <c r="L231">
        <v>23.6309</v>
      </c>
      <c r="M231">
        <v>24.035399999999999</v>
      </c>
      <c r="N231">
        <v>23.82639</v>
      </c>
      <c r="O231">
        <v>24.40626</v>
      </c>
      <c r="P231">
        <v>23.9574</v>
      </c>
      <c r="Q231">
        <v>23.860220000000002</v>
      </c>
      <c r="R231">
        <v>24.58015</v>
      </c>
      <c r="S231">
        <v>25.098120000000002</v>
      </c>
      <c r="T231">
        <v>10</v>
      </c>
      <c r="U231">
        <v>8</v>
      </c>
      <c r="V231">
        <v>7</v>
      </c>
      <c r="W231">
        <v>8</v>
      </c>
      <c r="X231">
        <v>8</v>
      </c>
      <c r="Y231">
        <v>8</v>
      </c>
      <c r="Z231">
        <v>9</v>
      </c>
      <c r="AA231">
        <v>8</v>
      </c>
      <c r="AB231">
        <v>7</v>
      </c>
      <c r="AC231">
        <v>6</v>
      </c>
      <c r="AD231">
        <v>7</v>
      </c>
      <c r="AE231">
        <v>9</v>
      </c>
      <c r="AF231">
        <v>7</v>
      </c>
      <c r="AG231">
        <v>0</v>
      </c>
      <c r="AH231">
        <v>257.23</v>
      </c>
    </row>
    <row r="232" spans="1:34">
      <c r="A232" t="s">
        <v>1264</v>
      </c>
      <c r="B232" s="5" t="str">
        <f>VLOOKUP(C232,[1]Sheet1!$C$2:$D$4112,2,FALSE)</f>
        <v>intermediary metabolism and respiration</v>
      </c>
      <c r="C232" t="s">
        <v>1267</v>
      </c>
      <c r="D232" t="s">
        <v>1265</v>
      </c>
      <c r="E232" t="s">
        <v>1266</v>
      </c>
      <c r="F232">
        <v>40.741</v>
      </c>
      <c r="G232">
        <v>15.1</v>
      </c>
      <c r="H232">
        <v>23.019469999999998</v>
      </c>
      <c r="I232">
        <v>23.83952</v>
      </c>
      <c r="J232">
        <v>23.929490000000001</v>
      </c>
      <c r="K232">
        <v>23.58325</v>
      </c>
      <c r="L232">
        <v>20.504850000000001</v>
      </c>
      <c r="M232">
        <v>22.643809999999998</v>
      </c>
      <c r="N232">
        <v>22.702860000000001</v>
      </c>
      <c r="O232">
        <v>24.110759999999999</v>
      </c>
      <c r="P232">
        <v>23.17379</v>
      </c>
      <c r="Q232">
        <v>23.613130000000002</v>
      </c>
      <c r="R232">
        <v>22.06345</v>
      </c>
      <c r="S232">
        <v>21.748989999999999</v>
      </c>
      <c r="T232">
        <v>4</v>
      </c>
      <c r="U232">
        <v>1</v>
      </c>
      <c r="V232">
        <v>2</v>
      </c>
      <c r="W232">
        <v>2</v>
      </c>
      <c r="X232">
        <v>1</v>
      </c>
      <c r="Y232">
        <v>3</v>
      </c>
      <c r="Z232">
        <v>1</v>
      </c>
      <c r="AA232">
        <v>1</v>
      </c>
      <c r="AB232">
        <v>1</v>
      </c>
      <c r="AC232">
        <v>1</v>
      </c>
      <c r="AD232">
        <v>2</v>
      </c>
      <c r="AE232">
        <v>3</v>
      </c>
      <c r="AF232">
        <v>2</v>
      </c>
      <c r="AG232">
        <v>0</v>
      </c>
      <c r="AH232">
        <v>68.802999999999997</v>
      </c>
    </row>
    <row r="233" spans="1:34">
      <c r="A233" t="s">
        <v>1268</v>
      </c>
      <c r="B233" s="5" t="str">
        <f>VLOOKUP(C233,[1]Sheet1!$C$2:$D$4112,2,FALSE)</f>
        <v>virulence, detoxification and adaptation</v>
      </c>
      <c r="C233" t="s">
        <v>1271</v>
      </c>
      <c r="D233" t="s">
        <v>1269</v>
      </c>
      <c r="E233" t="s">
        <v>1270</v>
      </c>
      <c r="F233">
        <v>6.9729000000000001</v>
      </c>
      <c r="G233">
        <v>55.4</v>
      </c>
      <c r="H233">
        <v>15.93145</v>
      </c>
      <c r="I233">
        <v>18.8825</v>
      </c>
      <c r="J233">
        <v>16.073309999999999</v>
      </c>
      <c r="K233">
        <v>16.033529999999999</v>
      </c>
      <c r="L233">
        <v>21.68385</v>
      </c>
      <c r="M233">
        <v>15.98235</v>
      </c>
      <c r="N233">
        <v>16.42662</v>
      </c>
      <c r="O233">
        <v>18.921199999999999</v>
      </c>
      <c r="P233">
        <v>16.558730000000001</v>
      </c>
      <c r="Q233">
        <v>19.31718</v>
      </c>
      <c r="R233">
        <v>15.875220000000001</v>
      </c>
      <c r="S233">
        <v>16.855989999999998</v>
      </c>
      <c r="T233">
        <v>3</v>
      </c>
      <c r="U233">
        <v>2</v>
      </c>
      <c r="V233">
        <v>1</v>
      </c>
      <c r="W233">
        <v>3</v>
      </c>
      <c r="X233">
        <v>2</v>
      </c>
      <c r="Y233">
        <v>3</v>
      </c>
      <c r="Z233">
        <v>3</v>
      </c>
      <c r="AA233">
        <v>2</v>
      </c>
      <c r="AB233">
        <v>1</v>
      </c>
      <c r="AC233">
        <v>2</v>
      </c>
      <c r="AD233">
        <v>0</v>
      </c>
      <c r="AE233">
        <v>3</v>
      </c>
      <c r="AF233">
        <v>2</v>
      </c>
      <c r="AG233">
        <v>0</v>
      </c>
      <c r="AH233">
        <v>20.658000000000001</v>
      </c>
    </row>
    <row r="234" spans="1:34">
      <c r="A234" t="s">
        <v>1272</v>
      </c>
      <c r="B234" s="5" t="str">
        <f>VLOOKUP(C234,[1]Sheet1!$C$2:$D$4112,2,FALSE)</f>
        <v>Conserved hypotheticals</v>
      </c>
      <c r="C234" t="s">
        <v>1275</v>
      </c>
      <c r="D234" t="s">
        <v>1273</v>
      </c>
      <c r="E234" t="s">
        <v>1274</v>
      </c>
      <c r="F234">
        <v>12.048999999999999</v>
      </c>
      <c r="G234">
        <v>67.3</v>
      </c>
      <c r="H234">
        <v>20.655080000000002</v>
      </c>
      <c r="I234">
        <v>22.08398</v>
      </c>
      <c r="J234">
        <v>21.783090000000001</v>
      </c>
      <c r="K234">
        <v>20.645969999999998</v>
      </c>
      <c r="L234">
        <v>19.578389999999999</v>
      </c>
      <c r="M234">
        <v>22.661079999999998</v>
      </c>
      <c r="N234">
        <v>22.390499999999999</v>
      </c>
      <c r="O234">
        <v>21.234909999999999</v>
      </c>
      <c r="P234">
        <v>21.22841</v>
      </c>
      <c r="Q234">
        <v>21.4206</v>
      </c>
      <c r="R234">
        <v>23.599119999999999</v>
      </c>
      <c r="S234">
        <v>21.920529999999999</v>
      </c>
      <c r="T234">
        <v>6</v>
      </c>
      <c r="U234">
        <v>5</v>
      </c>
      <c r="V234">
        <v>3</v>
      </c>
      <c r="W234">
        <v>5</v>
      </c>
      <c r="X234">
        <v>2</v>
      </c>
      <c r="Y234">
        <v>5</v>
      </c>
      <c r="Z234">
        <v>5</v>
      </c>
      <c r="AA234">
        <v>3</v>
      </c>
      <c r="AB234">
        <v>2</v>
      </c>
      <c r="AC234">
        <v>3</v>
      </c>
      <c r="AD234">
        <v>2</v>
      </c>
      <c r="AE234">
        <v>6</v>
      </c>
      <c r="AF234">
        <v>4</v>
      </c>
      <c r="AG234">
        <v>0</v>
      </c>
      <c r="AH234">
        <v>106.34</v>
      </c>
    </row>
    <row r="235" spans="1:34">
      <c r="A235" t="s">
        <v>1276</v>
      </c>
      <c r="B235" s="5" t="str">
        <f>VLOOKUP(C235,[1]Sheet1!$C$2:$D$4112,2,FALSE)</f>
        <v>intermediary metabolism and respiration</v>
      </c>
      <c r="C235" t="s">
        <v>1279</v>
      </c>
      <c r="D235" t="s">
        <v>1277</v>
      </c>
      <c r="E235" t="s">
        <v>1278</v>
      </c>
      <c r="F235">
        <v>36.357999999999997</v>
      </c>
      <c r="G235">
        <v>55.6</v>
      </c>
      <c r="H235">
        <v>26.114940000000001</v>
      </c>
      <c r="I235">
        <v>24.780719999999999</v>
      </c>
      <c r="J235">
        <v>24.237680000000001</v>
      </c>
      <c r="K235">
        <v>24.518329999999999</v>
      </c>
      <c r="L235">
        <v>24.685870000000001</v>
      </c>
      <c r="M235">
        <v>25.184460000000001</v>
      </c>
      <c r="N235">
        <v>24.751339999999999</v>
      </c>
      <c r="O235">
        <v>24.848859999999998</v>
      </c>
      <c r="P235">
        <v>23.072659999999999</v>
      </c>
      <c r="Q235">
        <v>24.924379999999999</v>
      </c>
      <c r="R235">
        <v>25.156110000000002</v>
      </c>
      <c r="S235">
        <v>25.434979999999999</v>
      </c>
      <c r="T235">
        <v>11</v>
      </c>
      <c r="U235">
        <v>5</v>
      </c>
      <c r="V235">
        <v>5</v>
      </c>
      <c r="W235">
        <v>9</v>
      </c>
      <c r="X235">
        <v>7</v>
      </c>
      <c r="Y235">
        <v>8</v>
      </c>
      <c r="Z235">
        <v>9</v>
      </c>
      <c r="AA235">
        <v>5</v>
      </c>
      <c r="AB235">
        <v>5</v>
      </c>
      <c r="AC235">
        <v>4</v>
      </c>
      <c r="AD235">
        <v>4</v>
      </c>
      <c r="AE235">
        <v>8</v>
      </c>
      <c r="AF235">
        <v>7</v>
      </c>
      <c r="AG235">
        <v>0</v>
      </c>
      <c r="AH235">
        <v>105.23</v>
      </c>
    </row>
    <row r="236" spans="1:34">
      <c r="A236" t="s">
        <v>1280</v>
      </c>
      <c r="B236" s="5" t="str">
        <f>VLOOKUP(C236,[1]Sheet1!$C$2:$D$4112,2,FALSE)</f>
        <v>Conserved hypotheticals</v>
      </c>
      <c r="C236" t="s">
        <v>246</v>
      </c>
      <c r="D236" t="s">
        <v>249</v>
      </c>
      <c r="E236" t="s">
        <v>251</v>
      </c>
      <c r="F236">
        <v>9.4263999999999992</v>
      </c>
      <c r="G236">
        <v>60.2</v>
      </c>
      <c r="H236">
        <v>22.371860000000002</v>
      </c>
      <c r="I236">
        <v>23.326630000000002</v>
      </c>
      <c r="J236">
        <v>23.44088</v>
      </c>
      <c r="K236">
        <v>18.993690000000001</v>
      </c>
      <c r="L236">
        <v>19.97841</v>
      </c>
      <c r="M236">
        <v>20.98593</v>
      </c>
      <c r="N236">
        <v>23.47531</v>
      </c>
      <c r="O236">
        <v>20.025670000000002</v>
      </c>
      <c r="P236">
        <v>23.166319999999999</v>
      </c>
      <c r="Q236">
        <v>20.297360000000001</v>
      </c>
      <c r="R236">
        <v>26.263290000000001</v>
      </c>
      <c r="S236">
        <v>24.736709999999999</v>
      </c>
      <c r="T236">
        <v>4</v>
      </c>
      <c r="U236">
        <v>2</v>
      </c>
      <c r="V236">
        <v>2</v>
      </c>
      <c r="W236">
        <v>2</v>
      </c>
      <c r="X236">
        <v>2</v>
      </c>
      <c r="Y236">
        <v>3</v>
      </c>
      <c r="Z236">
        <v>3</v>
      </c>
      <c r="AA236">
        <v>4</v>
      </c>
      <c r="AB236">
        <v>2</v>
      </c>
      <c r="AC236">
        <v>3</v>
      </c>
      <c r="AD236">
        <v>1</v>
      </c>
      <c r="AE236">
        <v>3</v>
      </c>
      <c r="AF236">
        <v>3</v>
      </c>
      <c r="AG236">
        <v>0</v>
      </c>
      <c r="AH236">
        <v>53.453000000000003</v>
      </c>
    </row>
    <row r="237" spans="1:34">
      <c r="A237" t="s">
        <v>1281</v>
      </c>
      <c r="B237" s="5" t="str">
        <f>VLOOKUP(C237,[1]Sheet1!$C$2:$D$4112,2,FALSE)</f>
        <v>information pathways</v>
      </c>
      <c r="C237" t="s">
        <v>1284</v>
      </c>
      <c r="D237" t="s">
        <v>1282</v>
      </c>
      <c r="E237" t="s">
        <v>1283</v>
      </c>
      <c r="F237">
        <v>25.446000000000002</v>
      </c>
      <c r="G237">
        <v>41.2</v>
      </c>
      <c r="H237">
        <v>24.474070000000001</v>
      </c>
      <c r="I237">
        <v>24.238700000000001</v>
      </c>
      <c r="J237">
        <v>23.99127</v>
      </c>
      <c r="K237">
        <v>25.115729999999999</v>
      </c>
      <c r="L237">
        <v>25.672599999999999</v>
      </c>
      <c r="M237">
        <v>25.57949</v>
      </c>
      <c r="N237">
        <v>23.937419999999999</v>
      </c>
      <c r="O237">
        <v>25.478370000000002</v>
      </c>
      <c r="P237">
        <v>23.341090000000001</v>
      </c>
      <c r="Q237">
        <v>24.812550000000002</v>
      </c>
      <c r="R237">
        <v>25.850909999999999</v>
      </c>
      <c r="S237">
        <v>23.904350000000001</v>
      </c>
      <c r="T237">
        <v>8</v>
      </c>
      <c r="U237">
        <v>8</v>
      </c>
      <c r="V237">
        <v>8</v>
      </c>
      <c r="W237">
        <v>8</v>
      </c>
      <c r="X237">
        <v>5</v>
      </c>
      <c r="Y237">
        <v>6</v>
      </c>
      <c r="Z237">
        <v>8</v>
      </c>
      <c r="AA237">
        <v>7</v>
      </c>
      <c r="AB237">
        <v>5</v>
      </c>
      <c r="AC237">
        <v>7</v>
      </c>
      <c r="AD237">
        <v>4</v>
      </c>
      <c r="AE237">
        <v>7</v>
      </c>
      <c r="AF237">
        <v>7</v>
      </c>
      <c r="AG237">
        <v>0</v>
      </c>
      <c r="AH237">
        <v>105.95</v>
      </c>
    </row>
    <row r="238" spans="1:34">
      <c r="A238" t="s">
        <v>1285</v>
      </c>
      <c r="B238" s="5" t="str">
        <f>VLOOKUP(C238,[1]Sheet1!$C$2:$D$4112,2,FALSE)</f>
        <v>intermediary metabolism and respiration</v>
      </c>
      <c r="C238" t="s">
        <v>1288</v>
      </c>
      <c r="D238" t="s">
        <v>1286</v>
      </c>
      <c r="E238" t="s">
        <v>1287</v>
      </c>
      <c r="F238">
        <v>32.963000000000001</v>
      </c>
      <c r="G238">
        <v>16.3</v>
      </c>
      <c r="H238">
        <v>18.884250000000002</v>
      </c>
      <c r="I238">
        <v>21.248059999999999</v>
      </c>
      <c r="J238">
        <v>22.797879999999999</v>
      </c>
      <c r="K238">
        <v>23.05172</v>
      </c>
      <c r="L238">
        <v>18.761690000000002</v>
      </c>
      <c r="M238">
        <v>21.424399999999999</v>
      </c>
      <c r="N238">
        <v>19.28959</v>
      </c>
      <c r="O238">
        <v>21.438980000000001</v>
      </c>
      <c r="P238">
        <v>21.400880000000001</v>
      </c>
      <c r="Q238">
        <v>21.244230000000002</v>
      </c>
      <c r="R238">
        <v>20.37369</v>
      </c>
      <c r="S238">
        <v>17.459790000000002</v>
      </c>
      <c r="T238">
        <v>3</v>
      </c>
      <c r="U238">
        <v>1</v>
      </c>
      <c r="V238">
        <v>2</v>
      </c>
      <c r="W238">
        <v>2</v>
      </c>
      <c r="X238">
        <v>2</v>
      </c>
      <c r="Y238">
        <v>1</v>
      </c>
      <c r="Z238">
        <v>2</v>
      </c>
      <c r="AA238">
        <v>0</v>
      </c>
      <c r="AB238">
        <v>2</v>
      </c>
      <c r="AC238">
        <v>2</v>
      </c>
      <c r="AD238">
        <v>2</v>
      </c>
      <c r="AE238">
        <v>2</v>
      </c>
      <c r="AF238">
        <v>2</v>
      </c>
      <c r="AG238">
        <v>0</v>
      </c>
      <c r="AH238">
        <v>13.552</v>
      </c>
    </row>
    <row r="239" spans="1:34">
      <c r="A239" t="s">
        <v>1289</v>
      </c>
      <c r="B239" s="5" t="str">
        <f>VLOOKUP(C239,[1]Sheet1!$C$2:$D$4112,2,FALSE)</f>
        <v>information pathways</v>
      </c>
      <c r="C239" t="s">
        <v>1292</v>
      </c>
      <c r="D239" t="s">
        <v>1290</v>
      </c>
      <c r="E239" t="s">
        <v>1291</v>
      </c>
      <c r="F239">
        <v>13.44</v>
      </c>
      <c r="G239">
        <v>78.5</v>
      </c>
      <c r="H239">
        <v>27.472740000000002</v>
      </c>
      <c r="I239">
        <v>26.710570000000001</v>
      </c>
      <c r="J239">
        <v>27.138000000000002</v>
      </c>
      <c r="K239">
        <v>25.089950000000002</v>
      </c>
      <c r="L239">
        <v>30.429020000000001</v>
      </c>
      <c r="M239">
        <v>26.874199999999998</v>
      </c>
      <c r="N239">
        <v>27.106000000000002</v>
      </c>
      <c r="O239">
        <v>25.622879999999999</v>
      </c>
      <c r="P239">
        <v>26.403860000000002</v>
      </c>
      <c r="Q239">
        <v>25.234110000000001</v>
      </c>
      <c r="R239">
        <v>26.847809999999999</v>
      </c>
      <c r="S239">
        <v>27.774360000000001</v>
      </c>
      <c r="T239">
        <v>7</v>
      </c>
      <c r="U239">
        <v>6</v>
      </c>
      <c r="V239">
        <v>7</v>
      </c>
      <c r="W239">
        <v>7</v>
      </c>
      <c r="X239">
        <v>5</v>
      </c>
      <c r="Y239">
        <v>6</v>
      </c>
      <c r="Z239">
        <v>6</v>
      </c>
      <c r="AA239">
        <v>7</v>
      </c>
      <c r="AB239">
        <v>6</v>
      </c>
      <c r="AC239">
        <v>7</v>
      </c>
      <c r="AD239">
        <v>7</v>
      </c>
      <c r="AE239">
        <v>7</v>
      </c>
      <c r="AF239">
        <v>7</v>
      </c>
      <c r="AG239">
        <v>0</v>
      </c>
      <c r="AH239">
        <v>49.158000000000001</v>
      </c>
    </row>
    <row r="240" spans="1:34">
      <c r="A240" t="s">
        <v>1293</v>
      </c>
      <c r="B240" s="5" t="str">
        <f>VLOOKUP(C240,[1]Sheet1!$C$2:$D$4112,2,FALSE)</f>
        <v>intermediary metabolism and respiration</v>
      </c>
      <c r="C240" t="s">
        <v>1296</v>
      </c>
      <c r="D240" t="s">
        <v>1294</v>
      </c>
      <c r="E240" t="s">
        <v>1295</v>
      </c>
      <c r="F240">
        <v>42.161000000000001</v>
      </c>
      <c r="G240">
        <v>36.6</v>
      </c>
      <c r="H240">
        <v>23.700810000000001</v>
      </c>
      <c r="I240">
        <v>23.014250000000001</v>
      </c>
      <c r="J240">
        <v>23.567789999999999</v>
      </c>
      <c r="K240">
        <v>23.501300000000001</v>
      </c>
      <c r="L240">
        <v>18.679880000000001</v>
      </c>
      <c r="M240">
        <v>23.650749999999999</v>
      </c>
      <c r="N240">
        <v>19.942150000000002</v>
      </c>
      <c r="O240">
        <v>22.964739999999999</v>
      </c>
      <c r="P240">
        <v>23.52683</v>
      </c>
      <c r="Q240">
        <v>22.901350000000001</v>
      </c>
      <c r="R240">
        <v>18.24907</v>
      </c>
      <c r="S240">
        <v>19.424499999999998</v>
      </c>
      <c r="T240">
        <v>8</v>
      </c>
      <c r="U240">
        <v>3</v>
      </c>
      <c r="V240">
        <v>2</v>
      </c>
      <c r="W240">
        <v>5</v>
      </c>
      <c r="X240">
        <v>5</v>
      </c>
      <c r="Y240">
        <v>4</v>
      </c>
      <c r="Z240">
        <v>4</v>
      </c>
      <c r="AA240">
        <v>1</v>
      </c>
      <c r="AB240">
        <v>3</v>
      </c>
      <c r="AC240">
        <v>3</v>
      </c>
      <c r="AD240">
        <v>2</v>
      </c>
      <c r="AE240">
        <v>0</v>
      </c>
      <c r="AF240">
        <v>3</v>
      </c>
      <c r="AG240">
        <v>0</v>
      </c>
      <c r="AH240">
        <v>50.106999999999999</v>
      </c>
    </row>
    <row r="241" spans="1:34">
      <c r="A241" t="s">
        <v>1297</v>
      </c>
      <c r="B241" s="5" t="str">
        <f>VLOOKUP(C241,[1]Sheet1!$C$2:$D$4112,2,FALSE)</f>
        <v>intermediary metabolism and respiration</v>
      </c>
      <c r="C241" t="s">
        <v>1300</v>
      </c>
      <c r="D241" t="s">
        <v>1298</v>
      </c>
      <c r="E241" t="s">
        <v>1299</v>
      </c>
      <c r="F241">
        <v>21.445</v>
      </c>
      <c r="G241">
        <v>43.7</v>
      </c>
      <c r="H241">
        <v>19.624739999999999</v>
      </c>
      <c r="I241">
        <v>21.83981</v>
      </c>
      <c r="J241">
        <v>21.36975</v>
      </c>
      <c r="K241">
        <v>21.960100000000001</v>
      </c>
      <c r="L241">
        <v>20.88092</v>
      </c>
      <c r="M241">
        <v>21.901389999999999</v>
      </c>
      <c r="N241">
        <v>19.384460000000001</v>
      </c>
      <c r="O241">
        <v>21.842449999999999</v>
      </c>
      <c r="P241">
        <v>22.00385</v>
      </c>
      <c r="Q241">
        <v>22.255140000000001</v>
      </c>
      <c r="R241">
        <v>21.415600000000001</v>
      </c>
      <c r="S241">
        <v>22.001539999999999</v>
      </c>
      <c r="T241">
        <v>5</v>
      </c>
      <c r="U241">
        <v>2</v>
      </c>
      <c r="V241">
        <v>3</v>
      </c>
      <c r="W241">
        <v>3</v>
      </c>
      <c r="X241">
        <v>2</v>
      </c>
      <c r="Y241">
        <v>2</v>
      </c>
      <c r="Z241">
        <v>2</v>
      </c>
      <c r="AA241">
        <v>2</v>
      </c>
      <c r="AB241">
        <v>3</v>
      </c>
      <c r="AC241">
        <v>3</v>
      </c>
      <c r="AD241">
        <v>2</v>
      </c>
      <c r="AE241">
        <v>4</v>
      </c>
      <c r="AF241">
        <v>4</v>
      </c>
      <c r="AG241">
        <v>0</v>
      </c>
      <c r="AH241">
        <v>12.526</v>
      </c>
    </row>
    <row r="242" spans="1:34">
      <c r="A242" t="s">
        <v>1301</v>
      </c>
      <c r="B242" s="5" t="str">
        <f>VLOOKUP(C242,[1]Sheet1!$C$2:$D$4112,2,FALSE)</f>
        <v>lipid metabolism</v>
      </c>
      <c r="C242" t="s">
        <v>1304</v>
      </c>
      <c r="D242" t="s">
        <v>1302</v>
      </c>
      <c r="E242" t="s">
        <v>1303</v>
      </c>
      <c r="F242">
        <v>49.52</v>
      </c>
      <c r="G242">
        <v>39.700000000000003</v>
      </c>
      <c r="H242">
        <v>22.53801</v>
      </c>
      <c r="I242">
        <v>22.898769999999999</v>
      </c>
      <c r="J242">
        <v>23.063549999999999</v>
      </c>
      <c r="K242">
        <v>23.937149999999999</v>
      </c>
      <c r="L242">
        <v>21.910060000000001</v>
      </c>
      <c r="M242">
        <v>23.376629999999999</v>
      </c>
      <c r="N242">
        <v>22.664919999999999</v>
      </c>
      <c r="O242">
        <v>23.86514</v>
      </c>
      <c r="P242">
        <v>22.805499999999999</v>
      </c>
      <c r="Q242">
        <v>22.267939999999999</v>
      </c>
      <c r="R242">
        <v>23.682500000000001</v>
      </c>
      <c r="S242">
        <v>23.10351</v>
      </c>
      <c r="T242">
        <v>9</v>
      </c>
      <c r="U242">
        <v>4</v>
      </c>
      <c r="V242">
        <v>6</v>
      </c>
      <c r="W242">
        <v>5</v>
      </c>
      <c r="X242">
        <v>6</v>
      </c>
      <c r="Y242">
        <v>6</v>
      </c>
      <c r="Z242">
        <v>6</v>
      </c>
      <c r="AA242">
        <v>4</v>
      </c>
      <c r="AB242">
        <v>3</v>
      </c>
      <c r="AC242">
        <v>3</v>
      </c>
      <c r="AD242">
        <v>4</v>
      </c>
      <c r="AE242">
        <v>5</v>
      </c>
      <c r="AF242">
        <v>5</v>
      </c>
      <c r="AG242">
        <v>0</v>
      </c>
      <c r="AH242">
        <v>37.162999999999997</v>
      </c>
    </row>
    <row r="243" spans="1:34">
      <c r="A243" t="s">
        <v>1305</v>
      </c>
      <c r="B243" s="5" t="str">
        <f>VLOOKUP(C243,[1]Sheet1!$C$2:$D$4112,2,FALSE)</f>
        <v>intermediary metabolism and respiration</v>
      </c>
      <c r="C243" t="s">
        <v>1308</v>
      </c>
      <c r="D243" t="s">
        <v>1306</v>
      </c>
      <c r="E243" t="s">
        <v>1307</v>
      </c>
      <c r="F243">
        <v>25.98</v>
      </c>
      <c r="G243">
        <v>74.400000000000006</v>
      </c>
      <c r="H243">
        <v>23.376899999999999</v>
      </c>
      <c r="I243">
        <v>23.465129999999998</v>
      </c>
      <c r="J243">
        <v>23.23291</v>
      </c>
      <c r="K243">
        <v>23.712399999999999</v>
      </c>
      <c r="L243">
        <v>24.760400000000001</v>
      </c>
      <c r="M243">
        <v>22.922940000000001</v>
      </c>
      <c r="N243">
        <v>18.611090000000001</v>
      </c>
      <c r="O243">
        <v>23.259260000000001</v>
      </c>
      <c r="P243">
        <v>22.746390000000002</v>
      </c>
      <c r="Q243">
        <v>22.48517</v>
      </c>
      <c r="R243">
        <v>24.469860000000001</v>
      </c>
      <c r="S243">
        <v>23.512440000000002</v>
      </c>
      <c r="T243">
        <v>15</v>
      </c>
      <c r="U243">
        <v>11</v>
      </c>
      <c r="V243">
        <v>4</v>
      </c>
      <c r="W243">
        <v>12</v>
      </c>
      <c r="X243">
        <v>9</v>
      </c>
      <c r="Y243">
        <v>10</v>
      </c>
      <c r="Z243">
        <v>8</v>
      </c>
      <c r="AA243">
        <v>2</v>
      </c>
      <c r="AB243">
        <v>7</v>
      </c>
      <c r="AC243">
        <v>5</v>
      </c>
      <c r="AD243">
        <v>6</v>
      </c>
      <c r="AE243">
        <v>12</v>
      </c>
      <c r="AF243">
        <v>11</v>
      </c>
      <c r="AG243">
        <v>0</v>
      </c>
      <c r="AH243">
        <v>149.06</v>
      </c>
    </row>
    <row r="244" spans="1:34">
      <c r="A244" t="s">
        <v>1309</v>
      </c>
      <c r="B244" s="5" t="str">
        <f>VLOOKUP(C244,[1]Sheet1!$C$2:$D$4112,2,FALSE)</f>
        <v>intermediary metabolism and respiration</v>
      </c>
      <c r="C244" t="s">
        <v>1312</v>
      </c>
      <c r="D244" t="s">
        <v>1310</v>
      </c>
      <c r="E244" t="s">
        <v>1311</v>
      </c>
      <c r="F244">
        <v>34.378999999999998</v>
      </c>
      <c r="G244">
        <v>22.8</v>
      </c>
      <c r="H244">
        <v>22.061409999999999</v>
      </c>
      <c r="I244">
        <v>21.548539999999999</v>
      </c>
      <c r="J244">
        <v>21.168399999999998</v>
      </c>
      <c r="K244">
        <v>23.045970000000001</v>
      </c>
      <c r="L244">
        <v>21.03651</v>
      </c>
      <c r="M244">
        <v>21.705400000000001</v>
      </c>
      <c r="N244">
        <v>20.765429999999999</v>
      </c>
      <c r="O244">
        <v>22.567160000000001</v>
      </c>
      <c r="P244">
        <v>20.055250000000001</v>
      </c>
      <c r="Q244">
        <v>19.665120000000002</v>
      </c>
      <c r="R244">
        <v>21.576989999999999</v>
      </c>
      <c r="S244">
        <v>18.96489</v>
      </c>
      <c r="T244">
        <v>5</v>
      </c>
      <c r="U244">
        <v>2</v>
      </c>
      <c r="V244">
        <v>2</v>
      </c>
      <c r="W244">
        <v>2</v>
      </c>
      <c r="X244">
        <v>3</v>
      </c>
      <c r="Y244">
        <v>4</v>
      </c>
      <c r="Z244">
        <v>4</v>
      </c>
      <c r="AA244">
        <v>1</v>
      </c>
      <c r="AB244">
        <v>2</v>
      </c>
      <c r="AC244">
        <v>1</v>
      </c>
      <c r="AD244">
        <v>1</v>
      </c>
      <c r="AE244">
        <v>3</v>
      </c>
      <c r="AF244">
        <v>0</v>
      </c>
      <c r="AG244">
        <v>0</v>
      </c>
      <c r="AH244">
        <v>22.719000000000001</v>
      </c>
    </row>
    <row r="245" spans="1:34">
      <c r="A245" t="s">
        <v>1313</v>
      </c>
      <c r="B245" s="5" t="str">
        <f>VLOOKUP(C245,[1]Sheet1!$C$2:$D$4112,2,FALSE)</f>
        <v>virulence, detoxification and adaptation</v>
      </c>
      <c r="C245" t="s">
        <v>1316</v>
      </c>
      <c r="D245" t="s">
        <v>1314</v>
      </c>
      <c r="E245" t="s">
        <v>1315</v>
      </c>
      <c r="F245">
        <v>15.904999999999999</v>
      </c>
      <c r="G245">
        <v>49</v>
      </c>
      <c r="H245">
        <v>22.03012</v>
      </c>
      <c r="I245">
        <v>21.37002</v>
      </c>
      <c r="J245">
        <v>22.40795</v>
      </c>
      <c r="K245">
        <v>22.635400000000001</v>
      </c>
      <c r="L245">
        <v>19.416730000000001</v>
      </c>
      <c r="M245">
        <v>22.68404</v>
      </c>
      <c r="N245">
        <v>21.764340000000001</v>
      </c>
      <c r="O245">
        <v>22.561810000000001</v>
      </c>
      <c r="P245">
        <v>22.004740000000002</v>
      </c>
      <c r="Q245">
        <v>22.00553</v>
      </c>
      <c r="R245">
        <v>21.323889999999999</v>
      </c>
      <c r="S245">
        <v>21.696809999999999</v>
      </c>
      <c r="T245">
        <v>5</v>
      </c>
      <c r="U245">
        <v>4</v>
      </c>
      <c r="V245">
        <v>4</v>
      </c>
      <c r="W245">
        <v>3</v>
      </c>
      <c r="X245">
        <v>2</v>
      </c>
      <c r="Y245">
        <v>1</v>
      </c>
      <c r="Z245">
        <v>4</v>
      </c>
      <c r="AA245">
        <v>2</v>
      </c>
      <c r="AB245">
        <v>2</v>
      </c>
      <c r="AC245">
        <v>3</v>
      </c>
      <c r="AD245">
        <v>2</v>
      </c>
      <c r="AE245">
        <v>4</v>
      </c>
      <c r="AF245">
        <v>3</v>
      </c>
      <c r="AG245">
        <v>0</v>
      </c>
      <c r="AH245">
        <v>23.401</v>
      </c>
    </row>
    <row r="246" spans="1:34">
      <c r="A246" t="s">
        <v>1317</v>
      </c>
      <c r="B246" s="5" t="str">
        <f>VLOOKUP(C246,[1]Sheet1!$C$2:$D$4112,2,FALSE)</f>
        <v>intermediary metabolism and respiration</v>
      </c>
      <c r="C246" t="s">
        <v>1320</v>
      </c>
      <c r="D246" t="s">
        <v>1318</v>
      </c>
      <c r="E246" t="s">
        <v>1319</v>
      </c>
      <c r="F246">
        <v>30.445</v>
      </c>
      <c r="G246">
        <v>44.7</v>
      </c>
      <c r="H246">
        <v>22.553540000000002</v>
      </c>
      <c r="I246">
        <v>22.467700000000001</v>
      </c>
      <c r="J246">
        <v>22.447579999999999</v>
      </c>
      <c r="K246">
        <v>23.24502</v>
      </c>
      <c r="L246">
        <v>21.87162</v>
      </c>
      <c r="M246">
        <v>24.974820000000001</v>
      </c>
      <c r="N246">
        <v>23.81812</v>
      </c>
      <c r="O246">
        <v>23.13916</v>
      </c>
      <c r="P246">
        <v>22.854559999999999</v>
      </c>
      <c r="Q246">
        <v>23.070530000000002</v>
      </c>
      <c r="R246">
        <v>23.67971</v>
      </c>
      <c r="S246">
        <v>21.600100000000001</v>
      </c>
      <c r="T246">
        <v>8</v>
      </c>
      <c r="U246">
        <v>4</v>
      </c>
      <c r="V246">
        <v>4</v>
      </c>
      <c r="W246">
        <v>4</v>
      </c>
      <c r="X246">
        <v>5</v>
      </c>
      <c r="Y246">
        <v>5</v>
      </c>
      <c r="Z246">
        <v>5</v>
      </c>
      <c r="AA246">
        <v>3</v>
      </c>
      <c r="AB246">
        <v>4</v>
      </c>
      <c r="AC246">
        <v>4</v>
      </c>
      <c r="AD246">
        <v>4</v>
      </c>
      <c r="AE246">
        <v>5</v>
      </c>
      <c r="AF246">
        <v>7</v>
      </c>
      <c r="AG246">
        <v>0</v>
      </c>
      <c r="AH246">
        <v>34.658999999999999</v>
      </c>
    </row>
    <row r="247" spans="1:34">
      <c r="A247" t="s">
        <v>1321</v>
      </c>
      <c r="B247" s="5" t="str">
        <f>VLOOKUP(C247,[1]Sheet1!$C$2:$D$4112,2,FALSE)</f>
        <v>virulence, detoxification and adaptation</v>
      </c>
      <c r="C247" t="s">
        <v>1324</v>
      </c>
      <c r="D247" t="s">
        <v>1322</v>
      </c>
      <c r="E247" t="s">
        <v>1323</v>
      </c>
      <c r="F247">
        <v>9.7668999999999997</v>
      </c>
      <c r="G247">
        <v>65.2</v>
      </c>
      <c r="H247">
        <v>19.501349999999999</v>
      </c>
      <c r="I247">
        <v>18.382480000000001</v>
      </c>
      <c r="J247">
        <v>20.422139999999999</v>
      </c>
      <c r="K247">
        <v>19.72822</v>
      </c>
      <c r="L247">
        <v>18.869700000000002</v>
      </c>
      <c r="M247">
        <v>19.76322</v>
      </c>
      <c r="N247">
        <v>20.16329</v>
      </c>
      <c r="O247">
        <v>19.77477</v>
      </c>
      <c r="P247">
        <v>20.23386</v>
      </c>
      <c r="Q247">
        <v>19.470939999999999</v>
      </c>
      <c r="R247">
        <v>23.118970000000001</v>
      </c>
      <c r="S247">
        <v>20.656220000000001</v>
      </c>
      <c r="T247">
        <v>4</v>
      </c>
      <c r="U247">
        <v>1</v>
      </c>
      <c r="V247">
        <v>1</v>
      </c>
      <c r="W247">
        <v>2</v>
      </c>
      <c r="X247">
        <v>1</v>
      </c>
      <c r="Y247">
        <v>3</v>
      </c>
      <c r="Z247">
        <v>2</v>
      </c>
      <c r="AA247">
        <v>1</v>
      </c>
      <c r="AB247">
        <v>0</v>
      </c>
      <c r="AC247">
        <v>2</v>
      </c>
      <c r="AD247">
        <v>0</v>
      </c>
      <c r="AE247">
        <v>2</v>
      </c>
      <c r="AF247">
        <v>2</v>
      </c>
      <c r="AG247">
        <v>0</v>
      </c>
      <c r="AH247">
        <v>33.537999999999997</v>
      </c>
    </row>
    <row r="248" spans="1:34">
      <c r="A248" t="s">
        <v>1325</v>
      </c>
      <c r="B248" s="5" t="s">
        <v>1329</v>
      </c>
      <c r="C248" t="s">
        <v>1328</v>
      </c>
      <c r="D248" t="s">
        <v>1326</v>
      </c>
      <c r="E248" t="s">
        <v>1327</v>
      </c>
      <c r="F248">
        <v>80.381</v>
      </c>
      <c r="G248">
        <v>14.6</v>
      </c>
      <c r="H248">
        <v>18.536670000000001</v>
      </c>
      <c r="I248">
        <v>20.3567</v>
      </c>
      <c r="J248">
        <v>21.182040000000001</v>
      </c>
      <c r="K248">
        <v>20.818000000000001</v>
      </c>
      <c r="L248">
        <v>18.431799999999999</v>
      </c>
      <c r="M248">
        <v>19.95035</v>
      </c>
      <c r="N248">
        <v>19.76707</v>
      </c>
      <c r="O248">
        <v>20.122499999999999</v>
      </c>
      <c r="P248">
        <v>19.69258</v>
      </c>
      <c r="Q248">
        <v>19.359179999999999</v>
      </c>
      <c r="R248">
        <v>20.56626</v>
      </c>
      <c r="S248">
        <v>20.59159</v>
      </c>
      <c r="T248">
        <v>8</v>
      </c>
      <c r="U248">
        <v>1</v>
      </c>
      <c r="V248">
        <v>4</v>
      </c>
      <c r="W248">
        <v>6</v>
      </c>
      <c r="X248">
        <v>6</v>
      </c>
      <c r="Y248">
        <v>4</v>
      </c>
      <c r="Z248">
        <v>5</v>
      </c>
      <c r="AA248">
        <v>2</v>
      </c>
      <c r="AB248">
        <v>2</v>
      </c>
      <c r="AC248">
        <v>4</v>
      </c>
      <c r="AD248">
        <v>2</v>
      </c>
      <c r="AE248">
        <v>5</v>
      </c>
      <c r="AF248">
        <v>2</v>
      </c>
      <c r="AG248">
        <v>0</v>
      </c>
      <c r="AH248">
        <v>14.353999999999999</v>
      </c>
    </row>
    <row r="249" spans="1:34">
      <c r="A249" t="s">
        <v>1330</v>
      </c>
      <c r="B249" s="5" t="str">
        <f>VLOOKUP(C249,[1]Sheet1!$C$2:$D$4112,2,FALSE)</f>
        <v>cell wall and cell processes</v>
      </c>
      <c r="C249" t="s">
        <v>1333</v>
      </c>
      <c r="D249" t="s">
        <v>1331</v>
      </c>
      <c r="E249" t="s">
        <v>1332</v>
      </c>
      <c r="F249">
        <v>12.55</v>
      </c>
      <c r="G249">
        <v>21.8</v>
      </c>
      <c r="H249">
        <v>18.616040000000002</v>
      </c>
      <c r="I249">
        <v>19.635850000000001</v>
      </c>
      <c r="J249">
        <v>18.57386</v>
      </c>
      <c r="K249">
        <v>18.354659999999999</v>
      </c>
      <c r="L249">
        <v>20.30151</v>
      </c>
      <c r="M249">
        <v>17.566849999999999</v>
      </c>
      <c r="N249">
        <v>18.45731</v>
      </c>
      <c r="O249">
        <v>19.336089999999999</v>
      </c>
      <c r="P249">
        <v>19.686039999999998</v>
      </c>
      <c r="Q249">
        <v>19.157119999999999</v>
      </c>
      <c r="R249">
        <v>16.666640000000001</v>
      </c>
      <c r="S249">
        <v>17.612960000000001</v>
      </c>
      <c r="T249">
        <v>2</v>
      </c>
      <c r="U249">
        <v>0</v>
      </c>
      <c r="V249">
        <v>1</v>
      </c>
      <c r="W249">
        <v>0</v>
      </c>
      <c r="X249">
        <v>1</v>
      </c>
      <c r="Y249">
        <v>2</v>
      </c>
      <c r="Z249">
        <v>0</v>
      </c>
      <c r="AA249">
        <v>1</v>
      </c>
      <c r="AB249">
        <v>0</v>
      </c>
      <c r="AC249">
        <v>1</v>
      </c>
      <c r="AD249">
        <v>1</v>
      </c>
      <c r="AE249">
        <v>2</v>
      </c>
      <c r="AF249">
        <v>2</v>
      </c>
      <c r="AG249">
        <v>0</v>
      </c>
      <c r="AH249">
        <v>4.5911</v>
      </c>
    </row>
    <row r="250" spans="1:34">
      <c r="A250" t="s">
        <v>1334</v>
      </c>
      <c r="B250" s="5" t="str">
        <f>VLOOKUP(C250,[1]Sheet1!$C$2:$D$4112,2,FALSE)</f>
        <v>information pathways</v>
      </c>
      <c r="C250" t="s">
        <v>1337</v>
      </c>
      <c r="D250" t="s">
        <v>1335</v>
      </c>
      <c r="E250" t="s">
        <v>1336</v>
      </c>
      <c r="F250">
        <v>106.13</v>
      </c>
      <c r="G250">
        <v>28.6</v>
      </c>
      <c r="H250">
        <v>24.7897</v>
      </c>
      <c r="I250">
        <v>23.972719999999999</v>
      </c>
      <c r="J250">
        <v>25.804770000000001</v>
      </c>
      <c r="K250">
        <v>24.43759</v>
      </c>
      <c r="L250">
        <v>22.648209999999999</v>
      </c>
      <c r="M250">
        <v>23.599350000000001</v>
      </c>
      <c r="N250">
        <v>22.621580000000002</v>
      </c>
      <c r="O250">
        <v>24.108129999999999</v>
      </c>
      <c r="P250">
        <v>25.096920000000001</v>
      </c>
      <c r="Q250">
        <v>22.279769999999999</v>
      </c>
      <c r="R250">
        <v>24.360379999999999</v>
      </c>
      <c r="S250">
        <v>21.695060000000002</v>
      </c>
      <c r="T250">
        <v>16</v>
      </c>
      <c r="U250">
        <v>4</v>
      </c>
      <c r="V250">
        <v>8</v>
      </c>
      <c r="W250">
        <v>7</v>
      </c>
      <c r="X250">
        <v>7</v>
      </c>
      <c r="Y250">
        <v>6</v>
      </c>
      <c r="Z250">
        <v>9</v>
      </c>
      <c r="AA250">
        <v>4</v>
      </c>
      <c r="AB250">
        <v>4</v>
      </c>
      <c r="AC250">
        <v>5</v>
      </c>
      <c r="AD250">
        <v>4</v>
      </c>
      <c r="AE250">
        <v>14</v>
      </c>
      <c r="AF250">
        <v>6</v>
      </c>
      <c r="AG250">
        <v>0</v>
      </c>
      <c r="AH250">
        <v>223.72</v>
      </c>
    </row>
    <row r="251" spans="1:34">
      <c r="A251" t="s">
        <v>1338</v>
      </c>
      <c r="B251" s="5" t="str">
        <f>VLOOKUP(C251,[1]Sheet1!$C$2:$D$4112,2,FALSE)</f>
        <v>cell wall and cell processes</v>
      </c>
      <c r="C251" t="s">
        <v>1341</v>
      </c>
      <c r="D251" t="s">
        <v>1339</v>
      </c>
      <c r="E251" t="s">
        <v>1340</v>
      </c>
      <c r="F251">
        <v>19.739000000000001</v>
      </c>
      <c r="G251">
        <v>29.2</v>
      </c>
      <c r="H251">
        <v>25.657170000000001</v>
      </c>
      <c r="I251">
        <v>23.431730000000002</v>
      </c>
      <c r="J251">
        <v>25.330570000000002</v>
      </c>
      <c r="K251">
        <v>25.101489999999998</v>
      </c>
      <c r="L251">
        <v>24.710039999999999</v>
      </c>
      <c r="M251">
        <v>24.230450000000001</v>
      </c>
      <c r="N251">
        <v>24.015460000000001</v>
      </c>
      <c r="O251">
        <v>24.308350000000001</v>
      </c>
      <c r="P251">
        <v>23.932739999999999</v>
      </c>
      <c r="Q251">
        <v>24.572479999999999</v>
      </c>
      <c r="R251">
        <v>23.53979</v>
      </c>
      <c r="S251">
        <v>25.501539999999999</v>
      </c>
      <c r="T251">
        <v>3</v>
      </c>
      <c r="U251">
        <v>3</v>
      </c>
      <c r="V251">
        <v>2</v>
      </c>
      <c r="W251">
        <v>3</v>
      </c>
      <c r="X251">
        <v>2</v>
      </c>
      <c r="Y251">
        <v>2</v>
      </c>
      <c r="Z251">
        <v>3</v>
      </c>
      <c r="AA251">
        <v>3</v>
      </c>
      <c r="AB251">
        <v>2</v>
      </c>
      <c r="AC251">
        <v>2</v>
      </c>
      <c r="AD251">
        <v>2</v>
      </c>
      <c r="AE251">
        <v>3</v>
      </c>
      <c r="AF251">
        <v>3</v>
      </c>
      <c r="AG251">
        <v>0</v>
      </c>
      <c r="AH251">
        <v>82.266000000000005</v>
      </c>
    </row>
    <row r="252" spans="1:34">
      <c r="A252" t="s">
        <v>1342</v>
      </c>
      <c r="B252" s="5" t="str">
        <f>VLOOKUP(C252,[1]Sheet1!$C$2:$D$4112,2,FALSE)</f>
        <v>intermediary metabolism and respiration</v>
      </c>
      <c r="C252" t="s">
        <v>1345</v>
      </c>
      <c r="D252" t="s">
        <v>1343</v>
      </c>
      <c r="E252" t="s">
        <v>1344</v>
      </c>
      <c r="F252">
        <v>24.983000000000001</v>
      </c>
      <c r="G252">
        <v>24.8</v>
      </c>
      <c r="H252">
        <v>23.665459999999999</v>
      </c>
      <c r="I252">
        <v>22.3</v>
      </c>
      <c r="J252">
        <v>23.613130000000002</v>
      </c>
      <c r="K252">
        <v>23.070920000000001</v>
      </c>
      <c r="L252">
        <v>16.65934</v>
      </c>
      <c r="M252">
        <v>22.389399999999998</v>
      </c>
      <c r="N252">
        <v>22.76332</v>
      </c>
      <c r="O252">
        <v>21.00929</v>
      </c>
      <c r="P252">
        <v>23.607610000000001</v>
      </c>
      <c r="Q252">
        <v>22.328299999999999</v>
      </c>
      <c r="R252">
        <v>21.71125</v>
      </c>
      <c r="S252">
        <v>17.82282</v>
      </c>
      <c r="T252">
        <v>3</v>
      </c>
      <c r="U252">
        <v>2</v>
      </c>
      <c r="V252">
        <v>2</v>
      </c>
      <c r="W252">
        <v>2</v>
      </c>
      <c r="X252">
        <v>2</v>
      </c>
      <c r="Y252">
        <v>0</v>
      </c>
      <c r="Z252">
        <v>2</v>
      </c>
      <c r="AA252">
        <v>3</v>
      </c>
      <c r="AB252">
        <v>2</v>
      </c>
      <c r="AC252">
        <v>3</v>
      </c>
      <c r="AD252">
        <v>2</v>
      </c>
      <c r="AE252">
        <v>2</v>
      </c>
      <c r="AF252">
        <v>1</v>
      </c>
      <c r="AG252">
        <v>0</v>
      </c>
      <c r="AH252">
        <v>42.67</v>
      </c>
    </row>
    <row r="253" spans="1:34">
      <c r="A253" t="s">
        <v>1346</v>
      </c>
      <c r="B253" s="5" t="str">
        <f>VLOOKUP(C253,[1]Sheet1!$C$2:$D$4112,2,FALSE)</f>
        <v>intermediary metabolism and respiration</v>
      </c>
      <c r="C253" t="s">
        <v>1349</v>
      </c>
      <c r="D253" t="s">
        <v>1347</v>
      </c>
      <c r="E253" t="s">
        <v>1348</v>
      </c>
      <c r="F253">
        <v>57.331000000000003</v>
      </c>
      <c r="G253">
        <v>11.4</v>
      </c>
      <c r="H253">
        <v>22.102810000000002</v>
      </c>
      <c r="I253">
        <v>17.760069999999999</v>
      </c>
      <c r="J253">
        <v>22.52581</v>
      </c>
      <c r="K253">
        <v>22.259229999999999</v>
      </c>
      <c r="L253">
        <v>16.75414</v>
      </c>
      <c r="M253">
        <v>21.955680000000001</v>
      </c>
      <c r="N253">
        <v>19.235330000000001</v>
      </c>
      <c r="O253">
        <v>22.224260000000001</v>
      </c>
      <c r="P253">
        <v>22.264099999999999</v>
      </c>
      <c r="Q253">
        <v>20.89667</v>
      </c>
      <c r="R253">
        <v>21.213239999999999</v>
      </c>
      <c r="S253">
        <v>18.199439999999999</v>
      </c>
      <c r="T253">
        <v>6</v>
      </c>
      <c r="U253">
        <v>3</v>
      </c>
      <c r="V253">
        <v>1</v>
      </c>
      <c r="W253">
        <v>2</v>
      </c>
      <c r="X253">
        <v>4</v>
      </c>
      <c r="Y253">
        <v>3</v>
      </c>
      <c r="Z253">
        <v>3</v>
      </c>
      <c r="AA253">
        <v>1</v>
      </c>
      <c r="AB253">
        <v>2</v>
      </c>
      <c r="AC253">
        <v>2</v>
      </c>
      <c r="AD253">
        <v>2</v>
      </c>
      <c r="AE253">
        <v>3</v>
      </c>
      <c r="AF253">
        <v>1</v>
      </c>
      <c r="AG253">
        <v>0</v>
      </c>
      <c r="AH253">
        <v>23.614000000000001</v>
      </c>
    </row>
    <row r="254" spans="1:34">
      <c r="A254" t="s">
        <v>1350</v>
      </c>
      <c r="B254" s="5" t="str">
        <f>VLOOKUP(C254,[1]Sheet1!$C$2:$D$4112,2,FALSE)</f>
        <v>intermediary metabolism and respiration</v>
      </c>
      <c r="C254" t="s">
        <v>1353</v>
      </c>
      <c r="D254" t="s">
        <v>1351</v>
      </c>
      <c r="E254" t="s">
        <v>1352</v>
      </c>
      <c r="F254">
        <v>56.161000000000001</v>
      </c>
      <c r="G254">
        <v>4.9000000000000004</v>
      </c>
      <c r="H254">
        <v>20.117439999999998</v>
      </c>
      <c r="I254">
        <v>18.68704</v>
      </c>
      <c r="J254">
        <v>20.590209999999999</v>
      </c>
      <c r="K254">
        <v>19.861239999999999</v>
      </c>
      <c r="L254">
        <v>18.529679999999999</v>
      </c>
      <c r="M254">
        <v>19.15371</v>
      </c>
      <c r="N254">
        <v>19.525880000000001</v>
      </c>
      <c r="O254">
        <v>19.451550000000001</v>
      </c>
      <c r="P254">
        <v>19.800879999999999</v>
      </c>
      <c r="Q254">
        <v>20.86694</v>
      </c>
      <c r="R254">
        <v>17.49849</v>
      </c>
      <c r="S254">
        <v>19.39818</v>
      </c>
      <c r="T254">
        <v>2</v>
      </c>
      <c r="U254">
        <v>1</v>
      </c>
      <c r="V254">
        <v>0</v>
      </c>
      <c r="W254">
        <v>2</v>
      </c>
      <c r="X254">
        <v>1</v>
      </c>
      <c r="Y254">
        <v>0</v>
      </c>
      <c r="Z254">
        <v>2</v>
      </c>
      <c r="AA254">
        <v>1</v>
      </c>
      <c r="AB254">
        <v>1</v>
      </c>
      <c r="AC254">
        <v>1</v>
      </c>
      <c r="AD254">
        <v>0</v>
      </c>
      <c r="AE254">
        <v>2</v>
      </c>
      <c r="AF254">
        <v>1</v>
      </c>
      <c r="AG254">
        <v>0</v>
      </c>
      <c r="AH254">
        <v>8.0623000000000005</v>
      </c>
    </row>
    <row r="255" spans="1:34">
      <c r="A255" t="s">
        <v>1354</v>
      </c>
      <c r="B255" s="5" t="str">
        <f>VLOOKUP(C255,[1]Sheet1!$C$2:$D$4112,2,FALSE)</f>
        <v>intermediary metabolism and respiration</v>
      </c>
      <c r="C255" t="s">
        <v>1357</v>
      </c>
      <c r="D255" t="s">
        <v>1355</v>
      </c>
      <c r="E255" t="s">
        <v>1356</v>
      </c>
      <c r="F255">
        <v>18.189</v>
      </c>
      <c r="G255">
        <v>44.2</v>
      </c>
      <c r="H255">
        <v>19.899149999999999</v>
      </c>
      <c r="I255">
        <v>19.47118</v>
      </c>
      <c r="J255">
        <v>19.419119999999999</v>
      </c>
      <c r="K255">
        <v>18.124510000000001</v>
      </c>
      <c r="L255">
        <v>19.585599999999999</v>
      </c>
      <c r="M255">
        <v>17.118670000000002</v>
      </c>
      <c r="N255">
        <v>19.339130000000001</v>
      </c>
      <c r="O255">
        <v>20.70674</v>
      </c>
      <c r="P255">
        <v>19.468959999999999</v>
      </c>
      <c r="Q255">
        <v>19.64143</v>
      </c>
      <c r="R255">
        <v>20.166440000000001</v>
      </c>
      <c r="S255">
        <v>20.124389999999998</v>
      </c>
      <c r="T255">
        <v>5</v>
      </c>
      <c r="U255">
        <v>2</v>
      </c>
      <c r="V255">
        <v>0</v>
      </c>
      <c r="W255">
        <v>4</v>
      </c>
      <c r="X255">
        <v>0</v>
      </c>
      <c r="Y255">
        <v>5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3</v>
      </c>
      <c r="AF255">
        <v>3</v>
      </c>
      <c r="AG255">
        <v>0</v>
      </c>
      <c r="AH255">
        <v>20.181000000000001</v>
      </c>
    </row>
    <row r="256" spans="1:34">
      <c r="A256" t="s">
        <v>1358</v>
      </c>
      <c r="B256" s="5" t="str">
        <f>VLOOKUP(C256,[1]Sheet1!$C$2:$D$4112,2,FALSE)</f>
        <v>intermediary metabolism and respiration</v>
      </c>
      <c r="C256" t="s">
        <v>1361</v>
      </c>
      <c r="D256" t="s">
        <v>1359</v>
      </c>
      <c r="E256" t="s">
        <v>1360</v>
      </c>
      <c r="F256">
        <v>10.164999999999999</v>
      </c>
      <c r="G256">
        <v>92</v>
      </c>
      <c r="H256">
        <v>24.986550000000001</v>
      </c>
      <c r="I256">
        <v>25.55912</v>
      </c>
      <c r="J256">
        <v>25.2454</v>
      </c>
      <c r="K256">
        <v>23.0886</v>
      </c>
      <c r="L256">
        <v>27.980329999999999</v>
      </c>
      <c r="M256">
        <v>26.224989999999998</v>
      </c>
      <c r="N256">
        <v>25.86806</v>
      </c>
      <c r="O256">
        <v>24.794910000000002</v>
      </c>
      <c r="P256">
        <v>25.46998</v>
      </c>
      <c r="Q256">
        <v>24.21245</v>
      </c>
      <c r="R256">
        <v>26.37453</v>
      </c>
      <c r="S256">
        <v>28.34554</v>
      </c>
      <c r="T256">
        <v>6</v>
      </c>
      <c r="U256">
        <v>6</v>
      </c>
      <c r="V256">
        <v>5</v>
      </c>
      <c r="W256">
        <v>6</v>
      </c>
      <c r="X256">
        <v>5</v>
      </c>
      <c r="Y256">
        <v>6</v>
      </c>
      <c r="Z256">
        <v>5</v>
      </c>
      <c r="AA256">
        <v>6</v>
      </c>
      <c r="AB256">
        <v>6</v>
      </c>
      <c r="AC256">
        <v>5</v>
      </c>
      <c r="AD256">
        <v>4</v>
      </c>
      <c r="AE256">
        <v>5</v>
      </c>
      <c r="AF256">
        <v>6</v>
      </c>
      <c r="AG256">
        <v>0</v>
      </c>
      <c r="AH256">
        <v>285.39999999999998</v>
      </c>
    </row>
    <row r="257" spans="1:34">
      <c r="A257" t="s">
        <v>1362</v>
      </c>
      <c r="B257" s="5" t="s">
        <v>1366</v>
      </c>
      <c r="C257" t="s">
        <v>1365</v>
      </c>
      <c r="D257" t="s">
        <v>1363</v>
      </c>
      <c r="E257" t="s">
        <v>1364</v>
      </c>
      <c r="F257">
        <v>65.021000000000001</v>
      </c>
      <c r="G257">
        <v>13</v>
      </c>
      <c r="H257">
        <v>21.775390000000002</v>
      </c>
      <c r="I257">
        <v>21.165330000000001</v>
      </c>
      <c r="J257">
        <v>21.375599999999999</v>
      </c>
      <c r="K257">
        <v>22.68224</v>
      </c>
      <c r="L257">
        <v>17.215620000000001</v>
      </c>
      <c r="M257">
        <v>22.263960000000001</v>
      </c>
      <c r="N257">
        <v>18.729199999999999</v>
      </c>
      <c r="O257">
        <v>21.54307</v>
      </c>
      <c r="P257">
        <v>21.35558</v>
      </c>
      <c r="Q257">
        <v>21.431550000000001</v>
      </c>
      <c r="R257">
        <v>20.503779999999999</v>
      </c>
      <c r="S257">
        <v>18.550170000000001</v>
      </c>
      <c r="T257">
        <v>4</v>
      </c>
      <c r="U257">
        <v>2</v>
      </c>
      <c r="V257">
        <v>1</v>
      </c>
      <c r="W257">
        <v>3</v>
      </c>
      <c r="X257">
        <v>3</v>
      </c>
      <c r="Y257">
        <v>1</v>
      </c>
      <c r="Z257">
        <v>2</v>
      </c>
      <c r="AA257">
        <v>1</v>
      </c>
      <c r="AB257">
        <v>2</v>
      </c>
      <c r="AC257">
        <v>1</v>
      </c>
      <c r="AD257">
        <v>1</v>
      </c>
      <c r="AE257">
        <v>2</v>
      </c>
      <c r="AF257">
        <v>0</v>
      </c>
      <c r="AG257">
        <v>0</v>
      </c>
      <c r="AH257">
        <v>30.375</v>
      </c>
    </row>
    <row r="258" spans="1:34">
      <c r="A258" t="s">
        <v>1367</v>
      </c>
      <c r="B258" s="5" t="str">
        <f>VLOOKUP(C258,[1]Sheet1!$C$2:$D$4112,2,FALSE)</f>
        <v>intermediary metabolism and respiration</v>
      </c>
      <c r="C258" t="s">
        <v>1370</v>
      </c>
      <c r="D258" t="s">
        <v>1368</v>
      </c>
      <c r="E258" t="s">
        <v>1369</v>
      </c>
      <c r="F258">
        <v>37.320999999999998</v>
      </c>
      <c r="G258">
        <v>65.8</v>
      </c>
      <c r="H258">
        <v>22.358129999999999</v>
      </c>
      <c r="I258">
        <v>25.197679999999998</v>
      </c>
      <c r="J258">
        <v>23.24399</v>
      </c>
      <c r="K258">
        <v>22.382770000000001</v>
      </c>
      <c r="L258">
        <v>21.79372</v>
      </c>
      <c r="M258">
        <v>22.97813</v>
      </c>
      <c r="N258">
        <v>25.63101</v>
      </c>
      <c r="O258">
        <v>22.678809999999999</v>
      </c>
      <c r="P258">
        <v>23.638210000000001</v>
      </c>
      <c r="Q258">
        <v>23.84</v>
      </c>
      <c r="R258">
        <v>24.67578</v>
      </c>
      <c r="S258">
        <v>23.959700000000002</v>
      </c>
      <c r="T258">
        <v>14</v>
      </c>
      <c r="U258">
        <v>6</v>
      </c>
      <c r="V258">
        <v>7</v>
      </c>
      <c r="W258">
        <v>8</v>
      </c>
      <c r="X258">
        <v>7</v>
      </c>
      <c r="Y258">
        <v>10</v>
      </c>
      <c r="Z258">
        <v>7</v>
      </c>
      <c r="AA258">
        <v>3</v>
      </c>
      <c r="AB258">
        <v>7</v>
      </c>
      <c r="AC258">
        <v>5</v>
      </c>
      <c r="AD258">
        <v>6</v>
      </c>
      <c r="AE258">
        <v>10</v>
      </c>
      <c r="AF258">
        <v>7</v>
      </c>
      <c r="AG258">
        <v>0</v>
      </c>
      <c r="AH258">
        <v>123.37</v>
      </c>
    </row>
    <row r="259" spans="1:34">
      <c r="A259" t="s">
        <v>1371</v>
      </c>
      <c r="B259" s="5" t="str">
        <f>VLOOKUP(C259,[1]Sheet1!$C$2:$D$4112,2,FALSE)</f>
        <v>Conserved hypotheticals</v>
      </c>
      <c r="C259" t="s">
        <v>1374</v>
      </c>
      <c r="D259" t="s">
        <v>1372</v>
      </c>
      <c r="E259" t="s">
        <v>1373</v>
      </c>
      <c r="F259">
        <v>23.442</v>
      </c>
      <c r="G259">
        <v>27.7</v>
      </c>
      <c r="H259">
        <v>18.108529999999998</v>
      </c>
      <c r="I259">
        <v>22.196739999999998</v>
      </c>
      <c r="J259">
        <v>18.1843</v>
      </c>
      <c r="K259">
        <v>22.542480000000001</v>
      </c>
      <c r="L259">
        <v>20.64359</v>
      </c>
      <c r="M259">
        <v>22.996189999999999</v>
      </c>
      <c r="N259">
        <v>19.552150000000001</v>
      </c>
      <c r="O259">
        <v>21.81503</v>
      </c>
      <c r="P259">
        <v>18.762989999999999</v>
      </c>
      <c r="Q259">
        <v>21.784210000000002</v>
      </c>
      <c r="R259">
        <v>22.114519999999999</v>
      </c>
      <c r="S259">
        <v>18.47043</v>
      </c>
      <c r="T259">
        <v>4</v>
      </c>
      <c r="U259">
        <v>2</v>
      </c>
      <c r="V259">
        <v>2</v>
      </c>
      <c r="W259">
        <v>2</v>
      </c>
      <c r="X259">
        <v>3</v>
      </c>
      <c r="Y259">
        <v>3</v>
      </c>
      <c r="Z259">
        <v>3</v>
      </c>
      <c r="AA259">
        <v>1</v>
      </c>
      <c r="AB259">
        <v>2</v>
      </c>
      <c r="AC259">
        <v>1</v>
      </c>
      <c r="AD259">
        <v>2</v>
      </c>
      <c r="AE259">
        <v>3</v>
      </c>
      <c r="AF259">
        <v>1</v>
      </c>
      <c r="AG259">
        <v>0</v>
      </c>
      <c r="AH259">
        <v>17.212</v>
      </c>
    </row>
    <row r="260" spans="1:34">
      <c r="A260" t="s">
        <v>1375</v>
      </c>
      <c r="B260" s="5" t="str">
        <f>VLOOKUP(C260,[1]Sheet1!$C$2:$D$4112,2,FALSE)</f>
        <v>lipid metabolism</v>
      </c>
      <c r="C260" t="s">
        <v>1378</v>
      </c>
      <c r="D260" t="s">
        <v>1376</v>
      </c>
      <c r="E260" t="s">
        <v>1377</v>
      </c>
      <c r="F260">
        <v>107.39</v>
      </c>
      <c r="G260">
        <v>35.5</v>
      </c>
      <c r="H260">
        <v>22.97617</v>
      </c>
      <c r="I260">
        <v>24.303820000000002</v>
      </c>
      <c r="J260">
        <v>24.517790000000002</v>
      </c>
      <c r="K260">
        <v>25.23133</v>
      </c>
      <c r="L260">
        <v>22.38158</v>
      </c>
      <c r="M260">
        <v>23.852910000000001</v>
      </c>
      <c r="N260">
        <v>22.313099999999999</v>
      </c>
      <c r="O260">
        <v>23.482839999999999</v>
      </c>
      <c r="P260">
        <v>23.930219999999998</v>
      </c>
      <c r="Q260">
        <v>23.047319999999999</v>
      </c>
      <c r="R260">
        <v>23.20926</v>
      </c>
      <c r="S260">
        <v>22.919070000000001</v>
      </c>
      <c r="T260">
        <v>22</v>
      </c>
      <c r="U260">
        <v>4</v>
      </c>
      <c r="V260">
        <v>8</v>
      </c>
      <c r="W260">
        <v>11</v>
      </c>
      <c r="X260">
        <v>10</v>
      </c>
      <c r="Y260">
        <v>9</v>
      </c>
      <c r="Z260">
        <v>8</v>
      </c>
      <c r="AA260">
        <v>3</v>
      </c>
      <c r="AB260">
        <v>8</v>
      </c>
      <c r="AC260">
        <v>6</v>
      </c>
      <c r="AD260">
        <v>5</v>
      </c>
      <c r="AE260">
        <v>12</v>
      </c>
      <c r="AF260">
        <v>13</v>
      </c>
      <c r="AG260">
        <v>0</v>
      </c>
      <c r="AH260">
        <v>138.25</v>
      </c>
    </row>
    <row r="261" spans="1:34">
      <c r="A261" t="s">
        <v>1379</v>
      </c>
      <c r="B261" s="5" t="str">
        <f>VLOOKUP(C261,[1]Sheet1!$C$2:$D$4112,2,FALSE)</f>
        <v>Conserved hypotheticals</v>
      </c>
      <c r="C261" t="s">
        <v>1382</v>
      </c>
      <c r="D261" t="s">
        <v>1380</v>
      </c>
      <c r="E261" t="s">
        <v>1381</v>
      </c>
      <c r="F261">
        <v>30.189</v>
      </c>
      <c r="G261">
        <v>79.3</v>
      </c>
      <c r="H261">
        <v>25.985240000000001</v>
      </c>
      <c r="I261">
        <v>27.234069999999999</v>
      </c>
      <c r="J261">
        <v>26.820920000000001</v>
      </c>
      <c r="K261">
        <v>26.598040000000001</v>
      </c>
      <c r="L261">
        <v>26.842300000000002</v>
      </c>
      <c r="M261">
        <v>26.902080000000002</v>
      </c>
      <c r="N261">
        <v>27.407869999999999</v>
      </c>
      <c r="O261">
        <v>26.44239</v>
      </c>
      <c r="P261">
        <v>27.51435</v>
      </c>
      <c r="Q261">
        <v>27.18215</v>
      </c>
      <c r="R261">
        <v>26.878419999999998</v>
      </c>
      <c r="S261">
        <v>26.81495</v>
      </c>
      <c r="T261">
        <v>13</v>
      </c>
      <c r="U261">
        <v>9</v>
      </c>
      <c r="V261">
        <v>7</v>
      </c>
      <c r="W261">
        <v>10</v>
      </c>
      <c r="X261">
        <v>8</v>
      </c>
      <c r="Y261">
        <v>9</v>
      </c>
      <c r="Z261">
        <v>9</v>
      </c>
      <c r="AA261">
        <v>6</v>
      </c>
      <c r="AB261">
        <v>6</v>
      </c>
      <c r="AC261">
        <v>10</v>
      </c>
      <c r="AD261">
        <v>5</v>
      </c>
      <c r="AE261">
        <v>8</v>
      </c>
      <c r="AF261">
        <v>12</v>
      </c>
      <c r="AG261">
        <v>0</v>
      </c>
      <c r="AH261">
        <v>180.49</v>
      </c>
    </row>
    <row r="262" spans="1:34">
      <c r="A262" t="s">
        <v>1383</v>
      </c>
      <c r="B262" s="5" t="str">
        <f>VLOOKUP(C262,[1]Sheet1!$C$2:$D$4112,2,FALSE)</f>
        <v>information pathways</v>
      </c>
      <c r="C262" t="s">
        <v>1386</v>
      </c>
      <c r="D262" t="s">
        <v>1384</v>
      </c>
      <c r="E262" t="s">
        <v>1385</v>
      </c>
      <c r="F262">
        <v>46.33</v>
      </c>
      <c r="G262">
        <v>33.299999999999997</v>
      </c>
      <c r="H262">
        <v>18.286280000000001</v>
      </c>
      <c r="I262">
        <v>23.245740000000001</v>
      </c>
      <c r="J262">
        <v>22.79438</v>
      </c>
      <c r="K262">
        <v>23.20346</v>
      </c>
      <c r="L262">
        <v>16.236740000000001</v>
      </c>
      <c r="M262">
        <v>22.086220000000001</v>
      </c>
      <c r="N262">
        <v>22.546610000000001</v>
      </c>
      <c r="O262">
        <v>22.62013</v>
      </c>
      <c r="P262">
        <v>19.2319</v>
      </c>
      <c r="Q262">
        <v>22.42558</v>
      </c>
      <c r="R262">
        <v>21.798400000000001</v>
      </c>
      <c r="S262">
        <v>19.490179999999999</v>
      </c>
      <c r="T262">
        <v>7</v>
      </c>
      <c r="U262">
        <v>1</v>
      </c>
      <c r="V262">
        <v>3</v>
      </c>
      <c r="W262">
        <v>3</v>
      </c>
      <c r="X262">
        <v>4</v>
      </c>
      <c r="Y262">
        <v>1</v>
      </c>
      <c r="Z262">
        <v>5</v>
      </c>
      <c r="AA262">
        <v>2</v>
      </c>
      <c r="AB262">
        <v>3</v>
      </c>
      <c r="AC262">
        <v>1</v>
      </c>
      <c r="AD262">
        <v>2</v>
      </c>
      <c r="AE262">
        <v>3</v>
      </c>
      <c r="AF262">
        <v>2</v>
      </c>
      <c r="AG262">
        <v>0</v>
      </c>
      <c r="AH262">
        <v>59.356999999999999</v>
      </c>
    </row>
    <row r="263" spans="1:34">
      <c r="A263" t="s">
        <v>1387</v>
      </c>
      <c r="B263" s="5" t="str">
        <f>VLOOKUP(C263,[1]Sheet1!$C$2:$D$4112,2,FALSE)</f>
        <v>information pathways</v>
      </c>
      <c r="C263" t="s">
        <v>1390</v>
      </c>
      <c r="D263" t="s">
        <v>1388</v>
      </c>
      <c r="E263" t="s">
        <v>1389</v>
      </c>
      <c r="F263">
        <v>22.893000000000001</v>
      </c>
      <c r="G263">
        <v>23.2</v>
      </c>
      <c r="H263">
        <v>23.603770000000001</v>
      </c>
      <c r="I263">
        <v>23.342860000000002</v>
      </c>
      <c r="J263">
        <v>18.304410000000001</v>
      </c>
      <c r="K263">
        <v>22.07526</v>
      </c>
      <c r="L263">
        <v>17.252559999999999</v>
      </c>
      <c r="M263">
        <v>22.361529999999998</v>
      </c>
      <c r="N263">
        <v>23.05715</v>
      </c>
      <c r="O263">
        <v>22.501280000000001</v>
      </c>
      <c r="P263">
        <v>23.478280000000002</v>
      </c>
      <c r="Q263">
        <v>23.24719</v>
      </c>
      <c r="R263">
        <v>18.279430000000001</v>
      </c>
      <c r="S263">
        <v>23.558240000000001</v>
      </c>
      <c r="T263">
        <v>2</v>
      </c>
      <c r="U263">
        <v>1</v>
      </c>
      <c r="V263">
        <v>2</v>
      </c>
      <c r="W263">
        <v>1</v>
      </c>
      <c r="X263">
        <v>2</v>
      </c>
      <c r="Y263">
        <v>1</v>
      </c>
      <c r="Z263">
        <v>2</v>
      </c>
      <c r="AA263">
        <v>2</v>
      </c>
      <c r="AB263">
        <v>1</v>
      </c>
      <c r="AC263">
        <v>2</v>
      </c>
      <c r="AD263">
        <v>2</v>
      </c>
      <c r="AE263">
        <v>1</v>
      </c>
      <c r="AF263">
        <v>1</v>
      </c>
      <c r="AG263">
        <v>0</v>
      </c>
      <c r="AH263">
        <v>66.316000000000003</v>
      </c>
    </row>
    <row r="264" spans="1:34">
      <c r="A264" t="s">
        <v>1391</v>
      </c>
      <c r="B264" s="5" t="str">
        <f>VLOOKUP(C264,[1]Sheet1!$C$2:$D$4112,2,FALSE)</f>
        <v>intermediary metabolism and respiration</v>
      </c>
      <c r="C264" t="s">
        <v>1394</v>
      </c>
      <c r="D264" t="s">
        <v>1392</v>
      </c>
      <c r="E264" t="s">
        <v>1393</v>
      </c>
      <c r="F264">
        <v>95.513999999999996</v>
      </c>
      <c r="G264">
        <v>46</v>
      </c>
      <c r="H264">
        <v>26.13739</v>
      </c>
      <c r="I264">
        <v>25.093900000000001</v>
      </c>
      <c r="J264">
        <v>25.014099999999999</v>
      </c>
      <c r="K264">
        <v>25.75027</v>
      </c>
      <c r="L264">
        <v>23.4405</v>
      </c>
      <c r="M264">
        <v>24.995760000000001</v>
      </c>
      <c r="N264">
        <v>24.094830000000002</v>
      </c>
      <c r="O264">
        <v>25.451989999999999</v>
      </c>
      <c r="P264">
        <v>25.88213</v>
      </c>
      <c r="Q264">
        <v>24.80828</v>
      </c>
      <c r="R264">
        <v>25.486370000000001</v>
      </c>
      <c r="S264">
        <v>24.55245</v>
      </c>
      <c r="T264">
        <v>24</v>
      </c>
      <c r="U264">
        <v>10</v>
      </c>
      <c r="V264">
        <v>11</v>
      </c>
      <c r="W264">
        <v>18</v>
      </c>
      <c r="X264">
        <v>13</v>
      </c>
      <c r="Y264">
        <v>13</v>
      </c>
      <c r="Z264">
        <v>10</v>
      </c>
      <c r="AA264">
        <v>5</v>
      </c>
      <c r="AB264">
        <v>9</v>
      </c>
      <c r="AC264">
        <v>8</v>
      </c>
      <c r="AD264">
        <v>9</v>
      </c>
      <c r="AE264">
        <v>22</v>
      </c>
      <c r="AF264">
        <v>15</v>
      </c>
      <c r="AG264">
        <v>0</v>
      </c>
      <c r="AH264">
        <v>172.68</v>
      </c>
    </row>
    <row r="265" spans="1:34">
      <c r="A265" t="s">
        <v>1395</v>
      </c>
      <c r="B265" s="5" t="str">
        <f>VLOOKUP(C265,[1]Sheet1!$C$2:$D$4112,2,FALSE)</f>
        <v>Conserved hypotheticals</v>
      </c>
      <c r="C265" t="s">
        <v>1398</v>
      </c>
      <c r="D265" t="s">
        <v>1396</v>
      </c>
      <c r="E265" t="s">
        <v>1397</v>
      </c>
      <c r="F265">
        <v>21.015999999999998</v>
      </c>
      <c r="G265">
        <v>48</v>
      </c>
      <c r="H265">
        <v>21.41602</v>
      </c>
      <c r="I265">
        <v>22.082709999999999</v>
      </c>
      <c r="J265">
        <v>20.861889999999999</v>
      </c>
      <c r="K265">
        <v>21.402760000000001</v>
      </c>
      <c r="L265">
        <v>21.331939999999999</v>
      </c>
      <c r="M265">
        <v>21.56644</v>
      </c>
      <c r="N265">
        <v>22.097480000000001</v>
      </c>
      <c r="O265">
        <v>21.825980000000001</v>
      </c>
      <c r="P265">
        <v>19.21978</v>
      </c>
      <c r="Q265">
        <v>21.890560000000001</v>
      </c>
      <c r="R265">
        <v>22.791499999999999</v>
      </c>
      <c r="S265">
        <v>20.75752</v>
      </c>
      <c r="T265">
        <v>5</v>
      </c>
      <c r="U265">
        <v>2</v>
      </c>
      <c r="V265">
        <v>2</v>
      </c>
      <c r="W265">
        <v>3</v>
      </c>
      <c r="X265">
        <v>2</v>
      </c>
      <c r="Y265">
        <v>5</v>
      </c>
      <c r="Z265">
        <v>3</v>
      </c>
      <c r="AA265">
        <v>2</v>
      </c>
      <c r="AB265">
        <v>2</v>
      </c>
      <c r="AC265">
        <v>1</v>
      </c>
      <c r="AD265">
        <v>2</v>
      </c>
      <c r="AE265">
        <v>4</v>
      </c>
      <c r="AF265">
        <v>2</v>
      </c>
      <c r="AG265">
        <v>0</v>
      </c>
      <c r="AH265">
        <v>24.591999999999999</v>
      </c>
    </row>
    <row r="266" spans="1:34">
      <c r="A266" t="s">
        <v>1399</v>
      </c>
      <c r="B266" s="5" t="str">
        <f>VLOOKUP(C266,[1]Sheet1!$C$2:$D$4112,2,FALSE)</f>
        <v>virulence, detoxification and adaptation</v>
      </c>
      <c r="C266" t="s">
        <v>1402</v>
      </c>
      <c r="D266" t="s">
        <v>1400</v>
      </c>
      <c r="E266" t="s">
        <v>1401</v>
      </c>
      <c r="F266">
        <v>8.2263000000000002</v>
      </c>
      <c r="G266">
        <v>49.3</v>
      </c>
      <c r="H266">
        <v>21.230640000000001</v>
      </c>
      <c r="I266">
        <v>19.538530000000002</v>
      </c>
      <c r="J266">
        <v>20.95646</v>
      </c>
      <c r="K266">
        <v>17.9665</v>
      </c>
      <c r="L266">
        <v>21.875039999999998</v>
      </c>
      <c r="M266">
        <v>22.4026</v>
      </c>
      <c r="N266">
        <v>22.676290000000002</v>
      </c>
      <c r="O266">
        <v>18.765440000000002</v>
      </c>
      <c r="P266">
        <v>21.292660000000001</v>
      </c>
      <c r="Q266">
        <v>19.7408</v>
      </c>
      <c r="R266">
        <v>22.463889999999999</v>
      </c>
      <c r="S266">
        <v>22.484220000000001</v>
      </c>
      <c r="T266">
        <v>3</v>
      </c>
      <c r="U266">
        <v>3</v>
      </c>
      <c r="V266">
        <v>1</v>
      </c>
      <c r="W266">
        <v>3</v>
      </c>
      <c r="X266">
        <v>1</v>
      </c>
      <c r="Y266">
        <v>3</v>
      </c>
      <c r="Z266">
        <v>2</v>
      </c>
      <c r="AA266">
        <v>2</v>
      </c>
      <c r="AB266">
        <v>1</v>
      </c>
      <c r="AC266">
        <v>3</v>
      </c>
      <c r="AD266">
        <v>1</v>
      </c>
      <c r="AE266">
        <v>3</v>
      </c>
      <c r="AF266">
        <v>2</v>
      </c>
      <c r="AG266">
        <v>0</v>
      </c>
      <c r="AH266">
        <v>67.826999999999998</v>
      </c>
    </row>
    <row r="267" spans="1:34">
      <c r="A267" t="s">
        <v>1403</v>
      </c>
      <c r="B267" s="5" t="str">
        <f>VLOOKUP(C267,[1]Sheet1!$C$2:$D$4112,2,FALSE)</f>
        <v>Conserved hypotheticals</v>
      </c>
      <c r="C267" t="s">
        <v>1406</v>
      </c>
      <c r="D267" t="s">
        <v>1404</v>
      </c>
      <c r="E267" t="s">
        <v>1405</v>
      </c>
      <c r="F267">
        <v>10.111000000000001</v>
      </c>
      <c r="G267">
        <v>57</v>
      </c>
      <c r="H267">
        <v>28.563289999999999</v>
      </c>
      <c r="I267">
        <v>29.664819999999999</v>
      </c>
      <c r="J267">
        <v>28.630199999999999</v>
      </c>
      <c r="K267">
        <v>28.829750000000001</v>
      </c>
      <c r="L267">
        <v>27.099789999999999</v>
      </c>
      <c r="M267">
        <v>30.116320000000002</v>
      </c>
      <c r="N267">
        <v>30.26707</v>
      </c>
      <c r="O267">
        <v>28.120450000000002</v>
      </c>
      <c r="P267">
        <v>30.000350000000001</v>
      </c>
      <c r="Q267">
        <v>29.86214</v>
      </c>
      <c r="R267">
        <v>28.999510000000001</v>
      </c>
      <c r="S267">
        <v>27.85061</v>
      </c>
      <c r="T267">
        <v>2</v>
      </c>
      <c r="U267">
        <v>2</v>
      </c>
      <c r="V267">
        <v>2</v>
      </c>
      <c r="W267">
        <v>2</v>
      </c>
      <c r="X267">
        <v>2</v>
      </c>
      <c r="Y267">
        <v>2</v>
      </c>
      <c r="Z267">
        <v>2</v>
      </c>
      <c r="AA267">
        <v>2</v>
      </c>
      <c r="AB267">
        <v>1</v>
      </c>
      <c r="AC267">
        <v>2</v>
      </c>
      <c r="AD267">
        <v>1</v>
      </c>
      <c r="AE267">
        <v>2</v>
      </c>
      <c r="AF267">
        <v>2</v>
      </c>
      <c r="AG267">
        <v>0</v>
      </c>
      <c r="AH267">
        <v>59.732999999999997</v>
      </c>
    </row>
    <row r="268" spans="1:34">
      <c r="A268" t="s">
        <v>1407</v>
      </c>
      <c r="B268" s="5" t="str">
        <f>VLOOKUP(C268,[1]Sheet1!$C$2:$D$4112,2,FALSE)</f>
        <v>lipid metabolism</v>
      </c>
      <c r="C268" t="s">
        <v>1410</v>
      </c>
      <c r="D268" t="s">
        <v>1408</v>
      </c>
      <c r="E268" t="s">
        <v>1409</v>
      </c>
      <c r="F268">
        <v>70.744</v>
      </c>
      <c r="G268">
        <v>44.8</v>
      </c>
      <c r="H268">
        <v>24.198429999999998</v>
      </c>
      <c r="I268">
        <v>23.200060000000001</v>
      </c>
      <c r="J268">
        <v>24.74042</v>
      </c>
      <c r="K268">
        <v>24.211780000000001</v>
      </c>
      <c r="L268">
        <v>23.148980000000002</v>
      </c>
      <c r="M268">
        <v>23.22841</v>
      </c>
      <c r="N268">
        <v>21.893640000000001</v>
      </c>
      <c r="O268">
        <v>23.05575</v>
      </c>
      <c r="P268">
        <v>24.494119999999999</v>
      </c>
      <c r="Q268">
        <v>22.730340000000002</v>
      </c>
      <c r="R268">
        <v>22.933240000000001</v>
      </c>
      <c r="S268">
        <v>21.92998</v>
      </c>
      <c r="T268">
        <v>20</v>
      </c>
      <c r="U268">
        <v>4</v>
      </c>
      <c r="V268">
        <v>4</v>
      </c>
      <c r="W268">
        <v>12</v>
      </c>
      <c r="X268">
        <v>8</v>
      </c>
      <c r="Y268">
        <v>15</v>
      </c>
      <c r="Z268">
        <v>7</v>
      </c>
      <c r="AA268">
        <v>3</v>
      </c>
      <c r="AB268">
        <v>4</v>
      </c>
      <c r="AC268">
        <v>6</v>
      </c>
      <c r="AD268">
        <v>3</v>
      </c>
      <c r="AE268">
        <v>8</v>
      </c>
      <c r="AF268">
        <v>5</v>
      </c>
      <c r="AG268">
        <v>0</v>
      </c>
      <c r="AH268">
        <v>187.5</v>
      </c>
    </row>
    <row r="269" spans="1:34">
      <c r="A269" t="s">
        <v>1411</v>
      </c>
      <c r="B269" s="5" t="str">
        <f>VLOOKUP(C269,[1]Sheet1!$C$2:$D$4112,2,FALSE)</f>
        <v>Conserved hypotheticals</v>
      </c>
      <c r="C269" t="s">
        <v>1414</v>
      </c>
      <c r="D269" t="s">
        <v>1412</v>
      </c>
      <c r="E269" t="s">
        <v>1413</v>
      </c>
      <c r="F269">
        <v>27.373000000000001</v>
      </c>
      <c r="G269">
        <v>30.4</v>
      </c>
      <c r="H269">
        <v>19.916699999999999</v>
      </c>
      <c r="I269">
        <v>20.11159</v>
      </c>
      <c r="J269">
        <v>20.1646</v>
      </c>
      <c r="K269">
        <v>20.335380000000001</v>
      </c>
      <c r="L269">
        <v>20.335599999999999</v>
      </c>
      <c r="M269">
        <v>21.233270000000001</v>
      </c>
      <c r="N269">
        <v>20.324539999999999</v>
      </c>
      <c r="O269">
        <v>20.341259999999998</v>
      </c>
      <c r="P269">
        <v>19.81812</v>
      </c>
      <c r="Q269">
        <v>18.887869999999999</v>
      </c>
      <c r="R269">
        <v>19.774170000000002</v>
      </c>
      <c r="S269">
        <v>19.170829999999999</v>
      </c>
      <c r="T269">
        <v>8</v>
      </c>
      <c r="U269">
        <v>3</v>
      </c>
      <c r="V269">
        <v>2</v>
      </c>
      <c r="W269">
        <v>2</v>
      </c>
      <c r="X269">
        <v>3</v>
      </c>
      <c r="Y269">
        <v>6</v>
      </c>
      <c r="Z269">
        <v>3</v>
      </c>
      <c r="AA269">
        <v>2</v>
      </c>
      <c r="AB269">
        <v>2</v>
      </c>
      <c r="AC269">
        <v>0</v>
      </c>
      <c r="AD269">
        <v>1</v>
      </c>
      <c r="AE269">
        <v>4</v>
      </c>
      <c r="AF269">
        <v>1</v>
      </c>
      <c r="AG269">
        <v>0</v>
      </c>
      <c r="AH269">
        <v>30.001000000000001</v>
      </c>
    </row>
    <row r="270" spans="1:34">
      <c r="A270" t="s">
        <v>1415</v>
      </c>
      <c r="B270" s="5" t="str">
        <f>VLOOKUP(C270,[1]Sheet1!$C$2:$D$4112,2,FALSE)</f>
        <v>cell wall and cell processes</v>
      </c>
      <c r="C270" t="s">
        <v>1418</v>
      </c>
      <c r="D270" t="s">
        <v>1416</v>
      </c>
      <c r="E270" t="s">
        <v>1417</v>
      </c>
      <c r="F270">
        <v>21.998999999999999</v>
      </c>
      <c r="G270">
        <v>41.7</v>
      </c>
      <c r="H270">
        <v>18.667680000000001</v>
      </c>
      <c r="I270">
        <v>22.07199</v>
      </c>
      <c r="J270">
        <v>20.240819999999999</v>
      </c>
      <c r="K270">
        <v>18.655940000000001</v>
      </c>
      <c r="L270">
        <v>16.77955</v>
      </c>
      <c r="M270">
        <v>21.215789999999998</v>
      </c>
      <c r="N270">
        <v>19.34525</v>
      </c>
      <c r="O270">
        <v>19.891870000000001</v>
      </c>
      <c r="P270">
        <v>19.420549999999999</v>
      </c>
      <c r="Q270">
        <v>18.551729999999999</v>
      </c>
      <c r="R270">
        <v>22.955410000000001</v>
      </c>
      <c r="S270">
        <v>22.744029999999999</v>
      </c>
      <c r="T270">
        <v>3</v>
      </c>
      <c r="U270">
        <v>1</v>
      </c>
      <c r="V270">
        <v>2</v>
      </c>
      <c r="W270">
        <v>1</v>
      </c>
      <c r="X270">
        <v>1</v>
      </c>
      <c r="Y270">
        <v>1</v>
      </c>
      <c r="Z270">
        <v>3</v>
      </c>
      <c r="AA270">
        <v>2</v>
      </c>
      <c r="AB270">
        <v>1</v>
      </c>
      <c r="AC270">
        <v>0</v>
      </c>
      <c r="AD270">
        <v>1</v>
      </c>
      <c r="AE270">
        <v>2</v>
      </c>
      <c r="AF270">
        <v>2</v>
      </c>
      <c r="AG270">
        <v>0</v>
      </c>
      <c r="AH270">
        <v>13.564</v>
      </c>
    </row>
    <row r="271" spans="1:34">
      <c r="A271" t="s">
        <v>1419</v>
      </c>
      <c r="B271" s="5" t="str">
        <f>VLOOKUP(C271,[1]Sheet1!$C$2:$D$4112,2,FALSE)</f>
        <v>Regulatory proteins</v>
      </c>
      <c r="C271" t="s">
        <v>1422</v>
      </c>
      <c r="D271" t="s">
        <v>1420</v>
      </c>
      <c r="E271" t="s">
        <v>1421</v>
      </c>
      <c r="F271">
        <v>47.829000000000001</v>
      </c>
      <c r="G271">
        <v>19.3</v>
      </c>
      <c r="H271">
        <v>19.42726</v>
      </c>
      <c r="I271">
        <v>19.731950000000001</v>
      </c>
      <c r="J271">
        <v>17.3873</v>
      </c>
      <c r="K271">
        <v>21.427309999999999</v>
      </c>
      <c r="L271">
        <v>17.944649999999999</v>
      </c>
      <c r="M271">
        <v>22.355149999999998</v>
      </c>
      <c r="N271">
        <v>20.083349999999999</v>
      </c>
      <c r="O271">
        <v>21.193280000000001</v>
      </c>
      <c r="P271">
        <v>21.506540000000001</v>
      </c>
      <c r="Q271">
        <v>21.40099</v>
      </c>
      <c r="R271">
        <v>20.522770000000001</v>
      </c>
      <c r="S271">
        <v>18.233239999999999</v>
      </c>
      <c r="T271">
        <v>4</v>
      </c>
      <c r="U271">
        <v>1</v>
      </c>
      <c r="V271">
        <v>1</v>
      </c>
      <c r="W271">
        <v>1</v>
      </c>
      <c r="X271">
        <v>3</v>
      </c>
      <c r="Y271">
        <v>2</v>
      </c>
      <c r="Z271">
        <v>3</v>
      </c>
      <c r="AA271">
        <v>0</v>
      </c>
      <c r="AB271">
        <v>3</v>
      </c>
      <c r="AC271">
        <v>1</v>
      </c>
      <c r="AD271">
        <v>2</v>
      </c>
      <c r="AE271">
        <v>3</v>
      </c>
      <c r="AF271">
        <v>0</v>
      </c>
      <c r="AG271">
        <v>0</v>
      </c>
      <c r="AH271">
        <v>41.069000000000003</v>
      </c>
    </row>
    <row r="272" spans="1:34">
      <c r="A272" t="s">
        <v>1423</v>
      </c>
      <c r="B272" s="5" t="str">
        <f>VLOOKUP(C272,[1]Sheet1!$C$2:$D$4112,2,FALSE)</f>
        <v>Conserved hypotheticals</v>
      </c>
      <c r="C272" t="s">
        <v>1426</v>
      </c>
      <c r="D272" t="s">
        <v>1424</v>
      </c>
      <c r="E272" t="s">
        <v>1425</v>
      </c>
      <c r="F272">
        <v>20.456</v>
      </c>
      <c r="G272">
        <v>44.9</v>
      </c>
      <c r="H272">
        <v>20.491790000000002</v>
      </c>
      <c r="I272">
        <v>19.432950000000002</v>
      </c>
      <c r="J272">
        <v>20.377289999999999</v>
      </c>
      <c r="K272">
        <v>19.371880000000001</v>
      </c>
      <c r="L272">
        <v>21.885649999999998</v>
      </c>
      <c r="M272">
        <v>18.186789999999998</v>
      </c>
      <c r="N272">
        <v>19.097200000000001</v>
      </c>
      <c r="O272">
        <v>18.892869999999998</v>
      </c>
      <c r="P272">
        <v>19.051970000000001</v>
      </c>
      <c r="Q272">
        <v>19.48104</v>
      </c>
      <c r="R272">
        <v>22.502829999999999</v>
      </c>
      <c r="S272">
        <v>21.626850000000001</v>
      </c>
      <c r="T272">
        <v>8</v>
      </c>
      <c r="U272">
        <v>3</v>
      </c>
      <c r="V272">
        <v>1</v>
      </c>
      <c r="W272">
        <v>4</v>
      </c>
      <c r="X272">
        <v>1</v>
      </c>
      <c r="Y272">
        <v>4</v>
      </c>
      <c r="Z272">
        <v>0</v>
      </c>
      <c r="AA272">
        <v>1</v>
      </c>
      <c r="AB272">
        <v>1</v>
      </c>
      <c r="AC272">
        <v>2</v>
      </c>
      <c r="AD272">
        <v>1</v>
      </c>
      <c r="AE272">
        <v>7</v>
      </c>
      <c r="AF272">
        <v>6</v>
      </c>
      <c r="AG272">
        <v>0</v>
      </c>
      <c r="AH272">
        <v>27.954999999999998</v>
      </c>
    </row>
    <row r="273" spans="1:34">
      <c r="A273" t="s">
        <v>1427</v>
      </c>
      <c r="B273" s="5" t="str">
        <f>VLOOKUP(C273,[1]Sheet1!$C$2:$D$4112,2,FALSE)</f>
        <v>virulence, detoxification and adaptation</v>
      </c>
      <c r="C273" t="s">
        <v>1430</v>
      </c>
      <c r="D273" t="s">
        <v>1428</v>
      </c>
      <c r="E273" t="s">
        <v>1429</v>
      </c>
      <c r="F273">
        <v>9.4435000000000002</v>
      </c>
      <c r="G273">
        <v>64.7</v>
      </c>
      <c r="H273">
        <v>18.996690000000001</v>
      </c>
      <c r="I273">
        <v>24.51051</v>
      </c>
      <c r="J273">
        <v>21.717079999999999</v>
      </c>
      <c r="K273">
        <v>18.94924</v>
      </c>
      <c r="L273">
        <v>23.419699999999999</v>
      </c>
      <c r="M273">
        <v>21.814250000000001</v>
      </c>
      <c r="N273">
        <v>25.21508</v>
      </c>
      <c r="O273">
        <v>18.96959</v>
      </c>
      <c r="P273">
        <v>19.39537</v>
      </c>
      <c r="Q273">
        <v>21.209910000000001</v>
      </c>
      <c r="R273">
        <v>23.069690000000001</v>
      </c>
      <c r="S273">
        <v>20.549710000000001</v>
      </c>
      <c r="T273">
        <v>4</v>
      </c>
      <c r="U273">
        <v>1</v>
      </c>
      <c r="V273">
        <v>1</v>
      </c>
      <c r="W273">
        <v>3</v>
      </c>
      <c r="X273">
        <v>0</v>
      </c>
      <c r="Y273">
        <v>4</v>
      </c>
      <c r="Z273">
        <v>2</v>
      </c>
      <c r="AA273">
        <v>1</v>
      </c>
      <c r="AB273">
        <v>0</v>
      </c>
      <c r="AC273">
        <v>1</v>
      </c>
      <c r="AD273">
        <v>1</v>
      </c>
      <c r="AE273">
        <v>2</v>
      </c>
      <c r="AF273">
        <v>1</v>
      </c>
      <c r="AG273">
        <v>0</v>
      </c>
      <c r="AH273">
        <v>46.918999999999997</v>
      </c>
    </row>
    <row r="274" spans="1:34">
      <c r="A274" t="s">
        <v>1431</v>
      </c>
      <c r="B274" s="5" t="str">
        <f>VLOOKUP(C274,[1]Sheet1!$C$2:$D$4112,2,FALSE)</f>
        <v>intermediary metabolism and respiration</v>
      </c>
      <c r="C274" t="s">
        <v>1434</v>
      </c>
      <c r="D274" t="s">
        <v>1432</v>
      </c>
      <c r="E274" t="s">
        <v>1433</v>
      </c>
      <c r="F274">
        <v>35.381999999999998</v>
      </c>
      <c r="G274">
        <v>30.7</v>
      </c>
      <c r="H274">
        <v>19.118169999999999</v>
      </c>
      <c r="I274">
        <v>22.16919</v>
      </c>
      <c r="J274">
        <v>21.784970000000001</v>
      </c>
      <c r="K274">
        <v>21.456579999999999</v>
      </c>
      <c r="L274">
        <v>20.658580000000001</v>
      </c>
      <c r="M274">
        <v>21.501300000000001</v>
      </c>
      <c r="N274">
        <v>19.575410000000002</v>
      </c>
      <c r="O274">
        <v>18.607150000000001</v>
      </c>
      <c r="P274">
        <v>22.056059999999999</v>
      </c>
      <c r="Q274">
        <v>20.299589999999998</v>
      </c>
      <c r="R274">
        <v>23.541090000000001</v>
      </c>
      <c r="S274">
        <v>20.82873</v>
      </c>
      <c r="T274">
        <v>6</v>
      </c>
      <c r="U274">
        <v>1</v>
      </c>
      <c r="V274">
        <v>2</v>
      </c>
      <c r="W274">
        <v>3</v>
      </c>
      <c r="X274">
        <v>2</v>
      </c>
      <c r="Y274">
        <v>5</v>
      </c>
      <c r="Z274">
        <v>2</v>
      </c>
      <c r="AA274">
        <v>1</v>
      </c>
      <c r="AB274">
        <v>1</v>
      </c>
      <c r="AC274">
        <v>2</v>
      </c>
      <c r="AD274">
        <v>1</v>
      </c>
      <c r="AE274">
        <v>3</v>
      </c>
      <c r="AF274">
        <v>2</v>
      </c>
      <c r="AG274">
        <v>0</v>
      </c>
      <c r="AH274">
        <v>27.742000000000001</v>
      </c>
    </row>
    <row r="275" spans="1:34">
      <c r="A275" t="s">
        <v>1435</v>
      </c>
      <c r="B275" s="5" t="str">
        <f>VLOOKUP(C275,[1]Sheet1!$C$2:$D$4112,2,FALSE)</f>
        <v>intermediary metabolism and respiration</v>
      </c>
      <c r="C275" t="s">
        <v>1438</v>
      </c>
      <c r="D275" t="s">
        <v>1436</v>
      </c>
      <c r="E275" t="s">
        <v>1437</v>
      </c>
      <c r="F275">
        <v>60.027000000000001</v>
      </c>
      <c r="G275">
        <v>34.200000000000003</v>
      </c>
      <c r="H275">
        <v>18.345389999999998</v>
      </c>
      <c r="I275">
        <v>23.3978</v>
      </c>
      <c r="J275">
        <v>22.822230000000001</v>
      </c>
      <c r="K275">
        <v>23.88222</v>
      </c>
      <c r="L275">
        <v>22.928719999999998</v>
      </c>
      <c r="M275">
        <v>24.9072</v>
      </c>
      <c r="N275">
        <v>19.51052</v>
      </c>
      <c r="O275">
        <v>22.37528</v>
      </c>
      <c r="P275">
        <v>23.08558</v>
      </c>
      <c r="Q275">
        <v>22.90128</v>
      </c>
      <c r="R275">
        <v>23.80686</v>
      </c>
      <c r="S275">
        <v>22.92192</v>
      </c>
      <c r="T275">
        <v>12</v>
      </c>
      <c r="U275">
        <v>2</v>
      </c>
      <c r="V275">
        <v>2</v>
      </c>
      <c r="W275">
        <v>5</v>
      </c>
      <c r="X275">
        <v>7</v>
      </c>
      <c r="Y275">
        <v>11</v>
      </c>
      <c r="Z275">
        <v>5</v>
      </c>
      <c r="AA275">
        <v>1</v>
      </c>
      <c r="AB275">
        <v>4</v>
      </c>
      <c r="AC275">
        <v>2</v>
      </c>
      <c r="AD275">
        <v>4</v>
      </c>
      <c r="AE275">
        <v>6</v>
      </c>
      <c r="AF275">
        <v>4</v>
      </c>
      <c r="AG275">
        <v>0</v>
      </c>
      <c r="AH275">
        <v>80.411000000000001</v>
      </c>
    </row>
    <row r="276" spans="1:34">
      <c r="A276" t="s">
        <v>1439</v>
      </c>
      <c r="B276" s="5" t="str">
        <f>VLOOKUP(C276,[1]Sheet1!$C$2:$D$4112,2,FALSE)</f>
        <v>intermediary metabolism and respiration</v>
      </c>
      <c r="C276" t="s">
        <v>1442</v>
      </c>
      <c r="D276" t="s">
        <v>1440</v>
      </c>
      <c r="E276" t="s">
        <v>1441</v>
      </c>
      <c r="F276">
        <v>26.745000000000001</v>
      </c>
      <c r="G276">
        <v>79.5</v>
      </c>
      <c r="H276">
        <v>22.90071</v>
      </c>
      <c r="I276">
        <v>25.18609</v>
      </c>
      <c r="J276">
        <v>22.503730000000001</v>
      </c>
      <c r="K276">
        <v>21.68599</v>
      </c>
      <c r="L276">
        <v>22.38653</v>
      </c>
      <c r="M276">
        <v>23.063870000000001</v>
      </c>
      <c r="N276">
        <v>24.41151</v>
      </c>
      <c r="O276">
        <v>22.710529999999999</v>
      </c>
      <c r="P276">
        <v>23.237010000000001</v>
      </c>
      <c r="Q276">
        <v>24.411580000000001</v>
      </c>
      <c r="R276">
        <v>24.524380000000001</v>
      </c>
      <c r="S276">
        <v>23.650860000000002</v>
      </c>
      <c r="T276">
        <v>11</v>
      </c>
      <c r="U276">
        <v>3</v>
      </c>
      <c r="V276">
        <v>5</v>
      </c>
      <c r="W276">
        <v>4</v>
      </c>
      <c r="X276">
        <v>6</v>
      </c>
      <c r="Y276">
        <v>6</v>
      </c>
      <c r="Z276">
        <v>5</v>
      </c>
      <c r="AA276">
        <v>3</v>
      </c>
      <c r="AB276">
        <v>2</v>
      </c>
      <c r="AC276">
        <v>3</v>
      </c>
      <c r="AD276">
        <v>4</v>
      </c>
      <c r="AE276">
        <v>6</v>
      </c>
      <c r="AF276">
        <v>5</v>
      </c>
      <c r="AG276">
        <v>0</v>
      </c>
      <c r="AH276">
        <v>120.4</v>
      </c>
    </row>
    <row r="277" spans="1:34">
      <c r="A277" t="s">
        <v>1443</v>
      </c>
      <c r="B277" s="5" t="str">
        <f>VLOOKUP(C277,[1]Sheet1!$C$2:$D$4112,2,FALSE)</f>
        <v>intermediary metabolism and respiration</v>
      </c>
      <c r="C277" t="s">
        <v>1446</v>
      </c>
      <c r="D277" t="s">
        <v>1444</v>
      </c>
      <c r="E277" t="s">
        <v>1445</v>
      </c>
      <c r="F277">
        <v>15.901</v>
      </c>
      <c r="G277">
        <v>71.400000000000006</v>
      </c>
      <c r="H277">
        <v>21.49634</v>
      </c>
      <c r="I277">
        <v>22.489909999999998</v>
      </c>
      <c r="J277">
        <v>21.886700000000001</v>
      </c>
      <c r="K277">
        <v>22.731210000000001</v>
      </c>
      <c r="L277">
        <v>22.022220000000001</v>
      </c>
      <c r="M277">
        <v>23.009889999999999</v>
      </c>
      <c r="N277">
        <v>22.273299999999999</v>
      </c>
      <c r="O277">
        <v>23.730239999999998</v>
      </c>
      <c r="P277">
        <v>22.18628</v>
      </c>
      <c r="Q277">
        <v>22.8613</v>
      </c>
      <c r="R277">
        <v>23.093419999999998</v>
      </c>
      <c r="S277">
        <v>21.609909999999999</v>
      </c>
      <c r="T277">
        <v>7</v>
      </c>
      <c r="U277">
        <v>4</v>
      </c>
      <c r="V277">
        <v>4</v>
      </c>
      <c r="W277">
        <v>5</v>
      </c>
      <c r="X277">
        <v>3</v>
      </c>
      <c r="Y277">
        <v>4</v>
      </c>
      <c r="Z277">
        <v>5</v>
      </c>
      <c r="AA277">
        <v>2</v>
      </c>
      <c r="AB277">
        <v>2</v>
      </c>
      <c r="AC277">
        <v>3</v>
      </c>
      <c r="AD277">
        <v>2</v>
      </c>
      <c r="AE277">
        <v>4</v>
      </c>
      <c r="AF277">
        <v>6</v>
      </c>
      <c r="AG277">
        <v>0</v>
      </c>
      <c r="AH277">
        <v>82.652000000000001</v>
      </c>
    </row>
    <row r="278" spans="1:34">
      <c r="A278" t="s">
        <v>1447</v>
      </c>
      <c r="B278" s="5" t="s">
        <v>3572</v>
      </c>
      <c r="D278" t="s">
        <v>1448</v>
      </c>
      <c r="F278">
        <v>31.428000000000001</v>
      </c>
      <c r="G278">
        <v>70.8</v>
      </c>
      <c r="H278">
        <v>24.19295</v>
      </c>
      <c r="I278">
        <v>23.602180000000001</v>
      </c>
      <c r="J278">
        <v>22.970040000000001</v>
      </c>
      <c r="K278">
        <v>24.768799999999999</v>
      </c>
      <c r="L278">
        <v>21.54241</v>
      </c>
      <c r="M278">
        <v>25.796299999999999</v>
      </c>
      <c r="N278">
        <v>24.45168</v>
      </c>
      <c r="O278">
        <v>24.17577</v>
      </c>
      <c r="P278">
        <v>24.217269999999999</v>
      </c>
      <c r="Q278">
        <v>24.552099999999999</v>
      </c>
      <c r="R278">
        <v>24.00864</v>
      </c>
      <c r="S278">
        <v>23.835190000000001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1</v>
      </c>
      <c r="AC278">
        <v>1</v>
      </c>
      <c r="AD278">
        <v>1</v>
      </c>
      <c r="AE278">
        <v>1</v>
      </c>
      <c r="AF278">
        <v>1</v>
      </c>
      <c r="AG278">
        <v>0</v>
      </c>
      <c r="AH278">
        <v>218.91</v>
      </c>
    </row>
    <row r="279" spans="1:34">
      <c r="A279" t="s">
        <v>1449</v>
      </c>
      <c r="B279" s="5" t="str">
        <f>VLOOKUP(C279,[1]Sheet1!$C$2:$D$4112,2,FALSE)</f>
        <v>intermediary metabolism and respiration</v>
      </c>
      <c r="C279" t="s">
        <v>1452</v>
      </c>
      <c r="D279" t="s">
        <v>1450</v>
      </c>
      <c r="E279" t="s">
        <v>1451</v>
      </c>
      <c r="F279">
        <v>31.788</v>
      </c>
      <c r="G279">
        <v>50</v>
      </c>
      <c r="H279">
        <v>23.518689999999999</v>
      </c>
      <c r="I279">
        <v>22.992450000000002</v>
      </c>
      <c r="J279">
        <v>24.143439999999998</v>
      </c>
      <c r="K279">
        <v>23.478280000000002</v>
      </c>
      <c r="L279">
        <v>20.593229999999998</v>
      </c>
      <c r="M279">
        <v>22.947600000000001</v>
      </c>
      <c r="N279">
        <v>22.824249999999999</v>
      </c>
      <c r="O279">
        <v>23.205410000000001</v>
      </c>
      <c r="P279">
        <v>24.400410000000001</v>
      </c>
      <c r="Q279">
        <v>23.26313</v>
      </c>
      <c r="R279">
        <v>22.484190000000002</v>
      </c>
      <c r="S279">
        <v>22.537579999999998</v>
      </c>
      <c r="T279">
        <v>10</v>
      </c>
      <c r="U279">
        <v>4</v>
      </c>
      <c r="V279">
        <v>6</v>
      </c>
      <c r="W279">
        <v>6</v>
      </c>
      <c r="X279">
        <v>6</v>
      </c>
      <c r="Y279">
        <v>5</v>
      </c>
      <c r="Z279">
        <v>7</v>
      </c>
      <c r="AA279">
        <v>5</v>
      </c>
      <c r="AB279">
        <v>6</v>
      </c>
      <c r="AC279">
        <v>6</v>
      </c>
      <c r="AD279">
        <v>5</v>
      </c>
      <c r="AE279">
        <v>7</v>
      </c>
      <c r="AF279">
        <v>5</v>
      </c>
      <c r="AG279">
        <v>0</v>
      </c>
      <c r="AH279">
        <v>52.537999999999997</v>
      </c>
    </row>
    <row r="280" spans="1:34">
      <c r="A280" t="s">
        <v>1453</v>
      </c>
      <c r="B280" s="5" t="str">
        <f>VLOOKUP(C280,[1]Sheet1!$C$2:$D$4112,2,FALSE)</f>
        <v>intermediary metabolism and respiration</v>
      </c>
      <c r="C280" t="s">
        <v>1456</v>
      </c>
      <c r="D280" t="s">
        <v>1454</v>
      </c>
      <c r="E280" t="s">
        <v>1455</v>
      </c>
      <c r="F280">
        <v>32.658000000000001</v>
      </c>
      <c r="G280">
        <v>55.4</v>
      </c>
      <c r="H280">
        <v>22.27543</v>
      </c>
      <c r="I280">
        <v>23.41028</v>
      </c>
      <c r="J280">
        <v>22.303850000000001</v>
      </c>
      <c r="K280">
        <v>22.887920000000001</v>
      </c>
      <c r="L280">
        <v>22.063649999999999</v>
      </c>
      <c r="M280">
        <v>23.471599999999999</v>
      </c>
      <c r="N280">
        <v>24.218150000000001</v>
      </c>
      <c r="O280">
        <v>22.442959999999999</v>
      </c>
      <c r="P280">
        <v>23.007560000000002</v>
      </c>
      <c r="Q280">
        <v>22.404060000000001</v>
      </c>
      <c r="R280">
        <v>24.626729999999998</v>
      </c>
      <c r="S280">
        <v>22.207920000000001</v>
      </c>
      <c r="T280">
        <v>10</v>
      </c>
      <c r="U280">
        <v>4</v>
      </c>
      <c r="V280">
        <v>3</v>
      </c>
      <c r="W280">
        <v>8</v>
      </c>
      <c r="X280">
        <v>1</v>
      </c>
      <c r="Y280">
        <v>9</v>
      </c>
      <c r="Z280">
        <v>5</v>
      </c>
      <c r="AA280">
        <v>2</v>
      </c>
      <c r="AB280">
        <v>1</v>
      </c>
      <c r="AC280">
        <v>2</v>
      </c>
      <c r="AD280">
        <v>1</v>
      </c>
      <c r="AE280">
        <v>7</v>
      </c>
      <c r="AF280">
        <v>2</v>
      </c>
      <c r="AG280">
        <v>0</v>
      </c>
      <c r="AH280">
        <v>118.07</v>
      </c>
    </row>
    <row r="281" spans="1:34">
      <c r="A281" t="s">
        <v>1457</v>
      </c>
      <c r="B281" s="5" t="str">
        <f>VLOOKUP(C281,[1]Sheet1!$C$2:$D$4112,2,FALSE)</f>
        <v>intermediary metabolism and respiration</v>
      </c>
      <c r="C281" t="s">
        <v>1460</v>
      </c>
      <c r="D281" t="s">
        <v>1458</v>
      </c>
      <c r="E281" t="s">
        <v>1459</v>
      </c>
      <c r="F281">
        <v>27.138000000000002</v>
      </c>
      <c r="G281">
        <v>14.6</v>
      </c>
      <c r="H281">
        <v>20.720420000000001</v>
      </c>
      <c r="I281">
        <v>19.331689999999998</v>
      </c>
      <c r="J281">
        <v>21.061119999999999</v>
      </c>
      <c r="K281">
        <v>20.337340000000001</v>
      </c>
      <c r="L281">
        <v>18.385870000000001</v>
      </c>
      <c r="M281">
        <v>19.469329999999999</v>
      </c>
      <c r="N281">
        <v>19.1614</v>
      </c>
      <c r="O281">
        <v>19.853549999999998</v>
      </c>
      <c r="P281">
        <v>19.248480000000001</v>
      </c>
      <c r="Q281">
        <v>19.43121</v>
      </c>
      <c r="R281">
        <v>20.18167</v>
      </c>
      <c r="S281">
        <v>19.847049999999999</v>
      </c>
      <c r="T281">
        <v>3</v>
      </c>
      <c r="U281">
        <v>1</v>
      </c>
      <c r="V281">
        <v>2</v>
      </c>
      <c r="W281">
        <v>2</v>
      </c>
      <c r="X281">
        <v>2</v>
      </c>
      <c r="Y281">
        <v>1</v>
      </c>
      <c r="Z281">
        <v>1</v>
      </c>
      <c r="AA281">
        <v>1</v>
      </c>
      <c r="AB281">
        <v>1</v>
      </c>
      <c r="AC281">
        <v>2</v>
      </c>
      <c r="AD281">
        <v>1</v>
      </c>
      <c r="AE281">
        <v>1</v>
      </c>
      <c r="AF281">
        <v>2</v>
      </c>
      <c r="AG281">
        <v>0</v>
      </c>
      <c r="AH281">
        <v>5.6161000000000003</v>
      </c>
    </row>
    <row r="282" spans="1:34">
      <c r="A282" t="s">
        <v>1461</v>
      </c>
      <c r="B282" s="5" t="str">
        <f>VLOOKUP(C282,[1]Sheet1!$C$2:$D$4112,2,FALSE)</f>
        <v>cell wall and cell processes</v>
      </c>
      <c r="C282" t="s">
        <v>1464</v>
      </c>
      <c r="D282" t="s">
        <v>1462</v>
      </c>
      <c r="E282" t="s">
        <v>1463</v>
      </c>
      <c r="F282">
        <v>71.316000000000003</v>
      </c>
      <c r="G282">
        <v>30.8</v>
      </c>
      <c r="H282">
        <v>24.254940000000001</v>
      </c>
      <c r="I282">
        <v>19.75489</v>
      </c>
      <c r="J282">
        <v>25.646830000000001</v>
      </c>
      <c r="K282">
        <v>23.94333</v>
      </c>
      <c r="L282">
        <v>20.04166</v>
      </c>
      <c r="M282">
        <v>22.621469999999999</v>
      </c>
      <c r="N282">
        <v>19.289680000000001</v>
      </c>
      <c r="O282">
        <v>18.218900000000001</v>
      </c>
      <c r="P282">
        <v>23.17446</v>
      </c>
      <c r="Q282">
        <v>21.453520000000001</v>
      </c>
      <c r="R282">
        <v>17.930340000000001</v>
      </c>
      <c r="S282">
        <v>24.396429999999999</v>
      </c>
      <c r="T282">
        <v>11</v>
      </c>
      <c r="U282">
        <v>2</v>
      </c>
      <c r="V282">
        <v>1</v>
      </c>
      <c r="W282">
        <v>5</v>
      </c>
      <c r="X282">
        <v>5</v>
      </c>
      <c r="Y282">
        <v>6</v>
      </c>
      <c r="Z282">
        <v>5</v>
      </c>
      <c r="AA282">
        <v>0</v>
      </c>
      <c r="AB282">
        <v>1</v>
      </c>
      <c r="AC282">
        <v>2</v>
      </c>
      <c r="AD282">
        <v>3</v>
      </c>
      <c r="AE282">
        <v>2</v>
      </c>
      <c r="AF282">
        <v>3</v>
      </c>
      <c r="AG282">
        <v>0</v>
      </c>
      <c r="AH282">
        <v>81.197000000000003</v>
      </c>
    </row>
    <row r="283" spans="1:34">
      <c r="A283" t="s">
        <v>1465</v>
      </c>
      <c r="B283" s="5" t="str">
        <f>VLOOKUP(C283,[1]Sheet1!$C$2:$D$4112,2,FALSE)</f>
        <v>Conserved hypotheticals</v>
      </c>
      <c r="C283" t="s">
        <v>1468</v>
      </c>
      <c r="D283" t="s">
        <v>1466</v>
      </c>
      <c r="E283" t="s">
        <v>1467</v>
      </c>
      <c r="F283">
        <v>30.645</v>
      </c>
      <c r="G283">
        <v>38.4</v>
      </c>
      <c r="H283">
        <v>22.53875</v>
      </c>
      <c r="I283">
        <v>24.437840000000001</v>
      </c>
      <c r="J283">
        <v>18.41394</v>
      </c>
      <c r="K283">
        <v>19.090990000000001</v>
      </c>
      <c r="L283">
        <v>20.995069999999998</v>
      </c>
      <c r="M283">
        <v>22.755700000000001</v>
      </c>
      <c r="N283">
        <v>24.426690000000001</v>
      </c>
      <c r="O283">
        <v>21.078220000000002</v>
      </c>
      <c r="P283">
        <v>19.008479999999999</v>
      </c>
      <c r="Q283">
        <v>20.782730000000001</v>
      </c>
      <c r="R283">
        <v>22.27617</v>
      </c>
      <c r="S283">
        <v>20.52974</v>
      </c>
      <c r="T283">
        <v>6</v>
      </c>
      <c r="U283">
        <v>2</v>
      </c>
      <c r="V283">
        <v>3</v>
      </c>
      <c r="W283">
        <v>1</v>
      </c>
      <c r="X283">
        <v>2</v>
      </c>
      <c r="Y283">
        <v>4</v>
      </c>
      <c r="Z283">
        <v>4</v>
      </c>
      <c r="AA283">
        <v>4</v>
      </c>
      <c r="AB283">
        <v>2</v>
      </c>
      <c r="AC283">
        <v>1</v>
      </c>
      <c r="AD283">
        <v>3</v>
      </c>
      <c r="AE283">
        <v>3</v>
      </c>
      <c r="AF283">
        <v>2</v>
      </c>
      <c r="AG283">
        <v>0</v>
      </c>
      <c r="AH283">
        <v>62.076000000000001</v>
      </c>
    </row>
    <row r="284" spans="1:34">
      <c r="A284" t="s">
        <v>1469</v>
      </c>
      <c r="B284" s="5" t="str">
        <f>VLOOKUP(C284,[1]Sheet1!$C$2:$D$4112,2,FALSE)</f>
        <v>intermediary metabolism and respiration</v>
      </c>
      <c r="C284" t="s">
        <v>1472</v>
      </c>
      <c r="D284" t="s">
        <v>1470</v>
      </c>
      <c r="E284" t="s">
        <v>1471</v>
      </c>
      <c r="F284">
        <v>31.201000000000001</v>
      </c>
      <c r="G284">
        <v>54.8</v>
      </c>
      <c r="H284">
        <v>24.112030000000001</v>
      </c>
      <c r="I284">
        <v>24.37696</v>
      </c>
      <c r="J284">
        <v>24.432939999999999</v>
      </c>
      <c r="K284">
        <v>24.654800000000002</v>
      </c>
      <c r="L284">
        <v>25.16994</v>
      </c>
      <c r="M284">
        <v>23.96904</v>
      </c>
      <c r="N284">
        <v>24.09507</v>
      </c>
      <c r="O284">
        <v>24.39133</v>
      </c>
      <c r="P284">
        <v>24.033470000000001</v>
      </c>
      <c r="Q284">
        <v>24.142890000000001</v>
      </c>
      <c r="R284">
        <v>25.332550000000001</v>
      </c>
      <c r="S284">
        <v>25.27544</v>
      </c>
      <c r="T284">
        <v>12</v>
      </c>
      <c r="U284">
        <v>8</v>
      </c>
      <c r="V284">
        <v>7</v>
      </c>
      <c r="W284">
        <v>10</v>
      </c>
      <c r="X284">
        <v>8</v>
      </c>
      <c r="Y284">
        <v>9</v>
      </c>
      <c r="Z284">
        <v>11</v>
      </c>
      <c r="AA284">
        <v>7</v>
      </c>
      <c r="AB284">
        <v>8</v>
      </c>
      <c r="AC284">
        <v>6</v>
      </c>
      <c r="AD284">
        <v>6</v>
      </c>
      <c r="AE284">
        <v>12</v>
      </c>
      <c r="AF284">
        <v>11</v>
      </c>
      <c r="AG284">
        <v>0</v>
      </c>
      <c r="AH284">
        <v>219.74</v>
      </c>
    </row>
    <row r="285" spans="1:34">
      <c r="A285" t="s">
        <v>1473</v>
      </c>
      <c r="B285" s="5" t="str">
        <f>VLOOKUP(C285,[1]Sheet1!$C$2:$D$4112,2,FALSE)</f>
        <v>cell wall and cell processes</v>
      </c>
      <c r="C285" t="s">
        <v>1474</v>
      </c>
      <c r="D285" t="s">
        <v>93</v>
      </c>
      <c r="E285" t="s">
        <v>94</v>
      </c>
      <c r="F285">
        <v>33.758000000000003</v>
      </c>
      <c r="G285">
        <v>27.8</v>
      </c>
      <c r="H285">
        <v>21.54326</v>
      </c>
      <c r="I285">
        <v>22.91723</v>
      </c>
      <c r="J285">
        <v>23.228069999999999</v>
      </c>
      <c r="K285">
        <v>21.555720000000001</v>
      </c>
      <c r="L285">
        <v>17.488720000000001</v>
      </c>
      <c r="M285">
        <v>22.986560000000001</v>
      </c>
      <c r="N285">
        <v>21.416060000000002</v>
      </c>
      <c r="O285">
        <v>19.340250000000001</v>
      </c>
      <c r="P285">
        <v>22.315560000000001</v>
      </c>
      <c r="Q285">
        <v>19.294060000000002</v>
      </c>
      <c r="R285">
        <v>23.68496</v>
      </c>
      <c r="S285">
        <v>22.325780000000002</v>
      </c>
      <c r="T285">
        <v>5</v>
      </c>
      <c r="U285">
        <v>2</v>
      </c>
      <c r="V285">
        <v>2</v>
      </c>
      <c r="W285">
        <v>4</v>
      </c>
      <c r="X285">
        <v>3</v>
      </c>
      <c r="Y285">
        <v>2</v>
      </c>
      <c r="Z285">
        <v>3</v>
      </c>
      <c r="AA285">
        <v>1</v>
      </c>
      <c r="AB285">
        <v>1</v>
      </c>
      <c r="AC285">
        <v>3</v>
      </c>
      <c r="AD285">
        <v>1</v>
      </c>
      <c r="AE285">
        <v>4</v>
      </c>
      <c r="AF285">
        <v>2</v>
      </c>
      <c r="AG285">
        <v>0</v>
      </c>
      <c r="AH285">
        <v>65.756</v>
      </c>
    </row>
    <row r="286" spans="1:34">
      <c r="A286" t="s">
        <v>1475</v>
      </c>
      <c r="B286" s="5" t="str">
        <f>VLOOKUP(C286,[1]Sheet1!$C$2:$D$4112,2,FALSE)</f>
        <v>intermediary metabolism and respiration</v>
      </c>
      <c r="C286" t="s">
        <v>1478</v>
      </c>
      <c r="D286" t="s">
        <v>1476</v>
      </c>
      <c r="E286" t="s">
        <v>1477</v>
      </c>
      <c r="F286">
        <v>49.591000000000001</v>
      </c>
      <c r="G286">
        <v>36.6</v>
      </c>
      <c r="H286">
        <v>23.700710000000001</v>
      </c>
      <c r="I286">
        <v>24.296700000000001</v>
      </c>
      <c r="J286">
        <v>23.581299999999999</v>
      </c>
      <c r="K286">
        <v>23.214279999999999</v>
      </c>
      <c r="L286">
        <v>22.290839999999999</v>
      </c>
      <c r="M286">
        <v>24.261189999999999</v>
      </c>
      <c r="N286">
        <v>24.808479999999999</v>
      </c>
      <c r="O286">
        <v>23.10819</v>
      </c>
      <c r="P286">
        <v>24.571210000000001</v>
      </c>
      <c r="Q286">
        <v>23.688379999999999</v>
      </c>
      <c r="R286">
        <v>25.090789999999998</v>
      </c>
      <c r="S286">
        <v>23.03847</v>
      </c>
      <c r="T286">
        <v>9</v>
      </c>
      <c r="U286">
        <v>4</v>
      </c>
      <c r="V286">
        <v>4</v>
      </c>
      <c r="W286">
        <v>7</v>
      </c>
      <c r="X286">
        <v>5</v>
      </c>
      <c r="Y286">
        <v>7</v>
      </c>
      <c r="Z286">
        <v>7</v>
      </c>
      <c r="AA286">
        <v>3</v>
      </c>
      <c r="AB286">
        <v>4</v>
      </c>
      <c r="AC286">
        <v>4</v>
      </c>
      <c r="AD286">
        <v>4</v>
      </c>
      <c r="AE286">
        <v>8</v>
      </c>
      <c r="AF286">
        <v>8</v>
      </c>
      <c r="AG286">
        <v>0</v>
      </c>
      <c r="AH286">
        <v>172.71</v>
      </c>
    </row>
    <row r="287" spans="1:34">
      <c r="A287" t="s">
        <v>1479</v>
      </c>
      <c r="B287" s="5" t="str">
        <f>VLOOKUP(C287,[1]Sheet1!$C$2:$D$4112,2,FALSE)</f>
        <v>intermediary metabolism and respiration</v>
      </c>
      <c r="C287" t="s">
        <v>1482</v>
      </c>
      <c r="D287" t="s">
        <v>1480</v>
      </c>
      <c r="E287" t="s">
        <v>1481</v>
      </c>
      <c r="F287">
        <v>49.963999999999999</v>
      </c>
      <c r="G287">
        <v>42.8</v>
      </c>
      <c r="H287">
        <v>21.735910000000001</v>
      </c>
      <c r="I287">
        <v>24.06382</v>
      </c>
      <c r="J287">
        <v>22.394749999999998</v>
      </c>
      <c r="K287">
        <v>21.531739999999999</v>
      </c>
      <c r="L287">
        <v>20.8795</v>
      </c>
      <c r="M287">
        <v>23.141929999999999</v>
      </c>
      <c r="N287">
        <v>23.835760000000001</v>
      </c>
      <c r="O287">
        <v>21.888369999999998</v>
      </c>
      <c r="P287">
        <v>22.955210000000001</v>
      </c>
      <c r="Q287">
        <v>22.682500000000001</v>
      </c>
      <c r="R287">
        <v>24.45757</v>
      </c>
      <c r="S287">
        <v>22.74954</v>
      </c>
      <c r="T287">
        <v>11</v>
      </c>
      <c r="U287">
        <v>5</v>
      </c>
      <c r="V287">
        <v>6</v>
      </c>
      <c r="W287">
        <v>7</v>
      </c>
      <c r="X287">
        <v>6</v>
      </c>
      <c r="Y287">
        <v>6</v>
      </c>
      <c r="Z287">
        <v>7</v>
      </c>
      <c r="AA287">
        <v>3</v>
      </c>
      <c r="AB287">
        <v>2</v>
      </c>
      <c r="AC287">
        <v>4</v>
      </c>
      <c r="AD287">
        <v>3</v>
      </c>
      <c r="AE287">
        <v>10</v>
      </c>
      <c r="AF287">
        <v>7</v>
      </c>
      <c r="AG287">
        <v>0</v>
      </c>
      <c r="AH287">
        <v>108.41</v>
      </c>
    </row>
    <row r="288" spans="1:34">
      <c r="A288" t="s">
        <v>1483</v>
      </c>
      <c r="B288" s="5" t="str">
        <f>VLOOKUP(C288,[1]Sheet1!$C$2:$D$4112,2,FALSE)</f>
        <v>cell wall and cell processes</v>
      </c>
      <c r="C288" t="s">
        <v>1486</v>
      </c>
      <c r="D288" t="s">
        <v>1484</v>
      </c>
      <c r="E288" t="s">
        <v>1485</v>
      </c>
      <c r="F288">
        <v>28.821999999999999</v>
      </c>
      <c r="G288">
        <v>73.3</v>
      </c>
      <c r="H288">
        <v>26.80341</v>
      </c>
      <c r="I288">
        <v>25.35087</v>
      </c>
      <c r="J288">
        <v>26.810780000000001</v>
      </c>
      <c r="K288">
        <v>26.651710000000001</v>
      </c>
      <c r="L288">
        <v>23.607949999999999</v>
      </c>
      <c r="M288">
        <v>26.605270000000001</v>
      </c>
      <c r="N288">
        <v>25.633980000000001</v>
      </c>
      <c r="O288">
        <v>26.697369999999999</v>
      </c>
      <c r="P288">
        <v>25.649080000000001</v>
      </c>
      <c r="Q288">
        <v>26.42276</v>
      </c>
      <c r="R288">
        <v>25.452559999999998</v>
      </c>
      <c r="S288">
        <v>25.067640000000001</v>
      </c>
      <c r="T288">
        <v>13</v>
      </c>
      <c r="U288">
        <v>8</v>
      </c>
      <c r="V288">
        <v>7</v>
      </c>
      <c r="W288">
        <v>10</v>
      </c>
      <c r="X288">
        <v>8</v>
      </c>
      <c r="Y288">
        <v>8</v>
      </c>
      <c r="Z288">
        <v>8</v>
      </c>
      <c r="AA288">
        <v>8</v>
      </c>
      <c r="AB288">
        <v>8</v>
      </c>
      <c r="AC288">
        <v>11</v>
      </c>
      <c r="AD288">
        <v>6</v>
      </c>
      <c r="AE288">
        <v>10</v>
      </c>
      <c r="AF288">
        <v>10</v>
      </c>
      <c r="AG288">
        <v>0</v>
      </c>
      <c r="AH288">
        <v>286.36</v>
      </c>
    </row>
    <row r="289" spans="1:34">
      <c r="A289" t="s">
        <v>1487</v>
      </c>
      <c r="B289" s="5" t="str">
        <f>VLOOKUP(C289,[1]Sheet1!$C$2:$D$4112,2,FALSE)</f>
        <v>Conserved hypotheticals</v>
      </c>
      <c r="C289" t="s">
        <v>1490</v>
      </c>
      <c r="D289" t="s">
        <v>1488</v>
      </c>
      <c r="E289" t="s">
        <v>1489</v>
      </c>
      <c r="F289">
        <v>10.263999999999999</v>
      </c>
      <c r="G289">
        <v>61.2</v>
      </c>
      <c r="H289">
        <v>18.989180000000001</v>
      </c>
      <c r="I289">
        <v>18.98893</v>
      </c>
      <c r="J289">
        <v>18.040669999999999</v>
      </c>
      <c r="K289">
        <v>18.922709999999999</v>
      </c>
      <c r="L289">
        <v>18.723510000000001</v>
      </c>
      <c r="M289">
        <v>18.975190000000001</v>
      </c>
      <c r="N289">
        <v>20.041530000000002</v>
      </c>
      <c r="O289">
        <v>20.101109999999998</v>
      </c>
      <c r="P289">
        <v>18.885899999999999</v>
      </c>
      <c r="Q289">
        <v>18.851199999999999</v>
      </c>
      <c r="R289">
        <v>19.242260000000002</v>
      </c>
      <c r="S289">
        <v>18.321529999999999</v>
      </c>
      <c r="T289">
        <v>5</v>
      </c>
      <c r="U289">
        <v>3</v>
      </c>
      <c r="V289">
        <v>3</v>
      </c>
      <c r="W289">
        <v>3</v>
      </c>
      <c r="X289">
        <v>3</v>
      </c>
      <c r="Y289">
        <v>4</v>
      </c>
      <c r="Z289">
        <v>2</v>
      </c>
      <c r="AA289">
        <v>2</v>
      </c>
      <c r="AB289">
        <v>3</v>
      </c>
      <c r="AC289">
        <v>3</v>
      </c>
      <c r="AD289">
        <v>1</v>
      </c>
      <c r="AE289">
        <v>4</v>
      </c>
      <c r="AF289">
        <v>4</v>
      </c>
      <c r="AG289">
        <v>0</v>
      </c>
      <c r="AH289">
        <v>16.497</v>
      </c>
    </row>
    <row r="290" spans="1:34">
      <c r="A290" t="s">
        <v>1491</v>
      </c>
      <c r="B290" s="5" t="str">
        <f>VLOOKUP(C290,[1]Sheet1!$C$2:$D$4112,2,FALSE)</f>
        <v>lipid metabolism</v>
      </c>
      <c r="C290" t="s">
        <v>1494</v>
      </c>
      <c r="D290" t="s">
        <v>1492</v>
      </c>
      <c r="E290" t="s">
        <v>1493</v>
      </c>
      <c r="F290">
        <v>70.744</v>
      </c>
      <c r="G290">
        <v>4.8</v>
      </c>
      <c r="H290">
        <v>18.302530000000001</v>
      </c>
      <c r="I290">
        <v>19.563790000000001</v>
      </c>
      <c r="J290">
        <v>18.069030000000001</v>
      </c>
      <c r="K290">
        <v>19.634139999999999</v>
      </c>
      <c r="L290">
        <v>15.92877</v>
      </c>
      <c r="M290">
        <v>17.76098</v>
      </c>
      <c r="N290">
        <v>18.137699999999999</v>
      </c>
      <c r="O290">
        <v>19.405740000000002</v>
      </c>
      <c r="P290">
        <v>19.941780000000001</v>
      </c>
      <c r="Q290">
        <v>19.56758</v>
      </c>
      <c r="R290">
        <v>17.7836</v>
      </c>
      <c r="S290">
        <v>17.871269999999999</v>
      </c>
      <c r="T290">
        <v>3</v>
      </c>
      <c r="U290">
        <v>0</v>
      </c>
      <c r="V290">
        <v>0</v>
      </c>
      <c r="W290">
        <v>0</v>
      </c>
      <c r="X290">
        <v>2</v>
      </c>
      <c r="Y290">
        <v>3</v>
      </c>
      <c r="Z290">
        <v>2</v>
      </c>
      <c r="AA290">
        <v>0</v>
      </c>
      <c r="AB290">
        <v>2</v>
      </c>
      <c r="AC290">
        <v>0</v>
      </c>
      <c r="AD290">
        <v>1</v>
      </c>
      <c r="AE290">
        <v>2</v>
      </c>
      <c r="AF290">
        <v>0</v>
      </c>
      <c r="AG290">
        <v>0</v>
      </c>
      <c r="AH290">
        <v>6.4527000000000001</v>
      </c>
    </row>
    <row r="291" spans="1:34">
      <c r="A291" t="s">
        <v>1495</v>
      </c>
      <c r="B291" s="5" t="str">
        <f>VLOOKUP(C291,[1]Sheet1!$C$2:$D$4112,2,FALSE)</f>
        <v>intermediary metabolism and respiration</v>
      </c>
      <c r="C291" t="s">
        <v>1498</v>
      </c>
      <c r="D291" t="s">
        <v>1496</v>
      </c>
      <c r="E291" t="s">
        <v>1497</v>
      </c>
      <c r="F291">
        <v>43.639000000000003</v>
      </c>
      <c r="G291">
        <v>56.7</v>
      </c>
      <c r="H291">
        <v>23.727650000000001</v>
      </c>
      <c r="I291">
        <v>25.346209999999999</v>
      </c>
      <c r="J291">
        <v>24.476859999999999</v>
      </c>
      <c r="K291">
        <v>24.032209999999999</v>
      </c>
      <c r="L291">
        <v>23.782070000000001</v>
      </c>
      <c r="M291">
        <v>24.44847</v>
      </c>
      <c r="N291">
        <v>24.949850000000001</v>
      </c>
      <c r="O291">
        <v>24.436250000000001</v>
      </c>
      <c r="P291">
        <v>24.680669999999999</v>
      </c>
      <c r="Q291">
        <v>25.47296</v>
      </c>
      <c r="R291">
        <v>26.20974</v>
      </c>
      <c r="S291">
        <v>25.118110000000001</v>
      </c>
      <c r="T291">
        <v>14</v>
      </c>
      <c r="U291">
        <v>11</v>
      </c>
      <c r="V291">
        <v>9</v>
      </c>
      <c r="W291">
        <v>14</v>
      </c>
      <c r="X291">
        <v>10</v>
      </c>
      <c r="Y291">
        <v>11</v>
      </c>
      <c r="Z291">
        <v>11</v>
      </c>
      <c r="AA291">
        <v>8</v>
      </c>
      <c r="AB291">
        <v>7</v>
      </c>
      <c r="AC291">
        <v>8</v>
      </c>
      <c r="AD291">
        <v>7</v>
      </c>
      <c r="AE291">
        <v>13</v>
      </c>
      <c r="AF291">
        <v>12</v>
      </c>
      <c r="AG291">
        <v>0</v>
      </c>
      <c r="AH291">
        <v>179.85</v>
      </c>
    </row>
    <row r="292" spans="1:34">
      <c r="A292" t="s">
        <v>1499</v>
      </c>
      <c r="B292" s="5" t="str">
        <f>VLOOKUP(C292,[1]Sheet1!$C$2:$D$4112,2,FALSE)</f>
        <v>cell wall and cell processes</v>
      </c>
      <c r="C292" t="s">
        <v>1500</v>
      </c>
      <c r="D292" t="s">
        <v>259</v>
      </c>
      <c r="E292" t="s">
        <v>260</v>
      </c>
      <c r="F292">
        <v>27.387</v>
      </c>
      <c r="G292">
        <v>47.6</v>
      </c>
      <c r="H292">
        <v>23.74858</v>
      </c>
      <c r="I292">
        <v>23.660900000000002</v>
      </c>
      <c r="J292">
        <v>24.338789999999999</v>
      </c>
      <c r="K292">
        <v>23.67098</v>
      </c>
      <c r="L292">
        <v>24.420919999999999</v>
      </c>
      <c r="M292">
        <v>24.40334</v>
      </c>
      <c r="N292">
        <v>24.375109999999999</v>
      </c>
      <c r="O292">
        <v>23.997920000000001</v>
      </c>
      <c r="P292">
        <v>24.095310000000001</v>
      </c>
      <c r="Q292">
        <v>23.517610000000001</v>
      </c>
      <c r="R292">
        <v>18.058990000000001</v>
      </c>
      <c r="S292">
        <v>19.264299999999999</v>
      </c>
      <c r="T292">
        <v>7</v>
      </c>
      <c r="U292">
        <v>5</v>
      </c>
      <c r="V292">
        <v>3</v>
      </c>
      <c r="W292">
        <v>4</v>
      </c>
      <c r="X292">
        <v>5</v>
      </c>
      <c r="Y292">
        <v>4</v>
      </c>
      <c r="Z292">
        <v>4</v>
      </c>
      <c r="AA292">
        <v>2</v>
      </c>
      <c r="AB292">
        <v>5</v>
      </c>
      <c r="AC292">
        <v>3</v>
      </c>
      <c r="AD292">
        <v>3</v>
      </c>
      <c r="AE292">
        <v>2</v>
      </c>
      <c r="AF292">
        <v>0</v>
      </c>
      <c r="AG292">
        <v>0</v>
      </c>
      <c r="AH292">
        <v>60.067</v>
      </c>
    </row>
    <row r="293" spans="1:34">
      <c r="A293" t="s">
        <v>1501</v>
      </c>
      <c r="B293" s="5" t="str">
        <f>VLOOKUP(C293,[1]Sheet1!$C$2:$D$4112,2,FALSE)</f>
        <v>lipid metabolism</v>
      </c>
      <c r="C293" t="s">
        <v>1504</v>
      </c>
      <c r="D293" t="s">
        <v>1502</v>
      </c>
      <c r="E293" t="s">
        <v>1503</v>
      </c>
      <c r="F293">
        <v>25.696999999999999</v>
      </c>
      <c r="G293">
        <v>76.900000000000006</v>
      </c>
      <c r="H293">
        <v>21.254539999999999</v>
      </c>
      <c r="I293">
        <v>23.28107</v>
      </c>
      <c r="J293">
        <v>20.986899999999999</v>
      </c>
      <c r="K293">
        <v>23.746220000000001</v>
      </c>
      <c r="L293">
        <v>22.585570000000001</v>
      </c>
      <c r="M293">
        <v>22.037310000000002</v>
      </c>
      <c r="N293">
        <v>19.76613</v>
      </c>
      <c r="O293">
        <v>23.77535</v>
      </c>
      <c r="P293">
        <v>22.19839</v>
      </c>
      <c r="Q293">
        <v>23.681529999999999</v>
      </c>
      <c r="R293">
        <v>22.861059999999998</v>
      </c>
      <c r="S293">
        <v>23.539909999999999</v>
      </c>
      <c r="T293">
        <v>11</v>
      </c>
      <c r="U293">
        <v>4</v>
      </c>
      <c r="V293">
        <v>3</v>
      </c>
      <c r="W293">
        <v>7</v>
      </c>
      <c r="X293">
        <v>9</v>
      </c>
      <c r="Y293">
        <v>8</v>
      </c>
      <c r="Z293">
        <v>5</v>
      </c>
      <c r="AA293">
        <v>1</v>
      </c>
      <c r="AB293">
        <v>6</v>
      </c>
      <c r="AC293">
        <v>4</v>
      </c>
      <c r="AD293">
        <v>3</v>
      </c>
      <c r="AE293">
        <v>4</v>
      </c>
      <c r="AF293">
        <v>7</v>
      </c>
      <c r="AG293">
        <v>0</v>
      </c>
      <c r="AH293">
        <v>157.54</v>
      </c>
    </row>
    <row r="294" spans="1:34">
      <c r="A294" t="s">
        <v>1505</v>
      </c>
      <c r="B294" s="5" t="str">
        <f>VLOOKUP(C294,[1]Sheet1!$C$2:$D$4112,2,FALSE)</f>
        <v>Conserved hypotheticals</v>
      </c>
      <c r="C294" t="s">
        <v>1508</v>
      </c>
      <c r="D294" t="s">
        <v>1506</v>
      </c>
      <c r="E294" t="s">
        <v>1507</v>
      </c>
      <c r="F294">
        <v>11.458</v>
      </c>
      <c r="G294">
        <v>36.4</v>
      </c>
      <c r="H294">
        <v>24.254799999999999</v>
      </c>
      <c r="I294">
        <v>18.788830000000001</v>
      </c>
      <c r="J294">
        <v>24.148800000000001</v>
      </c>
      <c r="K294">
        <v>18.269850000000002</v>
      </c>
      <c r="L294">
        <v>23.7544</v>
      </c>
      <c r="M294">
        <v>23.995930000000001</v>
      </c>
      <c r="N294">
        <v>24.55227</v>
      </c>
      <c r="O294">
        <v>20.00339</v>
      </c>
      <c r="P294">
        <v>19.44304</v>
      </c>
      <c r="Q294">
        <v>19.847529999999999</v>
      </c>
      <c r="R294">
        <v>25.264489999999999</v>
      </c>
      <c r="S294">
        <v>22.438220000000001</v>
      </c>
      <c r="T294">
        <v>3</v>
      </c>
      <c r="U294">
        <v>2</v>
      </c>
      <c r="V294">
        <v>1</v>
      </c>
      <c r="W294">
        <v>2</v>
      </c>
      <c r="X294">
        <v>1</v>
      </c>
      <c r="Y294">
        <v>3</v>
      </c>
      <c r="Z294">
        <v>2</v>
      </c>
      <c r="AA294">
        <v>2</v>
      </c>
      <c r="AB294">
        <v>1</v>
      </c>
      <c r="AC294">
        <v>1</v>
      </c>
      <c r="AD294">
        <v>1</v>
      </c>
      <c r="AE294">
        <v>2</v>
      </c>
      <c r="AF294">
        <v>2</v>
      </c>
      <c r="AG294">
        <v>0</v>
      </c>
      <c r="AH294">
        <v>47.103000000000002</v>
      </c>
    </row>
    <row r="295" spans="1:34">
      <c r="A295" t="s">
        <v>1509</v>
      </c>
      <c r="B295" s="5" t="str">
        <f>VLOOKUP(C295,[1]Sheet1!$C$2:$D$4112,2,FALSE)</f>
        <v>Conserved hypotheticals</v>
      </c>
      <c r="C295" t="s">
        <v>1512</v>
      </c>
      <c r="D295" t="s">
        <v>1510</v>
      </c>
      <c r="E295" t="s">
        <v>1511</v>
      </c>
      <c r="F295">
        <v>12.305999999999999</v>
      </c>
      <c r="G295">
        <v>28.8</v>
      </c>
      <c r="H295">
        <v>25.941770000000002</v>
      </c>
      <c r="I295">
        <v>22.745650000000001</v>
      </c>
      <c r="J295">
        <v>23.766279999999998</v>
      </c>
      <c r="K295">
        <v>23.897169999999999</v>
      </c>
      <c r="L295">
        <v>19.149049999999999</v>
      </c>
      <c r="M295">
        <v>21.4498</v>
      </c>
      <c r="N295">
        <v>21.44632</v>
      </c>
      <c r="O295">
        <v>24.045100000000001</v>
      </c>
      <c r="P295">
        <v>23.225560000000002</v>
      </c>
      <c r="Q295">
        <v>22.874479999999998</v>
      </c>
      <c r="R295">
        <v>20.83051</v>
      </c>
      <c r="S295">
        <v>24.26971</v>
      </c>
      <c r="T295">
        <v>3</v>
      </c>
      <c r="U295">
        <v>1</v>
      </c>
      <c r="V295">
        <v>2</v>
      </c>
      <c r="W295">
        <v>2</v>
      </c>
      <c r="X295">
        <v>3</v>
      </c>
      <c r="Y295">
        <v>2</v>
      </c>
      <c r="Z295">
        <v>1</v>
      </c>
      <c r="AA295">
        <v>2</v>
      </c>
      <c r="AB295">
        <v>3</v>
      </c>
      <c r="AC295">
        <v>2</v>
      </c>
      <c r="AD295">
        <v>2</v>
      </c>
      <c r="AE295">
        <v>2</v>
      </c>
      <c r="AF295">
        <v>3</v>
      </c>
      <c r="AG295">
        <v>0</v>
      </c>
      <c r="AH295">
        <v>17.39</v>
      </c>
    </row>
    <row r="296" spans="1:34">
      <c r="A296" t="s">
        <v>1513</v>
      </c>
      <c r="B296" s="5" t="str">
        <f>VLOOKUP(C296,[1]Sheet1!$C$2:$D$4112,2,FALSE)</f>
        <v>Conserved hypotheticals</v>
      </c>
      <c r="C296" t="s">
        <v>1516</v>
      </c>
      <c r="D296" t="s">
        <v>1514</v>
      </c>
      <c r="E296" t="s">
        <v>1515</v>
      </c>
      <c r="F296">
        <v>17.280999999999999</v>
      </c>
      <c r="G296">
        <v>50.3</v>
      </c>
      <c r="H296">
        <v>23.548870000000001</v>
      </c>
      <c r="I296">
        <v>22.460819999999998</v>
      </c>
      <c r="J296">
        <v>23.794519999999999</v>
      </c>
      <c r="K296">
        <v>23.61684</v>
      </c>
      <c r="L296">
        <v>21.996659999999999</v>
      </c>
      <c r="M296">
        <v>23.49399</v>
      </c>
      <c r="N296">
        <v>22.609279999999998</v>
      </c>
      <c r="O296">
        <v>23.437329999999999</v>
      </c>
      <c r="P296">
        <v>23.322369999999999</v>
      </c>
      <c r="Q296">
        <v>23.25911</v>
      </c>
      <c r="R296">
        <v>22.94942</v>
      </c>
      <c r="S296">
        <v>21.882110000000001</v>
      </c>
      <c r="T296">
        <v>5</v>
      </c>
      <c r="U296">
        <v>5</v>
      </c>
      <c r="V296">
        <v>4</v>
      </c>
      <c r="W296">
        <v>4</v>
      </c>
      <c r="X296">
        <v>4</v>
      </c>
      <c r="Y296">
        <v>4</v>
      </c>
      <c r="Z296">
        <v>4</v>
      </c>
      <c r="AA296">
        <v>3</v>
      </c>
      <c r="AB296">
        <v>3</v>
      </c>
      <c r="AC296">
        <v>4</v>
      </c>
      <c r="AD296">
        <v>3</v>
      </c>
      <c r="AE296">
        <v>5</v>
      </c>
      <c r="AF296">
        <v>5</v>
      </c>
      <c r="AG296">
        <v>0</v>
      </c>
      <c r="AH296">
        <v>32.258000000000003</v>
      </c>
    </row>
    <row r="297" spans="1:34">
      <c r="A297" t="s">
        <v>1517</v>
      </c>
      <c r="B297" s="5" t="str">
        <f>VLOOKUP(C297,[1]Sheet1!$C$2:$D$4112,2,FALSE)</f>
        <v>lipid metabolism</v>
      </c>
      <c r="C297" t="s">
        <v>1520</v>
      </c>
      <c r="D297" t="s">
        <v>1518</v>
      </c>
      <c r="E297" t="s">
        <v>1519</v>
      </c>
      <c r="F297">
        <v>80.602999999999994</v>
      </c>
      <c r="G297">
        <v>31.2</v>
      </c>
      <c r="H297">
        <v>25.3932</v>
      </c>
      <c r="I297">
        <v>24.343540000000001</v>
      </c>
      <c r="J297">
        <v>25.060690000000001</v>
      </c>
      <c r="K297">
        <v>24.442340000000002</v>
      </c>
      <c r="L297">
        <v>21.210329999999999</v>
      </c>
      <c r="M297">
        <v>24.425540000000002</v>
      </c>
      <c r="N297">
        <v>23.71649</v>
      </c>
      <c r="O297">
        <v>24.007529999999999</v>
      </c>
      <c r="P297">
        <v>25.098649999999999</v>
      </c>
      <c r="Q297">
        <v>23.591259999999998</v>
      </c>
      <c r="R297">
        <v>24.07863</v>
      </c>
      <c r="S297">
        <v>22.409790000000001</v>
      </c>
      <c r="T297">
        <v>14</v>
      </c>
      <c r="U297">
        <v>7</v>
      </c>
      <c r="V297">
        <v>6</v>
      </c>
      <c r="W297">
        <v>11</v>
      </c>
      <c r="X297">
        <v>9</v>
      </c>
      <c r="Y297">
        <v>8</v>
      </c>
      <c r="Z297">
        <v>9</v>
      </c>
      <c r="AA297">
        <v>5</v>
      </c>
      <c r="AB297">
        <v>8</v>
      </c>
      <c r="AC297">
        <v>5</v>
      </c>
      <c r="AD297">
        <v>8</v>
      </c>
      <c r="AE297">
        <v>9</v>
      </c>
      <c r="AF297">
        <v>6</v>
      </c>
      <c r="AG297">
        <v>0</v>
      </c>
      <c r="AH297">
        <v>161.28</v>
      </c>
    </row>
    <row r="298" spans="1:34">
      <c r="A298" t="s">
        <v>1521</v>
      </c>
      <c r="B298" s="5" t="str">
        <f>VLOOKUP(C298,[1]Sheet1!$C$2:$D$4112,2,FALSE)</f>
        <v>Conserved hypotheticals</v>
      </c>
      <c r="C298" t="s">
        <v>1524</v>
      </c>
      <c r="D298" t="s">
        <v>1522</v>
      </c>
      <c r="E298" t="s">
        <v>1523</v>
      </c>
      <c r="F298">
        <v>7.4671000000000003</v>
      </c>
      <c r="G298">
        <v>63.9</v>
      </c>
      <c r="H298">
        <v>17.298400000000001</v>
      </c>
      <c r="I298">
        <v>17.25525</v>
      </c>
      <c r="J298">
        <v>17.104520000000001</v>
      </c>
      <c r="K298">
        <v>15.10079</v>
      </c>
      <c r="L298">
        <v>23.201689999999999</v>
      </c>
      <c r="M298">
        <v>18.556480000000001</v>
      </c>
      <c r="N298">
        <v>17.411210000000001</v>
      </c>
      <c r="O298">
        <v>15.98644</v>
      </c>
      <c r="P298">
        <v>18.153880000000001</v>
      </c>
      <c r="Q298">
        <v>18.449760000000001</v>
      </c>
      <c r="R298">
        <v>18.38043</v>
      </c>
      <c r="S298">
        <v>17.387339999999998</v>
      </c>
      <c r="T298">
        <v>4</v>
      </c>
      <c r="U298">
        <v>4</v>
      </c>
      <c r="V298">
        <v>2</v>
      </c>
      <c r="W298">
        <v>4</v>
      </c>
      <c r="X298">
        <v>2</v>
      </c>
      <c r="Y298">
        <v>4</v>
      </c>
      <c r="Z298">
        <v>4</v>
      </c>
      <c r="AA298">
        <v>3</v>
      </c>
      <c r="AB298">
        <v>3</v>
      </c>
      <c r="AC298">
        <v>2</v>
      </c>
      <c r="AD298">
        <v>0</v>
      </c>
      <c r="AE298">
        <v>4</v>
      </c>
      <c r="AF298">
        <v>3</v>
      </c>
      <c r="AG298">
        <v>0</v>
      </c>
      <c r="AH298">
        <v>30.114999999999998</v>
      </c>
    </row>
    <row r="299" spans="1:34">
      <c r="A299" t="s">
        <v>1525</v>
      </c>
      <c r="B299" s="5" t="str">
        <f>VLOOKUP(C299,[1]Sheet1!$C$2:$D$4112,2,FALSE)</f>
        <v>Conserved hypotheticals</v>
      </c>
      <c r="C299" t="s">
        <v>1528</v>
      </c>
      <c r="D299" t="s">
        <v>1526</v>
      </c>
      <c r="E299" t="s">
        <v>1527</v>
      </c>
      <c r="F299">
        <v>25.969000000000001</v>
      </c>
      <c r="G299">
        <v>47.2</v>
      </c>
      <c r="H299">
        <v>22.627870000000001</v>
      </c>
      <c r="I299">
        <v>19.389530000000001</v>
      </c>
      <c r="J299">
        <v>21.954650000000001</v>
      </c>
      <c r="K299">
        <v>22.241969999999998</v>
      </c>
      <c r="L299">
        <v>22.201409999999999</v>
      </c>
      <c r="M299">
        <v>22.01182</v>
      </c>
      <c r="N299">
        <v>21.12518</v>
      </c>
      <c r="O299">
        <v>22.524229999999999</v>
      </c>
      <c r="P299">
        <v>19.323119999999999</v>
      </c>
      <c r="Q299">
        <v>18.754850000000001</v>
      </c>
      <c r="R299">
        <v>23.058389999999999</v>
      </c>
      <c r="S299">
        <v>21.953009999999999</v>
      </c>
      <c r="T299">
        <v>9</v>
      </c>
      <c r="U299">
        <v>3</v>
      </c>
      <c r="V299">
        <v>0</v>
      </c>
      <c r="W299">
        <v>5</v>
      </c>
      <c r="X299">
        <v>4</v>
      </c>
      <c r="Y299">
        <v>6</v>
      </c>
      <c r="Z299">
        <v>5</v>
      </c>
      <c r="AA299">
        <v>1</v>
      </c>
      <c r="AB299">
        <v>1</v>
      </c>
      <c r="AC299">
        <v>1</v>
      </c>
      <c r="AD299">
        <v>2</v>
      </c>
      <c r="AE299">
        <v>5</v>
      </c>
      <c r="AF299">
        <v>4</v>
      </c>
      <c r="AG299">
        <v>0</v>
      </c>
      <c r="AH299">
        <v>23.545000000000002</v>
      </c>
    </row>
    <row r="300" spans="1:34">
      <c r="A300" t="s">
        <v>1529</v>
      </c>
      <c r="B300" s="5" t="str">
        <f>VLOOKUP(C300,[1]Sheet1!$C$2:$D$4112,2,FALSE)</f>
        <v>cell wall and cell processes</v>
      </c>
      <c r="C300" t="s">
        <v>1532</v>
      </c>
      <c r="D300" t="s">
        <v>1530</v>
      </c>
      <c r="E300" t="s">
        <v>1531</v>
      </c>
      <c r="F300">
        <v>36.405000000000001</v>
      </c>
      <c r="G300">
        <v>29.1</v>
      </c>
      <c r="H300">
        <v>20.278549999999999</v>
      </c>
      <c r="I300">
        <v>19.432490000000001</v>
      </c>
      <c r="J300">
        <v>17.67043</v>
      </c>
      <c r="K300">
        <v>21.659970000000001</v>
      </c>
      <c r="L300">
        <v>22.466229999999999</v>
      </c>
      <c r="M300">
        <v>22.93186</v>
      </c>
      <c r="N300">
        <v>19.35547</v>
      </c>
      <c r="O300">
        <v>21.394670000000001</v>
      </c>
      <c r="P300">
        <v>18.766929999999999</v>
      </c>
      <c r="Q300">
        <v>21.73405</v>
      </c>
      <c r="R300">
        <v>21.33342</v>
      </c>
      <c r="S300">
        <v>21.55978</v>
      </c>
      <c r="T300">
        <v>6</v>
      </c>
      <c r="U300">
        <v>1</v>
      </c>
      <c r="V300">
        <v>1</v>
      </c>
      <c r="W300">
        <v>1</v>
      </c>
      <c r="X300">
        <v>3</v>
      </c>
      <c r="Y300">
        <v>3</v>
      </c>
      <c r="Z300">
        <v>3</v>
      </c>
      <c r="AA300">
        <v>1</v>
      </c>
      <c r="AB300">
        <v>3</v>
      </c>
      <c r="AC300">
        <v>1</v>
      </c>
      <c r="AD300">
        <v>3</v>
      </c>
      <c r="AE300">
        <v>4</v>
      </c>
      <c r="AF300">
        <v>3</v>
      </c>
      <c r="AG300">
        <v>0</v>
      </c>
      <c r="AH300">
        <v>69.67</v>
      </c>
    </row>
    <row r="301" spans="1:34">
      <c r="A301" t="s">
        <v>1533</v>
      </c>
      <c r="B301" s="5" t="str">
        <f>VLOOKUP(C301,[1]Sheet1!$C$2:$D$4112,2,FALSE)</f>
        <v>intermediary metabolism and respiration</v>
      </c>
      <c r="C301" t="s">
        <v>1536</v>
      </c>
      <c r="D301" t="s">
        <v>1534</v>
      </c>
      <c r="E301" t="s">
        <v>1535</v>
      </c>
      <c r="F301">
        <v>34.112000000000002</v>
      </c>
      <c r="G301">
        <v>37.200000000000003</v>
      </c>
      <c r="H301">
        <v>21.188040000000001</v>
      </c>
      <c r="I301">
        <v>20.796060000000001</v>
      </c>
      <c r="J301">
        <v>20.70354</v>
      </c>
      <c r="K301">
        <v>21.403379999999999</v>
      </c>
      <c r="L301">
        <v>18.303080000000001</v>
      </c>
      <c r="M301">
        <v>21.937940000000001</v>
      </c>
      <c r="N301">
        <v>21.137840000000001</v>
      </c>
      <c r="O301">
        <v>21.27657</v>
      </c>
      <c r="P301">
        <v>21.445820000000001</v>
      </c>
      <c r="Q301">
        <v>21.26877</v>
      </c>
      <c r="R301">
        <v>21.176400000000001</v>
      </c>
      <c r="S301">
        <v>17.672699999999999</v>
      </c>
      <c r="T301">
        <v>8</v>
      </c>
      <c r="U301">
        <v>2</v>
      </c>
      <c r="V301">
        <v>2</v>
      </c>
      <c r="W301">
        <v>2</v>
      </c>
      <c r="X301">
        <v>4</v>
      </c>
      <c r="Y301">
        <v>4</v>
      </c>
      <c r="Z301">
        <v>4</v>
      </c>
      <c r="AA301">
        <v>2</v>
      </c>
      <c r="AB301">
        <v>2</v>
      </c>
      <c r="AC301">
        <v>3</v>
      </c>
      <c r="AD301">
        <v>2</v>
      </c>
      <c r="AE301">
        <v>3</v>
      </c>
      <c r="AF301">
        <v>1</v>
      </c>
      <c r="AG301">
        <v>0</v>
      </c>
      <c r="AH301">
        <v>51.835000000000001</v>
      </c>
    </row>
    <row r="302" spans="1:34">
      <c r="A302" t="s">
        <v>1537</v>
      </c>
      <c r="B302" s="5" t="str">
        <f>VLOOKUP(C302,[1]Sheet1!$C$2:$D$4112,2,FALSE)</f>
        <v>cell wall and cell processes</v>
      </c>
      <c r="C302" t="s">
        <v>1540</v>
      </c>
      <c r="D302" t="s">
        <v>1538</v>
      </c>
      <c r="E302" t="s">
        <v>1539</v>
      </c>
      <c r="F302">
        <v>19.797999999999998</v>
      </c>
      <c r="G302">
        <v>25.9</v>
      </c>
      <c r="H302">
        <v>25.656600000000001</v>
      </c>
      <c r="I302">
        <v>23.713979999999999</v>
      </c>
      <c r="J302">
        <v>25.535910000000001</v>
      </c>
      <c r="K302">
        <v>25.674330000000001</v>
      </c>
      <c r="L302">
        <v>20.466830000000002</v>
      </c>
      <c r="M302">
        <v>27.117830000000001</v>
      </c>
      <c r="N302">
        <v>23.435300000000002</v>
      </c>
      <c r="O302">
        <v>26.184349999999998</v>
      </c>
      <c r="P302">
        <v>24.647189999999998</v>
      </c>
      <c r="Q302">
        <v>25.28856</v>
      </c>
      <c r="R302">
        <v>21.965009999999999</v>
      </c>
      <c r="S302">
        <v>24.03633</v>
      </c>
      <c r="T302">
        <v>2</v>
      </c>
      <c r="U302">
        <v>2</v>
      </c>
      <c r="V302">
        <v>2</v>
      </c>
      <c r="W302">
        <v>2</v>
      </c>
      <c r="X302">
        <v>2</v>
      </c>
      <c r="Y302">
        <v>1</v>
      </c>
      <c r="Z302">
        <v>2</v>
      </c>
      <c r="AA302">
        <v>2</v>
      </c>
      <c r="AB302">
        <v>2</v>
      </c>
      <c r="AC302">
        <v>2</v>
      </c>
      <c r="AD302">
        <v>2</v>
      </c>
      <c r="AE302">
        <v>2</v>
      </c>
      <c r="AF302">
        <v>1</v>
      </c>
      <c r="AG302">
        <v>0</v>
      </c>
      <c r="AH302">
        <v>38.281999999999996</v>
      </c>
    </row>
    <row r="303" spans="1:34">
      <c r="A303" t="s">
        <v>1541</v>
      </c>
      <c r="B303" s="5" t="str">
        <f>VLOOKUP(C303,[1]Sheet1!$C$2:$D$4112,2,FALSE)</f>
        <v>Conserved hypotheticals</v>
      </c>
      <c r="C303" t="s">
        <v>1544</v>
      </c>
      <c r="D303" t="s">
        <v>1542</v>
      </c>
      <c r="E303" t="s">
        <v>1543</v>
      </c>
      <c r="F303">
        <v>16.625</v>
      </c>
      <c r="G303">
        <v>63.2</v>
      </c>
      <c r="H303">
        <v>23.99662</v>
      </c>
      <c r="I303">
        <v>24.838170000000002</v>
      </c>
      <c r="J303">
        <v>23.471599999999999</v>
      </c>
      <c r="K303">
        <v>24.877500000000001</v>
      </c>
      <c r="L303">
        <v>24.452870000000001</v>
      </c>
      <c r="M303">
        <v>24.193169999999999</v>
      </c>
      <c r="N303">
        <v>25.530830000000002</v>
      </c>
      <c r="O303">
        <v>25.060690000000001</v>
      </c>
      <c r="P303">
        <v>24.52121</v>
      </c>
      <c r="Q303">
        <v>23.533259999999999</v>
      </c>
      <c r="R303">
        <v>24.61223</v>
      </c>
      <c r="S303">
        <v>22.082319999999999</v>
      </c>
      <c r="T303">
        <v>7</v>
      </c>
      <c r="U303">
        <v>3</v>
      </c>
      <c r="V303">
        <v>3</v>
      </c>
      <c r="W303">
        <v>4</v>
      </c>
      <c r="X303">
        <v>3</v>
      </c>
      <c r="Y303">
        <v>6</v>
      </c>
      <c r="Z303">
        <v>5</v>
      </c>
      <c r="AA303">
        <v>2</v>
      </c>
      <c r="AB303">
        <v>3</v>
      </c>
      <c r="AC303">
        <v>2</v>
      </c>
      <c r="AD303">
        <v>3</v>
      </c>
      <c r="AE303">
        <v>5</v>
      </c>
      <c r="AF303">
        <v>2</v>
      </c>
      <c r="AG303">
        <v>0</v>
      </c>
      <c r="AH303">
        <v>104.07</v>
      </c>
    </row>
    <row r="304" spans="1:34">
      <c r="A304" t="s">
        <v>1545</v>
      </c>
      <c r="B304" s="5" t="str">
        <f>VLOOKUP(C304,[1]Sheet1!$C$2:$D$4112,2,FALSE)</f>
        <v>cell wall and cell processes</v>
      </c>
      <c r="C304" t="s">
        <v>1548</v>
      </c>
      <c r="D304" t="s">
        <v>1546</v>
      </c>
      <c r="E304" t="s">
        <v>1547</v>
      </c>
      <c r="F304">
        <v>39.061999999999998</v>
      </c>
      <c r="G304">
        <v>6.5</v>
      </c>
      <c r="H304">
        <v>19.749140000000001</v>
      </c>
      <c r="I304">
        <v>18.683949999999999</v>
      </c>
      <c r="J304">
        <v>18.72784</v>
      </c>
      <c r="K304">
        <v>19.682189999999999</v>
      </c>
      <c r="L304">
        <v>17.156669999999998</v>
      </c>
      <c r="M304">
        <v>20.403639999999999</v>
      </c>
      <c r="N304">
        <v>20.225829999999998</v>
      </c>
      <c r="O304">
        <v>19.733029999999999</v>
      </c>
      <c r="P304">
        <v>20.325749999999999</v>
      </c>
      <c r="Q304">
        <v>20.477540000000001</v>
      </c>
      <c r="R304">
        <v>19.361059999999998</v>
      </c>
      <c r="S304">
        <v>19.436509999999998</v>
      </c>
      <c r="T304">
        <v>2</v>
      </c>
      <c r="U304">
        <v>1</v>
      </c>
      <c r="V304">
        <v>1</v>
      </c>
      <c r="W304">
        <v>0</v>
      </c>
      <c r="X304">
        <v>2</v>
      </c>
      <c r="Y304">
        <v>0</v>
      </c>
      <c r="Z304">
        <v>1</v>
      </c>
      <c r="AA304">
        <v>1</v>
      </c>
      <c r="AB304">
        <v>1</v>
      </c>
      <c r="AC304">
        <v>1</v>
      </c>
      <c r="AD304">
        <v>1</v>
      </c>
      <c r="AE304">
        <v>2</v>
      </c>
      <c r="AF304">
        <v>0</v>
      </c>
      <c r="AG304">
        <v>0</v>
      </c>
      <c r="AH304">
        <v>3.7759999999999998</v>
      </c>
    </row>
    <row r="305" spans="1:34">
      <c r="A305" t="s">
        <v>1549</v>
      </c>
      <c r="B305" s="5" t="str">
        <f>VLOOKUP(C305,[1]Sheet1!$C$2:$D$4112,2,FALSE)</f>
        <v>Regulatory proteins</v>
      </c>
      <c r="C305" t="s">
        <v>1552</v>
      </c>
      <c r="D305" t="s">
        <v>1550</v>
      </c>
      <c r="E305" t="s">
        <v>1551</v>
      </c>
      <c r="F305">
        <v>24.501000000000001</v>
      </c>
      <c r="G305">
        <v>7.1</v>
      </c>
      <c r="H305">
        <v>18.373200000000001</v>
      </c>
      <c r="I305">
        <v>18.706849999999999</v>
      </c>
      <c r="J305">
        <v>20.5793</v>
      </c>
      <c r="K305">
        <v>20.175239999999999</v>
      </c>
      <c r="L305">
        <v>19.285129999999999</v>
      </c>
      <c r="M305">
        <v>18.779319999999998</v>
      </c>
      <c r="N305">
        <v>19.05575</v>
      </c>
      <c r="O305">
        <v>19.58484</v>
      </c>
      <c r="P305">
        <v>19.678719999999998</v>
      </c>
      <c r="Q305">
        <v>20.194179999999999</v>
      </c>
      <c r="R305">
        <v>17.758790000000001</v>
      </c>
      <c r="S305">
        <v>19.013960000000001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0</v>
      </c>
      <c r="Z305">
        <v>1</v>
      </c>
      <c r="AA305">
        <v>1</v>
      </c>
      <c r="AB305">
        <v>1</v>
      </c>
      <c r="AC305">
        <v>1</v>
      </c>
      <c r="AD305">
        <v>1</v>
      </c>
      <c r="AE305">
        <v>1</v>
      </c>
      <c r="AF305">
        <v>1</v>
      </c>
      <c r="AG305">
        <v>0</v>
      </c>
      <c r="AH305">
        <v>17.870999999999999</v>
      </c>
    </row>
    <row r="306" spans="1:34">
      <c r="A306" t="s">
        <v>1553</v>
      </c>
      <c r="B306" s="5" t="str">
        <f>VLOOKUP(C306,[1]Sheet1!$C$2:$D$4112,2,FALSE)</f>
        <v>virulence, detoxification and adaptation</v>
      </c>
      <c r="C306" t="s">
        <v>1556</v>
      </c>
      <c r="D306" t="s">
        <v>1554</v>
      </c>
      <c r="E306" t="s">
        <v>1555</v>
      </c>
      <c r="F306">
        <v>16.896000000000001</v>
      </c>
      <c r="G306">
        <v>69.7</v>
      </c>
      <c r="H306">
        <v>26.825659999999999</v>
      </c>
      <c r="I306">
        <v>28.199339999999999</v>
      </c>
      <c r="J306">
        <v>26.47128</v>
      </c>
      <c r="K306">
        <v>26.864789999999999</v>
      </c>
      <c r="L306">
        <v>27.329370000000001</v>
      </c>
      <c r="M306">
        <v>27.883790000000001</v>
      </c>
      <c r="N306">
        <v>28.696639999999999</v>
      </c>
      <c r="O306">
        <v>27.018080000000001</v>
      </c>
      <c r="P306">
        <v>27.157399999999999</v>
      </c>
      <c r="Q306">
        <v>29.196809999999999</v>
      </c>
      <c r="R306">
        <v>28.606249999999999</v>
      </c>
      <c r="S306">
        <v>27.230039999999999</v>
      </c>
      <c r="T306">
        <v>6</v>
      </c>
      <c r="U306">
        <v>4</v>
      </c>
      <c r="V306">
        <v>4</v>
      </c>
      <c r="W306">
        <v>5</v>
      </c>
      <c r="X306">
        <v>5</v>
      </c>
      <c r="Y306">
        <v>6</v>
      </c>
      <c r="Z306">
        <v>6</v>
      </c>
      <c r="AA306">
        <v>5</v>
      </c>
      <c r="AB306">
        <v>5</v>
      </c>
      <c r="AC306">
        <v>5</v>
      </c>
      <c r="AD306">
        <v>4</v>
      </c>
      <c r="AE306">
        <v>5</v>
      </c>
      <c r="AF306">
        <v>5</v>
      </c>
      <c r="AG306">
        <v>0</v>
      </c>
      <c r="AH306">
        <v>185.45</v>
      </c>
    </row>
    <row r="307" spans="1:34">
      <c r="A307" t="s">
        <v>1557</v>
      </c>
      <c r="B307" s="5" t="str">
        <f>VLOOKUP(C307,[1]Sheet1!$C$2:$D$4112,2,FALSE)</f>
        <v>Conserved hypotheticals</v>
      </c>
      <c r="C307" t="s">
        <v>1558</v>
      </c>
      <c r="D307" t="s">
        <v>273</v>
      </c>
      <c r="E307" t="s">
        <v>274</v>
      </c>
      <c r="F307">
        <v>20.106000000000002</v>
      </c>
      <c r="G307">
        <v>45.3</v>
      </c>
      <c r="H307">
        <v>23.445689999999999</v>
      </c>
      <c r="I307">
        <v>23.42137</v>
      </c>
      <c r="J307">
        <v>21.887889999999999</v>
      </c>
      <c r="K307">
        <v>24.001100000000001</v>
      </c>
      <c r="L307">
        <v>24.431290000000001</v>
      </c>
      <c r="M307">
        <v>24.088529999999999</v>
      </c>
      <c r="N307">
        <v>19.895610000000001</v>
      </c>
      <c r="O307">
        <v>23.92597</v>
      </c>
      <c r="P307">
        <v>23.169619999999998</v>
      </c>
      <c r="Q307">
        <v>23.61054</v>
      </c>
      <c r="R307">
        <v>18.342939999999999</v>
      </c>
      <c r="S307">
        <v>19.257400000000001</v>
      </c>
      <c r="T307">
        <v>6</v>
      </c>
      <c r="U307">
        <v>2</v>
      </c>
      <c r="V307">
        <v>2</v>
      </c>
      <c r="W307">
        <v>4</v>
      </c>
      <c r="X307">
        <v>3</v>
      </c>
      <c r="Y307">
        <v>5</v>
      </c>
      <c r="Z307">
        <v>2</v>
      </c>
      <c r="AA307">
        <v>1</v>
      </c>
      <c r="AB307">
        <v>3</v>
      </c>
      <c r="AC307">
        <v>2</v>
      </c>
      <c r="AD307">
        <v>3</v>
      </c>
      <c r="AE307">
        <v>1</v>
      </c>
      <c r="AF307">
        <v>1</v>
      </c>
      <c r="AG307">
        <v>0</v>
      </c>
      <c r="AH307">
        <v>24.638000000000002</v>
      </c>
    </row>
    <row r="308" spans="1:34">
      <c r="A308" t="s">
        <v>1559</v>
      </c>
      <c r="B308" s="5" t="str">
        <f>VLOOKUP(C308,[1]Sheet1!$C$2:$D$4112,2,FALSE)</f>
        <v>Conserved hypotheticals</v>
      </c>
      <c r="C308" t="s">
        <v>1562</v>
      </c>
      <c r="D308" t="s">
        <v>1560</v>
      </c>
      <c r="E308" t="s">
        <v>1561</v>
      </c>
      <c r="F308">
        <v>9.3657000000000004</v>
      </c>
      <c r="G308">
        <v>67.8</v>
      </c>
      <c r="H308">
        <v>18.67436</v>
      </c>
      <c r="I308">
        <v>19.035740000000001</v>
      </c>
      <c r="J308">
        <v>18.320779999999999</v>
      </c>
      <c r="K308">
        <v>19.207529999999998</v>
      </c>
      <c r="L308">
        <v>19.8246</v>
      </c>
      <c r="M308">
        <v>18.998239999999999</v>
      </c>
      <c r="N308">
        <v>20.13702</v>
      </c>
      <c r="O308">
        <v>20.749359999999999</v>
      </c>
      <c r="P308">
        <v>20.6005</v>
      </c>
      <c r="Q308">
        <v>20.75263</v>
      </c>
      <c r="R308">
        <v>19.94163</v>
      </c>
      <c r="S308">
        <v>20.965219999999999</v>
      </c>
      <c r="T308">
        <v>5</v>
      </c>
      <c r="U308">
        <v>1</v>
      </c>
      <c r="V308">
        <v>0</v>
      </c>
      <c r="W308">
        <v>2</v>
      </c>
      <c r="X308">
        <v>3</v>
      </c>
      <c r="Y308">
        <v>5</v>
      </c>
      <c r="Z308">
        <v>3</v>
      </c>
      <c r="AA308">
        <v>1</v>
      </c>
      <c r="AB308">
        <v>2</v>
      </c>
      <c r="AC308">
        <v>2</v>
      </c>
      <c r="AD308">
        <v>2</v>
      </c>
      <c r="AE308">
        <v>5</v>
      </c>
      <c r="AF308">
        <v>3</v>
      </c>
      <c r="AG308">
        <v>0</v>
      </c>
      <c r="AH308">
        <v>25.026</v>
      </c>
    </row>
    <row r="309" spans="1:34">
      <c r="A309" t="s">
        <v>1563</v>
      </c>
      <c r="B309" s="5" t="str">
        <f>VLOOKUP(C309,[1]Sheet1!$C$2:$D$4112,2,FALSE)</f>
        <v>intermediary metabolism and respiration</v>
      </c>
      <c r="C309" t="s">
        <v>1566</v>
      </c>
      <c r="D309" t="s">
        <v>1564</v>
      </c>
      <c r="E309" t="s">
        <v>1565</v>
      </c>
      <c r="F309">
        <v>45.378</v>
      </c>
      <c r="G309">
        <v>24.4</v>
      </c>
      <c r="H309">
        <v>17.310120000000001</v>
      </c>
      <c r="I309">
        <v>18.59526</v>
      </c>
      <c r="J309">
        <v>20.4864</v>
      </c>
      <c r="K309">
        <v>18.16817</v>
      </c>
      <c r="L309">
        <v>19.031359999999999</v>
      </c>
      <c r="M309">
        <v>20.77628</v>
      </c>
      <c r="N309">
        <v>19.363250000000001</v>
      </c>
      <c r="O309">
        <v>18.636880000000001</v>
      </c>
      <c r="P309">
        <v>18.871700000000001</v>
      </c>
      <c r="Q309">
        <v>18.988769999999999</v>
      </c>
      <c r="R309">
        <v>22.906980000000001</v>
      </c>
      <c r="S309">
        <v>21.876429999999999</v>
      </c>
      <c r="T309">
        <v>6</v>
      </c>
      <c r="U309">
        <v>1</v>
      </c>
      <c r="V309">
        <v>0</v>
      </c>
      <c r="W309">
        <v>4</v>
      </c>
      <c r="X309">
        <v>1</v>
      </c>
      <c r="Y309">
        <v>4</v>
      </c>
      <c r="Z309">
        <v>2</v>
      </c>
      <c r="AA309">
        <v>1</v>
      </c>
      <c r="AB309">
        <v>1</v>
      </c>
      <c r="AC309">
        <v>1</v>
      </c>
      <c r="AD309">
        <v>1</v>
      </c>
      <c r="AE309">
        <v>3</v>
      </c>
      <c r="AF309">
        <v>3</v>
      </c>
      <c r="AG309">
        <v>0</v>
      </c>
      <c r="AH309">
        <v>59.801000000000002</v>
      </c>
    </row>
    <row r="310" spans="1:34">
      <c r="A310" t="s">
        <v>1567</v>
      </c>
      <c r="B310" s="5" t="str">
        <f>VLOOKUP(C310,[1]Sheet1!$C$2:$D$4112,2,FALSE)</f>
        <v>Conserved hypotheticals</v>
      </c>
      <c r="C310" t="s">
        <v>1570</v>
      </c>
      <c r="D310" t="s">
        <v>1568</v>
      </c>
      <c r="E310" t="s">
        <v>1569</v>
      </c>
      <c r="F310">
        <v>27.253</v>
      </c>
      <c r="G310">
        <v>36.4</v>
      </c>
      <c r="H310">
        <v>21.70797</v>
      </c>
      <c r="I310">
        <v>23.173639999999999</v>
      </c>
      <c r="J310">
        <v>21.783049999999999</v>
      </c>
      <c r="K310">
        <v>20.85886</v>
      </c>
      <c r="L310">
        <v>24.86524</v>
      </c>
      <c r="M310">
        <v>24.17501</v>
      </c>
      <c r="N310">
        <v>25.064640000000001</v>
      </c>
      <c r="O310">
        <v>21.847049999999999</v>
      </c>
      <c r="P310">
        <v>22.643840000000001</v>
      </c>
      <c r="Q310">
        <v>22.69051</v>
      </c>
      <c r="R310">
        <v>24.61026</v>
      </c>
      <c r="S310">
        <v>22.384799999999998</v>
      </c>
      <c r="T310">
        <v>7</v>
      </c>
      <c r="U310">
        <v>4</v>
      </c>
      <c r="V310">
        <v>1</v>
      </c>
      <c r="W310">
        <v>5</v>
      </c>
      <c r="X310">
        <v>4</v>
      </c>
      <c r="Y310">
        <v>7</v>
      </c>
      <c r="Z310">
        <v>3</v>
      </c>
      <c r="AA310">
        <v>1</v>
      </c>
      <c r="AB310">
        <v>1</v>
      </c>
      <c r="AC310">
        <v>2</v>
      </c>
      <c r="AD310">
        <v>1</v>
      </c>
      <c r="AE310">
        <v>5</v>
      </c>
      <c r="AF310">
        <v>3</v>
      </c>
      <c r="AG310">
        <v>0</v>
      </c>
      <c r="AH310">
        <v>47.704000000000001</v>
      </c>
    </row>
    <row r="311" spans="1:34">
      <c r="A311" t="s">
        <v>1571</v>
      </c>
      <c r="B311" s="5" t="str">
        <f>VLOOKUP(C311,[1]Sheet1!$C$2:$D$4112,2,FALSE)</f>
        <v>lipid metabolism</v>
      </c>
      <c r="C311" t="s">
        <v>1574</v>
      </c>
      <c r="D311" t="s">
        <v>1572</v>
      </c>
      <c r="E311" t="s">
        <v>1573</v>
      </c>
      <c r="F311">
        <v>59.624000000000002</v>
      </c>
      <c r="G311">
        <v>18.2</v>
      </c>
      <c r="H311">
        <v>19.343029999999999</v>
      </c>
      <c r="I311">
        <v>19.198090000000001</v>
      </c>
      <c r="J311">
        <v>18.253219999999999</v>
      </c>
      <c r="K311">
        <v>18.706710000000001</v>
      </c>
      <c r="L311">
        <v>18.307590000000001</v>
      </c>
      <c r="M311">
        <v>18.878430000000002</v>
      </c>
      <c r="N311">
        <v>19.172519999999999</v>
      </c>
      <c r="O311">
        <v>18.366700000000002</v>
      </c>
      <c r="P311">
        <v>19.121079999999999</v>
      </c>
      <c r="Q311">
        <v>19.21452</v>
      </c>
      <c r="R311">
        <v>19.10398</v>
      </c>
      <c r="S311">
        <v>18.944109999999998</v>
      </c>
      <c r="T311">
        <v>8</v>
      </c>
      <c r="U311">
        <v>0</v>
      </c>
      <c r="V311">
        <v>0</v>
      </c>
      <c r="W311">
        <v>2</v>
      </c>
      <c r="X311">
        <v>2</v>
      </c>
      <c r="Y311">
        <v>7</v>
      </c>
      <c r="Z311">
        <v>2</v>
      </c>
      <c r="AA311">
        <v>0</v>
      </c>
      <c r="AB311">
        <v>1</v>
      </c>
      <c r="AC311">
        <v>0</v>
      </c>
      <c r="AD311">
        <v>0</v>
      </c>
      <c r="AE311">
        <v>3</v>
      </c>
      <c r="AF311">
        <v>1</v>
      </c>
      <c r="AG311">
        <v>0</v>
      </c>
      <c r="AH311">
        <v>25.484999999999999</v>
      </c>
    </row>
    <row r="312" spans="1:34">
      <c r="A312" t="s">
        <v>1575</v>
      </c>
      <c r="B312" s="5" t="str">
        <f>VLOOKUP(C312,[1]Sheet1!$C$2:$D$4112,2,FALSE)</f>
        <v>Conserved hypotheticals</v>
      </c>
      <c r="C312" t="s">
        <v>1578</v>
      </c>
      <c r="D312" t="s">
        <v>1576</v>
      </c>
      <c r="E312" t="s">
        <v>1577</v>
      </c>
      <c r="F312">
        <v>31.048999999999999</v>
      </c>
      <c r="G312">
        <v>18.600000000000001</v>
      </c>
      <c r="H312">
        <v>20.074719999999999</v>
      </c>
      <c r="I312">
        <v>22.948530000000002</v>
      </c>
      <c r="J312">
        <v>17.176729999999999</v>
      </c>
      <c r="K312">
        <v>22.918759999999999</v>
      </c>
      <c r="L312">
        <v>19.402100000000001</v>
      </c>
      <c r="M312">
        <v>21.745830000000002</v>
      </c>
      <c r="N312">
        <v>22.153690000000001</v>
      </c>
      <c r="O312">
        <v>22.293030000000002</v>
      </c>
      <c r="P312">
        <v>22.452819999999999</v>
      </c>
      <c r="Q312">
        <v>22.299389999999999</v>
      </c>
      <c r="R312">
        <v>20.64368</v>
      </c>
      <c r="S312">
        <v>18.91977</v>
      </c>
      <c r="T312">
        <v>3</v>
      </c>
      <c r="U312">
        <v>1</v>
      </c>
      <c r="V312">
        <v>3</v>
      </c>
      <c r="W312">
        <v>1</v>
      </c>
      <c r="X312">
        <v>2</v>
      </c>
      <c r="Y312">
        <v>2</v>
      </c>
      <c r="Z312">
        <v>2</v>
      </c>
      <c r="AA312">
        <v>2</v>
      </c>
      <c r="AB312">
        <v>3</v>
      </c>
      <c r="AC312">
        <v>2</v>
      </c>
      <c r="AD312">
        <v>2</v>
      </c>
      <c r="AE312">
        <v>3</v>
      </c>
      <c r="AF312">
        <v>0</v>
      </c>
      <c r="AG312">
        <v>0</v>
      </c>
      <c r="AH312">
        <v>20.693999999999999</v>
      </c>
    </row>
    <row r="313" spans="1:34">
      <c r="A313" t="s">
        <v>1579</v>
      </c>
      <c r="B313" s="5" t="str">
        <f>VLOOKUP(C313,[1]Sheet1!$C$2:$D$4112,2,FALSE)</f>
        <v>intermediary metabolism and respiration</v>
      </c>
      <c r="C313" t="s">
        <v>1582</v>
      </c>
      <c r="D313" t="s">
        <v>1580</v>
      </c>
      <c r="E313" t="s">
        <v>1581</v>
      </c>
      <c r="F313">
        <v>55.847999999999999</v>
      </c>
      <c r="G313">
        <v>27.1</v>
      </c>
      <c r="H313">
        <v>19.5427</v>
      </c>
      <c r="I313">
        <v>18.340019999999999</v>
      </c>
      <c r="J313">
        <v>20.789870000000001</v>
      </c>
      <c r="K313">
        <v>21.853539999999999</v>
      </c>
      <c r="L313">
        <v>20.446580000000001</v>
      </c>
      <c r="M313">
        <v>21.294630000000002</v>
      </c>
      <c r="N313">
        <v>19.847169999999998</v>
      </c>
      <c r="O313">
        <v>21.331230000000001</v>
      </c>
      <c r="P313">
        <v>20.593769999999999</v>
      </c>
      <c r="Q313">
        <v>20.9878</v>
      </c>
      <c r="R313">
        <v>21.949529999999999</v>
      </c>
      <c r="S313">
        <v>20.581050000000001</v>
      </c>
      <c r="T313">
        <v>10</v>
      </c>
      <c r="U313">
        <v>2</v>
      </c>
      <c r="V313">
        <v>1</v>
      </c>
      <c r="W313">
        <v>4</v>
      </c>
      <c r="X313">
        <v>4</v>
      </c>
      <c r="Y313">
        <v>7</v>
      </c>
      <c r="Z313">
        <v>5</v>
      </c>
      <c r="AA313">
        <v>1</v>
      </c>
      <c r="AB313">
        <v>2</v>
      </c>
      <c r="AC313">
        <v>2</v>
      </c>
      <c r="AD313">
        <v>2</v>
      </c>
      <c r="AE313">
        <v>4</v>
      </c>
      <c r="AF313">
        <v>7</v>
      </c>
      <c r="AG313">
        <v>0</v>
      </c>
      <c r="AH313">
        <v>51.101999999999997</v>
      </c>
    </row>
    <row r="314" spans="1:34">
      <c r="A314" t="s">
        <v>1583</v>
      </c>
      <c r="B314" s="5" t="str">
        <f>VLOOKUP(C314,[1]Sheet1!$C$2:$D$4112,2,FALSE)</f>
        <v>Conserved hypotheticals</v>
      </c>
      <c r="C314" t="s">
        <v>1586</v>
      </c>
      <c r="D314" t="s">
        <v>1584</v>
      </c>
      <c r="E314" t="s">
        <v>1585</v>
      </c>
      <c r="F314">
        <v>37.521999999999998</v>
      </c>
      <c r="G314">
        <v>23.6</v>
      </c>
      <c r="H314">
        <v>19.10641</v>
      </c>
      <c r="I314">
        <v>19.575040000000001</v>
      </c>
      <c r="J314">
        <v>17.37067</v>
      </c>
      <c r="K314">
        <v>18.951170000000001</v>
      </c>
      <c r="L314">
        <v>19.324919999999999</v>
      </c>
      <c r="M314">
        <v>18.910990000000002</v>
      </c>
      <c r="N314">
        <v>19.50395</v>
      </c>
      <c r="O314">
        <v>18.143249999999998</v>
      </c>
      <c r="P314">
        <v>19.772259999999999</v>
      </c>
      <c r="Q314">
        <v>19.157209999999999</v>
      </c>
      <c r="R314">
        <v>17.1325</v>
      </c>
      <c r="S314">
        <v>17.621490000000001</v>
      </c>
      <c r="T314">
        <v>6</v>
      </c>
      <c r="U314">
        <v>1</v>
      </c>
      <c r="V314">
        <v>0</v>
      </c>
      <c r="W314">
        <v>2</v>
      </c>
      <c r="X314">
        <v>2</v>
      </c>
      <c r="Y314">
        <v>3</v>
      </c>
      <c r="Z314">
        <v>1</v>
      </c>
      <c r="AA314">
        <v>1</v>
      </c>
      <c r="AB314">
        <v>2</v>
      </c>
      <c r="AC314">
        <v>0</v>
      </c>
      <c r="AD314">
        <v>1</v>
      </c>
      <c r="AE314">
        <v>1</v>
      </c>
      <c r="AF314">
        <v>2</v>
      </c>
      <c r="AG314">
        <v>0</v>
      </c>
      <c r="AH314">
        <v>13.082000000000001</v>
      </c>
    </row>
    <row r="315" spans="1:34">
      <c r="A315" t="s">
        <v>1587</v>
      </c>
      <c r="B315" s="5" t="str">
        <f>VLOOKUP(C315,[1]Sheet1!$C$2:$D$4112,2,FALSE)</f>
        <v>intermediary metabolism and respiration</v>
      </c>
      <c r="C315" t="s">
        <v>1590</v>
      </c>
      <c r="D315" t="s">
        <v>1588</v>
      </c>
      <c r="E315" t="s">
        <v>1589</v>
      </c>
      <c r="F315">
        <v>50.698999999999998</v>
      </c>
      <c r="G315">
        <v>34.1</v>
      </c>
      <c r="H315">
        <v>24.172650000000001</v>
      </c>
      <c r="I315">
        <v>23.371860000000002</v>
      </c>
      <c r="J315">
        <v>25.19989</v>
      </c>
      <c r="K315">
        <v>24.799469999999999</v>
      </c>
      <c r="L315">
        <v>22.707820000000002</v>
      </c>
      <c r="M315">
        <v>24.227730000000001</v>
      </c>
      <c r="N315">
        <v>22.842130000000001</v>
      </c>
      <c r="O315">
        <v>24.26127</v>
      </c>
      <c r="P315">
        <v>23.992570000000001</v>
      </c>
      <c r="Q315">
        <v>24.107810000000001</v>
      </c>
      <c r="R315">
        <v>22.84562</v>
      </c>
      <c r="S315">
        <v>22.765129999999999</v>
      </c>
      <c r="T315">
        <v>11</v>
      </c>
      <c r="U315">
        <v>3</v>
      </c>
      <c r="V315">
        <v>3</v>
      </c>
      <c r="W315">
        <v>3</v>
      </c>
      <c r="X315">
        <v>4</v>
      </c>
      <c r="Y315">
        <v>6</v>
      </c>
      <c r="Z315">
        <v>4</v>
      </c>
      <c r="AA315">
        <v>2</v>
      </c>
      <c r="AB315">
        <v>3</v>
      </c>
      <c r="AC315">
        <v>4</v>
      </c>
      <c r="AD315">
        <v>2</v>
      </c>
      <c r="AE315">
        <v>8</v>
      </c>
      <c r="AF315">
        <v>4</v>
      </c>
      <c r="AG315">
        <v>0</v>
      </c>
      <c r="AH315">
        <v>191.14</v>
      </c>
    </row>
    <row r="316" spans="1:34">
      <c r="A316" t="s">
        <v>1591</v>
      </c>
      <c r="B316" s="5" t="str">
        <f>VLOOKUP(C316,[1]Sheet1!$C$2:$D$4112,2,FALSE)</f>
        <v>Conserved hypotheticals</v>
      </c>
      <c r="C316" t="s">
        <v>1594</v>
      </c>
      <c r="D316" t="s">
        <v>1592</v>
      </c>
      <c r="E316" t="s">
        <v>1593</v>
      </c>
      <c r="F316">
        <v>25.076000000000001</v>
      </c>
      <c r="G316">
        <v>12.9</v>
      </c>
      <c r="H316">
        <v>18.953189999999999</v>
      </c>
      <c r="I316">
        <v>20.32301</v>
      </c>
      <c r="J316">
        <v>19.214120000000001</v>
      </c>
      <c r="K316">
        <v>18.561219999999999</v>
      </c>
      <c r="L316">
        <v>22.088480000000001</v>
      </c>
      <c r="M316">
        <v>19.70787</v>
      </c>
      <c r="N316">
        <v>19.714659999999999</v>
      </c>
      <c r="O316">
        <v>19.281420000000001</v>
      </c>
      <c r="P316">
        <v>19.773700000000002</v>
      </c>
      <c r="Q316">
        <v>18.744050000000001</v>
      </c>
      <c r="R316">
        <v>22.294350000000001</v>
      </c>
      <c r="S316">
        <v>21.990130000000001</v>
      </c>
      <c r="T316">
        <v>2</v>
      </c>
      <c r="U316">
        <v>2</v>
      </c>
      <c r="V316">
        <v>2</v>
      </c>
      <c r="W316">
        <v>2</v>
      </c>
      <c r="X316">
        <v>1</v>
      </c>
      <c r="Y316">
        <v>2</v>
      </c>
      <c r="Z316">
        <v>2</v>
      </c>
      <c r="AA316">
        <v>1</v>
      </c>
      <c r="AB316">
        <v>0</v>
      </c>
      <c r="AC316">
        <v>2</v>
      </c>
      <c r="AD316">
        <v>0</v>
      </c>
      <c r="AE316">
        <v>2</v>
      </c>
      <c r="AF316">
        <v>2</v>
      </c>
      <c r="AG316">
        <v>0</v>
      </c>
      <c r="AH316">
        <v>12.686</v>
      </c>
    </row>
    <row r="317" spans="1:34">
      <c r="A317" t="s">
        <v>1595</v>
      </c>
      <c r="B317" s="5" t="str">
        <f>VLOOKUP(C317,[1]Sheet1!$C$2:$D$4112,2,FALSE)</f>
        <v>Conserved hypotheticals</v>
      </c>
      <c r="C317" t="s">
        <v>1598</v>
      </c>
      <c r="D317" t="s">
        <v>1596</v>
      </c>
      <c r="E317" t="s">
        <v>1597</v>
      </c>
      <c r="F317">
        <v>71.049000000000007</v>
      </c>
      <c r="G317">
        <v>5.5</v>
      </c>
      <c r="H317">
        <v>22.195589999999999</v>
      </c>
      <c r="I317">
        <v>19.932739999999999</v>
      </c>
      <c r="J317">
        <v>22.39048</v>
      </c>
      <c r="K317">
        <v>20.577179999999998</v>
      </c>
      <c r="L317">
        <v>18.60192</v>
      </c>
      <c r="M317">
        <v>19.67606</v>
      </c>
      <c r="N317">
        <v>19.303799999999999</v>
      </c>
      <c r="O317">
        <v>19.558820000000001</v>
      </c>
      <c r="P317">
        <v>20.111840000000001</v>
      </c>
      <c r="Q317">
        <v>20.30922</v>
      </c>
      <c r="R317">
        <v>17.759229999999999</v>
      </c>
      <c r="S317">
        <v>20.207529999999998</v>
      </c>
      <c r="T317">
        <v>3</v>
      </c>
      <c r="U317">
        <v>1</v>
      </c>
      <c r="V317">
        <v>1</v>
      </c>
      <c r="W317">
        <v>1</v>
      </c>
      <c r="X317">
        <v>3</v>
      </c>
      <c r="Y317">
        <v>0</v>
      </c>
      <c r="Z317">
        <v>1</v>
      </c>
      <c r="AA317">
        <v>1</v>
      </c>
      <c r="AB317">
        <v>3</v>
      </c>
      <c r="AC317">
        <v>1</v>
      </c>
      <c r="AD317">
        <v>1</v>
      </c>
      <c r="AE317">
        <v>1</v>
      </c>
      <c r="AF317">
        <v>1</v>
      </c>
      <c r="AG317">
        <v>0</v>
      </c>
      <c r="AH317">
        <v>57.543999999999997</v>
      </c>
    </row>
    <row r="318" spans="1:34">
      <c r="A318" t="s">
        <v>1599</v>
      </c>
      <c r="B318" s="5" t="str">
        <f>VLOOKUP(C318,[1]Sheet1!$C$2:$D$4112,2,FALSE)</f>
        <v>Conserved hypotheticals</v>
      </c>
      <c r="C318" t="s">
        <v>1602</v>
      </c>
      <c r="D318" t="s">
        <v>1600</v>
      </c>
      <c r="E318" t="s">
        <v>1601</v>
      </c>
      <c r="F318">
        <v>26.033999999999999</v>
      </c>
      <c r="G318">
        <v>48.5</v>
      </c>
      <c r="H318">
        <v>23.81176</v>
      </c>
      <c r="I318">
        <v>22.416869999999999</v>
      </c>
      <c r="J318">
        <v>22.19773</v>
      </c>
      <c r="K318">
        <v>23.896239999999999</v>
      </c>
      <c r="L318">
        <v>20.888670000000001</v>
      </c>
      <c r="M318">
        <v>24.091439999999999</v>
      </c>
      <c r="N318">
        <v>22.45337</v>
      </c>
      <c r="O318">
        <v>24.119260000000001</v>
      </c>
      <c r="P318">
        <v>22.551449999999999</v>
      </c>
      <c r="Q318">
        <v>23.407299999999999</v>
      </c>
      <c r="R318">
        <v>22.5563</v>
      </c>
      <c r="S318">
        <v>19.495920000000002</v>
      </c>
      <c r="T318">
        <v>9</v>
      </c>
      <c r="U318">
        <v>4</v>
      </c>
      <c r="V318">
        <v>2</v>
      </c>
      <c r="W318">
        <v>7</v>
      </c>
      <c r="X318">
        <v>2</v>
      </c>
      <c r="Y318">
        <v>8</v>
      </c>
      <c r="Z318">
        <v>6</v>
      </c>
      <c r="AA318">
        <v>3</v>
      </c>
      <c r="AB318">
        <v>2</v>
      </c>
      <c r="AC318">
        <v>2</v>
      </c>
      <c r="AD318">
        <v>3</v>
      </c>
      <c r="AE318">
        <v>5</v>
      </c>
      <c r="AF318">
        <v>3</v>
      </c>
      <c r="AG318">
        <v>0</v>
      </c>
      <c r="AH318">
        <v>41.247999999999998</v>
      </c>
    </row>
    <row r="319" spans="1:34">
      <c r="A319" t="s">
        <v>1603</v>
      </c>
      <c r="B319" s="6" t="s">
        <v>6177</v>
      </c>
      <c r="D319" t="s">
        <v>1604</v>
      </c>
      <c r="F319">
        <v>45.000999999999998</v>
      </c>
      <c r="G319">
        <v>77.2</v>
      </c>
      <c r="H319">
        <v>26.831589999999998</v>
      </c>
      <c r="I319">
        <v>26.034559999999999</v>
      </c>
      <c r="J319">
        <v>27.206859999999999</v>
      </c>
      <c r="K319">
        <v>27.075209999999998</v>
      </c>
      <c r="L319">
        <v>26.340250000000001</v>
      </c>
      <c r="M319">
        <v>26.263760000000001</v>
      </c>
      <c r="N319">
        <v>26.450320000000001</v>
      </c>
      <c r="O319">
        <v>27.254670000000001</v>
      </c>
      <c r="P319">
        <v>27.004750000000001</v>
      </c>
      <c r="Q319">
        <v>26.87923</v>
      </c>
      <c r="R319">
        <v>26.616109999999999</v>
      </c>
      <c r="S319">
        <v>26.54401</v>
      </c>
      <c r="T319">
        <v>2</v>
      </c>
      <c r="U319">
        <v>1</v>
      </c>
      <c r="V319">
        <v>1</v>
      </c>
      <c r="W319">
        <v>1</v>
      </c>
      <c r="X319">
        <v>0</v>
      </c>
      <c r="Y319">
        <v>2</v>
      </c>
      <c r="Z319">
        <v>0</v>
      </c>
      <c r="AA319">
        <v>0</v>
      </c>
      <c r="AB319">
        <v>0</v>
      </c>
      <c r="AC319">
        <v>1</v>
      </c>
      <c r="AD319">
        <v>0</v>
      </c>
      <c r="AE319">
        <v>1</v>
      </c>
      <c r="AF319">
        <v>1</v>
      </c>
      <c r="AG319">
        <v>0</v>
      </c>
      <c r="AH319">
        <v>284.62</v>
      </c>
    </row>
    <row r="320" spans="1:34">
      <c r="A320" t="s">
        <v>1605</v>
      </c>
      <c r="B320" s="5" t="str">
        <f>VLOOKUP(C320,[1]Sheet1!$C$2:$D$4112,2,FALSE)</f>
        <v>intermediary metabolism and respiration</v>
      </c>
      <c r="C320" t="s">
        <v>1608</v>
      </c>
      <c r="D320" t="s">
        <v>1606</v>
      </c>
      <c r="E320" t="s">
        <v>1607</v>
      </c>
      <c r="F320">
        <v>50.14</v>
      </c>
      <c r="G320">
        <v>44.1</v>
      </c>
      <c r="H320">
        <v>23.27384</v>
      </c>
      <c r="I320">
        <v>23.163229999999999</v>
      </c>
      <c r="J320">
        <v>23.492159999999998</v>
      </c>
      <c r="K320">
        <v>24.111080000000001</v>
      </c>
      <c r="L320">
        <v>24.602409999999999</v>
      </c>
      <c r="M320">
        <v>24.497710000000001</v>
      </c>
      <c r="N320">
        <v>22.766909999999999</v>
      </c>
      <c r="O320">
        <v>22.993500000000001</v>
      </c>
      <c r="P320">
        <v>23.241589999999999</v>
      </c>
      <c r="Q320">
        <v>23.139399999999998</v>
      </c>
      <c r="R320">
        <v>24.87839</v>
      </c>
      <c r="S320">
        <v>24.207840000000001</v>
      </c>
      <c r="T320">
        <v>18</v>
      </c>
      <c r="U320">
        <v>14</v>
      </c>
      <c r="V320">
        <v>9</v>
      </c>
      <c r="W320">
        <v>16</v>
      </c>
      <c r="X320">
        <v>9</v>
      </c>
      <c r="Y320">
        <v>17</v>
      </c>
      <c r="Z320">
        <v>15</v>
      </c>
      <c r="AA320">
        <v>7</v>
      </c>
      <c r="AB320">
        <v>9</v>
      </c>
      <c r="AC320">
        <v>10</v>
      </c>
      <c r="AD320">
        <v>7</v>
      </c>
      <c r="AE320">
        <v>16</v>
      </c>
      <c r="AF320">
        <v>13</v>
      </c>
      <c r="AG320">
        <v>0</v>
      </c>
      <c r="AH320">
        <v>133.94999999999999</v>
      </c>
    </row>
    <row r="321" spans="1:34">
      <c r="A321" t="s">
        <v>1609</v>
      </c>
      <c r="B321" s="5" t="str">
        <f>VLOOKUP(C321,[1]Sheet1!$C$2:$D$4112,2,FALSE)</f>
        <v>virulence, detoxification and adaptation</v>
      </c>
      <c r="C321" t="s">
        <v>1612</v>
      </c>
      <c r="D321" t="s">
        <v>1610</v>
      </c>
      <c r="E321" t="s">
        <v>1611</v>
      </c>
      <c r="F321">
        <v>16.227</v>
      </c>
      <c r="G321">
        <v>58.3</v>
      </c>
      <c r="H321">
        <v>22.269739999999999</v>
      </c>
      <c r="I321">
        <v>25.937439999999999</v>
      </c>
      <c r="J321">
        <v>22.732150000000001</v>
      </c>
      <c r="K321">
        <v>23.171320000000001</v>
      </c>
      <c r="L321">
        <v>22.751629999999999</v>
      </c>
      <c r="M321">
        <v>25.70496</v>
      </c>
      <c r="N321">
        <v>22.72465</v>
      </c>
      <c r="O321">
        <v>24.37039</v>
      </c>
      <c r="P321">
        <v>23.070170000000001</v>
      </c>
      <c r="Q321">
        <v>22.788160000000001</v>
      </c>
      <c r="R321">
        <v>23.291090000000001</v>
      </c>
      <c r="S321">
        <v>25.802199999999999</v>
      </c>
      <c r="T321">
        <v>6</v>
      </c>
      <c r="U321">
        <v>4</v>
      </c>
      <c r="V321">
        <v>5</v>
      </c>
      <c r="W321">
        <v>1</v>
      </c>
      <c r="X321">
        <v>5</v>
      </c>
      <c r="Y321">
        <v>3</v>
      </c>
      <c r="Z321">
        <v>5</v>
      </c>
      <c r="AA321">
        <v>3</v>
      </c>
      <c r="AB321">
        <v>3</v>
      </c>
      <c r="AC321">
        <v>2</v>
      </c>
      <c r="AD321">
        <v>2</v>
      </c>
      <c r="AE321">
        <v>3</v>
      </c>
      <c r="AF321">
        <v>5</v>
      </c>
      <c r="AG321">
        <v>0</v>
      </c>
      <c r="AH321">
        <v>31.315999999999999</v>
      </c>
    </row>
    <row r="322" spans="1:34">
      <c r="A322" t="s">
        <v>1613</v>
      </c>
      <c r="B322" s="5" t="str">
        <f>VLOOKUP(C322,[1]Sheet1!$C$2:$D$4112,2,FALSE)</f>
        <v>Conserved hypotheticals</v>
      </c>
      <c r="C322" t="s">
        <v>1616</v>
      </c>
      <c r="D322" t="s">
        <v>1614</v>
      </c>
      <c r="E322" t="s">
        <v>1615</v>
      </c>
      <c r="F322">
        <v>37.015999999999998</v>
      </c>
      <c r="G322">
        <v>17.100000000000001</v>
      </c>
      <c r="H322">
        <v>19.66065</v>
      </c>
      <c r="I322">
        <v>19.260280000000002</v>
      </c>
      <c r="J322">
        <v>21.063030000000001</v>
      </c>
      <c r="K322">
        <v>21.403169999999999</v>
      </c>
      <c r="L322">
        <v>17.75517</v>
      </c>
      <c r="M322">
        <v>18.506180000000001</v>
      </c>
      <c r="N322">
        <v>21.45795</v>
      </c>
      <c r="O322">
        <v>18.857849999999999</v>
      </c>
      <c r="P322">
        <v>19.34986</v>
      </c>
      <c r="Q322">
        <v>18.336490000000001</v>
      </c>
      <c r="R322">
        <v>18.199590000000001</v>
      </c>
      <c r="S322">
        <v>18.524260000000002</v>
      </c>
      <c r="T322">
        <v>4</v>
      </c>
      <c r="U322">
        <v>1</v>
      </c>
      <c r="V322">
        <v>0</v>
      </c>
      <c r="W322">
        <v>2</v>
      </c>
      <c r="X322">
        <v>2</v>
      </c>
      <c r="Y322">
        <v>3</v>
      </c>
      <c r="Z322">
        <v>1</v>
      </c>
      <c r="AA322">
        <v>0</v>
      </c>
      <c r="AB322">
        <v>1</v>
      </c>
      <c r="AC322">
        <v>0</v>
      </c>
      <c r="AD322">
        <v>0</v>
      </c>
      <c r="AE322">
        <v>1</v>
      </c>
      <c r="AF322">
        <v>0</v>
      </c>
      <c r="AG322">
        <v>0</v>
      </c>
      <c r="AH322">
        <v>10.007999999999999</v>
      </c>
    </row>
    <row r="323" spans="1:34">
      <c r="A323" t="s">
        <v>1617</v>
      </c>
      <c r="B323" s="5" t="str">
        <f>VLOOKUP(C323,[1]Sheet1!$C$2:$D$4112,2,FALSE)</f>
        <v>cell wall and cell processes</v>
      </c>
      <c r="C323" t="s">
        <v>1620</v>
      </c>
      <c r="D323" t="s">
        <v>1618</v>
      </c>
      <c r="E323" t="s">
        <v>1619</v>
      </c>
      <c r="F323">
        <v>47.875999999999998</v>
      </c>
      <c r="G323">
        <v>8</v>
      </c>
      <c r="H323">
        <v>20.065999999999999</v>
      </c>
      <c r="I323">
        <v>18.993030000000001</v>
      </c>
      <c r="J323">
        <v>18.562760000000001</v>
      </c>
      <c r="K323">
        <v>19.996310000000001</v>
      </c>
      <c r="L323">
        <v>17.063829999999999</v>
      </c>
      <c r="M323">
        <v>18.408149999999999</v>
      </c>
      <c r="N323">
        <v>18.7087</v>
      </c>
      <c r="O323">
        <v>18.863900000000001</v>
      </c>
      <c r="P323">
        <v>20.55378</v>
      </c>
      <c r="Q323">
        <v>19.303909999999998</v>
      </c>
      <c r="R323">
        <v>19.013809999999999</v>
      </c>
      <c r="S323">
        <v>18.960940000000001</v>
      </c>
      <c r="T323">
        <v>3</v>
      </c>
      <c r="U323">
        <v>1</v>
      </c>
      <c r="V323">
        <v>1</v>
      </c>
      <c r="W323">
        <v>2</v>
      </c>
      <c r="X323">
        <v>3</v>
      </c>
      <c r="Y323">
        <v>0</v>
      </c>
      <c r="Z323">
        <v>2</v>
      </c>
      <c r="AA323">
        <v>0</v>
      </c>
      <c r="AB323">
        <v>2</v>
      </c>
      <c r="AC323">
        <v>0</v>
      </c>
      <c r="AD323">
        <v>1</v>
      </c>
      <c r="AE323">
        <v>2</v>
      </c>
      <c r="AF323">
        <v>0</v>
      </c>
      <c r="AG323">
        <v>0</v>
      </c>
      <c r="AH323">
        <v>60.473999999999997</v>
      </c>
    </row>
    <row r="324" spans="1:34">
      <c r="A324" t="s">
        <v>1621</v>
      </c>
      <c r="B324" s="5" t="str">
        <f>VLOOKUP(C324,[1]Sheet1!$C$2:$D$4112,2,FALSE)</f>
        <v>cell wall and cell processes</v>
      </c>
      <c r="C324" t="s">
        <v>1624</v>
      </c>
      <c r="D324" t="s">
        <v>1622</v>
      </c>
      <c r="E324" t="s">
        <v>1623</v>
      </c>
      <c r="F324">
        <v>93.822999999999993</v>
      </c>
      <c r="G324">
        <v>19.100000000000001</v>
      </c>
      <c r="H324">
        <v>22.283000000000001</v>
      </c>
      <c r="I324">
        <v>22.597349999999999</v>
      </c>
      <c r="J324">
        <v>23.56767</v>
      </c>
      <c r="K324">
        <v>23.593769999999999</v>
      </c>
      <c r="L324">
        <v>21.35181</v>
      </c>
      <c r="M324">
        <v>23.158339999999999</v>
      </c>
      <c r="N324">
        <v>20.942060000000001</v>
      </c>
      <c r="O324">
        <v>23.108129999999999</v>
      </c>
      <c r="P324">
        <v>21.892299999999999</v>
      </c>
      <c r="Q324">
        <v>22.120059999999999</v>
      </c>
      <c r="R324">
        <v>23.20356</v>
      </c>
      <c r="S324">
        <v>23.054410000000001</v>
      </c>
      <c r="T324">
        <v>11</v>
      </c>
      <c r="U324">
        <v>5</v>
      </c>
      <c r="V324">
        <v>4</v>
      </c>
      <c r="W324">
        <v>8</v>
      </c>
      <c r="X324">
        <v>9</v>
      </c>
      <c r="Y324">
        <v>5</v>
      </c>
      <c r="Z324">
        <v>6</v>
      </c>
      <c r="AA324">
        <v>2</v>
      </c>
      <c r="AB324">
        <v>5</v>
      </c>
      <c r="AC324">
        <v>3</v>
      </c>
      <c r="AD324">
        <v>3</v>
      </c>
      <c r="AE324">
        <v>5</v>
      </c>
      <c r="AF324">
        <v>6</v>
      </c>
      <c r="AG324">
        <v>0</v>
      </c>
      <c r="AH324">
        <v>102.11</v>
      </c>
    </row>
    <row r="325" spans="1:34">
      <c r="A325" t="s">
        <v>1625</v>
      </c>
      <c r="B325" s="5" t="str">
        <f>VLOOKUP(C325,[1]Sheet1!$C$2:$D$4112,2,FALSE)</f>
        <v>Conserved hypotheticals</v>
      </c>
      <c r="C325" t="s">
        <v>1628</v>
      </c>
      <c r="D325" t="s">
        <v>1626</v>
      </c>
      <c r="E325" t="s">
        <v>1627</v>
      </c>
      <c r="F325">
        <v>16.63</v>
      </c>
      <c r="G325">
        <v>79.599999999999994</v>
      </c>
      <c r="H325">
        <v>22.602699999999999</v>
      </c>
      <c r="I325">
        <v>22.696380000000001</v>
      </c>
      <c r="J325">
        <v>22.795249999999999</v>
      </c>
      <c r="K325">
        <v>24.116330000000001</v>
      </c>
      <c r="L325">
        <v>23.224540000000001</v>
      </c>
      <c r="M325">
        <v>24.592009999999998</v>
      </c>
      <c r="N325">
        <v>23.100580000000001</v>
      </c>
      <c r="O325">
        <v>23.3672</v>
      </c>
      <c r="P325">
        <v>23.629449999999999</v>
      </c>
      <c r="Q325">
        <v>23.966930000000001</v>
      </c>
      <c r="R325">
        <v>23.06306</v>
      </c>
      <c r="S325">
        <v>22.547619999999998</v>
      </c>
      <c r="T325">
        <v>8</v>
      </c>
      <c r="U325">
        <v>3</v>
      </c>
      <c r="V325">
        <v>3</v>
      </c>
      <c r="W325">
        <v>5</v>
      </c>
      <c r="X325">
        <v>3</v>
      </c>
      <c r="Y325">
        <v>4</v>
      </c>
      <c r="Z325">
        <v>5</v>
      </c>
      <c r="AA325">
        <v>2</v>
      </c>
      <c r="AB325">
        <v>3</v>
      </c>
      <c r="AC325">
        <v>3</v>
      </c>
      <c r="AD325">
        <v>3</v>
      </c>
      <c r="AE325">
        <v>7</v>
      </c>
      <c r="AF325">
        <v>3</v>
      </c>
      <c r="AG325">
        <v>0</v>
      </c>
      <c r="AH325">
        <v>76.424999999999997</v>
      </c>
    </row>
    <row r="326" spans="1:34">
      <c r="A326" t="s">
        <v>1629</v>
      </c>
      <c r="B326" s="5" t="str">
        <f>VLOOKUP(C326,[1]Sheet1!$C$2:$D$4112,2,FALSE)</f>
        <v>Conserved hypotheticals</v>
      </c>
      <c r="C326" t="s">
        <v>1632</v>
      </c>
      <c r="D326" t="s">
        <v>1630</v>
      </c>
      <c r="E326" t="s">
        <v>1631</v>
      </c>
      <c r="F326">
        <v>27.936</v>
      </c>
      <c r="G326">
        <v>43.2</v>
      </c>
      <c r="H326">
        <v>26.250990000000002</v>
      </c>
      <c r="I326">
        <v>26.86467</v>
      </c>
      <c r="J326">
        <v>25.3064</v>
      </c>
      <c r="K326">
        <v>25.690829999999998</v>
      </c>
      <c r="L326">
        <v>25.346039999999999</v>
      </c>
      <c r="M326">
        <v>26.823599999999999</v>
      </c>
      <c r="N326">
        <v>27.140049999999999</v>
      </c>
      <c r="O326">
        <v>25.325839999999999</v>
      </c>
      <c r="P326">
        <v>25.990690000000001</v>
      </c>
      <c r="Q326">
        <v>25.931819999999998</v>
      </c>
      <c r="R326">
        <v>26.314360000000001</v>
      </c>
      <c r="S326">
        <v>25.167490000000001</v>
      </c>
      <c r="T326">
        <v>6</v>
      </c>
      <c r="U326">
        <v>3</v>
      </c>
      <c r="V326">
        <v>4</v>
      </c>
      <c r="W326">
        <v>6</v>
      </c>
      <c r="X326">
        <v>5</v>
      </c>
      <c r="Y326">
        <v>4</v>
      </c>
      <c r="Z326">
        <v>5</v>
      </c>
      <c r="AA326">
        <v>3</v>
      </c>
      <c r="AB326">
        <v>5</v>
      </c>
      <c r="AC326">
        <v>4</v>
      </c>
      <c r="AD326">
        <v>5</v>
      </c>
      <c r="AE326">
        <v>6</v>
      </c>
      <c r="AF326">
        <v>4</v>
      </c>
      <c r="AG326">
        <v>0</v>
      </c>
      <c r="AH326">
        <v>106.63</v>
      </c>
    </row>
    <row r="327" spans="1:34">
      <c r="A327" t="s">
        <v>1633</v>
      </c>
      <c r="B327" s="5" t="str">
        <f>VLOOKUP(C327,[1]Sheet1!$C$2:$D$4112,2,FALSE)</f>
        <v>information pathways</v>
      </c>
      <c r="C327" t="s">
        <v>1636</v>
      </c>
      <c r="D327" t="s">
        <v>1634</v>
      </c>
      <c r="E327" t="s">
        <v>1635</v>
      </c>
      <c r="F327">
        <v>88.400999999999996</v>
      </c>
      <c r="G327">
        <v>38.299999999999997</v>
      </c>
      <c r="H327">
        <v>24.19708</v>
      </c>
      <c r="I327">
        <v>24.102779999999999</v>
      </c>
      <c r="J327">
        <v>24.163620000000002</v>
      </c>
      <c r="K327">
        <v>25.591519999999999</v>
      </c>
      <c r="L327">
        <v>22.525759999999998</v>
      </c>
      <c r="M327">
        <v>24.867640000000002</v>
      </c>
      <c r="N327">
        <v>24.252120000000001</v>
      </c>
      <c r="O327">
        <v>25.108090000000001</v>
      </c>
      <c r="P327">
        <v>24.791930000000001</v>
      </c>
      <c r="Q327">
        <v>23.41545</v>
      </c>
      <c r="R327">
        <v>25.028210000000001</v>
      </c>
      <c r="S327">
        <v>23.968599999999999</v>
      </c>
      <c r="T327">
        <v>20</v>
      </c>
      <c r="U327">
        <v>7</v>
      </c>
      <c r="V327">
        <v>6</v>
      </c>
      <c r="W327">
        <v>10</v>
      </c>
      <c r="X327">
        <v>10</v>
      </c>
      <c r="Y327">
        <v>8</v>
      </c>
      <c r="Z327">
        <v>12</v>
      </c>
      <c r="AA327">
        <v>3</v>
      </c>
      <c r="AB327">
        <v>8</v>
      </c>
      <c r="AC327">
        <v>2</v>
      </c>
      <c r="AD327">
        <v>2</v>
      </c>
      <c r="AE327">
        <v>15</v>
      </c>
      <c r="AF327">
        <v>8</v>
      </c>
      <c r="AG327">
        <v>0</v>
      </c>
      <c r="AH327">
        <v>194.57</v>
      </c>
    </row>
    <row r="328" spans="1:34">
      <c r="A328" t="s">
        <v>1637</v>
      </c>
      <c r="B328" s="5" t="str">
        <f>VLOOKUP(C328,[1]Sheet1!$C$2:$D$4112,2,FALSE)</f>
        <v>cell wall and cell processes</v>
      </c>
      <c r="C328" t="s">
        <v>1640</v>
      </c>
      <c r="D328" t="s">
        <v>1638</v>
      </c>
      <c r="E328" t="s">
        <v>1639</v>
      </c>
      <c r="F328">
        <v>19.238</v>
      </c>
      <c r="G328">
        <v>37.4</v>
      </c>
      <c r="H328">
        <v>24.874459999999999</v>
      </c>
      <c r="I328">
        <v>25.401260000000001</v>
      </c>
      <c r="J328">
        <v>24.29025</v>
      </c>
      <c r="K328">
        <v>22.30969</v>
      </c>
      <c r="L328">
        <v>23.830739999999999</v>
      </c>
      <c r="M328">
        <v>25.280719999999999</v>
      </c>
      <c r="N328">
        <v>26.338509999999999</v>
      </c>
      <c r="O328">
        <v>23.524439999999998</v>
      </c>
      <c r="P328">
        <v>24.559059999999999</v>
      </c>
      <c r="Q328">
        <v>24.27562</v>
      </c>
      <c r="R328">
        <v>23.92352</v>
      </c>
      <c r="S328">
        <v>25.339400000000001</v>
      </c>
      <c r="T328">
        <v>4</v>
      </c>
      <c r="U328">
        <v>3</v>
      </c>
      <c r="V328">
        <v>2</v>
      </c>
      <c r="W328">
        <v>4</v>
      </c>
      <c r="X328">
        <v>4</v>
      </c>
      <c r="Y328">
        <v>3</v>
      </c>
      <c r="Z328">
        <v>4</v>
      </c>
      <c r="AA328">
        <v>2</v>
      </c>
      <c r="AB328">
        <v>2</v>
      </c>
      <c r="AC328">
        <v>2</v>
      </c>
      <c r="AD328">
        <v>2</v>
      </c>
      <c r="AE328">
        <v>4</v>
      </c>
      <c r="AF328">
        <v>2</v>
      </c>
      <c r="AG328">
        <v>0</v>
      </c>
      <c r="AH328">
        <v>55.140999999999998</v>
      </c>
    </row>
    <row r="329" spans="1:34">
      <c r="A329" t="s">
        <v>1641</v>
      </c>
      <c r="B329" s="5" t="str">
        <f>VLOOKUP(C329,[1]Sheet1!$C$2:$D$4112,2,FALSE)</f>
        <v>Regulatory proteins</v>
      </c>
      <c r="C329" t="s">
        <v>1644</v>
      </c>
      <c r="D329" t="s">
        <v>1642</v>
      </c>
      <c r="E329" t="s">
        <v>1643</v>
      </c>
      <c r="F329">
        <v>21.962</v>
      </c>
      <c r="G329">
        <v>14.9</v>
      </c>
      <c r="H329">
        <v>18.67962</v>
      </c>
      <c r="I329">
        <v>18.185929999999999</v>
      </c>
      <c r="J329">
        <v>18.383299999999998</v>
      </c>
      <c r="K329">
        <v>18.706410000000002</v>
      </c>
      <c r="L329">
        <v>18.364439999999998</v>
      </c>
      <c r="M329">
        <v>21.863779999999998</v>
      </c>
      <c r="N329">
        <v>19.934159999999999</v>
      </c>
      <c r="O329">
        <v>20.29541</v>
      </c>
      <c r="P329">
        <v>19.519380000000002</v>
      </c>
      <c r="Q329">
        <v>19.390049999999999</v>
      </c>
      <c r="R329">
        <v>20.20036</v>
      </c>
      <c r="S329">
        <v>18.85079</v>
      </c>
      <c r="T329">
        <v>2</v>
      </c>
      <c r="U329">
        <v>1</v>
      </c>
      <c r="V329">
        <v>1</v>
      </c>
      <c r="W329">
        <v>1</v>
      </c>
      <c r="X329">
        <v>1</v>
      </c>
      <c r="Y329">
        <v>2</v>
      </c>
      <c r="Z329">
        <v>2</v>
      </c>
      <c r="AA329">
        <v>2</v>
      </c>
      <c r="AB329">
        <v>1</v>
      </c>
      <c r="AC329">
        <v>0</v>
      </c>
      <c r="AD329">
        <v>1</v>
      </c>
      <c r="AE329">
        <v>2</v>
      </c>
      <c r="AF329">
        <v>0</v>
      </c>
      <c r="AG329">
        <v>0</v>
      </c>
      <c r="AH329">
        <v>29.167000000000002</v>
      </c>
    </row>
    <row r="330" spans="1:34">
      <c r="A330" t="s">
        <v>1645</v>
      </c>
      <c r="B330" s="5" t="str">
        <f>VLOOKUP(C330,[1]Sheet1!$C$2:$D$4112,2,FALSE)</f>
        <v>intermediary metabolism and respiration</v>
      </c>
      <c r="C330" t="s">
        <v>1648</v>
      </c>
      <c r="D330" t="s">
        <v>1646</v>
      </c>
      <c r="E330" t="s">
        <v>1647</v>
      </c>
      <c r="F330">
        <v>33.764000000000003</v>
      </c>
      <c r="G330">
        <v>13.9</v>
      </c>
      <c r="H330">
        <v>17.751529999999999</v>
      </c>
      <c r="I330">
        <v>18.65061</v>
      </c>
      <c r="J330">
        <v>19.622509999999998</v>
      </c>
      <c r="K330">
        <v>19.360050000000001</v>
      </c>
      <c r="L330">
        <v>17.3462</v>
      </c>
      <c r="M330">
        <v>18.190750000000001</v>
      </c>
      <c r="N330">
        <v>20.58821</v>
      </c>
      <c r="O330">
        <v>18.903929999999999</v>
      </c>
      <c r="P330">
        <v>18.885390000000001</v>
      </c>
      <c r="Q330">
        <v>19.331910000000001</v>
      </c>
      <c r="R330">
        <v>18.25881</v>
      </c>
      <c r="S330">
        <v>18.836220000000001</v>
      </c>
      <c r="T330">
        <v>3</v>
      </c>
      <c r="U330">
        <v>0</v>
      </c>
      <c r="V330">
        <v>0</v>
      </c>
      <c r="W330">
        <v>1</v>
      </c>
      <c r="X330">
        <v>1</v>
      </c>
      <c r="Y330">
        <v>2</v>
      </c>
      <c r="Z330">
        <v>3</v>
      </c>
      <c r="AA330">
        <v>0</v>
      </c>
      <c r="AB330">
        <v>0</v>
      </c>
      <c r="AC330">
        <v>1</v>
      </c>
      <c r="AD330">
        <v>0</v>
      </c>
      <c r="AE330">
        <v>1</v>
      </c>
      <c r="AF330">
        <v>1</v>
      </c>
      <c r="AG330">
        <v>0</v>
      </c>
      <c r="AH330">
        <v>8.0140999999999991</v>
      </c>
    </row>
    <row r="331" spans="1:34">
      <c r="A331" t="s">
        <v>1649</v>
      </c>
      <c r="B331" s="5" t="str">
        <f>VLOOKUP(C331,[1]Sheet1!$C$2:$D$4112,2,FALSE)</f>
        <v>intermediary metabolism and respiration</v>
      </c>
      <c r="C331" t="s">
        <v>1652</v>
      </c>
      <c r="D331" t="s">
        <v>1650</v>
      </c>
      <c r="E331" t="s">
        <v>1651</v>
      </c>
      <c r="F331">
        <v>37.734000000000002</v>
      </c>
      <c r="G331">
        <v>37.6</v>
      </c>
      <c r="H331">
        <v>22.675039999999999</v>
      </c>
      <c r="I331">
        <v>23.159020000000002</v>
      </c>
      <c r="J331">
        <v>23.073589999999999</v>
      </c>
      <c r="K331">
        <v>22.051749999999998</v>
      </c>
      <c r="L331">
        <v>21.386590000000002</v>
      </c>
      <c r="M331">
        <v>22.675039999999999</v>
      </c>
      <c r="N331">
        <v>22.268540000000002</v>
      </c>
      <c r="O331">
        <v>22.40343</v>
      </c>
      <c r="P331">
        <v>23.084340000000001</v>
      </c>
      <c r="Q331">
        <v>22.678699999999999</v>
      </c>
      <c r="R331">
        <v>23.234359999999999</v>
      </c>
      <c r="S331">
        <v>22.134709999999998</v>
      </c>
      <c r="T331">
        <v>6</v>
      </c>
      <c r="U331">
        <v>3</v>
      </c>
      <c r="V331">
        <v>4</v>
      </c>
      <c r="W331">
        <v>3</v>
      </c>
      <c r="X331">
        <v>5</v>
      </c>
      <c r="Y331">
        <v>3</v>
      </c>
      <c r="Z331">
        <v>5</v>
      </c>
      <c r="AA331">
        <v>3</v>
      </c>
      <c r="AB331">
        <v>4</v>
      </c>
      <c r="AC331">
        <v>4</v>
      </c>
      <c r="AD331">
        <v>3</v>
      </c>
      <c r="AE331">
        <v>4</v>
      </c>
      <c r="AF331">
        <v>3</v>
      </c>
      <c r="AG331">
        <v>0</v>
      </c>
      <c r="AH331">
        <v>28.599</v>
      </c>
    </row>
    <row r="332" spans="1:34">
      <c r="A332" t="s">
        <v>1653</v>
      </c>
      <c r="B332" s="5" t="str">
        <f>VLOOKUP(C332,[1]Sheet1!$C$2:$D$4112,2,FALSE)</f>
        <v>Conserved hypotheticals</v>
      </c>
      <c r="C332" t="s">
        <v>1656</v>
      </c>
      <c r="D332" t="s">
        <v>1654</v>
      </c>
      <c r="E332" t="s">
        <v>1655</v>
      </c>
      <c r="F332">
        <v>6.0946999999999996</v>
      </c>
      <c r="G332">
        <v>100</v>
      </c>
      <c r="H332">
        <v>21.76802</v>
      </c>
      <c r="I332">
        <v>24.467559999999999</v>
      </c>
      <c r="J332">
        <v>22.19087</v>
      </c>
      <c r="K332">
        <v>19.51154</v>
      </c>
      <c r="L332">
        <v>23.161940000000001</v>
      </c>
      <c r="M332">
        <v>21.471</v>
      </c>
      <c r="N332">
        <v>24.54946</v>
      </c>
      <c r="O332">
        <v>18.38457</v>
      </c>
      <c r="P332">
        <v>19.579910000000002</v>
      </c>
      <c r="Q332">
        <v>21.367360000000001</v>
      </c>
      <c r="R332">
        <v>25.659490000000002</v>
      </c>
      <c r="S332">
        <v>23.213730000000002</v>
      </c>
      <c r="T332">
        <v>6</v>
      </c>
      <c r="U332">
        <v>3</v>
      </c>
      <c r="V332">
        <v>4</v>
      </c>
      <c r="W332">
        <v>3</v>
      </c>
      <c r="X332">
        <v>1</v>
      </c>
      <c r="Y332">
        <v>5</v>
      </c>
      <c r="Z332">
        <v>3</v>
      </c>
      <c r="AA332">
        <v>4</v>
      </c>
      <c r="AB332">
        <v>1</v>
      </c>
      <c r="AC332">
        <v>2</v>
      </c>
      <c r="AD332">
        <v>3</v>
      </c>
      <c r="AE332">
        <v>4</v>
      </c>
      <c r="AF332">
        <v>3</v>
      </c>
      <c r="AG332">
        <v>0</v>
      </c>
      <c r="AH332">
        <v>61.634</v>
      </c>
    </row>
    <row r="333" spans="1:34">
      <c r="A333" t="s">
        <v>1657</v>
      </c>
      <c r="B333" s="5" t="str">
        <f>VLOOKUP(C333,[1]Sheet1!$C$2:$D$4112,2,FALSE)</f>
        <v>intermediary metabolism and respiration</v>
      </c>
      <c r="C333" t="s">
        <v>1660</v>
      </c>
      <c r="D333" t="s">
        <v>1658</v>
      </c>
      <c r="E333" t="s">
        <v>1659</v>
      </c>
      <c r="F333">
        <v>55.179000000000002</v>
      </c>
      <c r="G333">
        <v>40.200000000000003</v>
      </c>
      <c r="H333">
        <v>20.653600000000001</v>
      </c>
      <c r="I333">
        <v>23.569410000000001</v>
      </c>
      <c r="J333">
        <v>21.604220000000002</v>
      </c>
      <c r="K333">
        <v>20.76604</v>
      </c>
      <c r="L333">
        <v>23.635439999999999</v>
      </c>
      <c r="M333">
        <v>22.61018</v>
      </c>
      <c r="N333">
        <v>23.559989999999999</v>
      </c>
      <c r="O333">
        <v>20.543869999999998</v>
      </c>
      <c r="P333">
        <v>24.447579999999999</v>
      </c>
      <c r="Q333">
        <v>21.482620000000001</v>
      </c>
      <c r="R333">
        <v>22.735309999999998</v>
      </c>
      <c r="S333">
        <v>20.296140000000001</v>
      </c>
      <c r="T333">
        <v>14</v>
      </c>
      <c r="U333">
        <v>3</v>
      </c>
      <c r="V333">
        <v>3</v>
      </c>
      <c r="W333">
        <v>7</v>
      </c>
      <c r="X333">
        <v>5</v>
      </c>
      <c r="Y333">
        <v>6</v>
      </c>
      <c r="Z333">
        <v>4</v>
      </c>
      <c r="AA333">
        <v>2</v>
      </c>
      <c r="AB333">
        <v>4</v>
      </c>
      <c r="AC333">
        <v>2</v>
      </c>
      <c r="AD333">
        <v>3</v>
      </c>
      <c r="AE333">
        <v>6</v>
      </c>
      <c r="AF333">
        <v>6</v>
      </c>
      <c r="AG333">
        <v>0</v>
      </c>
      <c r="AH333">
        <v>120.93</v>
      </c>
    </row>
    <row r="334" spans="1:34">
      <c r="A334" t="s">
        <v>1661</v>
      </c>
      <c r="B334" s="5" t="str">
        <f>VLOOKUP(C334,[1]Sheet1!$C$2:$D$4112,2,FALSE)</f>
        <v>information pathways</v>
      </c>
      <c r="C334" t="s">
        <v>1664</v>
      </c>
      <c r="D334" t="s">
        <v>1662</v>
      </c>
      <c r="E334" t="s">
        <v>1663</v>
      </c>
      <c r="F334">
        <v>44.304000000000002</v>
      </c>
      <c r="G334">
        <v>7</v>
      </c>
      <c r="H334">
        <v>21.127549999999999</v>
      </c>
      <c r="I334">
        <v>19.637260000000001</v>
      </c>
      <c r="J334">
        <v>22.210979999999999</v>
      </c>
      <c r="K334">
        <v>20.711880000000001</v>
      </c>
      <c r="L334">
        <v>17.438369999999999</v>
      </c>
      <c r="M334">
        <v>18.09581</v>
      </c>
      <c r="N334">
        <v>20.462990000000001</v>
      </c>
      <c r="O334">
        <v>19.55583</v>
      </c>
      <c r="P334">
        <v>20.126339999999999</v>
      </c>
      <c r="Q334">
        <v>18.072990000000001</v>
      </c>
      <c r="R334">
        <v>17.175920000000001</v>
      </c>
      <c r="S334">
        <v>17.5291</v>
      </c>
      <c r="T334">
        <v>2</v>
      </c>
      <c r="U334">
        <v>2</v>
      </c>
      <c r="V334">
        <v>0</v>
      </c>
      <c r="W334">
        <v>2</v>
      </c>
      <c r="X334">
        <v>2</v>
      </c>
      <c r="Y334">
        <v>0</v>
      </c>
      <c r="Z334">
        <v>2</v>
      </c>
      <c r="AA334">
        <v>0</v>
      </c>
      <c r="AB334">
        <v>1</v>
      </c>
      <c r="AC334">
        <v>1</v>
      </c>
      <c r="AD334">
        <v>0</v>
      </c>
      <c r="AE334">
        <v>0</v>
      </c>
      <c r="AF334">
        <v>0</v>
      </c>
      <c r="AG334">
        <v>0</v>
      </c>
      <c r="AH334">
        <v>39.131</v>
      </c>
    </row>
    <row r="335" spans="1:34">
      <c r="A335" t="s">
        <v>1665</v>
      </c>
      <c r="B335" s="5" t="str">
        <f>VLOOKUP(C335,[1]Sheet1!$C$2:$D$4112,2,FALSE)</f>
        <v>intermediary metabolism and respiration</v>
      </c>
      <c r="C335" t="s">
        <v>1668</v>
      </c>
      <c r="D335" t="s">
        <v>1666</v>
      </c>
      <c r="E335" t="s">
        <v>1667</v>
      </c>
      <c r="F335">
        <v>30.122</v>
      </c>
      <c r="G335">
        <v>30.7</v>
      </c>
      <c r="H335">
        <v>21.977920000000001</v>
      </c>
      <c r="I335">
        <v>20.740320000000001</v>
      </c>
      <c r="J335">
        <v>19.441279999999999</v>
      </c>
      <c r="K335">
        <v>20.446470000000001</v>
      </c>
      <c r="L335">
        <v>18.24023</v>
      </c>
      <c r="M335">
        <v>20.853159999999999</v>
      </c>
      <c r="N335">
        <v>21.520759999999999</v>
      </c>
      <c r="O335">
        <v>19.002179999999999</v>
      </c>
      <c r="P335">
        <v>23.214410000000001</v>
      </c>
      <c r="Q335">
        <v>19.61063</v>
      </c>
      <c r="R335">
        <v>21.045670000000001</v>
      </c>
      <c r="S335">
        <v>17.284279999999999</v>
      </c>
      <c r="T335">
        <v>5</v>
      </c>
      <c r="U335">
        <v>2</v>
      </c>
      <c r="V335">
        <v>2</v>
      </c>
      <c r="W335">
        <v>1</v>
      </c>
      <c r="X335">
        <v>3</v>
      </c>
      <c r="Y335">
        <v>3</v>
      </c>
      <c r="Z335">
        <v>3</v>
      </c>
      <c r="AA335">
        <v>2</v>
      </c>
      <c r="AB335">
        <v>2</v>
      </c>
      <c r="AC335">
        <v>2</v>
      </c>
      <c r="AD335">
        <v>1</v>
      </c>
      <c r="AE335">
        <v>3</v>
      </c>
      <c r="AF335">
        <v>1</v>
      </c>
      <c r="AG335">
        <v>0</v>
      </c>
      <c r="AH335">
        <v>26.692</v>
      </c>
    </row>
    <row r="336" spans="1:34">
      <c r="A336" t="s">
        <v>1669</v>
      </c>
      <c r="B336" s="5" t="str">
        <f>VLOOKUP(C336,[1]Sheet1!$C$2:$D$4112,2,FALSE)</f>
        <v>cell wall and cell processes</v>
      </c>
      <c r="C336" t="s">
        <v>1672</v>
      </c>
      <c r="D336" t="s">
        <v>1670</v>
      </c>
      <c r="E336" t="s">
        <v>1671</v>
      </c>
      <c r="F336">
        <v>34.409999999999997</v>
      </c>
      <c r="G336">
        <v>50.3</v>
      </c>
      <c r="H336">
        <v>25.765450000000001</v>
      </c>
      <c r="I336">
        <v>26.538219999999999</v>
      </c>
      <c r="J336">
        <v>24.893280000000001</v>
      </c>
      <c r="K336">
        <v>25.655650000000001</v>
      </c>
      <c r="L336">
        <v>25.506239999999998</v>
      </c>
      <c r="M336">
        <v>26.6006</v>
      </c>
      <c r="N336">
        <v>29.639189999999999</v>
      </c>
      <c r="O336">
        <v>26.104759999999999</v>
      </c>
      <c r="P336">
        <v>23.74888</v>
      </c>
      <c r="Q336">
        <v>26.740079999999999</v>
      </c>
      <c r="R336">
        <v>28.25047</v>
      </c>
      <c r="S336">
        <v>26.891220000000001</v>
      </c>
      <c r="T336">
        <v>12</v>
      </c>
      <c r="U336">
        <v>4</v>
      </c>
      <c r="V336">
        <v>2</v>
      </c>
      <c r="W336">
        <v>7</v>
      </c>
      <c r="X336">
        <v>6</v>
      </c>
      <c r="Y336">
        <v>10</v>
      </c>
      <c r="Z336">
        <v>6</v>
      </c>
      <c r="AA336">
        <v>2</v>
      </c>
      <c r="AB336">
        <v>3</v>
      </c>
      <c r="AC336">
        <v>4</v>
      </c>
      <c r="AD336">
        <v>3</v>
      </c>
      <c r="AE336">
        <v>12</v>
      </c>
      <c r="AF336">
        <v>9</v>
      </c>
      <c r="AG336">
        <v>0</v>
      </c>
      <c r="AH336">
        <v>85.933000000000007</v>
      </c>
    </row>
    <row r="337" spans="1:34">
      <c r="A337" t="s">
        <v>1673</v>
      </c>
      <c r="B337" s="5" t="str">
        <f>VLOOKUP(C337,[1]Sheet1!$C$2:$D$4112,2,FALSE)</f>
        <v>intermediary metabolism and respiration</v>
      </c>
      <c r="C337" t="s">
        <v>1676</v>
      </c>
      <c r="D337" t="s">
        <v>1674</v>
      </c>
      <c r="E337" t="s">
        <v>1675</v>
      </c>
      <c r="F337">
        <v>32.642000000000003</v>
      </c>
      <c r="G337">
        <v>67.5</v>
      </c>
      <c r="H337">
        <v>25.778210000000001</v>
      </c>
      <c r="I337">
        <v>24.881989999999998</v>
      </c>
      <c r="J337">
        <v>26.437480000000001</v>
      </c>
      <c r="K337">
        <v>26.470839999999999</v>
      </c>
      <c r="L337">
        <v>27.024640000000002</v>
      </c>
      <c r="M337">
        <v>25.782990000000002</v>
      </c>
      <c r="N337">
        <v>25.84036</v>
      </c>
      <c r="O337">
        <v>25.597390000000001</v>
      </c>
      <c r="P337">
        <v>25.486219999999999</v>
      </c>
      <c r="Q337">
        <v>25.700710000000001</v>
      </c>
      <c r="R337">
        <v>25.684799999999999</v>
      </c>
      <c r="S337">
        <v>24.74878</v>
      </c>
      <c r="T337">
        <v>14</v>
      </c>
      <c r="U337">
        <v>6</v>
      </c>
      <c r="V337">
        <v>3</v>
      </c>
      <c r="W337">
        <v>8</v>
      </c>
      <c r="X337">
        <v>8</v>
      </c>
      <c r="Y337">
        <v>8</v>
      </c>
      <c r="Z337">
        <v>8</v>
      </c>
      <c r="AA337">
        <v>5</v>
      </c>
      <c r="AB337">
        <v>6</v>
      </c>
      <c r="AC337">
        <v>5</v>
      </c>
      <c r="AD337">
        <v>4</v>
      </c>
      <c r="AE337">
        <v>8</v>
      </c>
      <c r="AF337">
        <v>7</v>
      </c>
      <c r="AG337">
        <v>0</v>
      </c>
      <c r="AH337">
        <v>148.30000000000001</v>
      </c>
    </row>
    <row r="338" spans="1:34">
      <c r="A338" t="s">
        <v>1677</v>
      </c>
      <c r="B338" s="5" t="str">
        <f>VLOOKUP(C338,[1]Sheet1!$C$2:$D$4112,2,FALSE)</f>
        <v>intermediary metabolism and respiration</v>
      </c>
      <c r="C338" t="s">
        <v>1680</v>
      </c>
      <c r="D338" t="s">
        <v>1678</v>
      </c>
      <c r="E338" t="s">
        <v>1679</v>
      </c>
      <c r="F338">
        <v>28.446999999999999</v>
      </c>
      <c r="G338">
        <v>47.9</v>
      </c>
      <c r="H338">
        <v>24.16507</v>
      </c>
      <c r="I338">
        <v>24.70815</v>
      </c>
      <c r="J338">
        <v>24.308350000000001</v>
      </c>
      <c r="K338">
        <v>23.936070000000001</v>
      </c>
      <c r="L338">
        <v>24.28341</v>
      </c>
      <c r="M338">
        <v>25.106449999999999</v>
      </c>
      <c r="N338">
        <v>25.28528</v>
      </c>
      <c r="O338">
        <v>23.984249999999999</v>
      </c>
      <c r="P338">
        <v>24.33334</v>
      </c>
      <c r="Q338">
        <v>24.37716</v>
      </c>
      <c r="R338">
        <v>25.069849999999999</v>
      </c>
      <c r="S338">
        <v>22.759239999999998</v>
      </c>
      <c r="T338">
        <v>10</v>
      </c>
      <c r="U338">
        <v>6</v>
      </c>
      <c r="V338">
        <v>5</v>
      </c>
      <c r="W338">
        <v>8</v>
      </c>
      <c r="X338">
        <v>6</v>
      </c>
      <c r="Y338">
        <v>9</v>
      </c>
      <c r="Z338">
        <v>7</v>
      </c>
      <c r="AA338">
        <v>5</v>
      </c>
      <c r="AB338">
        <v>4</v>
      </c>
      <c r="AC338">
        <v>6</v>
      </c>
      <c r="AD338">
        <v>4</v>
      </c>
      <c r="AE338">
        <v>7</v>
      </c>
      <c r="AF338">
        <v>5</v>
      </c>
      <c r="AG338">
        <v>0</v>
      </c>
      <c r="AH338">
        <v>88.536000000000001</v>
      </c>
    </row>
    <row r="339" spans="1:34">
      <c r="A339" t="s">
        <v>1681</v>
      </c>
      <c r="B339" s="5" t="str">
        <f>VLOOKUP(C339,[1]Sheet1!$C$2:$D$4112,2,FALSE)</f>
        <v>lipid metabolism</v>
      </c>
      <c r="C339" t="s">
        <v>1684</v>
      </c>
      <c r="D339" t="s">
        <v>1682</v>
      </c>
      <c r="E339" t="s">
        <v>1683</v>
      </c>
      <c r="F339">
        <v>64.335999999999999</v>
      </c>
      <c r="G339">
        <v>28.5</v>
      </c>
      <c r="H339">
        <v>22.487020000000001</v>
      </c>
      <c r="I339">
        <v>19.512889999999999</v>
      </c>
      <c r="J339">
        <v>22.88664</v>
      </c>
      <c r="K339">
        <v>22.071100000000001</v>
      </c>
      <c r="L339">
        <v>21.714479999999998</v>
      </c>
      <c r="M339">
        <v>21.618400000000001</v>
      </c>
      <c r="N339">
        <v>19.363520000000001</v>
      </c>
      <c r="O339">
        <v>19.134989999999998</v>
      </c>
      <c r="P339">
        <v>21.94049</v>
      </c>
      <c r="Q339">
        <v>20.826640000000001</v>
      </c>
      <c r="R339">
        <v>20.32169</v>
      </c>
      <c r="S339">
        <v>18.003419999999998</v>
      </c>
      <c r="T339">
        <v>12</v>
      </c>
      <c r="U339">
        <v>2</v>
      </c>
      <c r="V339">
        <v>2</v>
      </c>
      <c r="W339">
        <v>2</v>
      </c>
      <c r="X339">
        <v>7</v>
      </c>
      <c r="Y339">
        <v>8</v>
      </c>
      <c r="Z339">
        <v>2</v>
      </c>
      <c r="AA339">
        <v>1</v>
      </c>
      <c r="AB339">
        <v>3</v>
      </c>
      <c r="AC339">
        <v>2</v>
      </c>
      <c r="AD339">
        <v>1</v>
      </c>
      <c r="AE339">
        <v>1</v>
      </c>
      <c r="AF339">
        <v>3</v>
      </c>
      <c r="AG339">
        <v>0</v>
      </c>
      <c r="AH339">
        <v>32.642000000000003</v>
      </c>
    </row>
    <row r="340" spans="1:34">
      <c r="A340" t="s">
        <v>1685</v>
      </c>
      <c r="B340" s="5" t="str">
        <f>VLOOKUP(C340,[1]Sheet1!$C$2:$D$4112,2,FALSE)</f>
        <v>Conserved hypotheticals</v>
      </c>
      <c r="C340" t="s">
        <v>1688</v>
      </c>
      <c r="D340" t="s">
        <v>1686</v>
      </c>
      <c r="E340" t="s">
        <v>1687</v>
      </c>
      <c r="F340">
        <v>14.965</v>
      </c>
      <c r="G340">
        <v>13.9</v>
      </c>
      <c r="H340">
        <v>17.486599999999999</v>
      </c>
      <c r="I340">
        <v>16.959119999999999</v>
      </c>
      <c r="J340">
        <v>17.215039999999998</v>
      </c>
      <c r="K340">
        <v>18.27535</v>
      </c>
      <c r="L340">
        <v>18.777830000000002</v>
      </c>
      <c r="M340">
        <v>18.432659999999998</v>
      </c>
      <c r="N340">
        <v>17.816410000000001</v>
      </c>
      <c r="O340">
        <v>18.075150000000001</v>
      </c>
      <c r="P340">
        <v>17.93093</v>
      </c>
      <c r="Q340">
        <v>18.232150000000001</v>
      </c>
      <c r="R340">
        <v>17.894749999999998</v>
      </c>
      <c r="S340">
        <v>17.752089999999999</v>
      </c>
      <c r="T340">
        <v>3</v>
      </c>
      <c r="U340">
        <v>2</v>
      </c>
      <c r="V340">
        <v>2</v>
      </c>
      <c r="W340">
        <v>2</v>
      </c>
      <c r="X340">
        <v>3</v>
      </c>
      <c r="Y340">
        <v>0</v>
      </c>
      <c r="Z340">
        <v>3</v>
      </c>
      <c r="AA340">
        <v>1</v>
      </c>
      <c r="AB340">
        <v>2</v>
      </c>
      <c r="AC340">
        <v>2</v>
      </c>
      <c r="AD340">
        <v>2</v>
      </c>
      <c r="AE340">
        <v>2</v>
      </c>
      <c r="AF340">
        <v>0</v>
      </c>
      <c r="AG340">
        <v>0</v>
      </c>
      <c r="AH340">
        <v>12.263</v>
      </c>
    </row>
    <row r="341" spans="1:34">
      <c r="A341" t="s">
        <v>1689</v>
      </c>
      <c r="B341" s="5" t="str">
        <f>VLOOKUP(C341,[1]Sheet1!$C$2:$D$4112,2,FALSE)</f>
        <v>Conserved hypotheticals</v>
      </c>
      <c r="C341" t="s">
        <v>1692</v>
      </c>
      <c r="D341" t="s">
        <v>1690</v>
      </c>
      <c r="E341" t="s">
        <v>1691</v>
      </c>
      <c r="F341">
        <v>7.8098999999999998</v>
      </c>
      <c r="G341">
        <v>48</v>
      </c>
      <c r="H341">
        <v>24.377490000000002</v>
      </c>
      <c r="I341">
        <v>20.983979999999999</v>
      </c>
      <c r="J341">
        <v>24.418089999999999</v>
      </c>
      <c r="K341">
        <v>20.368259999999999</v>
      </c>
      <c r="L341">
        <v>27.120899999999999</v>
      </c>
      <c r="M341">
        <v>23.595939999999999</v>
      </c>
      <c r="N341">
        <v>22.375119999999999</v>
      </c>
      <c r="O341">
        <v>22.149270000000001</v>
      </c>
      <c r="P341">
        <v>21.263390000000001</v>
      </c>
      <c r="Q341">
        <v>22.032309999999999</v>
      </c>
      <c r="R341">
        <v>23.339739999999999</v>
      </c>
      <c r="S341">
        <v>24.533439999999999</v>
      </c>
      <c r="T341">
        <v>3</v>
      </c>
      <c r="U341">
        <v>3</v>
      </c>
      <c r="V341">
        <v>2</v>
      </c>
      <c r="W341">
        <v>3</v>
      </c>
      <c r="X341">
        <v>2</v>
      </c>
      <c r="Y341">
        <v>3</v>
      </c>
      <c r="Z341">
        <v>3</v>
      </c>
      <c r="AA341">
        <v>2</v>
      </c>
      <c r="AB341">
        <v>3</v>
      </c>
      <c r="AC341">
        <v>3</v>
      </c>
      <c r="AD341">
        <v>2</v>
      </c>
      <c r="AE341">
        <v>3</v>
      </c>
      <c r="AF341">
        <v>3</v>
      </c>
      <c r="AG341">
        <v>0</v>
      </c>
      <c r="AH341">
        <v>86.76</v>
      </c>
    </row>
    <row r="342" spans="1:34">
      <c r="A342" t="s">
        <v>1693</v>
      </c>
      <c r="B342" s="5" t="str">
        <f>VLOOKUP(C342,[1]Sheet1!$C$2:$D$4112,2,FALSE)</f>
        <v>intermediary metabolism and respiration</v>
      </c>
      <c r="C342" t="s">
        <v>1696</v>
      </c>
      <c r="D342" t="s">
        <v>1694</v>
      </c>
      <c r="E342" t="s">
        <v>1695</v>
      </c>
      <c r="F342">
        <v>54.182000000000002</v>
      </c>
      <c r="G342">
        <v>66.5</v>
      </c>
      <c r="H342">
        <v>22.785430000000002</v>
      </c>
      <c r="I342">
        <v>22.909469999999999</v>
      </c>
      <c r="J342">
        <v>22.421320000000001</v>
      </c>
      <c r="K342">
        <v>23.753070000000001</v>
      </c>
      <c r="L342">
        <v>25.36713</v>
      </c>
      <c r="M342">
        <v>23.36159</v>
      </c>
      <c r="N342">
        <v>21.698419999999999</v>
      </c>
      <c r="O342">
        <v>23.417249999999999</v>
      </c>
      <c r="P342">
        <v>22.432089999999999</v>
      </c>
      <c r="Q342">
        <v>23.76304</v>
      </c>
      <c r="R342">
        <v>23.548870000000001</v>
      </c>
      <c r="S342">
        <v>23.62801</v>
      </c>
      <c r="T342">
        <v>25</v>
      </c>
      <c r="U342">
        <v>15</v>
      </c>
      <c r="V342">
        <v>6</v>
      </c>
      <c r="W342">
        <v>18</v>
      </c>
      <c r="X342">
        <v>13</v>
      </c>
      <c r="Y342">
        <v>24</v>
      </c>
      <c r="Z342">
        <v>19</v>
      </c>
      <c r="AA342">
        <v>5</v>
      </c>
      <c r="AB342">
        <v>10</v>
      </c>
      <c r="AC342">
        <v>7</v>
      </c>
      <c r="AD342">
        <v>6</v>
      </c>
      <c r="AE342">
        <v>21</v>
      </c>
      <c r="AF342">
        <v>14</v>
      </c>
      <c r="AG342">
        <v>0</v>
      </c>
      <c r="AH342">
        <v>229.6</v>
      </c>
    </row>
    <row r="343" spans="1:34">
      <c r="A343" t="s">
        <v>1697</v>
      </c>
      <c r="B343" s="5" t="str">
        <f>VLOOKUP(C343,[1]Sheet1!$C$2:$D$4112,2,FALSE)</f>
        <v>Conserved hypotheticals</v>
      </c>
      <c r="C343" t="s">
        <v>1700</v>
      </c>
      <c r="D343" t="s">
        <v>1698</v>
      </c>
      <c r="E343" t="s">
        <v>1699</v>
      </c>
      <c r="F343">
        <v>19.399000000000001</v>
      </c>
      <c r="G343">
        <v>43.4</v>
      </c>
      <c r="H343">
        <v>21.15746</v>
      </c>
      <c r="I343">
        <v>22.12323</v>
      </c>
      <c r="J343">
        <v>21.336960000000001</v>
      </c>
      <c r="K343">
        <v>20.918230000000001</v>
      </c>
      <c r="L343">
        <v>25.066199999999998</v>
      </c>
      <c r="M343">
        <v>21.822479999999999</v>
      </c>
      <c r="N343">
        <v>22.1858</v>
      </c>
      <c r="O343">
        <v>20.477239999999998</v>
      </c>
      <c r="P343">
        <v>22.255569999999999</v>
      </c>
      <c r="Q343">
        <v>21.217739999999999</v>
      </c>
      <c r="R343">
        <v>22.536899999999999</v>
      </c>
      <c r="S343">
        <v>22.342829999999999</v>
      </c>
      <c r="T343">
        <v>9</v>
      </c>
      <c r="U343">
        <v>6</v>
      </c>
      <c r="V343">
        <v>4</v>
      </c>
      <c r="W343">
        <v>7</v>
      </c>
      <c r="X343">
        <v>6</v>
      </c>
      <c r="Y343">
        <v>8</v>
      </c>
      <c r="Z343">
        <v>6</v>
      </c>
      <c r="AA343">
        <v>3</v>
      </c>
      <c r="AB343">
        <v>4</v>
      </c>
      <c r="AC343">
        <v>3</v>
      </c>
      <c r="AD343">
        <v>4</v>
      </c>
      <c r="AE343">
        <v>6</v>
      </c>
      <c r="AF343">
        <v>5</v>
      </c>
      <c r="AG343">
        <v>0</v>
      </c>
      <c r="AH343">
        <v>96.834000000000003</v>
      </c>
    </row>
    <row r="344" spans="1:34">
      <c r="A344" t="s">
        <v>1701</v>
      </c>
      <c r="B344" s="5" t="str">
        <f>VLOOKUP(C344,[1]Sheet1!$C$2:$D$4112,2,FALSE)</f>
        <v>intermediary metabolism and respiration</v>
      </c>
      <c r="C344" t="s">
        <v>1704</v>
      </c>
      <c r="D344" t="s">
        <v>1702</v>
      </c>
      <c r="E344" t="s">
        <v>1703</v>
      </c>
      <c r="F344">
        <v>40.084000000000003</v>
      </c>
      <c r="G344">
        <v>22.8</v>
      </c>
      <c r="H344">
        <v>21.30519</v>
      </c>
      <c r="I344">
        <v>21.06072</v>
      </c>
      <c r="J344">
        <v>20.099440000000001</v>
      </c>
      <c r="K344">
        <v>23.121790000000001</v>
      </c>
      <c r="L344">
        <v>18.077960000000001</v>
      </c>
      <c r="M344">
        <v>22.540590000000002</v>
      </c>
      <c r="N344">
        <v>21.628810000000001</v>
      </c>
      <c r="O344">
        <v>23.01407</v>
      </c>
      <c r="P344">
        <v>20.5793</v>
      </c>
      <c r="Q344">
        <v>22.501180000000002</v>
      </c>
      <c r="R344">
        <v>21.669080000000001</v>
      </c>
      <c r="S344">
        <v>20.815349999999999</v>
      </c>
      <c r="T344">
        <v>6</v>
      </c>
      <c r="U344">
        <v>1</v>
      </c>
      <c r="V344">
        <v>3</v>
      </c>
      <c r="W344">
        <v>4</v>
      </c>
      <c r="X344">
        <v>3</v>
      </c>
      <c r="Y344">
        <v>4</v>
      </c>
      <c r="Z344">
        <v>3</v>
      </c>
      <c r="AA344">
        <v>1</v>
      </c>
      <c r="AB344">
        <v>3</v>
      </c>
      <c r="AC344">
        <v>1</v>
      </c>
      <c r="AD344">
        <v>2</v>
      </c>
      <c r="AE344">
        <v>3</v>
      </c>
      <c r="AF344">
        <v>3</v>
      </c>
      <c r="AG344">
        <v>0</v>
      </c>
      <c r="AH344">
        <v>57.052</v>
      </c>
    </row>
    <row r="345" spans="1:34">
      <c r="A345" t="s">
        <v>1705</v>
      </c>
      <c r="B345" s="5" t="str">
        <f>VLOOKUP(C345,[1]Sheet1!$C$2:$D$4112,2,FALSE)</f>
        <v>cell wall and cell processes</v>
      </c>
      <c r="C345" t="s">
        <v>1708</v>
      </c>
      <c r="D345" t="s">
        <v>1706</v>
      </c>
      <c r="E345" t="s">
        <v>1707</v>
      </c>
      <c r="F345">
        <v>55.34</v>
      </c>
      <c r="G345">
        <v>30.8</v>
      </c>
      <c r="H345">
        <v>20.384799999999998</v>
      </c>
      <c r="I345">
        <v>20.37867</v>
      </c>
      <c r="J345">
        <v>19.96677</v>
      </c>
      <c r="K345">
        <v>22.73349</v>
      </c>
      <c r="L345">
        <v>20.136590000000002</v>
      </c>
      <c r="M345">
        <v>22.299949999999999</v>
      </c>
      <c r="N345">
        <v>20.613600000000002</v>
      </c>
      <c r="O345">
        <v>22.163029999999999</v>
      </c>
      <c r="P345">
        <v>18.755990000000001</v>
      </c>
      <c r="Q345">
        <v>21.24203</v>
      </c>
      <c r="R345">
        <v>21.731649999999998</v>
      </c>
      <c r="S345">
        <v>20.502520000000001</v>
      </c>
      <c r="T345">
        <v>10</v>
      </c>
      <c r="U345">
        <v>3</v>
      </c>
      <c r="V345">
        <v>3</v>
      </c>
      <c r="W345">
        <v>5</v>
      </c>
      <c r="X345">
        <v>7</v>
      </c>
      <c r="Y345">
        <v>6</v>
      </c>
      <c r="Z345">
        <v>6</v>
      </c>
      <c r="AA345">
        <v>1</v>
      </c>
      <c r="AB345">
        <v>4</v>
      </c>
      <c r="AC345">
        <v>1</v>
      </c>
      <c r="AD345">
        <v>5</v>
      </c>
      <c r="AE345">
        <v>7</v>
      </c>
      <c r="AF345">
        <v>4</v>
      </c>
      <c r="AG345">
        <v>0</v>
      </c>
      <c r="AH345">
        <v>119.55</v>
      </c>
    </row>
    <row r="346" spans="1:34">
      <c r="A346" t="s">
        <v>1709</v>
      </c>
      <c r="B346" s="5" t="str">
        <f>VLOOKUP(C346,[1]Sheet1!$C$2:$D$4112,2,FALSE)</f>
        <v>Conserved hypotheticals</v>
      </c>
      <c r="C346" t="s">
        <v>1712</v>
      </c>
      <c r="D346" t="s">
        <v>1710</v>
      </c>
      <c r="E346" t="s">
        <v>1711</v>
      </c>
      <c r="F346">
        <v>27.084</v>
      </c>
      <c r="G346">
        <v>33.700000000000003</v>
      </c>
      <c r="H346">
        <v>18.07469</v>
      </c>
      <c r="I346">
        <v>19.342610000000001</v>
      </c>
      <c r="J346">
        <v>18.56625</v>
      </c>
      <c r="K346">
        <v>19.954470000000001</v>
      </c>
      <c r="L346">
        <v>17.524360000000001</v>
      </c>
      <c r="M346">
        <v>17.509440000000001</v>
      </c>
      <c r="N346">
        <v>19.44218</v>
      </c>
      <c r="O346">
        <v>18.30104</v>
      </c>
      <c r="P346">
        <v>19.249700000000001</v>
      </c>
      <c r="Q346">
        <v>18.44774</v>
      </c>
      <c r="R346">
        <v>16.941120000000002</v>
      </c>
      <c r="S346">
        <v>18.726800000000001</v>
      </c>
      <c r="T346">
        <v>8</v>
      </c>
      <c r="U346">
        <v>1</v>
      </c>
      <c r="V346">
        <v>1</v>
      </c>
      <c r="W346">
        <v>1</v>
      </c>
      <c r="X346">
        <v>2</v>
      </c>
      <c r="Y346">
        <v>8</v>
      </c>
      <c r="Z346">
        <v>1</v>
      </c>
      <c r="AA346">
        <v>0</v>
      </c>
      <c r="AB346">
        <v>1</v>
      </c>
      <c r="AC346">
        <v>0</v>
      </c>
      <c r="AD346">
        <v>1</v>
      </c>
      <c r="AE346">
        <v>2</v>
      </c>
      <c r="AF346">
        <v>2</v>
      </c>
      <c r="AG346">
        <v>0</v>
      </c>
      <c r="AH346">
        <v>19.931999999999999</v>
      </c>
    </row>
    <row r="347" spans="1:34">
      <c r="A347" t="s">
        <v>1713</v>
      </c>
      <c r="B347" s="5" t="str">
        <f>VLOOKUP(C347,[1]Sheet1!$C$2:$D$4112,2,FALSE)</f>
        <v>intermediary metabolism and respiration</v>
      </c>
      <c r="C347" t="s">
        <v>1716</v>
      </c>
      <c r="D347" t="s">
        <v>1714</v>
      </c>
      <c r="E347" t="s">
        <v>1715</v>
      </c>
      <c r="F347">
        <v>29.215</v>
      </c>
      <c r="G347">
        <v>54.3</v>
      </c>
      <c r="H347">
        <v>25.213010000000001</v>
      </c>
      <c r="I347">
        <v>24.046520000000001</v>
      </c>
      <c r="J347">
        <v>24.57687</v>
      </c>
      <c r="K347">
        <v>24.850480000000001</v>
      </c>
      <c r="L347">
        <v>23.38588</v>
      </c>
      <c r="M347">
        <v>24.196179999999998</v>
      </c>
      <c r="N347">
        <v>23.56372</v>
      </c>
      <c r="O347">
        <v>24.017589999999998</v>
      </c>
      <c r="P347">
        <v>24.038419999999999</v>
      </c>
      <c r="Q347">
        <v>24.10454</v>
      </c>
      <c r="R347">
        <v>24.218889999999998</v>
      </c>
      <c r="S347">
        <v>25.519439999999999</v>
      </c>
      <c r="T347">
        <v>10</v>
      </c>
      <c r="U347">
        <v>4</v>
      </c>
      <c r="V347">
        <v>3</v>
      </c>
      <c r="W347">
        <v>6</v>
      </c>
      <c r="X347">
        <v>5</v>
      </c>
      <c r="Y347">
        <v>7</v>
      </c>
      <c r="Z347">
        <v>5</v>
      </c>
      <c r="AA347">
        <v>3</v>
      </c>
      <c r="AB347">
        <v>5</v>
      </c>
      <c r="AC347">
        <v>3</v>
      </c>
      <c r="AD347">
        <v>4</v>
      </c>
      <c r="AE347">
        <v>6</v>
      </c>
      <c r="AF347">
        <v>5</v>
      </c>
      <c r="AG347">
        <v>0</v>
      </c>
      <c r="AH347">
        <v>64.177000000000007</v>
      </c>
    </row>
    <row r="348" spans="1:34">
      <c r="A348" t="s">
        <v>1717</v>
      </c>
      <c r="B348" s="5" t="str">
        <f>VLOOKUP(C348,[1]Sheet1!$C$2:$D$4112,2,FALSE)</f>
        <v>Conserved hypotheticals</v>
      </c>
      <c r="C348" t="s">
        <v>1720</v>
      </c>
      <c r="D348" t="s">
        <v>1718</v>
      </c>
      <c r="E348" t="s">
        <v>1719</v>
      </c>
      <c r="F348">
        <v>33.039000000000001</v>
      </c>
      <c r="G348">
        <v>67.400000000000006</v>
      </c>
      <c r="H348">
        <v>26.322839999999999</v>
      </c>
      <c r="I348">
        <v>26.195170000000001</v>
      </c>
      <c r="J348">
        <v>26.49485</v>
      </c>
      <c r="K348">
        <v>26.273109999999999</v>
      </c>
      <c r="L348">
        <v>23.767589999999998</v>
      </c>
      <c r="M348">
        <v>26.577590000000001</v>
      </c>
      <c r="N348">
        <v>26.488959999999999</v>
      </c>
      <c r="O348">
        <v>26.91376</v>
      </c>
      <c r="P348">
        <v>26.767109999999999</v>
      </c>
      <c r="Q348">
        <v>26.831710000000001</v>
      </c>
      <c r="R348">
        <v>26.4328</v>
      </c>
      <c r="S348">
        <v>24.588809999999999</v>
      </c>
      <c r="T348">
        <v>12</v>
      </c>
      <c r="U348">
        <v>8</v>
      </c>
      <c r="V348">
        <v>7</v>
      </c>
      <c r="W348">
        <v>8</v>
      </c>
      <c r="X348">
        <v>6</v>
      </c>
      <c r="Y348">
        <v>7</v>
      </c>
      <c r="Z348">
        <v>6</v>
      </c>
      <c r="AA348">
        <v>8</v>
      </c>
      <c r="AB348">
        <v>4</v>
      </c>
      <c r="AC348">
        <v>6</v>
      </c>
      <c r="AD348">
        <v>6</v>
      </c>
      <c r="AE348">
        <v>12</v>
      </c>
      <c r="AF348">
        <v>7</v>
      </c>
      <c r="AG348">
        <v>0</v>
      </c>
      <c r="AH348">
        <v>214.57</v>
      </c>
    </row>
    <row r="349" spans="1:34">
      <c r="A349" t="s">
        <v>1721</v>
      </c>
      <c r="B349" s="5" t="str">
        <f>VLOOKUP(C349,[1]Sheet1!$C$2:$D$4112,2,FALSE)</f>
        <v>Conserved hypotheticals</v>
      </c>
      <c r="C349" t="s">
        <v>1724</v>
      </c>
      <c r="D349" t="s">
        <v>1722</v>
      </c>
      <c r="E349" t="s">
        <v>1723</v>
      </c>
      <c r="F349">
        <v>123.15</v>
      </c>
      <c r="G349">
        <v>3.2</v>
      </c>
      <c r="H349">
        <v>19.92764</v>
      </c>
      <c r="I349">
        <v>19.34076</v>
      </c>
      <c r="J349">
        <v>21.60454</v>
      </c>
      <c r="K349">
        <v>20.127800000000001</v>
      </c>
      <c r="L349">
        <v>18.563500000000001</v>
      </c>
      <c r="M349">
        <v>19.806830000000001</v>
      </c>
      <c r="N349">
        <v>20.568339999999999</v>
      </c>
      <c r="O349">
        <v>18.679359999999999</v>
      </c>
      <c r="P349">
        <v>19.174289999999999</v>
      </c>
      <c r="Q349">
        <v>19.769909999999999</v>
      </c>
      <c r="R349">
        <v>17.732489999999999</v>
      </c>
      <c r="S349">
        <v>19.399979999999999</v>
      </c>
      <c r="T349">
        <v>3</v>
      </c>
      <c r="U349">
        <v>2</v>
      </c>
      <c r="V349">
        <v>1</v>
      </c>
      <c r="W349">
        <v>2</v>
      </c>
      <c r="X349">
        <v>3</v>
      </c>
      <c r="Y349">
        <v>0</v>
      </c>
      <c r="Z349">
        <v>3</v>
      </c>
      <c r="AA349">
        <v>0</v>
      </c>
      <c r="AB349">
        <v>1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7.5655000000000001</v>
      </c>
    </row>
    <row r="350" spans="1:34">
      <c r="A350" t="s">
        <v>1725</v>
      </c>
      <c r="B350" s="5" t="str">
        <f>VLOOKUP(C350,[1]Sheet1!$C$2:$D$4112,2,FALSE)</f>
        <v>cell wall and cell processes</v>
      </c>
      <c r="C350" t="s">
        <v>1728</v>
      </c>
      <c r="D350" t="s">
        <v>1726</v>
      </c>
      <c r="E350" t="s">
        <v>1727</v>
      </c>
      <c r="F350">
        <v>13.487</v>
      </c>
      <c r="G350">
        <v>64.599999999999994</v>
      </c>
      <c r="H350">
        <v>20.719840000000001</v>
      </c>
      <c r="I350">
        <v>21.362279999999998</v>
      </c>
      <c r="J350">
        <v>20.22223</v>
      </c>
      <c r="K350">
        <v>22.264559999999999</v>
      </c>
      <c r="L350">
        <v>19.76153</v>
      </c>
      <c r="M350">
        <v>22.616520000000001</v>
      </c>
      <c r="N350">
        <v>21.257359999999998</v>
      </c>
      <c r="O350">
        <v>22.184799999999999</v>
      </c>
      <c r="P350">
        <v>18.68787</v>
      </c>
      <c r="Q350">
        <v>23.022639999999999</v>
      </c>
      <c r="R350">
        <v>22.786539999999999</v>
      </c>
      <c r="S350">
        <v>19.411169999999998</v>
      </c>
      <c r="T350">
        <v>4</v>
      </c>
      <c r="U350">
        <v>1</v>
      </c>
      <c r="V350">
        <v>2</v>
      </c>
      <c r="W350">
        <v>3</v>
      </c>
      <c r="X350">
        <v>4</v>
      </c>
      <c r="Y350">
        <v>2</v>
      </c>
      <c r="Z350">
        <v>4</v>
      </c>
      <c r="AA350">
        <v>3</v>
      </c>
      <c r="AB350">
        <v>3</v>
      </c>
      <c r="AC350">
        <v>2</v>
      </c>
      <c r="AD350">
        <v>3</v>
      </c>
      <c r="AE350">
        <v>3</v>
      </c>
      <c r="AF350">
        <v>1</v>
      </c>
      <c r="AG350">
        <v>0</v>
      </c>
      <c r="AH350">
        <v>17.373000000000001</v>
      </c>
    </row>
    <row r="351" spans="1:34">
      <c r="A351" t="s">
        <v>1729</v>
      </c>
      <c r="B351" s="5" t="str">
        <f>VLOOKUP(C351,[1]Sheet1!$C$2:$D$4112,2,FALSE)</f>
        <v>intermediary metabolism and respiration</v>
      </c>
      <c r="C351" t="s">
        <v>1732</v>
      </c>
      <c r="D351" t="s">
        <v>1730</v>
      </c>
      <c r="E351" t="s">
        <v>1731</v>
      </c>
      <c r="F351">
        <v>48.34</v>
      </c>
      <c r="G351">
        <v>44.4</v>
      </c>
      <c r="H351">
        <v>28.187919999999998</v>
      </c>
      <c r="I351">
        <v>26.490600000000001</v>
      </c>
      <c r="J351">
        <v>28.37144</v>
      </c>
      <c r="K351">
        <v>27.275510000000001</v>
      </c>
      <c r="L351">
        <v>25.818629999999999</v>
      </c>
      <c r="M351">
        <v>26.52028</v>
      </c>
      <c r="N351">
        <v>27.280999999999999</v>
      </c>
      <c r="O351">
        <v>26.563140000000001</v>
      </c>
      <c r="P351">
        <v>28.61281</v>
      </c>
      <c r="Q351">
        <v>27.237259999999999</v>
      </c>
      <c r="R351">
        <v>25.971800000000002</v>
      </c>
      <c r="S351">
        <v>28.010950000000001</v>
      </c>
      <c r="T351">
        <v>11</v>
      </c>
      <c r="U351">
        <v>6</v>
      </c>
      <c r="V351">
        <v>6</v>
      </c>
      <c r="W351">
        <v>7</v>
      </c>
      <c r="X351">
        <v>8</v>
      </c>
      <c r="Y351">
        <v>6</v>
      </c>
      <c r="Z351">
        <v>8</v>
      </c>
      <c r="AA351">
        <v>5</v>
      </c>
      <c r="AB351">
        <v>5</v>
      </c>
      <c r="AC351">
        <v>4</v>
      </c>
      <c r="AD351">
        <v>4</v>
      </c>
      <c r="AE351">
        <v>8</v>
      </c>
      <c r="AF351">
        <v>8</v>
      </c>
      <c r="AG351">
        <v>0</v>
      </c>
      <c r="AH351">
        <v>93.335999999999999</v>
      </c>
    </row>
    <row r="352" spans="1:34">
      <c r="A352" t="s">
        <v>1733</v>
      </c>
      <c r="B352" s="5" t="str">
        <f>VLOOKUP(C352,[1]Sheet1!$C$2:$D$4112,2,FALSE)</f>
        <v>Regulatory proteins</v>
      </c>
      <c r="C352" t="s">
        <v>1736</v>
      </c>
      <c r="D352" t="s">
        <v>1734</v>
      </c>
      <c r="E352" t="s">
        <v>1735</v>
      </c>
      <c r="F352">
        <v>41.933</v>
      </c>
      <c r="G352">
        <v>44.1</v>
      </c>
      <c r="H352">
        <v>24.141570000000002</v>
      </c>
      <c r="I352">
        <v>22.011510000000001</v>
      </c>
      <c r="J352">
        <v>24.254290000000001</v>
      </c>
      <c r="K352">
        <v>24.261980000000001</v>
      </c>
      <c r="L352">
        <v>20.197970000000002</v>
      </c>
      <c r="M352">
        <v>23.977620000000002</v>
      </c>
      <c r="N352">
        <v>22.001100000000001</v>
      </c>
      <c r="O352">
        <v>22.289570000000001</v>
      </c>
      <c r="P352">
        <v>24.181470000000001</v>
      </c>
      <c r="Q352">
        <v>22.373449999999998</v>
      </c>
      <c r="R352">
        <v>22.50836</v>
      </c>
      <c r="S352">
        <v>21.453019999999999</v>
      </c>
      <c r="T352">
        <v>11</v>
      </c>
      <c r="U352">
        <v>4</v>
      </c>
      <c r="V352">
        <v>3</v>
      </c>
      <c r="W352">
        <v>5</v>
      </c>
      <c r="X352">
        <v>6</v>
      </c>
      <c r="Y352">
        <v>2</v>
      </c>
      <c r="Z352">
        <v>9</v>
      </c>
      <c r="AA352">
        <v>3</v>
      </c>
      <c r="AB352">
        <v>6</v>
      </c>
      <c r="AC352">
        <v>3</v>
      </c>
      <c r="AD352">
        <v>4</v>
      </c>
      <c r="AE352">
        <v>8</v>
      </c>
      <c r="AF352">
        <v>4</v>
      </c>
      <c r="AG352">
        <v>0</v>
      </c>
      <c r="AH352">
        <v>73.978999999999999</v>
      </c>
    </row>
    <row r="353" spans="1:34">
      <c r="A353" t="s">
        <v>1737</v>
      </c>
      <c r="B353" s="5" t="str">
        <f>VLOOKUP(C353,[1]Sheet1!$C$2:$D$4112,2,FALSE)</f>
        <v>intermediary metabolism and respiration</v>
      </c>
      <c r="C353" t="s">
        <v>1740</v>
      </c>
      <c r="D353" t="s">
        <v>1738</v>
      </c>
      <c r="E353" t="s">
        <v>1739</v>
      </c>
      <c r="F353">
        <v>43.540999999999997</v>
      </c>
      <c r="G353">
        <v>12.5</v>
      </c>
      <c r="H353">
        <v>20.502520000000001</v>
      </c>
      <c r="I353">
        <v>17.85172</v>
      </c>
      <c r="J353">
        <v>20.778040000000001</v>
      </c>
      <c r="K353">
        <v>21.582699999999999</v>
      </c>
      <c r="L353">
        <v>16.586780000000001</v>
      </c>
      <c r="M353">
        <v>20.370609999999999</v>
      </c>
      <c r="N353">
        <v>20.215710000000001</v>
      </c>
      <c r="O353">
        <v>20.08887</v>
      </c>
      <c r="P353">
        <v>20.79551</v>
      </c>
      <c r="Q353">
        <v>20.236429999999999</v>
      </c>
      <c r="R353">
        <v>20.866199999999999</v>
      </c>
      <c r="S353">
        <v>18.90597</v>
      </c>
      <c r="T353">
        <v>3</v>
      </c>
      <c r="U353">
        <v>3</v>
      </c>
      <c r="V353">
        <v>0</v>
      </c>
      <c r="W353">
        <v>3</v>
      </c>
      <c r="X353">
        <v>3</v>
      </c>
      <c r="Y353">
        <v>1</v>
      </c>
      <c r="Z353">
        <v>2</v>
      </c>
      <c r="AA353">
        <v>1</v>
      </c>
      <c r="AB353">
        <v>2</v>
      </c>
      <c r="AC353">
        <v>3</v>
      </c>
      <c r="AD353">
        <v>2</v>
      </c>
      <c r="AE353">
        <v>2</v>
      </c>
      <c r="AF353">
        <v>1</v>
      </c>
      <c r="AG353">
        <v>0</v>
      </c>
      <c r="AH353">
        <v>9.8884000000000007</v>
      </c>
    </row>
    <row r="354" spans="1:34">
      <c r="A354" t="s">
        <v>1741</v>
      </c>
      <c r="B354" s="5" t="str">
        <f>VLOOKUP(C354,[1]Sheet1!$C$2:$D$4112,2,FALSE)</f>
        <v>Conserved hypotheticals</v>
      </c>
      <c r="C354" t="s">
        <v>1744</v>
      </c>
      <c r="D354" t="s">
        <v>1742</v>
      </c>
      <c r="E354" t="s">
        <v>1743</v>
      </c>
      <c r="F354">
        <v>44.79</v>
      </c>
      <c r="G354">
        <v>16.3</v>
      </c>
      <c r="H354">
        <v>24.99053</v>
      </c>
      <c r="I354">
        <v>22.505960000000002</v>
      </c>
      <c r="J354">
        <v>24.763089999999998</v>
      </c>
      <c r="K354">
        <v>23.19445</v>
      </c>
      <c r="L354">
        <v>17.654260000000001</v>
      </c>
      <c r="M354">
        <v>23.284189999999999</v>
      </c>
      <c r="N354">
        <v>19.037939999999999</v>
      </c>
      <c r="O354">
        <v>22.908829999999998</v>
      </c>
      <c r="P354">
        <v>22.559550000000002</v>
      </c>
      <c r="Q354">
        <v>20.37161</v>
      </c>
      <c r="R354">
        <v>20.425730000000001</v>
      </c>
      <c r="S354">
        <v>18.510010000000001</v>
      </c>
      <c r="T354">
        <v>4</v>
      </c>
      <c r="U354">
        <v>3</v>
      </c>
      <c r="V354">
        <v>2</v>
      </c>
      <c r="W354">
        <v>3</v>
      </c>
      <c r="X354">
        <v>4</v>
      </c>
      <c r="Y354">
        <v>0</v>
      </c>
      <c r="Z354">
        <v>2</v>
      </c>
      <c r="AA354">
        <v>1</v>
      </c>
      <c r="AB354">
        <v>3</v>
      </c>
      <c r="AC354">
        <v>2</v>
      </c>
      <c r="AD354">
        <v>1</v>
      </c>
      <c r="AE354">
        <v>3</v>
      </c>
      <c r="AF354">
        <v>1</v>
      </c>
      <c r="AG354">
        <v>0</v>
      </c>
      <c r="AH354">
        <v>13.481999999999999</v>
      </c>
    </row>
    <row r="355" spans="1:34">
      <c r="A355" t="s">
        <v>1745</v>
      </c>
      <c r="B355" s="5" t="str">
        <f>VLOOKUP(C355,[1]Sheet1!$C$2:$D$4112,2,FALSE)</f>
        <v>intermediary metabolism and respiration</v>
      </c>
      <c r="C355" t="s">
        <v>1748</v>
      </c>
      <c r="D355" t="s">
        <v>1746</v>
      </c>
      <c r="E355" t="s">
        <v>1747</v>
      </c>
      <c r="F355">
        <v>47.457000000000001</v>
      </c>
      <c r="G355">
        <v>23.7</v>
      </c>
      <c r="H355">
        <v>17.840959999999999</v>
      </c>
      <c r="I355">
        <v>19.73133</v>
      </c>
      <c r="J355">
        <v>20.07574</v>
      </c>
      <c r="K355">
        <v>20.840229999999998</v>
      </c>
      <c r="L355">
        <v>20.022829999999999</v>
      </c>
      <c r="M355">
        <v>19.68319</v>
      </c>
      <c r="N355">
        <v>20.335180000000001</v>
      </c>
      <c r="O355">
        <v>20.096360000000001</v>
      </c>
      <c r="P355">
        <v>18.63832</v>
      </c>
      <c r="Q355">
        <v>19.00554</v>
      </c>
      <c r="R355">
        <v>19.69547</v>
      </c>
      <c r="S355">
        <v>18.815860000000001</v>
      </c>
      <c r="T355">
        <v>7</v>
      </c>
      <c r="U355">
        <v>1</v>
      </c>
      <c r="V355">
        <v>0</v>
      </c>
      <c r="W355">
        <v>4</v>
      </c>
      <c r="X355">
        <v>3</v>
      </c>
      <c r="Y355">
        <v>4</v>
      </c>
      <c r="Z355">
        <v>2</v>
      </c>
      <c r="AA355">
        <v>0</v>
      </c>
      <c r="AB355">
        <v>1</v>
      </c>
      <c r="AC355">
        <v>2</v>
      </c>
      <c r="AD355">
        <v>1</v>
      </c>
      <c r="AE355">
        <v>5</v>
      </c>
      <c r="AF355">
        <v>0</v>
      </c>
      <c r="AG355">
        <v>0</v>
      </c>
      <c r="AH355">
        <v>24.646000000000001</v>
      </c>
    </row>
    <row r="356" spans="1:34">
      <c r="A356" t="s">
        <v>1749</v>
      </c>
      <c r="B356" s="5" t="str">
        <f>VLOOKUP(C356,[1]Sheet1!$C$2:$D$4112,2,FALSE)</f>
        <v>cell wall and cell processes</v>
      </c>
      <c r="C356" t="s">
        <v>1752</v>
      </c>
      <c r="D356" t="s">
        <v>1750</v>
      </c>
      <c r="E356" t="s">
        <v>1751</v>
      </c>
      <c r="F356">
        <v>16.13</v>
      </c>
      <c r="G356">
        <v>11.8</v>
      </c>
      <c r="H356">
        <v>24.46283</v>
      </c>
      <c r="I356">
        <v>21.31446</v>
      </c>
      <c r="J356">
        <v>23.071860000000001</v>
      </c>
      <c r="K356">
        <v>22.377880000000001</v>
      </c>
      <c r="L356">
        <v>18.13841</v>
      </c>
      <c r="M356">
        <v>19.737829999999999</v>
      </c>
      <c r="N356">
        <v>19.49325</v>
      </c>
      <c r="O356">
        <v>18.780439999999999</v>
      </c>
      <c r="P356">
        <v>22.84479</v>
      </c>
      <c r="Q356">
        <v>18.80978</v>
      </c>
      <c r="R356">
        <v>18.612269999999999</v>
      </c>
      <c r="S356">
        <v>22.640460000000001</v>
      </c>
      <c r="T356">
        <v>1</v>
      </c>
      <c r="U356">
        <v>1</v>
      </c>
      <c r="V356">
        <v>1</v>
      </c>
      <c r="W356">
        <v>1</v>
      </c>
      <c r="X356">
        <v>1</v>
      </c>
      <c r="Y356">
        <v>0</v>
      </c>
      <c r="Z356">
        <v>1</v>
      </c>
      <c r="AA356">
        <v>1</v>
      </c>
      <c r="AB356">
        <v>0</v>
      </c>
      <c r="AC356">
        <v>1</v>
      </c>
      <c r="AD356">
        <v>0</v>
      </c>
      <c r="AE356">
        <v>1</v>
      </c>
      <c r="AF356">
        <v>1</v>
      </c>
      <c r="AG356">
        <v>0</v>
      </c>
      <c r="AH356">
        <v>8.7144999999999992</v>
      </c>
    </row>
    <row r="357" spans="1:34">
      <c r="A357" t="s">
        <v>1753</v>
      </c>
      <c r="B357" s="5" t="str">
        <f>VLOOKUP(C357,[1]Sheet1!$C$2:$D$4112,2,FALSE)</f>
        <v>information pathways</v>
      </c>
      <c r="C357" t="s">
        <v>1756</v>
      </c>
      <c r="D357" t="s">
        <v>1754</v>
      </c>
      <c r="E357" t="s">
        <v>1755</v>
      </c>
      <c r="F357">
        <v>17.858000000000001</v>
      </c>
      <c r="G357">
        <v>41.8</v>
      </c>
      <c r="H357">
        <v>18.315159999999999</v>
      </c>
      <c r="I357">
        <v>18.95786</v>
      </c>
      <c r="J357">
        <v>18.71041</v>
      </c>
      <c r="K357">
        <v>20.647200000000002</v>
      </c>
      <c r="L357">
        <v>20.06316</v>
      </c>
      <c r="M357">
        <v>22.059139999999999</v>
      </c>
      <c r="N357">
        <v>19.428049999999999</v>
      </c>
      <c r="O357">
        <v>20.846979999999999</v>
      </c>
      <c r="P357">
        <v>18.411169999999998</v>
      </c>
      <c r="Q357">
        <v>20.179960000000001</v>
      </c>
      <c r="R357">
        <v>17.65963</v>
      </c>
      <c r="S357">
        <v>20.353259999999999</v>
      </c>
      <c r="T357">
        <v>5</v>
      </c>
      <c r="U357">
        <v>1</v>
      </c>
      <c r="V357">
        <v>0</v>
      </c>
      <c r="W357">
        <v>1</v>
      </c>
      <c r="X357">
        <v>2</v>
      </c>
      <c r="Y357">
        <v>5</v>
      </c>
      <c r="Z357">
        <v>1</v>
      </c>
      <c r="AA357">
        <v>0</v>
      </c>
      <c r="AB357">
        <v>2</v>
      </c>
      <c r="AC357">
        <v>1</v>
      </c>
      <c r="AD357">
        <v>2</v>
      </c>
      <c r="AE357">
        <v>1</v>
      </c>
      <c r="AF357">
        <v>2</v>
      </c>
      <c r="AG357">
        <v>0</v>
      </c>
      <c r="AH357">
        <v>60.475000000000001</v>
      </c>
    </row>
    <row r="358" spans="1:34">
      <c r="A358" t="s">
        <v>1757</v>
      </c>
      <c r="B358" s="5" t="str">
        <f>VLOOKUP(C358,[1]Sheet1!$C$2:$D$4112,2,FALSE)</f>
        <v>intermediary metabolism and respiration</v>
      </c>
      <c r="C358" t="s">
        <v>1760</v>
      </c>
      <c r="D358" t="s">
        <v>1758</v>
      </c>
      <c r="E358" t="s">
        <v>1759</v>
      </c>
      <c r="F358">
        <v>34.472000000000001</v>
      </c>
      <c r="G358">
        <v>71.3</v>
      </c>
      <c r="H358">
        <v>25.24427</v>
      </c>
      <c r="I358">
        <v>25.953469999999999</v>
      </c>
      <c r="J358">
        <v>26.181010000000001</v>
      </c>
      <c r="K358">
        <v>24.845130000000001</v>
      </c>
      <c r="L358">
        <v>24.051169999999999</v>
      </c>
      <c r="M358">
        <v>25.413319999999999</v>
      </c>
      <c r="N358">
        <v>26.051259999999999</v>
      </c>
      <c r="O358">
        <v>24.264559999999999</v>
      </c>
      <c r="P358">
        <v>26.703189999999999</v>
      </c>
      <c r="Q358">
        <v>24.86816</v>
      </c>
      <c r="R358">
        <v>27.498080000000002</v>
      </c>
      <c r="S358">
        <v>27.184329999999999</v>
      </c>
      <c r="T358">
        <v>14</v>
      </c>
      <c r="U358">
        <v>10</v>
      </c>
      <c r="V358">
        <v>7</v>
      </c>
      <c r="W358">
        <v>12</v>
      </c>
      <c r="X358">
        <v>7</v>
      </c>
      <c r="Y358">
        <v>7</v>
      </c>
      <c r="Z358">
        <v>8</v>
      </c>
      <c r="AA358">
        <v>8</v>
      </c>
      <c r="AB358">
        <v>7</v>
      </c>
      <c r="AC358">
        <v>8</v>
      </c>
      <c r="AD358">
        <v>7</v>
      </c>
      <c r="AE358">
        <v>12</v>
      </c>
      <c r="AF358">
        <v>11</v>
      </c>
      <c r="AG358">
        <v>0</v>
      </c>
      <c r="AH358">
        <v>162.62</v>
      </c>
    </row>
    <row r="359" spans="1:34">
      <c r="A359" t="s">
        <v>1761</v>
      </c>
      <c r="B359" s="5" t="str">
        <f>VLOOKUP(C359,[1]Sheet1!$C$2:$D$4112,2,FALSE)</f>
        <v>Conserved hypotheticals</v>
      </c>
      <c r="C359" t="s">
        <v>1764</v>
      </c>
      <c r="D359" t="s">
        <v>1762</v>
      </c>
      <c r="E359" t="s">
        <v>1763</v>
      </c>
      <c r="F359">
        <v>24.02</v>
      </c>
      <c r="G359">
        <v>24.9</v>
      </c>
      <c r="H359">
        <v>18.511559999999999</v>
      </c>
      <c r="I359">
        <v>20.19576</v>
      </c>
      <c r="J359">
        <v>18.102209999999999</v>
      </c>
      <c r="K359">
        <v>17.7866</v>
      </c>
      <c r="L359">
        <v>18.869520000000001</v>
      </c>
      <c r="M359">
        <v>17.99203</v>
      </c>
      <c r="N359">
        <v>20.958819999999999</v>
      </c>
      <c r="O359">
        <v>18.090070000000001</v>
      </c>
      <c r="P359">
        <v>20.63626</v>
      </c>
      <c r="Q359">
        <v>18.985499999999998</v>
      </c>
      <c r="R359">
        <v>18.32751</v>
      </c>
      <c r="S359">
        <v>18.86713</v>
      </c>
      <c r="T359">
        <v>5</v>
      </c>
      <c r="U359">
        <v>3</v>
      </c>
      <c r="V359">
        <v>1</v>
      </c>
      <c r="W359">
        <v>4</v>
      </c>
      <c r="X359">
        <v>4</v>
      </c>
      <c r="Y359">
        <v>5</v>
      </c>
      <c r="Z359">
        <v>2</v>
      </c>
      <c r="AA359">
        <v>0</v>
      </c>
      <c r="AB359">
        <v>1</v>
      </c>
      <c r="AC359">
        <v>0</v>
      </c>
      <c r="AD359">
        <v>0</v>
      </c>
      <c r="AE359">
        <v>3</v>
      </c>
      <c r="AF359">
        <v>2</v>
      </c>
      <c r="AG359">
        <v>0</v>
      </c>
      <c r="AH359">
        <v>19.887</v>
      </c>
    </row>
    <row r="360" spans="1:34">
      <c r="A360" t="s">
        <v>1765</v>
      </c>
      <c r="B360" s="5" t="str">
        <f>VLOOKUP(C360,[1]Sheet1!$C$2:$D$4112,2,FALSE)</f>
        <v>Conserved hypotheticals</v>
      </c>
      <c r="C360" t="s">
        <v>1768</v>
      </c>
      <c r="D360" t="s">
        <v>1766</v>
      </c>
      <c r="E360" t="s">
        <v>1767</v>
      </c>
      <c r="F360">
        <v>69.603999999999999</v>
      </c>
      <c r="G360">
        <v>45.5</v>
      </c>
      <c r="H360">
        <v>24.988109999999999</v>
      </c>
      <c r="I360">
        <v>25.391159999999999</v>
      </c>
      <c r="J360">
        <v>24.136880000000001</v>
      </c>
      <c r="K360">
        <v>25.686699999999998</v>
      </c>
      <c r="L360">
        <v>25.02863</v>
      </c>
      <c r="M360">
        <v>26.081800000000001</v>
      </c>
      <c r="N360">
        <v>26.519410000000001</v>
      </c>
      <c r="O360">
        <v>25.670500000000001</v>
      </c>
      <c r="P360">
        <v>26.08503</v>
      </c>
      <c r="Q360">
        <v>25.994450000000001</v>
      </c>
      <c r="R360">
        <v>25.433229999999998</v>
      </c>
      <c r="S360">
        <v>24.222290000000001</v>
      </c>
      <c r="T360">
        <v>18</v>
      </c>
      <c r="U360">
        <v>10</v>
      </c>
      <c r="V360">
        <v>7</v>
      </c>
      <c r="W360">
        <v>12</v>
      </c>
      <c r="X360">
        <v>11</v>
      </c>
      <c r="Y360">
        <v>16</v>
      </c>
      <c r="Z360">
        <v>14</v>
      </c>
      <c r="AA360">
        <v>6</v>
      </c>
      <c r="AB360">
        <v>9</v>
      </c>
      <c r="AC360">
        <v>5</v>
      </c>
      <c r="AD360">
        <v>7</v>
      </c>
      <c r="AE360">
        <v>16</v>
      </c>
      <c r="AF360">
        <v>9</v>
      </c>
      <c r="AG360">
        <v>0</v>
      </c>
      <c r="AH360">
        <v>206.04</v>
      </c>
    </row>
    <row r="361" spans="1:34">
      <c r="A361" t="s">
        <v>1769</v>
      </c>
      <c r="B361" s="5" t="str">
        <f>VLOOKUP(C361,[1]Sheet1!$C$2:$D$4112,2,FALSE)</f>
        <v>intermediary metabolism and respiration</v>
      </c>
      <c r="C361" t="s">
        <v>1772</v>
      </c>
      <c r="D361" t="s">
        <v>1770</v>
      </c>
      <c r="E361" t="s">
        <v>1771</v>
      </c>
      <c r="F361">
        <v>57.073</v>
      </c>
      <c r="G361">
        <v>77.900000000000006</v>
      </c>
      <c r="H361">
        <v>26.686589999999999</v>
      </c>
      <c r="I361">
        <v>26.751999999999999</v>
      </c>
      <c r="J361">
        <v>27.212710000000001</v>
      </c>
      <c r="K361">
        <v>27.211880000000001</v>
      </c>
      <c r="L361">
        <v>29.528559999999999</v>
      </c>
      <c r="M361">
        <v>27.354559999999999</v>
      </c>
      <c r="N361">
        <v>27.012869999999999</v>
      </c>
      <c r="O361">
        <v>27.4603</v>
      </c>
      <c r="P361">
        <v>27.71875</v>
      </c>
      <c r="Q361">
        <v>27.2957</v>
      </c>
      <c r="R361">
        <v>27.258089999999999</v>
      </c>
      <c r="S361">
        <v>27.544879999999999</v>
      </c>
      <c r="T361">
        <v>28</v>
      </c>
      <c r="U361">
        <v>20</v>
      </c>
      <c r="V361">
        <v>9</v>
      </c>
      <c r="W361">
        <v>22</v>
      </c>
      <c r="X361">
        <v>17</v>
      </c>
      <c r="Y361">
        <v>26</v>
      </c>
      <c r="Z361">
        <v>23</v>
      </c>
      <c r="AA361">
        <v>12</v>
      </c>
      <c r="AB361">
        <v>12</v>
      </c>
      <c r="AC361">
        <v>9</v>
      </c>
      <c r="AD361">
        <v>8</v>
      </c>
      <c r="AE361">
        <v>23</v>
      </c>
      <c r="AF361">
        <v>23</v>
      </c>
      <c r="AG361">
        <v>0</v>
      </c>
      <c r="AH361">
        <v>323.31</v>
      </c>
    </row>
    <row r="362" spans="1:34">
      <c r="A362" t="s">
        <v>1773</v>
      </c>
      <c r="B362" s="5" t="str">
        <f>VLOOKUP(C362,[1]Sheet1!$C$2:$D$4112,2,FALSE)</f>
        <v>Conserved hypotheticals</v>
      </c>
      <c r="C362" t="s">
        <v>1776</v>
      </c>
      <c r="D362" t="s">
        <v>1774</v>
      </c>
      <c r="E362" t="s">
        <v>1775</v>
      </c>
      <c r="F362">
        <v>29.067</v>
      </c>
      <c r="G362">
        <v>21.2</v>
      </c>
      <c r="H362">
        <v>22.226469999999999</v>
      </c>
      <c r="I362">
        <v>18.17662</v>
      </c>
      <c r="J362">
        <v>22.194299999999998</v>
      </c>
      <c r="K362">
        <v>22.007339999999999</v>
      </c>
      <c r="L362">
        <v>16.11974</v>
      </c>
      <c r="M362">
        <v>21.91262</v>
      </c>
      <c r="N362">
        <v>19.980399999999999</v>
      </c>
      <c r="O362">
        <v>21.74661</v>
      </c>
      <c r="P362">
        <v>18.876550000000002</v>
      </c>
      <c r="Q362">
        <v>19.76408</v>
      </c>
      <c r="R362">
        <v>18.027729999999998</v>
      </c>
      <c r="S362">
        <v>19.681260000000002</v>
      </c>
      <c r="T362">
        <v>4</v>
      </c>
      <c r="U362">
        <v>2</v>
      </c>
      <c r="V362">
        <v>1</v>
      </c>
      <c r="W362">
        <v>3</v>
      </c>
      <c r="X362">
        <v>3</v>
      </c>
      <c r="Y362">
        <v>1</v>
      </c>
      <c r="Z362">
        <v>2</v>
      </c>
      <c r="AA362">
        <v>0</v>
      </c>
      <c r="AB362">
        <v>2</v>
      </c>
      <c r="AC362">
        <v>1</v>
      </c>
      <c r="AD362">
        <v>1</v>
      </c>
      <c r="AE362">
        <v>1</v>
      </c>
      <c r="AF362">
        <v>0</v>
      </c>
      <c r="AG362">
        <v>0</v>
      </c>
      <c r="AH362">
        <v>28.841999999999999</v>
      </c>
    </row>
    <row r="363" spans="1:34">
      <c r="A363" t="s">
        <v>1777</v>
      </c>
      <c r="B363" s="5" t="str">
        <f>VLOOKUP(C363,[1]Sheet1!$C$2:$D$4112,2,FALSE)</f>
        <v>Conserved hypotheticals</v>
      </c>
      <c r="C363" t="s">
        <v>1780</v>
      </c>
      <c r="D363" t="s">
        <v>1778</v>
      </c>
      <c r="E363" t="s">
        <v>1779</v>
      </c>
      <c r="F363">
        <v>44.637</v>
      </c>
      <c r="G363">
        <v>15.5</v>
      </c>
      <c r="H363">
        <v>19.246030000000001</v>
      </c>
      <c r="I363">
        <v>18.888549999999999</v>
      </c>
      <c r="J363">
        <v>22.164010000000001</v>
      </c>
      <c r="K363">
        <v>22.24333</v>
      </c>
      <c r="L363">
        <v>18.38212</v>
      </c>
      <c r="M363">
        <v>18.95806</v>
      </c>
      <c r="N363">
        <v>19.028269999999999</v>
      </c>
      <c r="O363">
        <v>17.899550000000001</v>
      </c>
      <c r="P363">
        <v>19.036190000000001</v>
      </c>
      <c r="Q363">
        <v>22.193100000000001</v>
      </c>
      <c r="R363">
        <v>19.27338</v>
      </c>
      <c r="S363">
        <v>19.020510000000002</v>
      </c>
      <c r="T363">
        <v>3</v>
      </c>
      <c r="U363">
        <v>1</v>
      </c>
      <c r="V363">
        <v>2</v>
      </c>
      <c r="W363">
        <v>2</v>
      </c>
      <c r="X363">
        <v>2</v>
      </c>
      <c r="Y363">
        <v>1</v>
      </c>
      <c r="Z363">
        <v>0</v>
      </c>
      <c r="AA363">
        <v>0</v>
      </c>
      <c r="AB363">
        <v>1</v>
      </c>
      <c r="AC363">
        <v>1</v>
      </c>
      <c r="AD363">
        <v>2</v>
      </c>
      <c r="AE363">
        <v>2</v>
      </c>
      <c r="AF363">
        <v>2</v>
      </c>
      <c r="AG363">
        <v>0</v>
      </c>
      <c r="AH363">
        <v>25.84</v>
      </c>
    </row>
    <row r="364" spans="1:34">
      <c r="A364" t="s">
        <v>1781</v>
      </c>
      <c r="B364" s="5" t="str">
        <f>VLOOKUP(C364,[1]Sheet1!$C$2:$D$4112,2,FALSE)</f>
        <v>lipid metabolism</v>
      </c>
      <c r="C364" t="s">
        <v>1784</v>
      </c>
      <c r="D364" t="s">
        <v>1782</v>
      </c>
      <c r="E364" t="s">
        <v>1783</v>
      </c>
      <c r="F364">
        <v>50.134999999999998</v>
      </c>
      <c r="G364">
        <v>37.6</v>
      </c>
      <c r="H364">
        <v>20.695060000000002</v>
      </c>
      <c r="I364">
        <v>19.99879</v>
      </c>
      <c r="J364">
        <v>20.311520000000002</v>
      </c>
      <c r="K364">
        <v>22.448920000000001</v>
      </c>
      <c r="L364">
        <v>18.942229999999999</v>
      </c>
      <c r="M364">
        <v>20.735869999999998</v>
      </c>
      <c r="N364">
        <v>19.3065</v>
      </c>
      <c r="O364">
        <v>21.445360000000001</v>
      </c>
      <c r="P364">
        <v>20.795349999999999</v>
      </c>
      <c r="Q364">
        <v>20.39864</v>
      </c>
      <c r="R364">
        <v>22.226320000000001</v>
      </c>
      <c r="S364">
        <v>20.90691</v>
      </c>
      <c r="T364">
        <v>12</v>
      </c>
      <c r="U364">
        <v>4</v>
      </c>
      <c r="V364">
        <v>4</v>
      </c>
      <c r="W364">
        <v>6</v>
      </c>
      <c r="X364">
        <v>6</v>
      </c>
      <c r="Y364">
        <v>8</v>
      </c>
      <c r="Z364">
        <v>4</v>
      </c>
      <c r="AA364">
        <v>1</v>
      </c>
      <c r="AB364">
        <v>4</v>
      </c>
      <c r="AC364">
        <v>2</v>
      </c>
      <c r="AD364">
        <v>3</v>
      </c>
      <c r="AE364">
        <v>6</v>
      </c>
      <c r="AF364">
        <v>4</v>
      </c>
      <c r="AG364">
        <v>0</v>
      </c>
      <c r="AH364">
        <v>81.08</v>
      </c>
    </row>
    <row r="365" spans="1:34">
      <c r="A365" t="s">
        <v>1785</v>
      </c>
      <c r="B365" s="5" t="str">
        <f>VLOOKUP(C365,[1]Sheet1!$C$2:$D$4112,2,FALSE)</f>
        <v>intermediary metabolism and respiration</v>
      </c>
      <c r="C365" t="s">
        <v>1788</v>
      </c>
      <c r="D365" t="s">
        <v>1786</v>
      </c>
      <c r="E365" t="s">
        <v>1787</v>
      </c>
      <c r="F365">
        <v>55.768999999999998</v>
      </c>
      <c r="G365">
        <v>31.2</v>
      </c>
      <c r="H365">
        <v>25.029520000000002</v>
      </c>
      <c r="I365">
        <v>22.82666</v>
      </c>
      <c r="J365">
        <v>24.822790000000001</v>
      </c>
      <c r="K365">
        <v>23.910499999999999</v>
      </c>
      <c r="L365">
        <v>23.105879999999999</v>
      </c>
      <c r="M365">
        <v>23.21387</v>
      </c>
      <c r="N365">
        <v>18.85819</v>
      </c>
      <c r="O365">
        <v>23.14743</v>
      </c>
      <c r="P365">
        <v>23.85472</v>
      </c>
      <c r="Q365">
        <v>23.649660000000001</v>
      </c>
      <c r="R365">
        <v>23.910309999999999</v>
      </c>
      <c r="S365">
        <v>24.401389999999999</v>
      </c>
      <c r="T365">
        <v>11</v>
      </c>
      <c r="U365">
        <v>3</v>
      </c>
      <c r="V365">
        <v>2</v>
      </c>
      <c r="W365">
        <v>5</v>
      </c>
      <c r="X365">
        <v>4</v>
      </c>
      <c r="Y365">
        <v>6</v>
      </c>
      <c r="Z365">
        <v>3</v>
      </c>
      <c r="AA365">
        <v>1</v>
      </c>
      <c r="AB365">
        <v>1</v>
      </c>
      <c r="AC365">
        <v>2</v>
      </c>
      <c r="AD365">
        <v>2</v>
      </c>
      <c r="AE365">
        <v>8</v>
      </c>
      <c r="AF365">
        <v>4</v>
      </c>
      <c r="AG365">
        <v>0</v>
      </c>
      <c r="AH365">
        <v>61.237000000000002</v>
      </c>
    </row>
    <row r="366" spans="1:34">
      <c r="A366" t="s">
        <v>1789</v>
      </c>
      <c r="B366" s="5" t="str">
        <f>VLOOKUP(C366,[1]Sheet1!$C$2:$D$4112,2,FALSE)</f>
        <v>cell wall and cell processes</v>
      </c>
      <c r="C366" t="s">
        <v>1792</v>
      </c>
      <c r="D366" t="s">
        <v>1790</v>
      </c>
      <c r="E366" t="s">
        <v>1791</v>
      </c>
      <c r="F366">
        <v>27.442</v>
      </c>
      <c r="G366">
        <v>29.3</v>
      </c>
      <c r="H366">
        <v>23.198599999999999</v>
      </c>
      <c r="I366">
        <v>23.313960000000002</v>
      </c>
      <c r="J366">
        <v>24.152280000000001</v>
      </c>
      <c r="K366">
        <v>23.593889999999998</v>
      </c>
      <c r="L366">
        <v>21.209610000000001</v>
      </c>
      <c r="M366">
        <v>22.561070000000001</v>
      </c>
      <c r="N366">
        <v>19.029920000000001</v>
      </c>
      <c r="O366">
        <v>23.994209999999999</v>
      </c>
      <c r="P366">
        <v>22.95129</v>
      </c>
      <c r="Q366">
        <v>19.353380000000001</v>
      </c>
      <c r="R366">
        <v>19.16384</v>
      </c>
      <c r="S366">
        <v>22.45899</v>
      </c>
      <c r="T366">
        <v>5</v>
      </c>
      <c r="U366">
        <v>2</v>
      </c>
      <c r="V366">
        <v>3</v>
      </c>
      <c r="W366">
        <v>3</v>
      </c>
      <c r="X366">
        <v>3</v>
      </c>
      <c r="Y366">
        <v>4</v>
      </c>
      <c r="Z366">
        <v>3</v>
      </c>
      <c r="AA366">
        <v>1</v>
      </c>
      <c r="AB366">
        <v>2</v>
      </c>
      <c r="AC366">
        <v>2</v>
      </c>
      <c r="AD366">
        <v>2</v>
      </c>
      <c r="AE366">
        <v>2</v>
      </c>
      <c r="AF366">
        <v>2</v>
      </c>
      <c r="AG366">
        <v>0</v>
      </c>
      <c r="AH366">
        <v>31.635999999999999</v>
      </c>
    </row>
    <row r="367" spans="1:34">
      <c r="A367" t="s">
        <v>1793</v>
      </c>
      <c r="B367" s="5" t="str">
        <f>VLOOKUP(C367,[1]Sheet1!$C$2:$D$4112,2,FALSE)</f>
        <v>intermediary metabolism and respiration</v>
      </c>
      <c r="C367" t="s">
        <v>1796</v>
      </c>
      <c r="D367" t="s">
        <v>1794</v>
      </c>
      <c r="E367" t="s">
        <v>1795</v>
      </c>
      <c r="F367">
        <v>39.765999999999998</v>
      </c>
      <c r="G367">
        <v>31.1</v>
      </c>
      <c r="H367">
        <v>24.283899999999999</v>
      </c>
      <c r="I367">
        <v>23.714079999999999</v>
      </c>
      <c r="J367">
        <v>24.901450000000001</v>
      </c>
      <c r="K367">
        <v>23.110569999999999</v>
      </c>
      <c r="L367">
        <v>23.119430000000001</v>
      </c>
      <c r="M367">
        <v>24.07366</v>
      </c>
      <c r="N367">
        <v>23.173390000000001</v>
      </c>
      <c r="O367">
        <v>22.980450000000001</v>
      </c>
      <c r="P367">
        <v>24.962569999999999</v>
      </c>
      <c r="Q367">
        <v>19.287500000000001</v>
      </c>
      <c r="R367">
        <v>23.64273</v>
      </c>
      <c r="S367">
        <v>18.407499999999999</v>
      </c>
      <c r="T367">
        <v>7</v>
      </c>
      <c r="U367">
        <v>3</v>
      </c>
      <c r="V367">
        <v>3</v>
      </c>
      <c r="W367">
        <v>4</v>
      </c>
      <c r="X367">
        <v>3</v>
      </c>
      <c r="Y367">
        <v>5</v>
      </c>
      <c r="Z367">
        <v>3</v>
      </c>
      <c r="AA367">
        <v>2</v>
      </c>
      <c r="AB367">
        <v>2</v>
      </c>
      <c r="AC367">
        <v>2</v>
      </c>
      <c r="AD367">
        <v>1</v>
      </c>
      <c r="AE367">
        <v>4</v>
      </c>
      <c r="AF367">
        <v>1</v>
      </c>
      <c r="AG367">
        <v>0</v>
      </c>
      <c r="AH367">
        <v>31.492000000000001</v>
      </c>
    </row>
    <row r="368" spans="1:34">
      <c r="A368" t="s">
        <v>1797</v>
      </c>
      <c r="B368" s="5" t="str">
        <f>VLOOKUP(C368,[1]Sheet1!$C$2:$D$4112,2,FALSE)</f>
        <v>intermediary metabolism and respiration</v>
      </c>
      <c r="C368" t="s">
        <v>1800</v>
      </c>
      <c r="D368" t="s">
        <v>1798</v>
      </c>
      <c r="E368" t="s">
        <v>1799</v>
      </c>
      <c r="F368">
        <v>22.094999999999999</v>
      </c>
      <c r="G368">
        <v>16.8</v>
      </c>
      <c r="H368">
        <v>19.17558</v>
      </c>
      <c r="I368">
        <v>18.58295</v>
      </c>
      <c r="J368">
        <v>20.45984</v>
      </c>
      <c r="K368">
        <v>19.419160000000002</v>
      </c>
      <c r="L368">
        <v>18.66405</v>
      </c>
      <c r="M368">
        <v>21.614319999999999</v>
      </c>
      <c r="N368">
        <v>18.452580000000001</v>
      </c>
      <c r="O368">
        <v>19.159040000000001</v>
      </c>
      <c r="P368">
        <v>20.695319999999999</v>
      </c>
      <c r="Q368">
        <v>19.416070000000001</v>
      </c>
      <c r="R368">
        <v>19.367180000000001</v>
      </c>
      <c r="S368">
        <v>18.452850000000002</v>
      </c>
      <c r="T368">
        <v>2</v>
      </c>
      <c r="U368">
        <v>1</v>
      </c>
      <c r="V368">
        <v>1</v>
      </c>
      <c r="W368">
        <v>2</v>
      </c>
      <c r="X368">
        <v>2</v>
      </c>
      <c r="Y368">
        <v>0</v>
      </c>
      <c r="Z368">
        <v>2</v>
      </c>
      <c r="AA368">
        <v>1</v>
      </c>
      <c r="AB368">
        <v>2</v>
      </c>
      <c r="AC368">
        <v>1</v>
      </c>
      <c r="AD368">
        <v>2</v>
      </c>
      <c r="AE368">
        <v>1</v>
      </c>
      <c r="AF368">
        <v>1</v>
      </c>
      <c r="AG368">
        <v>0</v>
      </c>
      <c r="AH368">
        <v>8.7643000000000004</v>
      </c>
    </row>
    <row r="369" spans="1:34">
      <c r="A369" t="s">
        <v>1801</v>
      </c>
      <c r="B369" s="5" t="str">
        <f>VLOOKUP(C369,[1]Sheet1!$C$2:$D$4112,2,FALSE)</f>
        <v>intermediary metabolism and respiration</v>
      </c>
      <c r="C369" t="s">
        <v>1804</v>
      </c>
      <c r="D369" t="s">
        <v>1802</v>
      </c>
      <c r="E369" t="s">
        <v>1803</v>
      </c>
      <c r="F369">
        <v>31.846</v>
      </c>
      <c r="G369">
        <v>47.8</v>
      </c>
      <c r="H369">
        <v>23.470230000000001</v>
      </c>
      <c r="I369">
        <v>25.422779999999999</v>
      </c>
      <c r="J369">
        <v>23.580259999999999</v>
      </c>
      <c r="K369">
        <v>24.484749999999998</v>
      </c>
      <c r="L369">
        <v>22.109359999999999</v>
      </c>
      <c r="M369">
        <v>25.906369999999999</v>
      </c>
      <c r="N369">
        <v>25.91798</v>
      </c>
      <c r="O369">
        <v>24.671959999999999</v>
      </c>
      <c r="P369">
        <v>24.88101</v>
      </c>
      <c r="Q369">
        <v>25.470949999999998</v>
      </c>
      <c r="R369">
        <v>25.376339999999999</v>
      </c>
      <c r="S369">
        <v>23.73882</v>
      </c>
      <c r="T369">
        <v>9</v>
      </c>
      <c r="U369">
        <v>6</v>
      </c>
      <c r="V369">
        <v>5</v>
      </c>
      <c r="W369">
        <v>5</v>
      </c>
      <c r="X369">
        <v>6</v>
      </c>
      <c r="Y369">
        <v>9</v>
      </c>
      <c r="Z369">
        <v>6</v>
      </c>
      <c r="AA369">
        <v>5</v>
      </c>
      <c r="AB369">
        <v>6</v>
      </c>
      <c r="AC369">
        <v>5</v>
      </c>
      <c r="AD369">
        <v>5</v>
      </c>
      <c r="AE369">
        <v>7</v>
      </c>
      <c r="AF369">
        <v>6</v>
      </c>
      <c r="AG369">
        <v>0</v>
      </c>
      <c r="AH369">
        <v>154.6</v>
      </c>
    </row>
    <row r="370" spans="1:34">
      <c r="A370" t="s">
        <v>1805</v>
      </c>
      <c r="B370" s="5" t="s">
        <v>1329</v>
      </c>
      <c r="D370" t="s">
        <v>1806</v>
      </c>
      <c r="E370" t="s">
        <v>1807</v>
      </c>
      <c r="F370">
        <v>85.319000000000003</v>
      </c>
      <c r="G370">
        <v>48.2</v>
      </c>
      <c r="H370">
        <v>26.765979999999999</v>
      </c>
      <c r="I370">
        <v>25.87753</v>
      </c>
      <c r="J370">
        <v>26.308409999999999</v>
      </c>
      <c r="K370">
        <v>25.494209999999999</v>
      </c>
      <c r="L370">
        <v>25.595050000000001</v>
      </c>
      <c r="M370">
        <v>25.040469999999999</v>
      </c>
      <c r="N370">
        <v>25.198799999999999</v>
      </c>
      <c r="O370">
        <v>25.256450000000001</v>
      </c>
      <c r="P370">
        <v>25.775680000000001</v>
      </c>
      <c r="Q370">
        <v>24.783570000000001</v>
      </c>
      <c r="R370">
        <v>24.751339999999999</v>
      </c>
      <c r="S370">
        <v>26.24287</v>
      </c>
      <c r="T370">
        <v>29</v>
      </c>
      <c r="U370">
        <v>11</v>
      </c>
      <c r="V370">
        <v>11</v>
      </c>
      <c r="W370">
        <v>18</v>
      </c>
      <c r="X370">
        <v>18</v>
      </c>
      <c r="Y370">
        <v>18</v>
      </c>
      <c r="Z370">
        <v>14</v>
      </c>
      <c r="AA370">
        <v>6</v>
      </c>
      <c r="AB370">
        <v>9</v>
      </c>
      <c r="AC370">
        <v>11</v>
      </c>
      <c r="AD370">
        <v>8</v>
      </c>
      <c r="AE370">
        <v>19</v>
      </c>
      <c r="AF370">
        <v>16</v>
      </c>
      <c r="AG370">
        <v>0</v>
      </c>
      <c r="AH370">
        <v>177.42</v>
      </c>
    </row>
    <row r="371" spans="1:34">
      <c r="A371" t="s">
        <v>1808</v>
      </c>
      <c r="B371" s="5" t="str">
        <f>VLOOKUP(C371,[1]Sheet1!$C$2:$D$4112,2,FALSE)</f>
        <v>intermediary metabolism and respiration</v>
      </c>
      <c r="C371" t="s">
        <v>1811</v>
      </c>
      <c r="D371" t="s">
        <v>1809</v>
      </c>
      <c r="E371" t="s">
        <v>1810</v>
      </c>
      <c r="F371">
        <v>46.680999999999997</v>
      </c>
      <c r="G371">
        <v>32.9</v>
      </c>
      <c r="H371">
        <v>22.624110000000002</v>
      </c>
      <c r="I371">
        <v>23.51003</v>
      </c>
      <c r="J371">
        <v>22.750599999999999</v>
      </c>
      <c r="K371">
        <v>24.019030000000001</v>
      </c>
      <c r="L371">
        <v>17.760300000000001</v>
      </c>
      <c r="M371">
        <v>24.854620000000001</v>
      </c>
      <c r="N371">
        <v>19.763559999999998</v>
      </c>
      <c r="O371">
        <v>22.738289999999999</v>
      </c>
      <c r="P371">
        <v>23.787859999999998</v>
      </c>
      <c r="Q371">
        <v>22.50582</v>
      </c>
      <c r="R371">
        <v>22.285630000000001</v>
      </c>
      <c r="S371">
        <v>18.67812</v>
      </c>
      <c r="T371">
        <v>7</v>
      </c>
      <c r="U371">
        <v>3</v>
      </c>
      <c r="V371">
        <v>3</v>
      </c>
      <c r="W371">
        <v>5</v>
      </c>
      <c r="X371">
        <v>4</v>
      </c>
      <c r="Y371">
        <v>3</v>
      </c>
      <c r="Z371">
        <v>4</v>
      </c>
      <c r="AA371">
        <v>0</v>
      </c>
      <c r="AB371">
        <v>5</v>
      </c>
      <c r="AC371">
        <v>2</v>
      </c>
      <c r="AD371">
        <v>2</v>
      </c>
      <c r="AE371">
        <v>3</v>
      </c>
      <c r="AF371">
        <v>1</v>
      </c>
      <c r="AG371">
        <v>0</v>
      </c>
      <c r="AH371">
        <v>58.877000000000002</v>
      </c>
    </row>
    <row r="372" spans="1:34">
      <c r="A372" t="s">
        <v>1812</v>
      </c>
      <c r="B372" s="5" t="str">
        <f>VLOOKUP(C372,[1]Sheet1!$C$2:$D$4112,2,FALSE)</f>
        <v>information pathways</v>
      </c>
      <c r="C372" t="s">
        <v>1815</v>
      </c>
      <c r="D372" t="s">
        <v>1813</v>
      </c>
      <c r="E372" t="s">
        <v>1814</v>
      </c>
      <c r="F372">
        <v>48.493000000000002</v>
      </c>
      <c r="G372">
        <v>7</v>
      </c>
      <c r="H372">
        <v>19.976590000000002</v>
      </c>
      <c r="I372">
        <v>19.430630000000001</v>
      </c>
      <c r="J372">
        <v>20.028099999999998</v>
      </c>
      <c r="K372">
        <v>19.33747</v>
      </c>
      <c r="L372">
        <v>18.063639999999999</v>
      </c>
      <c r="M372">
        <v>20.048069999999999</v>
      </c>
      <c r="N372">
        <v>19.736129999999999</v>
      </c>
      <c r="O372">
        <v>20.310220000000001</v>
      </c>
      <c r="P372">
        <v>19.466460000000001</v>
      </c>
      <c r="Q372">
        <v>19.62933</v>
      </c>
      <c r="R372">
        <v>19.49999</v>
      </c>
      <c r="S372">
        <v>19.023050000000001</v>
      </c>
      <c r="T372">
        <v>2</v>
      </c>
      <c r="U372">
        <v>2</v>
      </c>
      <c r="V372">
        <v>0</v>
      </c>
      <c r="W372">
        <v>2</v>
      </c>
      <c r="X372">
        <v>2</v>
      </c>
      <c r="Y372">
        <v>1</v>
      </c>
      <c r="Z372">
        <v>2</v>
      </c>
      <c r="AA372">
        <v>0</v>
      </c>
      <c r="AB372">
        <v>1</v>
      </c>
      <c r="AC372">
        <v>1</v>
      </c>
      <c r="AD372">
        <v>0</v>
      </c>
      <c r="AE372">
        <v>2</v>
      </c>
      <c r="AF372">
        <v>0</v>
      </c>
      <c r="AG372">
        <v>0</v>
      </c>
      <c r="AH372">
        <v>17.701000000000001</v>
      </c>
    </row>
    <row r="373" spans="1:34">
      <c r="A373" t="s">
        <v>1816</v>
      </c>
      <c r="B373" s="5" t="str">
        <f>VLOOKUP(C373,[1]Sheet1!$C$2:$D$4112,2,FALSE)</f>
        <v>cell wall and cell processes</v>
      </c>
      <c r="C373" t="s">
        <v>1819</v>
      </c>
      <c r="D373" t="s">
        <v>1817</v>
      </c>
      <c r="E373" t="s">
        <v>1818</v>
      </c>
      <c r="F373">
        <v>44.994999999999997</v>
      </c>
      <c r="G373">
        <v>32.6</v>
      </c>
      <c r="H373">
        <v>18.253830000000001</v>
      </c>
      <c r="I373">
        <v>19.680430000000001</v>
      </c>
      <c r="J373">
        <v>18.687169999999998</v>
      </c>
      <c r="K373">
        <v>21.171330000000001</v>
      </c>
      <c r="L373">
        <v>20.909839999999999</v>
      </c>
      <c r="M373">
        <v>20.619350000000001</v>
      </c>
      <c r="N373">
        <v>19.929089999999999</v>
      </c>
      <c r="O373">
        <v>19.33464</v>
      </c>
      <c r="P373">
        <v>20.601759999999999</v>
      </c>
      <c r="Q373">
        <v>18.783159999999999</v>
      </c>
      <c r="R373">
        <v>20.486799999999999</v>
      </c>
      <c r="S373">
        <v>20.3932</v>
      </c>
      <c r="T373">
        <v>9</v>
      </c>
      <c r="U373">
        <v>1</v>
      </c>
      <c r="V373">
        <v>1</v>
      </c>
      <c r="W373">
        <v>2</v>
      </c>
      <c r="X373">
        <v>3</v>
      </c>
      <c r="Y373">
        <v>7</v>
      </c>
      <c r="Z373">
        <v>6</v>
      </c>
      <c r="AA373">
        <v>0</v>
      </c>
      <c r="AB373">
        <v>0</v>
      </c>
      <c r="AC373">
        <v>0</v>
      </c>
      <c r="AD373">
        <v>1</v>
      </c>
      <c r="AE373">
        <v>3</v>
      </c>
      <c r="AF373">
        <v>3</v>
      </c>
      <c r="AG373">
        <v>0</v>
      </c>
      <c r="AH373">
        <v>39.161999999999999</v>
      </c>
    </row>
    <row r="374" spans="1:34">
      <c r="A374" t="s">
        <v>1820</v>
      </c>
      <c r="B374" s="5" t="str">
        <f>VLOOKUP(C374,[1]Sheet1!$C$2:$D$4112,2,FALSE)</f>
        <v>cell wall and cell processes</v>
      </c>
      <c r="C374" t="s">
        <v>1823</v>
      </c>
      <c r="D374" t="s">
        <v>1821</v>
      </c>
      <c r="E374" t="s">
        <v>1822</v>
      </c>
      <c r="F374">
        <v>16.513999999999999</v>
      </c>
      <c r="G374">
        <v>57.2</v>
      </c>
      <c r="H374">
        <v>23.973949999999999</v>
      </c>
      <c r="I374">
        <v>27.13448</v>
      </c>
      <c r="J374">
        <v>24.93553</v>
      </c>
      <c r="K374">
        <v>24.020050000000001</v>
      </c>
      <c r="L374">
        <v>24.537769999999998</v>
      </c>
      <c r="M374">
        <v>26.548680000000001</v>
      </c>
      <c r="N374">
        <v>27.282509999999998</v>
      </c>
      <c r="O374">
        <v>25.310289999999998</v>
      </c>
      <c r="P374">
        <v>25.095469999999999</v>
      </c>
      <c r="Q374">
        <v>26.566970000000001</v>
      </c>
      <c r="R374">
        <v>26.796869999999998</v>
      </c>
      <c r="S374">
        <v>25.3672</v>
      </c>
      <c r="T374">
        <v>6</v>
      </c>
      <c r="U374">
        <v>4</v>
      </c>
      <c r="V374">
        <v>3</v>
      </c>
      <c r="W374">
        <v>4</v>
      </c>
      <c r="X374">
        <v>4</v>
      </c>
      <c r="Y374">
        <v>5</v>
      </c>
      <c r="Z374">
        <v>5</v>
      </c>
      <c r="AA374">
        <v>5</v>
      </c>
      <c r="AB374">
        <v>3</v>
      </c>
      <c r="AC374">
        <v>3</v>
      </c>
      <c r="AD374">
        <v>5</v>
      </c>
      <c r="AE374">
        <v>4</v>
      </c>
      <c r="AF374">
        <v>5</v>
      </c>
      <c r="AG374">
        <v>0</v>
      </c>
      <c r="AH374">
        <v>203.93</v>
      </c>
    </row>
    <row r="375" spans="1:34">
      <c r="A375" t="s">
        <v>1824</v>
      </c>
      <c r="B375" s="5" t="str">
        <f>VLOOKUP(C375,[1]Sheet1!$C$2:$D$4112,2,FALSE)</f>
        <v>intermediary metabolism and respiration</v>
      </c>
      <c r="C375" t="s">
        <v>1827</v>
      </c>
      <c r="D375" t="s">
        <v>1825</v>
      </c>
      <c r="E375" t="s">
        <v>1826</v>
      </c>
      <c r="F375">
        <v>44.283000000000001</v>
      </c>
      <c r="G375">
        <v>66.099999999999994</v>
      </c>
      <c r="H375">
        <v>22.84046</v>
      </c>
      <c r="I375">
        <v>23.245100000000001</v>
      </c>
      <c r="J375">
        <v>22.454930000000001</v>
      </c>
      <c r="K375">
        <v>24.01801</v>
      </c>
      <c r="L375">
        <v>20.568480000000001</v>
      </c>
      <c r="M375">
        <v>23.77122</v>
      </c>
      <c r="N375">
        <v>22.400880000000001</v>
      </c>
      <c r="O375">
        <v>23.1187</v>
      </c>
      <c r="P375">
        <v>22.20815</v>
      </c>
      <c r="Q375">
        <v>22.966000000000001</v>
      </c>
      <c r="R375">
        <v>23.690300000000001</v>
      </c>
      <c r="S375">
        <v>22.183710000000001</v>
      </c>
      <c r="T375">
        <v>17</v>
      </c>
      <c r="U375">
        <v>7</v>
      </c>
      <c r="V375">
        <v>7</v>
      </c>
      <c r="W375">
        <v>8</v>
      </c>
      <c r="X375">
        <v>9</v>
      </c>
      <c r="Y375">
        <v>9</v>
      </c>
      <c r="Z375">
        <v>9</v>
      </c>
      <c r="AA375">
        <v>6</v>
      </c>
      <c r="AB375">
        <v>9</v>
      </c>
      <c r="AC375">
        <v>6</v>
      </c>
      <c r="AD375">
        <v>7</v>
      </c>
      <c r="AE375">
        <v>11</v>
      </c>
      <c r="AF375">
        <v>5</v>
      </c>
      <c r="AG375">
        <v>0</v>
      </c>
      <c r="AH375">
        <v>92.1</v>
      </c>
    </row>
    <row r="376" spans="1:34">
      <c r="A376" t="s">
        <v>1828</v>
      </c>
      <c r="B376" s="5" t="str">
        <f>VLOOKUP(C376,[1]Sheet1!$C$2:$D$4112,2,FALSE)</f>
        <v>Conserved hypotheticals</v>
      </c>
      <c r="C376" t="s">
        <v>1831</v>
      </c>
      <c r="D376" t="s">
        <v>1829</v>
      </c>
      <c r="E376" t="s">
        <v>1830</v>
      </c>
      <c r="F376">
        <v>16.853000000000002</v>
      </c>
      <c r="G376">
        <v>63.7</v>
      </c>
      <c r="H376">
        <v>18.962489999999999</v>
      </c>
      <c r="I376">
        <v>22.834029999999998</v>
      </c>
      <c r="J376">
        <v>18.67811</v>
      </c>
      <c r="K376">
        <v>18.927569999999999</v>
      </c>
      <c r="L376">
        <v>21.227229999999999</v>
      </c>
      <c r="M376">
        <v>22.711860000000001</v>
      </c>
      <c r="N376">
        <v>23.060310000000001</v>
      </c>
      <c r="O376">
        <v>18.177720000000001</v>
      </c>
      <c r="P376">
        <v>19.329049999999999</v>
      </c>
      <c r="Q376">
        <v>22.75554</v>
      </c>
      <c r="R376">
        <v>22.151250000000001</v>
      </c>
      <c r="S376">
        <v>18.629449999999999</v>
      </c>
      <c r="T376">
        <v>5</v>
      </c>
      <c r="U376">
        <v>1</v>
      </c>
      <c r="V376">
        <v>2</v>
      </c>
      <c r="W376">
        <v>2</v>
      </c>
      <c r="X376">
        <v>2</v>
      </c>
      <c r="Y376">
        <v>4</v>
      </c>
      <c r="Z376">
        <v>4</v>
      </c>
      <c r="AA376">
        <v>3</v>
      </c>
      <c r="AB376">
        <v>1</v>
      </c>
      <c r="AC376">
        <v>1</v>
      </c>
      <c r="AD376">
        <v>2</v>
      </c>
      <c r="AE376">
        <v>5</v>
      </c>
      <c r="AF376">
        <v>1</v>
      </c>
      <c r="AG376">
        <v>0</v>
      </c>
      <c r="AH376">
        <v>20.306999999999999</v>
      </c>
    </row>
    <row r="377" spans="1:34">
      <c r="A377" t="s">
        <v>1832</v>
      </c>
      <c r="B377" s="5" t="str">
        <f>VLOOKUP(C377,[1]Sheet1!$C$2:$D$4112,2,FALSE)</f>
        <v>Conserved hypotheticals</v>
      </c>
      <c r="C377" t="s">
        <v>1835</v>
      </c>
      <c r="D377" t="s">
        <v>1833</v>
      </c>
      <c r="E377" t="s">
        <v>1834</v>
      </c>
      <c r="F377">
        <v>46.180999999999997</v>
      </c>
      <c r="G377">
        <v>33.299999999999997</v>
      </c>
      <c r="H377">
        <v>18.835360000000001</v>
      </c>
      <c r="I377">
        <v>18.158829999999998</v>
      </c>
      <c r="J377">
        <v>19.334109999999999</v>
      </c>
      <c r="K377">
        <v>19.911960000000001</v>
      </c>
      <c r="L377">
        <v>17.00583</v>
      </c>
      <c r="M377">
        <v>19.162610000000001</v>
      </c>
      <c r="N377">
        <v>19.03182</v>
      </c>
      <c r="O377">
        <v>19.730550000000001</v>
      </c>
      <c r="P377">
        <v>20.233740000000001</v>
      </c>
      <c r="Q377">
        <v>20.058769999999999</v>
      </c>
      <c r="R377">
        <v>21.863700000000001</v>
      </c>
      <c r="S377">
        <v>22.213470000000001</v>
      </c>
      <c r="T377">
        <v>7</v>
      </c>
      <c r="U377">
        <v>1</v>
      </c>
      <c r="V377">
        <v>2</v>
      </c>
      <c r="W377">
        <v>2</v>
      </c>
      <c r="X377">
        <v>2</v>
      </c>
      <c r="Y377">
        <v>1</v>
      </c>
      <c r="Z377">
        <v>2</v>
      </c>
      <c r="AA377">
        <v>1</v>
      </c>
      <c r="AB377">
        <v>2</v>
      </c>
      <c r="AC377">
        <v>1</v>
      </c>
      <c r="AD377">
        <v>2</v>
      </c>
      <c r="AE377">
        <v>4</v>
      </c>
      <c r="AF377">
        <v>2</v>
      </c>
      <c r="AG377">
        <v>0</v>
      </c>
      <c r="AH377">
        <v>70.747</v>
      </c>
    </row>
    <row r="378" spans="1:34">
      <c r="A378" t="s">
        <v>1836</v>
      </c>
      <c r="B378" s="5" t="str">
        <f>VLOOKUP(C378,[1]Sheet1!$C$2:$D$4112,2,FALSE)</f>
        <v>Conserved hypotheticals</v>
      </c>
      <c r="C378" t="s">
        <v>1839</v>
      </c>
      <c r="D378" t="s">
        <v>1837</v>
      </c>
      <c r="E378" t="s">
        <v>1838</v>
      </c>
      <c r="F378">
        <v>54.576999999999998</v>
      </c>
      <c r="G378">
        <v>17.600000000000001</v>
      </c>
      <c r="H378">
        <v>18.058399999999999</v>
      </c>
      <c r="I378">
        <v>19.99286</v>
      </c>
      <c r="J378">
        <v>22.050920000000001</v>
      </c>
      <c r="K378">
        <v>21.522770000000001</v>
      </c>
      <c r="L378">
        <v>18.949159999999999</v>
      </c>
      <c r="M378">
        <v>21.440449999999998</v>
      </c>
      <c r="N378">
        <v>19.308540000000001</v>
      </c>
      <c r="O378">
        <v>21.532789999999999</v>
      </c>
      <c r="P378">
        <v>21.353590000000001</v>
      </c>
      <c r="Q378">
        <v>21.14799</v>
      </c>
      <c r="R378">
        <v>21.26482</v>
      </c>
      <c r="S378">
        <v>19.202190000000002</v>
      </c>
      <c r="T378">
        <v>6</v>
      </c>
      <c r="U378">
        <v>1</v>
      </c>
      <c r="V378">
        <v>2</v>
      </c>
      <c r="W378">
        <v>2</v>
      </c>
      <c r="X378">
        <v>3</v>
      </c>
      <c r="Y378">
        <v>4</v>
      </c>
      <c r="Z378">
        <v>3</v>
      </c>
      <c r="AA378">
        <v>0</v>
      </c>
      <c r="AB378">
        <v>2</v>
      </c>
      <c r="AC378">
        <v>3</v>
      </c>
      <c r="AD378">
        <v>3</v>
      </c>
      <c r="AE378">
        <v>2</v>
      </c>
      <c r="AF378">
        <v>1</v>
      </c>
      <c r="AG378">
        <v>0</v>
      </c>
      <c r="AH378">
        <v>23.795000000000002</v>
      </c>
    </row>
    <row r="379" spans="1:34">
      <c r="A379" t="s">
        <v>1840</v>
      </c>
      <c r="B379" s="5" t="str">
        <f>VLOOKUP(C379,[1]Sheet1!$C$2:$D$4112,2,FALSE)</f>
        <v>Conserved hypotheticals</v>
      </c>
      <c r="C379" t="s">
        <v>1843</v>
      </c>
      <c r="D379" t="s">
        <v>1841</v>
      </c>
      <c r="E379" t="s">
        <v>1842</v>
      </c>
      <c r="F379">
        <v>15.023</v>
      </c>
      <c r="G379">
        <v>73.5</v>
      </c>
      <c r="H379">
        <v>21.135020000000001</v>
      </c>
      <c r="I379">
        <v>19.680969999999999</v>
      </c>
      <c r="J379">
        <v>21.746729999999999</v>
      </c>
      <c r="K379">
        <v>21.952120000000001</v>
      </c>
      <c r="L379">
        <v>22.843990000000002</v>
      </c>
      <c r="M379">
        <v>21.076139999999999</v>
      </c>
      <c r="N379">
        <v>19.701619999999998</v>
      </c>
      <c r="O379">
        <v>19.048860000000001</v>
      </c>
      <c r="P379">
        <v>23.340420000000002</v>
      </c>
      <c r="Q379">
        <v>20.456969999999998</v>
      </c>
      <c r="R379">
        <v>24.29712</v>
      </c>
      <c r="S379">
        <v>22.349430000000002</v>
      </c>
      <c r="T379">
        <v>6</v>
      </c>
      <c r="U379">
        <v>3</v>
      </c>
      <c r="V379">
        <v>1</v>
      </c>
      <c r="W379">
        <v>4</v>
      </c>
      <c r="X379">
        <v>2</v>
      </c>
      <c r="Y379">
        <v>4</v>
      </c>
      <c r="Z379">
        <v>3</v>
      </c>
      <c r="AA379">
        <v>1</v>
      </c>
      <c r="AB379">
        <v>1</v>
      </c>
      <c r="AC379">
        <v>2</v>
      </c>
      <c r="AD379">
        <v>1</v>
      </c>
      <c r="AE379">
        <v>6</v>
      </c>
      <c r="AF379">
        <v>3</v>
      </c>
      <c r="AG379">
        <v>0</v>
      </c>
      <c r="AH379">
        <v>55.985999999999997</v>
      </c>
    </row>
    <row r="380" spans="1:34">
      <c r="A380" t="s">
        <v>1844</v>
      </c>
      <c r="B380" s="5" t="str">
        <f>VLOOKUP(C380,[1]Sheet1!$C$2:$D$4112,2,FALSE)</f>
        <v>Conserved hypotheticals</v>
      </c>
      <c r="C380" t="s">
        <v>1847</v>
      </c>
      <c r="D380" t="s">
        <v>1845</v>
      </c>
      <c r="E380" t="s">
        <v>1846</v>
      </c>
      <c r="F380">
        <v>94.17</v>
      </c>
      <c r="G380">
        <v>37.5</v>
      </c>
      <c r="H380">
        <v>25.727</v>
      </c>
      <c r="I380">
        <v>24.19828</v>
      </c>
      <c r="J380">
        <v>24.898779999999999</v>
      </c>
      <c r="K380">
        <v>24.890689999999999</v>
      </c>
      <c r="L380">
        <v>22.329969999999999</v>
      </c>
      <c r="M380">
        <v>23.92877</v>
      </c>
      <c r="N380">
        <v>24.624279999999999</v>
      </c>
      <c r="O380">
        <v>24.18526</v>
      </c>
      <c r="P380">
        <v>24.44145</v>
      </c>
      <c r="Q380">
        <v>22.188369999999999</v>
      </c>
      <c r="R380">
        <v>23.099679999999999</v>
      </c>
      <c r="S380">
        <v>24.876709999999999</v>
      </c>
      <c r="T380">
        <v>21</v>
      </c>
      <c r="U380">
        <v>5</v>
      </c>
      <c r="V380">
        <v>4</v>
      </c>
      <c r="W380">
        <v>9</v>
      </c>
      <c r="X380">
        <v>7</v>
      </c>
      <c r="Y380">
        <v>15</v>
      </c>
      <c r="Z380">
        <v>7</v>
      </c>
      <c r="AA380">
        <v>2</v>
      </c>
      <c r="AB380">
        <v>5</v>
      </c>
      <c r="AC380">
        <v>4</v>
      </c>
      <c r="AD380">
        <v>4</v>
      </c>
      <c r="AE380">
        <v>11</v>
      </c>
      <c r="AF380">
        <v>14</v>
      </c>
      <c r="AG380">
        <v>0</v>
      </c>
      <c r="AH380">
        <v>109.78</v>
      </c>
    </row>
    <row r="381" spans="1:34">
      <c r="A381" t="s">
        <v>1848</v>
      </c>
      <c r="B381" s="5" t="str">
        <f>VLOOKUP(C381,[1]Sheet1!$C$2:$D$4112,2,FALSE)</f>
        <v>intermediary metabolism and respiration</v>
      </c>
      <c r="C381" t="s">
        <v>1851</v>
      </c>
      <c r="D381" t="s">
        <v>1849</v>
      </c>
      <c r="E381" t="s">
        <v>1850</v>
      </c>
      <c r="F381">
        <v>32.752000000000002</v>
      </c>
      <c r="G381">
        <v>55.2</v>
      </c>
      <c r="H381">
        <v>23.906189999999999</v>
      </c>
      <c r="I381">
        <v>24.67492</v>
      </c>
      <c r="J381">
        <v>24.151199999999999</v>
      </c>
      <c r="K381">
        <v>22.89894</v>
      </c>
      <c r="L381">
        <v>23.09788</v>
      </c>
      <c r="M381">
        <v>24.506399999999999</v>
      </c>
      <c r="N381">
        <v>25.014700000000001</v>
      </c>
      <c r="O381">
        <v>22.40616</v>
      </c>
      <c r="P381">
        <v>24.635829999999999</v>
      </c>
      <c r="Q381">
        <v>23.21923</v>
      </c>
      <c r="R381">
        <v>25.746379999999998</v>
      </c>
      <c r="S381">
        <v>24.610320000000002</v>
      </c>
      <c r="T381">
        <v>10</v>
      </c>
      <c r="U381">
        <v>4</v>
      </c>
      <c r="V381">
        <v>6</v>
      </c>
      <c r="W381">
        <v>5</v>
      </c>
      <c r="X381">
        <v>5</v>
      </c>
      <c r="Y381">
        <v>8</v>
      </c>
      <c r="Z381">
        <v>6</v>
      </c>
      <c r="AA381">
        <v>5</v>
      </c>
      <c r="AB381">
        <v>3</v>
      </c>
      <c r="AC381">
        <v>5</v>
      </c>
      <c r="AD381">
        <v>4</v>
      </c>
      <c r="AE381">
        <v>6</v>
      </c>
      <c r="AF381">
        <v>7</v>
      </c>
      <c r="AG381">
        <v>0</v>
      </c>
      <c r="AH381">
        <v>60.838999999999999</v>
      </c>
    </row>
    <row r="382" spans="1:34">
      <c r="A382" t="s">
        <v>1852</v>
      </c>
      <c r="B382" s="5" t="str">
        <f>VLOOKUP(C382,[1]Sheet1!$C$2:$D$4112,2,FALSE)</f>
        <v>Conserved hypotheticals</v>
      </c>
      <c r="C382" t="s">
        <v>1855</v>
      </c>
      <c r="D382" t="s">
        <v>1853</v>
      </c>
      <c r="E382" t="s">
        <v>1854</v>
      </c>
      <c r="F382">
        <v>12.384</v>
      </c>
      <c r="G382">
        <v>39.1</v>
      </c>
      <c r="H382">
        <v>26.62923</v>
      </c>
      <c r="I382">
        <v>26.540859999999999</v>
      </c>
      <c r="J382">
        <v>26.625889999999998</v>
      </c>
      <c r="K382">
        <v>25.207509999999999</v>
      </c>
      <c r="L382">
        <v>27.384509999999999</v>
      </c>
      <c r="M382">
        <v>26.308219999999999</v>
      </c>
      <c r="N382">
        <v>27.736350000000002</v>
      </c>
      <c r="O382">
        <v>25.150849999999998</v>
      </c>
      <c r="P382">
        <v>26.720649999999999</v>
      </c>
      <c r="Q382">
        <v>26.892379999999999</v>
      </c>
      <c r="R382">
        <v>29.22832</v>
      </c>
      <c r="S382">
        <v>27.21095</v>
      </c>
      <c r="T382">
        <v>3</v>
      </c>
      <c r="U382">
        <v>3</v>
      </c>
      <c r="V382">
        <v>2</v>
      </c>
      <c r="W382">
        <v>3</v>
      </c>
      <c r="X382">
        <v>2</v>
      </c>
      <c r="Y382">
        <v>3</v>
      </c>
      <c r="Z382">
        <v>3</v>
      </c>
      <c r="AA382">
        <v>2</v>
      </c>
      <c r="AB382">
        <v>2</v>
      </c>
      <c r="AC382">
        <v>3</v>
      </c>
      <c r="AD382">
        <v>2</v>
      </c>
      <c r="AE382">
        <v>3</v>
      </c>
      <c r="AF382">
        <v>3</v>
      </c>
      <c r="AG382">
        <v>0</v>
      </c>
      <c r="AH382">
        <v>75.659000000000006</v>
      </c>
    </row>
    <row r="383" spans="1:34">
      <c r="A383" t="s">
        <v>1856</v>
      </c>
      <c r="B383" s="5" t="str">
        <f>VLOOKUP(C383,[1]Sheet1!$C$2:$D$4112,2,FALSE)</f>
        <v>intermediary metabolism and respiration</v>
      </c>
      <c r="C383" t="s">
        <v>1859</v>
      </c>
      <c r="D383" t="s">
        <v>1857</v>
      </c>
      <c r="E383" t="s">
        <v>1858</v>
      </c>
      <c r="F383">
        <v>13.340999999999999</v>
      </c>
      <c r="G383">
        <v>47.2</v>
      </c>
      <c r="H383">
        <v>25.848140000000001</v>
      </c>
      <c r="I383">
        <v>25.922910000000002</v>
      </c>
      <c r="J383">
        <v>24.090150000000001</v>
      </c>
      <c r="K383">
        <v>25.677530000000001</v>
      </c>
      <c r="L383">
        <v>24.17737</v>
      </c>
      <c r="M383">
        <v>25.512799999999999</v>
      </c>
      <c r="N383">
        <v>26.395399999999999</v>
      </c>
      <c r="O383">
        <v>26.4482</v>
      </c>
      <c r="P383">
        <v>25.73779</v>
      </c>
      <c r="Q383">
        <v>25.726759999999999</v>
      </c>
      <c r="R383">
        <v>24.558119999999999</v>
      </c>
      <c r="S383">
        <v>21.985309999999998</v>
      </c>
      <c r="T383">
        <v>4</v>
      </c>
      <c r="U383">
        <v>3</v>
      </c>
      <c r="V383">
        <v>2</v>
      </c>
      <c r="W383">
        <v>3</v>
      </c>
      <c r="X383">
        <v>3</v>
      </c>
      <c r="Y383">
        <v>4</v>
      </c>
      <c r="Z383">
        <v>4</v>
      </c>
      <c r="AA383">
        <v>3</v>
      </c>
      <c r="AB383">
        <v>1</v>
      </c>
      <c r="AC383">
        <v>2</v>
      </c>
      <c r="AD383">
        <v>1</v>
      </c>
      <c r="AE383">
        <v>4</v>
      </c>
      <c r="AF383">
        <v>2</v>
      </c>
      <c r="AG383">
        <v>0</v>
      </c>
      <c r="AH383">
        <v>72.893000000000001</v>
      </c>
    </row>
    <row r="384" spans="1:34">
      <c r="A384" t="s">
        <v>1860</v>
      </c>
      <c r="B384" s="5" t="str">
        <f>VLOOKUP(C384,[1]Sheet1!$C$2:$D$4112,2,FALSE)</f>
        <v>intermediary metabolism and respiration</v>
      </c>
      <c r="C384" t="s">
        <v>1863</v>
      </c>
      <c r="D384" t="s">
        <v>1861</v>
      </c>
      <c r="E384" t="s">
        <v>1862</v>
      </c>
      <c r="F384">
        <v>102.45</v>
      </c>
      <c r="G384">
        <v>65.599999999999994</v>
      </c>
      <c r="H384">
        <v>27.16452</v>
      </c>
      <c r="I384">
        <v>27.281269999999999</v>
      </c>
      <c r="J384">
        <v>27.514800000000001</v>
      </c>
      <c r="K384">
        <v>27.653079999999999</v>
      </c>
      <c r="L384">
        <v>27.464120000000001</v>
      </c>
      <c r="M384">
        <v>27.007850000000001</v>
      </c>
      <c r="N384">
        <v>27.704840000000001</v>
      </c>
      <c r="O384">
        <v>27.622959999999999</v>
      </c>
      <c r="P384">
        <v>27.559249999999999</v>
      </c>
      <c r="Q384">
        <v>27.99475</v>
      </c>
      <c r="R384">
        <v>27.63111</v>
      </c>
      <c r="S384">
        <v>27.229949999999999</v>
      </c>
      <c r="T384">
        <v>39</v>
      </c>
      <c r="U384">
        <v>23</v>
      </c>
      <c r="V384">
        <v>17</v>
      </c>
      <c r="W384">
        <v>29</v>
      </c>
      <c r="X384">
        <v>23</v>
      </c>
      <c r="Y384">
        <v>30</v>
      </c>
      <c r="Z384">
        <v>27</v>
      </c>
      <c r="AA384">
        <v>11</v>
      </c>
      <c r="AB384">
        <v>13</v>
      </c>
      <c r="AC384">
        <v>21</v>
      </c>
      <c r="AD384">
        <v>13</v>
      </c>
      <c r="AE384">
        <v>26</v>
      </c>
      <c r="AF384">
        <v>27</v>
      </c>
      <c r="AG384">
        <v>0</v>
      </c>
      <c r="AH384">
        <v>323.31</v>
      </c>
    </row>
    <row r="385" spans="1:34">
      <c r="A385" t="s">
        <v>1864</v>
      </c>
      <c r="B385" s="5" t="str">
        <f>VLOOKUP(C385,[1]Sheet1!$C$2:$D$4112,2,FALSE)</f>
        <v>lipid metabolism</v>
      </c>
      <c r="C385" t="s">
        <v>1865</v>
      </c>
      <c r="D385" t="s">
        <v>303</v>
      </c>
      <c r="E385" t="s">
        <v>304</v>
      </c>
      <c r="F385">
        <v>27.029</v>
      </c>
      <c r="G385">
        <v>31.5</v>
      </c>
      <c r="H385">
        <v>17.422080000000001</v>
      </c>
      <c r="I385">
        <v>22.92221</v>
      </c>
      <c r="J385">
        <v>23.403410000000001</v>
      </c>
      <c r="K385">
        <v>24.231470000000002</v>
      </c>
      <c r="L385">
        <v>24.09507</v>
      </c>
      <c r="M385">
        <v>22.791419999999999</v>
      </c>
      <c r="N385">
        <v>23.18591</v>
      </c>
      <c r="O385">
        <v>22.629940000000001</v>
      </c>
      <c r="P385">
        <v>22.91432</v>
      </c>
      <c r="Q385">
        <v>22.731590000000001</v>
      </c>
      <c r="R385">
        <v>21.041129999999999</v>
      </c>
      <c r="S385">
        <v>19.13795</v>
      </c>
      <c r="T385">
        <v>6</v>
      </c>
      <c r="U385">
        <v>2</v>
      </c>
      <c r="V385">
        <v>2</v>
      </c>
      <c r="W385">
        <v>3</v>
      </c>
      <c r="X385">
        <v>4</v>
      </c>
      <c r="Y385">
        <v>4</v>
      </c>
      <c r="Z385">
        <v>2</v>
      </c>
      <c r="AA385">
        <v>3</v>
      </c>
      <c r="AB385">
        <v>4</v>
      </c>
      <c r="AC385">
        <v>2</v>
      </c>
      <c r="AD385">
        <v>3</v>
      </c>
      <c r="AE385">
        <v>3</v>
      </c>
      <c r="AF385">
        <v>2</v>
      </c>
      <c r="AG385">
        <v>0</v>
      </c>
      <c r="AH385">
        <v>83.736999999999995</v>
      </c>
    </row>
    <row r="386" spans="1:34">
      <c r="A386" t="s">
        <v>1866</v>
      </c>
      <c r="B386" s="5" t="str">
        <f>VLOOKUP(C386,[1]Sheet1!$C$2:$D$4112,2,FALSE)</f>
        <v>Conserved hypotheticals</v>
      </c>
      <c r="C386" t="s">
        <v>1869</v>
      </c>
      <c r="D386" t="s">
        <v>1867</v>
      </c>
      <c r="E386" t="s">
        <v>1868</v>
      </c>
      <c r="F386">
        <v>34.332999999999998</v>
      </c>
      <c r="G386">
        <v>49.8</v>
      </c>
      <c r="H386">
        <v>24.665140000000001</v>
      </c>
      <c r="I386">
        <v>23.84355</v>
      </c>
      <c r="J386">
        <v>24.43854</v>
      </c>
      <c r="K386">
        <v>24.429880000000001</v>
      </c>
      <c r="L386">
        <v>23.295719999999999</v>
      </c>
      <c r="M386">
        <v>23.830259999999999</v>
      </c>
      <c r="N386">
        <v>23.793030000000002</v>
      </c>
      <c r="O386">
        <v>24.682870000000001</v>
      </c>
      <c r="P386">
        <v>24.268640000000001</v>
      </c>
      <c r="Q386">
        <v>24.144919999999999</v>
      </c>
      <c r="R386">
        <v>24.285599999999999</v>
      </c>
      <c r="S386">
        <v>23.70683</v>
      </c>
      <c r="T386">
        <v>13</v>
      </c>
      <c r="U386">
        <v>8</v>
      </c>
      <c r="V386">
        <v>3</v>
      </c>
      <c r="W386">
        <v>9</v>
      </c>
      <c r="X386">
        <v>5</v>
      </c>
      <c r="Y386">
        <v>7</v>
      </c>
      <c r="Z386">
        <v>4</v>
      </c>
      <c r="AA386">
        <v>3</v>
      </c>
      <c r="AB386">
        <v>4</v>
      </c>
      <c r="AC386">
        <v>4</v>
      </c>
      <c r="AD386">
        <v>4</v>
      </c>
      <c r="AE386">
        <v>10</v>
      </c>
      <c r="AF386">
        <v>9</v>
      </c>
      <c r="AG386">
        <v>0</v>
      </c>
      <c r="AH386">
        <v>101.35</v>
      </c>
    </row>
    <row r="387" spans="1:34">
      <c r="A387" t="s">
        <v>1870</v>
      </c>
      <c r="B387" s="5" t="str">
        <f>VLOOKUP(C387,[1]Sheet1!$C$2:$D$4112,2,FALSE)</f>
        <v>cell wall and cell processes</v>
      </c>
      <c r="C387" t="s">
        <v>1873</v>
      </c>
      <c r="D387" t="s">
        <v>1871</v>
      </c>
      <c r="E387" t="s">
        <v>1872</v>
      </c>
      <c r="F387">
        <v>37.442999999999998</v>
      </c>
      <c r="G387">
        <v>15.1</v>
      </c>
      <c r="H387">
        <v>17.7044</v>
      </c>
      <c r="I387">
        <v>20.163889999999999</v>
      </c>
      <c r="J387">
        <v>20.996659999999999</v>
      </c>
      <c r="K387">
        <v>20.24493</v>
      </c>
      <c r="L387">
        <v>17.319210000000002</v>
      </c>
      <c r="M387">
        <v>19.126940000000001</v>
      </c>
      <c r="N387">
        <v>19.386890000000001</v>
      </c>
      <c r="O387">
        <v>18.609909999999999</v>
      </c>
      <c r="P387">
        <v>19.16986</v>
      </c>
      <c r="Q387">
        <v>20.017230000000001</v>
      </c>
      <c r="R387">
        <v>18.95983</v>
      </c>
      <c r="S387">
        <v>20.226230000000001</v>
      </c>
      <c r="T387">
        <v>2</v>
      </c>
      <c r="U387">
        <v>1</v>
      </c>
      <c r="V387">
        <v>1</v>
      </c>
      <c r="W387">
        <v>2</v>
      </c>
      <c r="X387">
        <v>2</v>
      </c>
      <c r="Y387">
        <v>0</v>
      </c>
      <c r="Z387">
        <v>2</v>
      </c>
      <c r="AA387">
        <v>0</v>
      </c>
      <c r="AB387">
        <v>1</v>
      </c>
      <c r="AC387">
        <v>1</v>
      </c>
      <c r="AD387">
        <v>0</v>
      </c>
      <c r="AE387">
        <v>0</v>
      </c>
      <c r="AF387">
        <v>2</v>
      </c>
      <c r="AG387">
        <v>0</v>
      </c>
      <c r="AH387">
        <v>8.5286000000000008</v>
      </c>
    </row>
    <row r="388" spans="1:34">
      <c r="A388" t="s">
        <v>1874</v>
      </c>
      <c r="B388" s="5" t="str">
        <f>VLOOKUP(C388,[1]Sheet1!$C$2:$D$4112,2,FALSE)</f>
        <v>lipid metabolism</v>
      </c>
      <c r="C388" t="s">
        <v>1877</v>
      </c>
      <c r="D388" t="s">
        <v>1875</v>
      </c>
      <c r="E388" t="s">
        <v>1876</v>
      </c>
      <c r="F388">
        <v>223.89</v>
      </c>
      <c r="G388">
        <v>13.5</v>
      </c>
      <c r="H388">
        <v>20.975539999999999</v>
      </c>
      <c r="I388">
        <v>21.614909999999998</v>
      </c>
      <c r="J388">
        <v>21.581050000000001</v>
      </c>
      <c r="K388">
        <v>23.033619999999999</v>
      </c>
      <c r="L388">
        <v>18.266639999999999</v>
      </c>
      <c r="M388">
        <v>23.214929999999999</v>
      </c>
      <c r="N388">
        <v>20.818629999999999</v>
      </c>
      <c r="O388">
        <v>21.245920000000002</v>
      </c>
      <c r="P388">
        <v>20.293900000000001</v>
      </c>
      <c r="Q388">
        <v>19.192679999999999</v>
      </c>
      <c r="R388">
        <v>21.116040000000002</v>
      </c>
      <c r="S388">
        <v>19.289439999999999</v>
      </c>
      <c r="T388">
        <v>14</v>
      </c>
      <c r="U388">
        <v>3</v>
      </c>
      <c r="V388">
        <v>3</v>
      </c>
      <c r="W388">
        <v>4</v>
      </c>
      <c r="X388">
        <v>11</v>
      </c>
      <c r="Y388">
        <v>5</v>
      </c>
      <c r="Z388">
        <v>10</v>
      </c>
      <c r="AA388">
        <v>2</v>
      </c>
      <c r="AB388">
        <v>3</v>
      </c>
      <c r="AC388">
        <v>2</v>
      </c>
      <c r="AD388">
        <v>3</v>
      </c>
      <c r="AE388">
        <v>5</v>
      </c>
      <c r="AF388">
        <v>0</v>
      </c>
      <c r="AG388">
        <v>0</v>
      </c>
      <c r="AH388">
        <v>93.941999999999993</v>
      </c>
    </row>
    <row r="389" spans="1:34">
      <c r="A389" t="s">
        <v>1878</v>
      </c>
      <c r="B389" s="5" t="str">
        <f>VLOOKUP(C389,[1]Sheet1!$C$2:$D$4112,2,FALSE)</f>
        <v>Conserved hypotheticals</v>
      </c>
      <c r="C389" t="s">
        <v>1881</v>
      </c>
      <c r="D389" t="s">
        <v>1879</v>
      </c>
      <c r="E389" t="s">
        <v>1880</v>
      </c>
      <c r="F389">
        <v>18.515000000000001</v>
      </c>
      <c r="G389">
        <v>66.7</v>
      </c>
      <c r="H389">
        <v>18.255479999999999</v>
      </c>
      <c r="I389">
        <v>21.01323</v>
      </c>
      <c r="J389">
        <v>18.717369999999999</v>
      </c>
      <c r="K389">
        <v>22.263559999999998</v>
      </c>
      <c r="L389">
        <v>21.067430000000002</v>
      </c>
      <c r="M389">
        <v>20.506399999999999</v>
      </c>
      <c r="N389">
        <v>20.077929999999999</v>
      </c>
      <c r="O389">
        <v>21.317219999999999</v>
      </c>
      <c r="P389">
        <v>20.409189999999999</v>
      </c>
      <c r="Q389">
        <v>21.76979</v>
      </c>
      <c r="R389">
        <v>20.141210000000001</v>
      </c>
      <c r="S389">
        <v>18.03884</v>
      </c>
      <c r="T389">
        <v>7</v>
      </c>
      <c r="U389">
        <v>2</v>
      </c>
      <c r="V389">
        <v>1</v>
      </c>
      <c r="W389">
        <v>2</v>
      </c>
      <c r="X389">
        <v>3</v>
      </c>
      <c r="Y389">
        <v>3</v>
      </c>
      <c r="Z389">
        <v>5</v>
      </c>
      <c r="AA389">
        <v>1</v>
      </c>
      <c r="AB389">
        <v>3</v>
      </c>
      <c r="AC389">
        <v>1</v>
      </c>
      <c r="AD389">
        <v>2</v>
      </c>
      <c r="AE389">
        <v>5</v>
      </c>
      <c r="AF389">
        <v>1</v>
      </c>
      <c r="AG389">
        <v>0</v>
      </c>
      <c r="AH389">
        <v>26.443999999999999</v>
      </c>
    </row>
    <row r="390" spans="1:34">
      <c r="A390" t="s">
        <v>1882</v>
      </c>
      <c r="B390" s="5" t="str">
        <f>VLOOKUP(C390,[1]Sheet1!$C$2:$D$4112,2,FALSE)</f>
        <v>lipid metabolism</v>
      </c>
      <c r="C390" t="s">
        <v>1885</v>
      </c>
      <c r="D390" t="s">
        <v>1883</v>
      </c>
      <c r="E390" t="s">
        <v>1884</v>
      </c>
      <c r="F390">
        <v>36.82</v>
      </c>
      <c r="G390">
        <v>61.3</v>
      </c>
      <c r="H390">
        <v>25.623940000000001</v>
      </c>
      <c r="I390">
        <v>24.552620000000001</v>
      </c>
      <c r="J390">
        <v>25.263349999999999</v>
      </c>
      <c r="K390">
        <v>26.316859999999998</v>
      </c>
      <c r="L390">
        <v>25.231110000000001</v>
      </c>
      <c r="M390">
        <v>26.022819999999999</v>
      </c>
      <c r="N390">
        <v>24.97561</v>
      </c>
      <c r="O390">
        <v>25.58466</v>
      </c>
      <c r="P390">
        <v>25.329650000000001</v>
      </c>
      <c r="Q390">
        <v>24.945609999999999</v>
      </c>
      <c r="R390">
        <v>24.851769999999998</v>
      </c>
      <c r="S390">
        <v>25.201239999999999</v>
      </c>
      <c r="T390">
        <v>19</v>
      </c>
      <c r="U390">
        <v>12</v>
      </c>
      <c r="V390">
        <v>10</v>
      </c>
      <c r="W390">
        <v>13</v>
      </c>
      <c r="X390">
        <v>15</v>
      </c>
      <c r="Y390">
        <v>10</v>
      </c>
      <c r="Z390">
        <v>14</v>
      </c>
      <c r="AA390">
        <v>10</v>
      </c>
      <c r="AB390">
        <v>10</v>
      </c>
      <c r="AC390">
        <v>9</v>
      </c>
      <c r="AD390">
        <v>7</v>
      </c>
      <c r="AE390">
        <v>15</v>
      </c>
      <c r="AF390">
        <v>11</v>
      </c>
      <c r="AG390">
        <v>0</v>
      </c>
      <c r="AH390">
        <v>222.64</v>
      </c>
    </row>
    <row r="391" spans="1:34">
      <c r="A391" t="s">
        <v>1886</v>
      </c>
      <c r="B391" s="5" t="str">
        <f>VLOOKUP(C391,[1]Sheet1!$C$2:$D$4112,2,FALSE)</f>
        <v>Conserved hypotheticals</v>
      </c>
      <c r="C391" t="s">
        <v>1889</v>
      </c>
      <c r="D391" t="s">
        <v>1887</v>
      </c>
      <c r="E391" t="s">
        <v>1888</v>
      </c>
      <c r="F391">
        <v>12.972</v>
      </c>
      <c r="G391">
        <v>62.2</v>
      </c>
      <c r="H391">
        <v>23.434280000000001</v>
      </c>
      <c r="I391">
        <v>23.07123</v>
      </c>
      <c r="J391">
        <v>23.681750000000001</v>
      </c>
      <c r="K391">
        <v>22.20955</v>
      </c>
      <c r="L391">
        <v>23.16283</v>
      </c>
      <c r="M391">
        <v>23.239740000000001</v>
      </c>
      <c r="N391">
        <v>23.32375</v>
      </c>
      <c r="O391">
        <v>21.81296</v>
      </c>
      <c r="P391">
        <v>22.726839999999999</v>
      </c>
      <c r="Q391">
        <v>21.99728</v>
      </c>
      <c r="R391">
        <v>25.88618</v>
      </c>
      <c r="S391">
        <v>22.604310000000002</v>
      </c>
      <c r="T391">
        <v>5</v>
      </c>
      <c r="U391">
        <v>5</v>
      </c>
      <c r="V391">
        <v>4</v>
      </c>
      <c r="W391">
        <v>4</v>
      </c>
      <c r="X391">
        <v>2</v>
      </c>
      <c r="Y391">
        <v>4</v>
      </c>
      <c r="Z391">
        <v>4</v>
      </c>
      <c r="AA391">
        <v>3</v>
      </c>
      <c r="AB391">
        <v>1</v>
      </c>
      <c r="AC391">
        <v>4</v>
      </c>
      <c r="AD391">
        <v>1</v>
      </c>
      <c r="AE391">
        <v>4</v>
      </c>
      <c r="AF391">
        <v>5</v>
      </c>
      <c r="AG391">
        <v>0</v>
      </c>
      <c r="AH391">
        <v>75.36</v>
      </c>
    </row>
    <row r="392" spans="1:34">
      <c r="A392" t="s">
        <v>1890</v>
      </c>
      <c r="B392" s="5" t="str">
        <f>VLOOKUP(C392,[1]Sheet1!$C$2:$D$4112,2,FALSE)</f>
        <v>information pathways</v>
      </c>
      <c r="C392" t="s">
        <v>1891</v>
      </c>
      <c r="D392" t="s">
        <v>193</v>
      </c>
      <c r="E392" t="s">
        <v>194</v>
      </c>
      <c r="F392">
        <v>129.32</v>
      </c>
      <c r="G392">
        <v>14.4</v>
      </c>
      <c r="H392">
        <v>21.914190000000001</v>
      </c>
      <c r="I392">
        <v>22.713539999999998</v>
      </c>
      <c r="J392">
        <v>22.32105</v>
      </c>
      <c r="K392">
        <v>22.996690000000001</v>
      </c>
      <c r="L392">
        <v>21.12041</v>
      </c>
      <c r="M392">
        <v>22.994620000000001</v>
      </c>
      <c r="N392">
        <v>22.466650000000001</v>
      </c>
      <c r="O392">
        <v>21.894159999999999</v>
      </c>
      <c r="P392">
        <v>19.085640000000001</v>
      </c>
      <c r="Q392">
        <v>20.64414</v>
      </c>
      <c r="R392">
        <v>22.151959999999999</v>
      </c>
      <c r="S392">
        <v>19.739439999999998</v>
      </c>
      <c r="T392">
        <v>10</v>
      </c>
      <c r="U392">
        <v>3</v>
      </c>
      <c r="V392">
        <v>6</v>
      </c>
      <c r="W392">
        <v>6</v>
      </c>
      <c r="X392">
        <v>7</v>
      </c>
      <c r="Y392">
        <v>4</v>
      </c>
      <c r="Z392">
        <v>8</v>
      </c>
      <c r="AA392">
        <v>3</v>
      </c>
      <c r="AB392">
        <v>4</v>
      </c>
      <c r="AC392">
        <v>2</v>
      </c>
      <c r="AD392">
        <v>2</v>
      </c>
      <c r="AE392">
        <v>4</v>
      </c>
      <c r="AF392">
        <v>1</v>
      </c>
      <c r="AG392">
        <v>0</v>
      </c>
      <c r="AH392">
        <v>47.628</v>
      </c>
    </row>
    <row r="393" spans="1:34">
      <c r="A393" t="s">
        <v>1892</v>
      </c>
      <c r="B393" s="5" t="str">
        <f>VLOOKUP(C393,[1]Sheet1!$C$2:$D$4112,2,FALSE)</f>
        <v>information pathways</v>
      </c>
      <c r="C393" t="s">
        <v>1895</v>
      </c>
      <c r="D393" t="s">
        <v>1893</v>
      </c>
      <c r="E393" t="s">
        <v>1894</v>
      </c>
      <c r="F393">
        <v>103.39</v>
      </c>
      <c r="G393">
        <v>33.1</v>
      </c>
      <c r="H393">
        <v>19.901299999999999</v>
      </c>
      <c r="I393">
        <v>21.445160000000001</v>
      </c>
      <c r="J393">
        <v>20.890889999999999</v>
      </c>
      <c r="K393">
        <v>21.137090000000001</v>
      </c>
      <c r="L393">
        <v>23.13203</v>
      </c>
      <c r="M393">
        <v>21.14171</v>
      </c>
      <c r="N393">
        <v>18.209859999999999</v>
      </c>
      <c r="O393">
        <v>20.580400000000001</v>
      </c>
      <c r="P393">
        <v>21.056560000000001</v>
      </c>
      <c r="Q393">
        <v>18.947189999999999</v>
      </c>
      <c r="R393">
        <v>22.693919999999999</v>
      </c>
      <c r="S393">
        <v>23.009139999999999</v>
      </c>
      <c r="T393">
        <v>19</v>
      </c>
      <c r="U393">
        <v>4</v>
      </c>
      <c r="V393">
        <v>4</v>
      </c>
      <c r="W393">
        <v>6</v>
      </c>
      <c r="X393">
        <v>6</v>
      </c>
      <c r="Y393">
        <v>16</v>
      </c>
      <c r="Z393">
        <v>8</v>
      </c>
      <c r="AA393">
        <v>1</v>
      </c>
      <c r="AB393">
        <v>4</v>
      </c>
      <c r="AC393">
        <v>3</v>
      </c>
      <c r="AD393">
        <v>0</v>
      </c>
      <c r="AE393">
        <v>11</v>
      </c>
      <c r="AF393">
        <v>9</v>
      </c>
      <c r="AG393">
        <v>0</v>
      </c>
      <c r="AH393">
        <v>164.57</v>
      </c>
    </row>
    <row r="394" spans="1:34">
      <c r="A394" t="s">
        <v>1896</v>
      </c>
      <c r="B394" s="5" t="str">
        <f>VLOOKUP(C394,[1]Sheet1!$C$2:$D$4112,2,FALSE)</f>
        <v>virulence, detoxification and adaptation</v>
      </c>
      <c r="C394" t="s">
        <v>1899</v>
      </c>
      <c r="D394" t="s">
        <v>1897</v>
      </c>
      <c r="E394" t="s">
        <v>1898</v>
      </c>
      <c r="F394">
        <v>8.4502000000000006</v>
      </c>
      <c r="G394">
        <v>22.1</v>
      </c>
      <c r="H394">
        <v>17.72588</v>
      </c>
      <c r="I394">
        <v>23.719840000000001</v>
      </c>
      <c r="J394">
        <v>22.246639999999999</v>
      </c>
      <c r="K394">
        <v>24.044350000000001</v>
      </c>
      <c r="L394">
        <v>20.324870000000001</v>
      </c>
      <c r="M394">
        <v>24.120840000000001</v>
      </c>
      <c r="N394">
        <v>24.6997</v>
      </c>
      <c r="O394">
        <v>24.177140000000001</v>
      </c>
      <c r="P394">
        <v>24.09684</v>
      </c>
      <c r="Q394">
        <v>24.15391</v>
      </c>
      <c r="R394">
        <v>18.088660000000001</v>
      </c>
      <c r="S394">
        <v>20.14443</v>
      </c>
      <c r="T394">
        <v>1</v>
      </c>
      <c r="U394">
        <v>1</v>
      </c>
      <c r="V394">
        <v>1</v>
      </c>
      <c r="W394">
        <v>1</v>
      </c>
      <c r="X394">
        <v>1</v>
      </c>
      <c r="Y394">
        <v>1</v>
      </c>
      <c r="Z394">
        <v>1</v>
      </c>
      <c r="AA394">
        <v>1</v>
      </c>
      <c r="AB394">
        <v>1</v>
      </c>
      <c r="AC394">
        <v>1</v>
      </c>
      <c r="AD394">
        <v>1</v>
      </c>
      <c r="AE394">
        <v>0</v>
      </c>
      <c r="AF394">
        <v>0</v>
      </c>
      <c r="AG394">
        <v>0</v>
      </c>
      <c r="AH394">
        <v>9.6559000000000008</v>
      </c>
    </row>
    <row r="395" spans="1:34">
      <c r="A395" t="s">
        <v>1900</v>
      </c>
      <c r="B395" s="5" t="str">
        <f>VLOOKUP(C395,[1]Sheet1!$C$2:$D$4112,2,FALSE)</f>
        <v>intermediary metabolism and respiration</v>
      </c>
      <c r="C395" t="s">
        <v>1903</v>
      </c>
      <c r="D395" t="s">
        <v>1901</v>
      </c>
      <c r="E395" t="s">
        <v>1902</v>
      </c>
      <c r="F395">
        <v>45.04</v>
      </c>
      <c r="G395">
        <v>24.7</v>
      </c>
      <c r="H395">
        <v>20.383849999999999</v>
      </c>
      <c r="I395">
        <v>22.426960000000001</v>
      </c>
      <c r="J395">
        <v>20.418849999999999</v>
      </c>
      <c r="K395">
        <v>20.581510000000002</v>
      </c>
      <c r="L395">
        <v>20.788430000000002</v>
      </c>
      <c r="M395">
        <v>21.463830000000002</v>
      </c>
      <c r="N395">
        <v>21.457840000000001</v>
      </c>
      <c r="O395">
        <v>19.040430000000001</v>
      </c>
      <c r="P395">
        <v>21.082650000000001</v>
      </c>
      <c r="Q395">
        <v>20.951530000000002</v>
      </c>
      <c r="R395">
        <v>22.5871</v>
      </c>
      <c r="S395">
        <v>20.714479999999998</v>
      </c>
      <c r="T395">
        <v>7</v>
      </c>
      <c r="U395">
        <v>2</v>
      </c>
      <c r="V395">
        <v>3</v>
      </c>
      <c r="W395">
        <v>5</v>
      </c>
      <c r="X395">
        <v>3</v>
      </c>
      <c r="Y395">
        <v>4</v>
      </c>
      <c r="Z395">
        <v>2</v>
      </c>
      <c r="AA395">
        <v>3</v>
      </c>
      <c r="AB395">
        <v>1</v>
      </c>
      <c r="AC395">
        <v>2</v>
      </c>
      <c r="AD395">
        <v>1</v>
      </c>
      <c r="AE395">
        <v>4</v>
      </c>
      <c r="AF395">
        <v>4</v>
      </c>
      <c r="AG395">
        <v>0</v>
      </c>
      <c r="AH395">
        <v>34.298999999999999</v>
      </c>
    </row>
    <row r="396" spans="1:34">
      <c r="A396" t="s">
        <v>1904</v>
      </c>
      <c r="B396" s="5" t="str">
        <f>VLOOKUP(C396,[1]Sheet1!$C$2:$D$4112,2,FALSE)</f>
        <v>intermediary metabolism and respiration</v>
      </c>
      <c r="C396" t="s">
        <v>1907</v>
      </c>
      <c r="D396" t="s">
        <v>1905</v>
      </c>
      <c r="E396" t="s">
        <v>1906</v>
      </c>
      <c r="F396">
        <v>32.567</v>
      </c>
      <c r="G396">
        <v>51.1</v>
      </c>
      <c r="H396">
        <v>25.024280000000001</v>
      </c>
      <c r="I396">
        <v>18.084330000000001</v>
      </c>
      <c r="J396">
        <v>24.570799999999998</v>
      </c>
      <c r="K396">
        <v>24.969349999999999</v>
      </c>
      <c r="L396">
        <v>17.466750000000001</v>
      </c>
      <c r="M396">
        <v>25.13946</v>
      </c>
      <c r="N396">
        <v>24.32704</v>
      </c>
      <c r="O396">
        <v>25.713560000000001</v>
      </c>
      <c r="P396">
        <v>24.543980000000001</v>
      </c>
      <c r="Q396">
        <v>24.028929999999999</v>
      </c>
      <c r="R396">
        <v>23.34665</v>
      </c>
      <c r="S396">
        <v>18.720980000000001</v>
      </c>
      <c r="T396">
        <v>9</v>
      </c>
      <c r="U396">
        <v>3</v>
      </c>
      <c r="V396">
        <v>1</v>
      </c>
      <c r="W396">
        <v>3</v>
      </c>
      <c r="X396">
        <v>4</v>
      </c>
      <c r="Y396">
        <v>3</v>
      </c>
      <c r="Z396">
        <v>6</v>
      </c>
      <c r="AA396">
        <v>3</v>
      </c>
      <c r="AB396">
        <v>2</v>
      </c>
      <c r="AC396">
        <v>3</v>
      </c>
      <c r="AD396">
        <v>3</v>
      </c>
      <c r="AE396">
        <v>4</v>
      </c>
      <c r="AF396">
        <v>0</v>
      </c>
      <c r="AG396">
        <v>0</v>
      </c>
      <c r="AH396">
        <v>84.063000000000002</v>
      </c>
    </row>
    <row r="397" spans="1:34">
      <c r="A397" t="s">
        <v>1908</v>
      </c>
      <c r="B397" s="5" t="str">
        <f>VLOOKUP(C397,[1]Sheet1!$C$2:$D$4112,2,FALSE)</f>
        <v>intermediary metabolism and respiration</v>
      </c>
      <c r="C397" t="s">
        <v>1911</v>
      </c>
      <c r="D397" t="s">
        <v>1909</v>
      </c>
      <c r="E397" t="s">
        <v>1910</v>
      </c>
      <c r="F397">
        <v>46.319000000000003</v>
      </c>
      <c r="G397">
        <v>14.9</v>
      </c>
      <c r="H397">
        <v>21.285509999999999</v>
      </c>
      <c r="I397">
        <v>19.808810000000001</v>
      </c>
      <c r="J397">
        <v>21.768380000000001</v>
      </c>
      <c r="K397">
        <v>21.80696</v>
      </c>
      <c r="L397">
        <v>17.140090000000001</v>
      </c>
      <c r="M397">
        <v>21.635470000000002</v>
      </c>
      <c r="N397">
        <v>19.444520000000001</v>
      </c>
      <c r="O397">
        <v>21.239989999999999</v>
      </c>
      <c r="P397">
        <v>21.421779999999998</v>
      </c>
      <c r="Q397">
        <v>21.190390000000001</v>
      </c>
      <c r="R397">
        <v>21.113430000000001</v>
      </c>
      <c r="S397">
        <v>18.23545</v>
      </c>
      <c r="T397">
        <v>3</v>
      </c>
      <c r="U397">
        <v>2</v>
      </c>
      <c r="V397">
        <v>1</v>
      </c>
      <c r="W397">
        <v>2</v>
      </c>
      <c r="X397">
        <v>2</v>
      </c>
      <c r="Y397">
        <v>0</v>
      </c>
      <c r="Z397">
        <v>3</v>
      </c>
      <c r="AA397">
        <v>1</v>
      </c>
      <c r="AB397">
        <v>2</v>
      </c>
      <c r="AC397">
        <v>3</v>
      </c>
      <c r="AD397">
        <v>2</v>
      </c>
      <c r="AE397">
        <v>2</v>
      </c>
      <c r="AF397">
        <v>1</v>
      </c>
      <c r="AG397">
        <v>0</v>
      </c>
      <c r="AH397">
        <v>12.596</v>
      </c>
    </row>
    <row r="398" spans="1:34">
      <c r="A398" t="s">
        <v>1912</v>
      </c>
      <c r="B398" s="5" t="str">
        <f>VLOOKUP(C398,[1]Sheet1!$C$2:$D$4112,2,FALSE)</f>
        <v>Conserved hypotheticals</v>
      </c>
      <c r="C398" t="s">
        <v>1915</v>
      </c>
      <c r="D398" t="s">
        <v>1913</v>
      </c>
      <c r="E398" t="s">
        <v>1914</v>
      </c>
      <c r="F398">
        <v>30.789000000000001</v>
      </c>
      <c r="G398">
        <v>11.5</v>
      </c>
      <c r="H398">
        <v>19.006689999999999</v>
      </c>
      <c r="I398">
        <v>20.036930000000002</v>
      </c>
      <c r="J398">
        <v>19.769310000000001</v>
      </c>
      <c r="K398">
        <v>19.075939999999999</v>
      </c>
      <c r="L398">
        <v>20.103159999999999</v>
      </c>
      <c r="M398">
        <v>15.058920000000001</v>
      </c>
      <c r="N398">
        <v>18.355180000000001</v>
      </c>
      <c r="O398">
        <v>20.91986</v>
      </c>
      <c r="P398">
        <v>18.624839999999999</v>
      </c>
      <c r="Q398">
        <v>19.375889999999998</v>
      </c>
      <c r="R398">
        <v>14.719390000000001</v>
      </c>
      <c r="S398">
        <v>18.27516</v>
      </c>
      <c r="T398">
        <v>2</v>
      </c>
      <c r="U398">
        <v>1</v>
      </c>
      <c r="V398">
        <v>0</v>
      </c>
      <c r="W398">
        <v>1</v>
      </c>
      <c r="X398">
        <v>1</v>
      </c>
      <c r="Y398">
        <v>2</v>
      </c>
      <c r="Z398">
        <v>2</v>
      </c>
      <c r="AA398">
        <v>0</v>
      </c>
      <c r="AB398">
        <v>1</v>
      </c>
      <c r="AC398">
        <v>0</v>
      </c>
      <c r="AD398">
        <v>0</v>
      </c>
      <c r="AE398">
        <v>2</v>
      </c>
      <c r="AF398">
        <v>1</v>
      </c>
      <c r="AG398">
        <v>0</v>
      </c>
      <c r="AH398">
        <v>6.7923999999999998</v>
      </c>
    </row>
    <row r="399" spans="1:34">
      <c r="A399" t="s">
        <v>1916</v>
      </c>
      <c r="B399" s="5" t="str">
        <f>VLOOKUP(C399,[1]Sheet1!$C$2:$D$4112,2,FALSE)</f>
        <v>intermediary metabolism and respiration</v>
      </c>
      <c r="C399" t="s">
        <v>1919</v>
      </c>
      <c r="D399" t="s">
        <v>1917</v>
      </c>
      <c r="E399" t="s">
        <v>1918</v>
      </c>
      <c r="F399">
        <v>42.838999999999999</v>
      </c>
      <c r="G399">
        <v>4.8</v>
      </c>
      <c r="H399">
        <v>19.73066</v>
      </c>
      <c r="I399">
        <v>18.57687</v>
      </c>
      <c r="J399">
        <v>20.456630000000001</v>
      </c>
      <c r="K399">
        <v>21.068549999999998</v>
      </c>
      <c r="L399">
        <v>17.813279999999999</v>
      </c>
      <c r="M399">
        <v>20.504940000000001</v>
      </c>
      <c r="N399">
        <v>18.956340000000001</v>
      </c>
      <c r="O399">
        <v>20.756129999999999</v>
      </c>
      <c r="P399">
        <v>19.131229999999999</v>
      </c>
      <c r="Q399">
        <v>19.002590000000001</v>
      </c>
      <c r="R399">
        <v>20.191839999999999</v>
      </c>
      <c r="S399">
        <v>18.99438</v>
      </c>
      <c r="T399">
        <v>1</v>
      </c>
      <c r="U399">
        <v>1</v>
      </c>
      <c r="V399">
        <v>1</v>
      </c>
      <c r="W399">
        <v>1</v>
      </c>
      <c r="X399">
        <v>1</v>
      </c>
      <c r="Y399">
        <v>0</v>
      </c>
      <c r="Z399">
        <v>1</v>
      </c>
      <c r="AA399">
        <v>1</v>
      </c>
      <c r="AB399">
        <v>1</v>
      </c>
      <c r="AC399">
        <v>1</v>
      </c>
      <c r="AD399">
        <v>1</v>
      </c>
      <c r="AE399">
        <v>1</v>
      </c>
      <c r="AF399">
        <v>0</v>
      </c>
      <c r="AG399">
        <v>0</v>
      </c>
      <c r="AH399">
        <v>8.6737000000000002</v>
      </c>
    </row>
    <row r="400" spans="1:34">
      <c r="A400" t="s">
        <v>1920</v>
      </c>
      <c r="B400" s="5" t="str">
        <f>VLOOKUP(C400,[1]Sheet1!$C$2:$D$4112,2,FALSE)</f>
        <v>Conserved hypotheticals</v>
      </c>
      <c r="C400" t="s">
        <v>1923</v>
      </c>
      <c r="D400" t="s">
        <v>1921</v>
      </c>
      <c r="E400" t="s">
        <v>1922</v>
      </c>
      <c r="F400">
        <v>28.038</v>
      </c>
      <c r="G400">
        <v>33.700000000000003</v>
      </c>
      <c r="H400">
        <v>24.124320000000001</v>
      </c>
      <c r="I400">
        <v>23.902609999999999</v>
      </c>
      <c r="J400">
        <v>24.984200000000001</v>
      </c>
      <c r="K400">
        <v>24.723020000000002</v>
      </c>
      <c r="L400">
        <v>16.761040000000001</v>
      </c>
      <c r="M400">
        <v>24.50591</v>
      </c>
      <c r="N400">
        <v>24.73526</v>
      </c>
      <c r="O400">
        <v>24.147870000000001</v>
      </c>
      <c r="P400">
        <v>25.006889999999999</v>
      </c>
      <c r="Q400">
        <v>24.449850000000001</v>
      </c>
      <c r="R400">
        <v>23.15513</v>
      </c>
      <c r="S400">
        <v>21.650929999999999</v>
      </c>
      <c r="T400">
        <v>5</v>
      </c>
      <c r="U400">
        <v>3</v>
      </c>
      <c r="V400">
        <v>3</v>
      </c>
      <c r="W400">
        <v>4</v>
      </c>
      <c r="X400">
        <v>4</v>
      </c>
      <c r="Y400">
        <v>2</v>
      </c>
      <c r="Z400">
        <v>4</v>
      </c>
      <c r="AA400">
        <v>2</v>
      </c>
      <c r="AB400">
        <v>3</v>
      </c>
      <c r="AC400">
        <v>2</v>
      </c>
      <c r="AD400">
        <v>3</v>
      </c>
      <c r="AE400">
        <v>3</v>
      </c>
      <c r="AF400">
        <v>2</v>
      </c>
      <c r="AG400">
        <v>0</v>
      </c>
      <c r="AH400">
        <v>79.471000000000004</v>
      </c>
    </row>
    <row r="401" spans="1:34">
      <c r="A401" t="s">
        <v>1924</v>
      </c>
      <c r="B401" s="5" t="str">
        <f>VLOOKUP(C401,[1]Sheet1!$C$2:$D$4112,2,FALSE)</f>
        <v>Conserved hypotheticals</v>
      </c>
      <c r="C401" t="s">
        <v>1927</v>
      </c>
      <c r="D401" t="s">
        <v>1925</v>
      </c>
      <c r="E401" t="s">
        <v>1926</v>
      </c>
      <c r="F401">
        <v>17.288</v>
      </c>
      <c r="G401">
        <v>74.3</v>
      </c>
      <c r="H401">
        <v>25.179760000000002</v>
      </c>
      <c r="I401">
        <v>27.821100000000001</v>
      </c>
      <c r="J401">
        <v>26.001270000000002</v>
      </c>
      <c r="K401">
        <v>24.817440000000001</v>
      </c>
      <c r="L401">
        <v>24.94641</v>
      </c>
      <c r="M401">
        <v>26.980440000000002</v>
      </c>
      <c r="N401">
        <v>27.582840000000001</v>
      </c>
      <c r="O401">
        <v>25.42972</v>
      </c>
      <c r="P401">
        <v>26.200299999999999</v>
      </c>
      <c r="Q401">
        <v>26.799710000000001</v>
      </c>
      <c r="R401">
        <v>27.012969999999999</v>
      </c>
      <c r="S401">
        <v>25.456009999999999</v>
      </c>
      <c r="T401">
        <v>5</v>
      </c>
      <c r="U401">
        <v>4</v>
      </c>
      <c r="V401">
        <v>4</v>
      </c>
      <c r="W401">
        <v>5</v>
      </c>
      <c r="X401">
        <v>5</v>
      </c>
      <c r="Y401">
        <v>4</v>
      </c>
      <c r="Z401">
        <v>5</v>
      </c>
      <c r="AA401">
        <v>4</v>
      </c>
      <c r="AB401">
        <v>4</v>
      </c>
      <c r="AC401">
        <v>3</v>
      </c>
      <c r="AD401">
        <v>4</v>
      </c>
      <c r="AE401">
        <v>5</v>
      </c>
      <c r="AF401">
        <v>5</v>
      </c>
      <c r="AG401">
        <v>0</v>
      </c>
      <c r="AH401">
        <v>125.84</v>
      </c>
    </row>
    <row r="402" spans="1:34">
      <c r="A402" t="s">
        <v>1928</v>
      </c>
      <c r="B402" s="5" t="str">
        <f>VLOOKUP(C402,[1]Sheet1!$C$2:$D$4112,2,FALSE)</f>
        <v>information pathways</v>
      </c>
      <c r="C402" t="s">
        <v>1931</v>
      </c>
      <c r="D402" t="s">
        <v>1929</v>
      </c>
      <c r="E402" t="s">
        <v>1930</v>
      </c>
      <c r="F402">
        <v>111.61</v>
      </c>
      <c r="G402">
        <v>16.8</v>
      </c>
      <c r="H402">
        <v>23.893750000000001</v>
      </c>
      <c r="I402">
        <v>22.687989999999999</v>
      </c>
      <c r="J402">
        <v>24.199249999999999</v>
      </c>
      <c r="K402">
        <v>23.386140000000001</v>
      </c>
      <c r="L402">
        <v>18.25769</v>
      </c>
      <c r="M402">
        <v>21.665400000000002</v>
      </c>
      <c r="N402">
        <v>23.312709999999999</v>
      </c>
      <c r="O402">
        <v>19.008990000000001</v>
      </c>
      <c r="P402">
        <v>22.240480000000002</v>
      </c>
      <c r="Q402">
        <v>19.578379999999999</v>
      </c>
      <c r="R402">
        <v>21.824000000000002</v>
      </c>
      <c r="S402">
        <v>17.820979999999999</v>
      </c>
      <c r="T402">
        <v>8</v>
      </c>
      <c r="U402">
        <v>3</v>
      </c>
      <c r="V402">
        <v>6</v>
      </c>
      <c r="W402">
        <v>2</v>
      </c>
      <c r="X402">
        <v>4</v>
      </c>
      <c r="Y402">
        <v>1</v>
      </c>
      <c r="Z402">
        <v>3</v>
      </c>
      <c r="AA402">
        <v>2</v>
      </c>
      <c r="AB402">
        <v>1</v>
      </c>
      <c r="AC402">
        <v>2</v>
      </c>
      <c r="AD402">
        <v>0</v>
      </c>
      <c r="AE402">
        <v>5</v>
      </c>
      <c r="AF402">
        <v>2</v>
      </c>
      <c r="AG402">
        <v>0</v>
      </c>
      <c r="AH402">
        <v>27.754000000000001</v>
      </c>
    </row>
    <row r="403" spans="1:34">
      <c r="A403" t="s">
        <v>1932</v>
      </c>
      <c r="B403" s="5" t="str">
        <f>VLOOKUP(C403,[1]Sheet1!$C$2:$D$4112,2,FALSE)</f>
        <v>cell wall and cell processes</v>
      </c>
      <c r="C403" t="s">
        <v>1935</v>
      </c>
      <c r="D403" t="s">
        <v>1933</v>
      </c>
      <c r="E403" t="s">
        <v>1934</v>
      </c>
      <c r="F403">
        <v>25.132999999999999</v>
      </c>
      <c r="G403">
        <v>29</v>
      </c>
      <c r="H403">
        <v>22.668800000000001</v>
      </c>
      <c r="I403">
        <v>22.340769999999999</v>
      </c>
      <c r="J403">
        <v>22.468019999999999</v>
      </c>
      <c r="K403">
        <v>22.888480000000001</v>
      </c>
      <c r="L403">
        <v>22.18214</v>
      </c>
      <c r="M403">
        <v>24.477910000000001</v>
      </c>
      <c r="N403">
        <v>19.619620000000001</v>
      </c>
      <c r="O403">
        <v>22.515419999999999</v>
      </c>
      <c r="P403">
        <v>22.769770000000001</v>
      </c>
      <c r="Q403">
        <v>22.96388</v>
      </c>
      <c r="R403">
        <v>21.18544</v>
      </c>
      <c r="S403">
        <v>20.846520000000002</v>
      </c>
      <c r="T403">
        <v>4</v>
      </c>
      <c r="U403">
        <v>3</v>
      </c>
      <c r="V403">
        <v>2</v>
      </c>
      <c r="W403">
        <v>3</v>
      </c>
      <c r="X403">
        <v>2</v>
      </c>
      <c r="Y403">
        <v>3</v>
      </c>
      <c r="Z403">
        <v>2</v>
      </c>
      <c r="AA403">
        <v>1</v>
      </c>
      <c r="AB403">
        <v>2</v>
      </c>
      <c r="AC403">
        <v>2</v>
      </c>
      <c r="AD403">
        <v>2</v>
      </c>
      <c r="AE403">
        <v>2</v>
      </c>
      <c r="AF403">
        <v>2</v>
      </c>
      <c r="AG403">
        <v>0</v>
      </c>
      <c r="AH403">
        <v>47.737000000000002</v>
      </c>
    </row>
    <row r="404" spans="1:34">
      <c r="A404" t="s">
        <v>1936</v>
      </c>
      <c r="B404" s="5" t="str">
        <f>VLOOKUP(C404,[1]Sheet1!$C$2:$D$4112,2,FALSE)</f>
        <v>intermediary metabolism and respiration</v>
      </c>
      <c r="C404" t="s">
        <v>1939</v>
      </c>
      <c r="D404" t="s">
        <v>1937</v>
      </c>
      <c r="E404" t="s">
        <v>1938</v>
      </c>
      <c r="F404">
        <v>130.32</v>
      </c>
      <c r="G404">
        <v>19.899999999999999</v>
      </c>
      <c r="H404">
        <v>25.35622</v>
      </c>
      <c r="I404">
        <v>23.899840000000001</v>
      </c>
      <c r="J404">
        <v>24.11084</v>
      </c>
      <c r="K404">
        <v>24.336739999999999</v>
      </c>
      <c r="L404">
        <v>21.763770000000001</v>
      </c>
      <c r="M404">
        <v>24.904810000000001</v>
      </c>
      <c r="N404">
        <v>23.312159999999999</v>
      </c>
      <c r="O404">
        <v>24.06118</v>
      </c>
      <c r="P404">
        <v>23.901779999999999</v>
      </c>
      <c r="Q404">
        <v>23.00168</v>
      </c>
      <c r="R404">
        <v>23.981809999999999</v>
      </c>
      <c r="S404">
        <v>21.091259999999998</v>
      </c>
      <c r="T404">
        <v>16</v>
      </c>
      <c r="U404">
        <v>4</v>
      </c>
      <c r="V404">
        <v>6</v>
      </c>
      <c r="W404">
        <v>5</v>
      </c>
      <c r="X404">
        <v>8</v>
      </c>
      <c r="Y404">
        <v>12</v>
      </c>
      <c r="Z404">
        <v>8</v>
      </c>
      <c r="AA404">
        <v>7</v>
      </c>
      <c r="AB404">
        <v>6</v>
      </c>
      <c r="AC404">
        <v>5</v>
      </c>
      <c r="AD404">
        <v>5</v>
      </c>
      <c r="AE404">
        <v>10</v>
      </c>
      <c r="AF404">
        <v>2</v>
      </c>
      <c r="AG404">
        <v>0</v>
      </c>
      <c r="AH404">
        <v>100.52</v>
      </c>
    </row>
    <row r="405" spans="1:34">
      <c r="A405" t="s">
        <v>1940</v>
      </c>
      <c r="B405" s="5" t="str">
        <f>VLOOKUP(C405,[1]Sheet1!$C$2:$D$4112,2,FALSE)</f>
        <v>intermediary metabolism and respiration</v>
      </c>
      <c r="C405" t="s">
        <v>1943</v>
      </c>
      <c r="D405" t="s">
        <v>1941</v>
      </c>
      <c r="E405" t="s">
        <v>1942</v>
      </c>
      <c r="F405">
        <v>31.331</v>
      </c>
      <c r="G405">
        <v>17.399999999999999</v>
      </c>
      <c r="H405">
        <v>18.46124</v>
      </c>
      <c r="I405">
        <v>19.72946</v>
      </c>
      <c r="J405">
        <v>19.531169999999999</v>
      </c>
      <c r="K405">
        <v>20.760929999999998</v>
      </c>
      <c r="L405">
        <v>18.3931</v>
      </c>
      <c r="M405">
        <v>21.426449999999999</v>
      </c>
      <c r="N405">
        <v>20.122869999999999</v>
      </c>
      <c r="O405">
        <v>19.52646</v>
      </c>
      <c r="P405">
        <v>19.000530000000001</v>
      </c>
      <c r="Q405">
        <v>19.268219999999999</v>
      </c>
      <c r="R405">
        <v>20.561969999999999</v>
      </c>
      <c r="S405">
        <v>19.767749999999999</v>
      </c>
      <c r="T405">
        <v>5</v>
      </c>
      <c r="U405">
        <v>1</v>
      </c>
      <c r="V405">
        <v>2</v>
      </c>
      <c r="W405">
        <v>2</v>
      </c>
      <c r="X405">
        <v>3</v>
      </c>
      <c r="Y405">
        <v>4</v>
      </c>
      <c r="Z405">
        <v>2</v>
      </c>
      <c r="AA405">
        <v>0</v>
      </c>
      <c r="AB405">
        <v>3</v>
      </c>
      <c r="AC405">
        <v>2</v>
      </c>
      <c r="AD405">
        <v>2</v>
      </c>
      <c r="AE405">
        <v>3</v>
      </c>
      <c r="AF405">
        <v>0</v>
      </c>
      <c r="AG405">
        <v>0</v>
      </c>
      <c r="AH405">
        <v>18.882000000000001</v>
      </c>
    </row>
    <row r="406" spans="1:34">
      <c r="A406" t="s">
        <v>1944</v>
      </c>
      <c r="B406" s="5" t="str">
        <f>VLOOKUP(C406,[1]Sheet1!$C$2:$D$4112,2,FALSE)</f>
        <v>Conserved hypotheticals</v>
      </c>
      <c r="C406" t="s">
        <v>1947</v>
      </c>
      <c r="D406" t="s">
        <v>1945</v>
      </c>
      <c r="E406" t="s">
        <v>1946</v>
      </c>
      <c r="F406">
        <v>25.122</v>
      </c>
      <c r="G406">
        <v>44.9</v>
      </c>
      <c r="H406">
        <v>20.02459</v>
      </c>
      <c r="I406">
        <v>19.004090000000001</v>
      </c>
      <c r="J406">
        <v>19.132400000000001</v>
      </c>
      <c r="K406">
        <v>18.911390000000001</v>
      </c>
      <c r="L406">
        <v>19.30959</v>
      </c>
      <c r="M406">
        <v>20.270250000000001</v>
      </c>
      <c r="N406">
        <v>19.58061</v>
      </c>
      <c r="O406">
        <v>19.136669999999999</v>
      </c>
      <c r="P406">
        <v>19.51051</v>
      </c>
      <c r="Q406">
        <v>19.33963</v>
      </c>
      <c r="R406">
        <v>19.689160000000001</v>
      </c>
      <c r="S406">
        <v>19.1526</v>
      </c>
      <c r="T406">
        <v>6</v>
      </c>
      <c r="U406">
        <v>2</v>
      </c>
      <c r="V406">
        <v>1</v>
      </c>
      <c r="W406">
        <v>3</v>
      </c>
      <c r="X406">
        <v>1</v>
      </c>
      <c r="Y406">
        <v>3</v>
      </c>
      <c r="Z406">
        <v>4</v>
      </c>
      <c r="AA406">
        <v>1</v>
      </c>
      <c r="AB406">
        <v>1</v>
      </c>
      <c r="AC406">
        <v>1</v>
      </c>
      <c r="AD406">
        <v>1</v>
      </c>
      <c r="AE406">
        <v>6</v>
      </c>
      <c r="AF406">
        <v>2</v>
      </c>
      <c r="AG406">
        <v>0</v>
      </c>
      <c r="AH406">
        <v>25.329000000000001</v>
      </c>
    </row>
    <row r="407" spans="1:34">
      <c r="A407" t="s">
        <v>1948</v>
      </c>
      <c r="B407" s="5" t="str">
        <f>VLOOKUP(C407,[1]Sheet1!$C$2:$D$4112,2,FALSE)</f>
        <v>virulence, detoxification and adaptation</v>
      </c>
      <c r="C407" t="s">
        <v>1951</v>
      </c>
      <c r="D407" t="s">
        <v>1949</v>
      </c>
      <c r="E407" t="s">
        <v>1950</v>
      </c>
      <c r="F407">
        <v>12.313000000000001</v>
      </c>
      <c r="G407">
        <v>20</v>
      </c>
      <c r="H407">
        <v>19.523820000000001</v>
      </c>
      <c r="I407">
        <v>19.20448</v>
      </c>
      <c r="J407">
        <v>18.909790000000001</v>
      </c>
      <c r="K407">
        <v>19.699020000000001</v>
      </c>
      <c r="L407">
        <v>18.715820000000001</v>
      </c>
      <c r="M407">
        <v>20.816130000000001</v>
      </c>
      <c r="N407">
        <v>19.405360000000002</v>
      </c>
      <c r="O407">
        <v>19.822379999999999</v>
      </c>
      <c r="P407">
        <v>19.5062</v>
      </c>
      <c r="Q407">
        <v>19.975190000000001</v>
      </c>
      <c r="R407">
        <v>20.21632</v>
      </c>
      <c r="S407">
        <v>18.09966</v>
      </c>
      <c r="T407">
        <v>2</v>
      </c>
      <c r="U407">
        <v>2</v>
      </c>
      <c r="V407">
        <v>2</v>
      </c>
      <c r="W407">
        <v>2</v>
      </c>
      <c r="X407">
        <v>2</v>
      </c>
      <c r="Y407">
        <v>1</v>
      </c>
      <c r="Z407">
        <v>2</v>
      </c>
      <c r="AA407">
        <v>2</v>
      </c>
      <c r="AB407">
        <v>2</v>
      </c>
      <c r="AC407">
        <v>2</v>
      </c>
      <c r="AD407">
        <v>2</v>
      </c>
      <c r="AE407">
        <v>2</v>
      </c>
      <c r="AF407">
        <v>1</v>
      </c>
      <c r="AG407">
        <v>0</v>
      </c>
      <c r="AH407">
        <v>15.2</v>
      </c>
    </row>
    <row r="408" spans="1:34">
      <c r="A408" t="s">
        <v>1952</v>
      </c>
      <c r="B408" s="5" t="str">
        <f>VLOOKUP(C408,[1]Sheet1!$C$2:$D$4112,2,FALSE)</f>
        <v>intermediary metabolism and respiration</v>
      </c>
      <c r="C408" t="s">
        <v>1955</v>
      </c>
      <c r="D408" t="s">
        <v>1953</v>
      </c>
      <c r="E408" t="s">
        <v>1954</v>
      </c>
      <c r="F408">
        <v>41.061</v>
      </c>
      <c r="G408">
        <v>53.2</v>
      </c>
      <c r="H408">
        <v>23.34177</v>
      </c>
      <c r="I408">
        <v>21.818470000000001</v>
      </c>
      <c r="J408">
        <v>24.20232</v>
      </c>
      <c r="K408">
        <v>24.75001</v>
      </c>
      <c r="L408">
        <v>23.11055</v>
      </c>
      <c r="M408">
        <v>24.294319999999999</v>
      </c>
      <c r="N408">
        <v>22.924230000000001</v>
      </c>
      <c r="O408">
        <v>24.46669</v>
      </c>
      <c r="P408">
        <v>22.560860000000002</v>
      </c>
      <c r="Q408">
        <v>22.999500000000001</v>
      </c>
      <c r="R408">
        <v>24.607379999999999</v>
      </c>
      <c r="S408">
        <v>23.43581</v>
      </c>
      <c r="T408">
        <v>14</v>
      </c>
      <c r="U408">
        <v>4</v>
      </c>
      <c r="V408">
        <v>3</v>
      </c>
      <c r="W408">
        <v>9</v>
      </c>
      <c r="X408">
        <v>9</v>
      </c>
      <c r="Y408">
        <v>7</v>
      </c>
      <c r="Z408">
        <v>6</v>
      </c>
      <c r="AA408">
        <v>2</v>
      </c>
      <c r="AB408">
        <v>5</v>
      </c>
      <c r="AC408">
        <v>4</v>
      </c>
      <c r="AD408">
        <v>6</v>
      </c>
      <c r="AE408">
        <v>6</v>
      </c>
      <c r="AF408">
        <v>4</v>
      </c>
      <c r="AG408">
        <v>0</v>
      </c>
      <c r="AH408">
        <v>68.590999999999994</v>
      </c>
    </row>
    <row r="409" spans="1:34">
      <c r="A409" t="s">
        <v>1956</v>
      </c>
      <c r="B409" s="5" t="str">
        <f>VLOOKUP(C409,[1]Sheet1!$C$2:$D$4112,2,FALSE)</f>
        <v>cell wall and cell processes</v>
      </c>
      <c r="C409" t="s">
        <v>1959</v>
      </c>
      <c r="D409" t="s">
        <v>1957</v>
      </c>
      <c r="E409" t="s">
        <v>1958</v>
      </c>
      <c r="F409">
        <v>51.631999999999998</v>
      </c>
      <c r="G409">
        <v>27.3</v>
      </c>
      <c r="H409">
        <v>23.006309999999999</v>
      </c>
      <c r="I409">
        <v>22.281300000000002</v>
      </c>
      <c r="J409">
        <v>23.033239999999999</v>
      </c>
      <c r="K409">
        <v>22.404029999999999</v>
      </c>
      <c r="L409">
        <v>16.919039999999999</v>
      </c>
      <c r="M409">
        <v>22.36448</v>
      </c>
      <c r="N409">
        <v>21.99117</v>
      </c>
      <c r="O409">
        <v>22.928349999999998</v>
      </c>
      <c r="P409">
        <v>23.850719999999999</v>
      </c>
      <c r="Q409">
        <v>22.110320000000002</v>
      </c>
      <c r="R409">
        <v>18.8307</v>
      </c>
      <c r="S409">
        <v>23.616050000000001</v>
      </c>
      <c r="T409">
        <v>6</v>
      </c>
      <c r="U409">
        <v>3</v>
      </c>
      <c r="V409">
        <v>3</v>
      </c>
      <c r="W409">
        <v>5</v>
      </c>
      <c r="X409">
        <v>5</v>
      </c>
      <c r="Y409">
        <v>1</v>
      </c>
      <c r="Z409">
        <v>4</v>
      </c>
      <c r="AA409">
        <v>3</v>
      </c>
      <c r="AB409">
        <v>3</v>
      </c>
      <c r="AC409">
        <v>3</v>
      </c>
      <c r="AD409">
        <v>3</v>
      </c>
      <c r="AE409">
        <v>2</v>
      </c>
      <c r="AF409">
        <v>1</v>
      </c>
      <c r="AG409">
        <v>0</v>
      </c>
      <c r="AH409">
        <v>126.32</v>
      </c>
    </row>
    <row r="410" spans="1:34">
      <c r="A410" t="s">
        <v>1960</v>
      </c>
      <c r="B410" s="5" t="str">
        <f>VLOOKUP(C410,[1]Sheet1!$C$2:$D$4112,2,FALSE)</f>
        <v>information pathways</v>
      </c>
      <c r="C410" t="s">
        <v>1963</v>
      </c>
      <c r="D410" t="s">
        <v>1961</v>
      </c>
      <c r="E410" t="s">
        <v>1962</v>
      </c>
      <c r="F410">
        <v>53.201000000000001</v>
      </c>
      <c r="G410">
        <v>70.3</v>
      </c>
      <c r="H410">
        <v>25.24362</v>
      </c>
      <c r="I410">
        <v>24.522770000000001</v>
      </c>
      <c r="J410">
        <v>25.10314</v>
      </c>
      <c r="K410">
        <v>24.401060000000001</v>
      </c>
      <c r="L410">
        <v>26.990749999999998</v>
      </c>
      <c r="M410">
        <v>24.324639999999999</v>
      </c>
      <c r="N410">
        <v>24.16085</v>
      </c>
      <c r="O410">
        <v>24.893190000000001</v>
      </c>
      <c r="P410">
        <v>24.35528</v>
      </c>
      <c r="Q410">
        <v>24.600200000000001</v>
      </c>
      <c r="R410">
        <v>25.888999999999999</v>
      </c>
      <c r="S410">
        <v>25.743960000000001</v>
      </c>
      <c r="T410">
        <v>23</v>
      </c>
      <c r="U410">
        <v>19</v>
      </c>
      <c r="V410">
        <v>13</v>
      </c>
      <c r="W410">
        <v>22</v>
      </c>
      <c r="X410">
        <v>14</v>
      </c>
      <c r="Y410">
        <v>18</v>
      </c>
      <c r="Z410">
        <v>16</v>
      </c>
      <c r="AA410">
        <v>13</v>
      </c>
      <c r="AB410">
        <v>13</v>
      </c>
      <c r="AC410">
        <v>16</v>
      </c>
      <c r="AD410">
        <v>8</v>
      </c>
      <c r="AE410">
        <v>22</v>
      </c>
      <c r="AF410">
        <v>23</v>
      </c>
      <c r="AG410">
        <v>0</v>
      </c>
      <c r="AH410">
        <v>279.26</v>
      </c>
    </row>
    <row r="411" spans="1:34">
      <c r="A411" t="s">
        <v>1964</v>
      </c>
      <c r="B411" s="5" t="str">
        <f>VLOOKUP(C411,[1]Sheet1!$C$2:$D$4112,2,FALSE)</f>
        <v>lipid metabolism</v>
      </c>
      <c r="C411" t="s">
        <v>1967</v>
      </c>
      <c r="D411" t="s">
        <v>1965</v>
      </c>
      <c r="E411" t="s">
        <v>1966</v>
      </c>
      <c r="F411">
        <v>41.915999999999997</v>
      </c>
      <c r="G411">
        <v>24.1</v>
      </c>
      <c r="H411">
        <v>18.499780000000001</v>
      </c>
      <c r="I411">
        <v>19.23311</v>
      </c>
      <c r="J411">
        <v>18.126049999999999</v>
      </c>
      <c r="K411">
        <v>19.39358</v>
      </c>
      <c r="L411">
        <v>17.956</v>
      </c>
      <c r="M411">
        <v>18.44997</v>
      </c>
      <c r="N411">
        <v>19.249179999999999</v>
      </c>
      <c r="O411">
        <v>18.841830000000002</v>
      </c>
      <c r="P411">
        <v>19.583130000000001</v>
      </c>
      <c r="Q411">
        <v>20.739609999999999</v>
      </c>
      <c r="R411">
        <v>21.004770000000001</v>
      </c>
      <c r="S411">
        <v>18.979299999999999</v>
      </c>
      <c r="T411">
        <v>6</v>
      </c>
      <c r="U411">
        <v>0</v>
      </c>
      <c r="V411">
        <v>0</v>
      </c>
      <c r="W411">
        <v>1</v>
      </c>
      <c r="X411">
        <v>2</v>
      </c>
      <c r="Y411">
        <v>4</v>
      </c>
      <c r="Z411">
        <v>1</v>
      </c>
      <c r="AA411">
        <v>0</v>
      </c>
      <c r="AB411">
        <v>1</v>
      </c>
      <c r="AC411">
        <v>0</v>
      </c>
      <c r="AD411">
        <v>0</v>
      </c>
      <c r="AE411">
        <v>4</v>
      </c>
      <c r="AF411">
        <v>2</v>
      </c>
      <c r="AG411">
        <v>0</v>
      </c>
      <c r="AH411">
        <v>10.566000000000001</v>
      </c>
    </row>
    <row r="412" spans="1:34">
      <c r="A412" t="s">
        <v>1968</v>
      </c>
      <c r="B412" s="5" t="str">
        <f>VLOOKUP(C412,[1]Sheet1!$C$2:$D$4112,2,FALSE)</f>
        <v>intermediary metabolism and respiration</v>
      </c>
      <c r="C412" t="s">
        <v>1971</v>
      </c>
      <c r="D412" t="s">
        <v>1969</v>
      </c>
      <c r="E412" t="s">
        <v>1970</v>
      </c>
      <c r="F412">
        <v>40.908999999999999</v>
      </c>
      <c r="G412">
        <v>33.200000000000003</v>
      </c>
      <c r="H412">
        <v>26.3794</v>
      </c>
      <c r="I412">
        <v>24.12171</v>
      </c>
      <c r="J412">
        <v>26.267779999999998</v>
      </c>
      <c r="K412">
        <v>25.84957</v>
      </c>
      <c r="L412">
        <v>24.09281</v>
      </c>
      <c r="M412">
        <v>25.512350000000001</v>
      </c>
      <c r="N412">
        <v>24.696200000000001</v>
      </c>
      <c r="O412">
        <v>25.84309</v>
      </c>
      <c r="P412">
        <v>25.48677</v>
      </c>
      <c r="Q412">
        <v>25.115849999999998</v>
      </c>
      <c r="R412">
        <v>24.81343</v>
      </c>
      <c r="S412">
        <v>24.50591</v>
      </c>
      <c r="T412">
        <v>9</v>
      </c>
      <c r="U412">
        <v>6</v>
      </c>
      <c r="V412">
        <v>4</v>
      </c>
      <c r="W412">
        <v>7</v>
      </c>
      <c r="X412">
        <v>6</v>
      </c>
      <c r="Y412">
        <v>5</v>
      </c>
      <c r="Z412">
        <v>5</v>
      </c>
      <c r="AA412">
        <v>4</v>
      </c>
      <c r="AB412">
        <v>3</v>
      </c>
      <c r="AC412">
        <v>4</v>
      </c>
      <c r="AD412">
        <v>3</v>
      </c>
      <c r="AE412">
        <v>7</v>
      </c>
      <c r="AF412">
        <v>7</v>
      </c>
      <c r="AG412">
        <v>0</v>
      </c>
      <c r="AH412">
        <v>91.95</v>
      </c>
    </row>
    <row r="413" spans="1:34">
      <c r="A413" t="s">
        <v>1972</v>
      </c>
      <c r="B413" s="5" t="str">
        <f>VLOOKUP(C413,[1]Sheet1!$C$2:$D$4112,2,FALSE)</f>
        <v>virulence, detoxification and adaptation</v>
      </c>
      <c r="C413" t="s">
        <v>1975</v>
      </c>
      <c r="D413" t="s">
        <v>1973</v>
      </c>
      <c r="E413" t="s">
        <v>1974</v>
      </c>
      <c r="F413">
        <v>8.2422000000000004</v>
      </c>
      <c r="G413">
        <v>53.3</v>
      </c>
      <c r="H413">
        <v>19.278449999999999</v>
      </c>
      <c r="I413">
        <v>19.857009999999999</v>
      </c>
      <c r="J413">
        <v>18.319900000000001</v>
      </c>
      <c r="K413">
        <v>18.469010000000001</v>
      </c>
      <c r="L413">
        <v>19.97869</v>
      </c>
      <c r="M413">
        <v>19.818300000000001</v>
      </c>
      <c r="N413">
        <v>18.564129999999999</v>
      </c>
      <c r="O413">
        <v>19.892520000000001</v>
      </c>
      <c r="P413">
        <v>19.79522</v>
      </c>
      <c r="Q413">
        <v>18.870270000000001</v>
      </c>
      <c r="R413">
        <v>21.006350000000001</v>
      </c>
      <c r="S413">
        <v>19.605830000000001</v>
      </c>
      <c r="T413">
        <v>2</v>
      </c>
      <c r="U413">
        <v>1</v>
      </c>
      <c r="V413">
        <v>1</v>
      </c>
      <c r="W413">
        <v>1</v>
      </c>
      <c r="X413">
        <v>1</v>
      </c>
      <c r="Y413">
        <v>1</v>
      </c>
      <c r="Z413">
        <v>1</v>
      </c>
      <c r="AA413">
        <v>1</v>
      </c>
      <c r="AB413">
        <v>1</v>
      </c>
      <c r="AC413">
        <v>1</v>
      </c>
      <c r="AD413">
        <v>1</v>
      </c>
      <c r="AE413">
        <v>2</v>
      </c>
      <c r="AF413">
        <v>1</v>
      </c>
      <c r="AG413">
        <v>0</v>
      </c>
      <c r="AH413">
        <v>13.875</v>
      </c>
    </row>
    <row r="414" spans="1:34">
      <c r="A414" t="s">
        <v>1976</v>
      </c>
      <c r="B414" s="5" t="str">
        <f>VLOOKUP(C414,[1]Sheet1!$C$2:$D$4112,2,FALSE)</f>
        <v>virulence, detoxification and adaptation</v>
      </c>
      <c r="C414" t="s">
        <v>1979</v>
      </c>
      <c r="D414" t="s">
        <v>1977</v>
      </c>
      <c r="E414" t="s">
        <v>1978</v>
      </c>
      <c r="F414">
        <v>7.9938000000000002</v>
      </c>
      <c r="G414">
        <v>77</v>
      </c>
      <c r="H414">
        <v>21.796340000000001</v>
      </c>
      <c r="I414">
        <v>23.710509999999999</v>
      </c>
      <c r="J414">
        <v>22.05986</v>
      </c>
      <c r="K414">
        <v>19.39528</v>
      </c>
      <c r="L414">
        <v>21.591449999999998</v>
      </c>
      <c r="M414">
        <v>18.04044</v>
      </c>
      <c r="N414">
        <v>23.056920000000002</v>
      </c>
      <c r="O414">
        <v>18.145340000000001</v>
      </c>
      <c r="P414">
        <v>19.523980000000002</v>
      </c>
      <c r="Q414">
        <v>20.34845</v>
      </c>
      <c r="R414">
        <v>18.496639999999999</v>
      </c>
      <c r="S414">
        <v>23.720359999999999</v>
      </c>
      <c r="T414">
        <v>3</v>
      </c>
      <c r="U414">
        <v>3</v>
      </c>
      <c r="V414">
        <v>2</v>
      </c>
      <c r="W414">
        <v>3</v>
      </c>
      <c r="X414">
        <v>1</v>
      </c>
      <c r="Y414">
        <v>2</v>
      </c>
      <c r="Z414">
        <v>2</v>
      </c>
      <c r="AA414">
        <v>3</v>
      </c>
      <c r="AB414">
        <v>1</v>
      </c>
      <c r="AC414">
        <v>2</v>
      </c>
      <c r="AD414">
        <v>1</v>
      </c>
      <c r="AE414">
        <v>1</v>
      </c>
      <c r="AF414">
        <v>3</v>
      </c>
      <c r="AG414">
        <v>0</v>
      </c>
      <c r="AH414">
        <v>24.222999999999999</v>
      </c>
    </row>
    <row r="415" spans="1:34">
      <c r="A415" t="s">
        <v>1980</v>
      </c>
      <c r="B415" s="5" t="str">
        <f>VLOOKUP(C415,[1]Sheet1!$C$2:$D$4112,2,FALSE)</f>
        <v>intermediary metabolism and respiration</v>
      </c>
      <c r="C415" t="s">
        <v>1983</v>
      </c>
      <c r="D415" t="s">
        <v>1981</v>
      </c>
      <c r="E415" t="s">
        <v>1982</v>
      </c>
      <c r="F415">
        <v>38.119</v>
      </c>
      <c r="G415">
        <v>15.2</v>
      </c>
      <c r="H415">
        <v>26.17266</v>
      </c>
      <c r="I415">
        <v>23.241019999999999</v>
      </c>
      <c r="J415">
        <v>25.978539999999999</v>
      </c>
      <c r="K415">
        <v>25.63663</v>
      </c>
      <c r="L415">
        <v>17.55836</v>
      </c>
      <c r="M415">
        <v>24.361249999999998</v>
      </c>
      <c r="N415">
        <v>24.20195</v>
      </c>
      <c r="O415">
        <v>24.97889</v>
      </c>
      <c r="P415">
        <v>24.920120000000001</v>
      </c>
      <c r="Q415">
        <v>23.895969999999998</v>
      </c>
      <c r="R415">
        <v>18.073</v>
      </c>
      <c r="S415">
        <v>18.949380000000001</v>
      </c>
      <c r="T415">
        <v>3</v>
      </c>
      <c r="U415">
        <v>2</v>
      </c>
      <c r="V415">
        <v>2</v>
      </c>
      <c r="W415">
        <v>2</v>
      </c>
      <c r="X415">
        <v>2</v>
      </c>
      <c r="Y415">
        <v>1</v>
      </c>
      <c r="Z415">
        <v>2</v>
      </c>
      <c r="AA415">
        <v>2</v>
      </c>
      <c r="AB415">
        <v>2</v>
      </c>
      <c r="AC415">
        <v>2</v>
      </c>
      <c r="AD415">
        <v>2</v>
      </c>
      <c r="AE415">
        <v>1</v>
      </c>
      <c r="AF415">
        <v>1</v>
      </c>
      <c r="AG415">
        <v>0</v>
      </c>
      <c r="AH415">
        <v>101.13</v>
      </c>
    </row>
    <row r="416" spans="1:34">
      <c r="A416" t="s">
        <v>1984</v>
      </c>
      <c r="B416" s="5" t="str">
        <f>VLOOKUP(C416,[1]Sheet1!$C$2:$D$4112,2,FALSE)</f>
        <v>intermediary metabolism and respiration</v>
      </c>
      <c r="C416" t="s">
        <v>1987</v>
      </c>
      <c r="D416" t="s">
        <v>1985</v>
      </c>
      <c r="E416" t="s">
        <v>1986</v>
      </c>
      <c r="F416">
        <v>61.014000000000003</v>
      </c>
      <c r="G416">
        <v>31.1</v>
      </c>
      <c r="H416">
        <v>20.7075</v>
      </c>
      <c r="I416">
        <v>22.077020000000001</v>
      </c>
      <c r="J416">
        <v>22.115400000000001</v>
      </c>
      <c r="K416">
        <v>23.831230000000001</v>
      </c>
      <c r="L416">
        <v>22.31033</v>
      </c>
      <c r="M416">
        <v>23.31382</v>
      </c>
      <c r="N416">
        <v>19.99286</v>
      </c>
      <c r="O416">
        <v>21.531739999999999</v>
      </c>
      <c r="P416">
        <v>21.293839999999999</v>
      </c>
      <c r="Q416">
        <v>20.241330000000001</v>
      </c>
      <c r="R416">
        <v>22.066220000000001</v>
      </c>
      <c r="S416">
        <v>22.63458</v>
      </c>
      <c r="T416">
        <v>14</v>
      </c>
      <c r="U416">
        <v>8</v>
      </c>
      <c r="V416">
        <v>6</v>
      </c>
      <c r="W416">
        <v>12</v>
      </c>
      <c r="X416">
        <v>12</v>
      </c>
      <c r="Y416">
        <v>8</v>
      </c>
      <c r="Z416">
        <v>13</v>
      </c>
      <c r="AA416">
        <v>2</v>
      </c>
      <c r="AB416">
        <v>7</v>
      </c>
      <c r="AC416">
        <v>5</v>
      </c>
      <c r="AD416">
        <v>2</v>
      </c>
      <c r="AE416">
        <v>9</v>
      </c>
      <c r="AF416">
        <v>4</v>
      </c>
      <c r="AG416">
        <v>0</v>
      </c>
      <c r="AH416">
        <v>232.22</v>
      </c>
    </row>
    <row r="417" spans="1:34">
      <c r="A417" t="s">
        <v>1988</v>
      </c>
      <c r="B417" s="5" t="str">
        <f>VLOOKUP(C417,[1]Sheet1!$C$2:$D$4112,2,FALSE)</f>
        <v>Conserved hypotheticals</v>
      </c>
      <c r="C417" t="s">
        <v>1991</v>
      </c>
      <c r="D417" t="s">
        <v>1989</v>
      </c>
      <c r="E417" t="s">
        <v>1990</v>
      </c>
      <c r="F417">
        <v>30.213999999999999</v>
      </c>
      <c r="G417">
        <v>51.5</v>
      </c>
      <c r="H417">
        <v>21.110320000000002</v>
      </c>
      <c r="I417">
        <v>21.660799999999998</v>
      </c>
      <c r="J417">
        <v>22.114519999999999</v>
      </c>
      <c r="K417">
        <v>21.24905</v>
      </c>
      <c r="L417">
        <v>17.905419999999999</v>
      </c>
      <c r="M417">
        <v>23.228290000000001</v>
      </c>
      <c r="N417">
        <v>22.194870000000002</v>
      </c>
      <c r="O417">
        <v>21.699269999999999</v>
      </c>
      <c r="P417">
        <v>22.340689999999999</v>
      </c>
      <c r="Q417">
        <v>21.990790000000001</v>
      </c>
      <c r="R417">
        <v>18.09066</v>
      </c>
      <c r="S417">
        <v>19.048010000000001</v>
      </c>
      <c r="T417">
        <v>8</v>
      </c>
      <c r="U417">
        <v>3</v>
      </c>
      <c r="V417">
        <v>2</v>
      </c>
      <c r="W417">
        <v>2</v>
      </c>
      <c r="X417">
        <v>3</v>
      </c>
      <c r="Y417">
        <v>4</v>
      </c>
      <c r="Z417">
        <v>4</v>
      </c>
      <c r="AA417">
        <v>2</v>
      </c>
      <c r="AB417">
        <v>4</v>
      </c>
      <c r="AC417">
        <v>2</v>
      </c>
      <c r="AD417">
        <v>4</v>
      </c>
      <c r="AE417">
        <v>3</v>
      </c>
      <c r="AF417">
        <v>2</v>
      </c>
      <c r="AG417">
        <v>0</v>
      </c>
      <c r="AH417">
        <v>85.748000000000005</v>
      </c>
    </row>
    <row r="418" spans="1:34">
      <c r="A418" t="s">
        <v>1992</v>
      </c>
      <c r="B418" s="5" t="str">
        <f>VLOOKUP(C418,[1]Sheet1!$C$2:$D$4112,2,FALSE)</f>
        <v>Conserved hypotheticals</v>
      </c>
      <c r="C418" t="s">
        <v>1995</v>
      </c>
      <c r="D418" t="s">
        <v>1993</v>
      </c>
      <c r="E418" t="s">
        <v>1994</v>
      </c>
      <c r="F418">
        <v>26.681999999999999</v>
      </c>
      <c r="G418">
        <v>28</v>
      </c>
      <c r="H418">
        <v>19.524509999999999</v>
      </c>
      <c r="I418">
        <v>21.535689999999999</v>
      </c>
      <c r="J418">
        <v>17.595289999999999</v>
      </c>
      <c r="K418">
        <v>19.163029999999999</v>
      </c>
      <c r="L418">
        <v>20.839839999999999</v>
      </c>
      <c r="M418">
        <v>19.961980000000001</v>
      </c>
      <c r="N418">
        <v>20.24136</v>
      </c>
      <c r="O418">
        <v>18.937740000000002</v>
      </c>
      <c r="P418">
        <v>19.944800000000001</v>
      </c>
      <c r="Q418">
        <v>20.787880000000001</v>
      </c>
      <c r="R418">
        <v>18.93637</v>
      </c>
      <c r="S418">
        <v>18.401859999999999</v>
      </c>
      <c r="T418">
        <v>5</v>
      </c>
      <c r="U418">
        <v>1</v>
      </c>
      <c r="V418">
        <v>1</v>
      </c>
      <c r="W418">
        <v>0</v>
      </c>
      <c r="X418">
        <v>0</v>
      </c>
      <c r="Y418">
        <v>5</v>
      </c>
      <c r="Z418">
        <v>2</v>
      </c>
      <c r="AA418">
        <v>1</v>
      </c>
      <c r="AB418">
        <v>0</v>
      </c>
      <c r="AC418">
        <v>0</v>
      </c>
      <c r="AD418">
        <v>1</v>
      </c>
      <c r="AE418">
        <v>2</v>
      </c>
      <c r="AF418">
        <v>0</v>
      </c>
      <c r="AG418">
        <v>0</v>
      </c>
      <c r="AH418">
        <v>44.756</v>
      </c>
    </row>
    <row r="419" spans="1:34">
      <c r="A419" t="s">
        <v>1996</v>
      </c>
      <c r="B419" s="5" t="str">
        <f>VLOOKUP(C419,[1]Sheet1!$C$2:$D$4112,2,FALSE)</f>
        <v>information pathways</v>
      </c>
      <c r="C419" t="s">
        <v>1999</v>
      </c>
      <c r="D419" t="s">
        <v>1997</v>
      </c>
      <c r="E419" t="s">
        <v>1998</v>
      </c>
      <c r="F419">
        <v>62.228000000000002</v>
      </c>
      <c r="G419">
        <v>9.4</v>
      </c>
      <c r="H419">
        <v>17.910409999999999</v>
      </c>
      <c r="I419">
        <v>16.575759999999999</v>
      </c>
      <c r="J419">
        <v>18.184709999999999</v>
      </c>
      <c r="K419">
        <v>17.841069999999998</v>
      </c>
      <c r="L419">
        <v>17.76445</v>
      </c>
      <c r="M419">
        <v>18.754860000000001</v>
      </c>
      <c r="N419">
        <v>20.106459999999998</v>
      </c>
      <c r="O419">
        <v>19.012840000000001</v>
      </c>
      <c r="P419">
        <v>19.912469999999999</v>
      </c>
      <c r="Q419">
        <v>20.00666</v>
      </c>
      <c r="R419">
        <v>17.40972</v>
      </c>
      <c r="S419">
        <v>17.915559999999999</v>
      </c>
      <c r="T419">
        <v>3</v>
      </c>
      <c r="U419">
        <v>1</v>
      </c>
      <c r="V419">
        <v>1</v>
      </c>
      <c r="W419">
        <v>1</v>
      </c>
      <c r="X419">
        <v>1</v>
      </c>
      <c r="Y419">
        <v>3</v>
      </c>
      <c r="Z419">
        <v>1</v>
      </c>
      <c r="AA419">
        <v>0</v>
      </c>
      <c r="AB419">
        <v>0</v>
      </c>
      <c r="AC419">
        <v>1</v>
      </c>
      <c r="AD419">
        <v>1</v>
      </c>
      <c r="AE419">
        <v>1</v>
      </c>
      <c r="AF419">
        <v>0</v>
      </c>
      <c r="AG419">
        <v>0</v>
      </c>
      <c r="AH419">
        <v>9.8213000000000008</v>
      </c>
    </row>
    <row r="420" spans="1:34">
      <c r="A420" t="s">
        <v>2000</v>
      </c>
      <c r="B420" s="5" t="s">
        <v>2003</v>
      </c>
      <c r="C420" t="s">
        <v>2002</v>
      </c>
      <c r="D420" t="s">
        <v>2001</v>
      </c>
      <c r="E420" t="s">
        <v>196</v>
      </c>
      <c r="F420">
        <v>27.510999999999999</v>
      </c>
      <c r="G420">
        <v>21.6</v>
      </c>
      <c r="H420">
        <v>23.44012</v>
      </c>
      <c r="I420">
        <v>18.652640000000002</v>
      </c>
      <c r="J420">
        <v>23.092130000000001</v>
      </c>
      <c r="K420">
        <v>21.880949999999999</v>
      </c>
      <c r="L420">
        <v>18.478819999999999</v>
      </c>
      <c r="M420">
        <v>20.776440000000001</v>
      </c>
      <c r="N420">
        <v>20.283809999999999</v>
      </c>
      <c r="O420">
        <v>21.833290000000002</v>
      </c>
      <c r="P420">
        <v>19.030069999999998</v>
      </c>
      <c r="Q420">
        <v>18.907959999999999</v>
      </c>
      <c r="R420">
        <v>18.218540000000001</v>
      </c>
      <c r="S420">
        <v>22.147030000000001</v>
      </c>
      <c r="T420">
        <v>3</v>
      </c>
      <c r="U420">
        <v>2</v>
      </c>
      <c r="V420">
        <v>0</v>
      </c>
      <c r="W420">
        <v>2</v>
      </c>
      <c r="X420">
        <v>3</v>
      </c>
      <c r="Y420">
        <v>0</v>
      </c>
      <c r="Z420">
        <v>1</v>
      </c>
      <c r="AA420">
        <v>0</v>
      </c>
      <c r="AB420">
        <v>1</v>
      </c>
      <c r="AC420">
        <v>1</v>
      </c>
      <c r="AD420">
        <v>1</v>
      </c>
      <c r="AE420">
        <v>0</v>
      </c>
      <c r="AF420">
        <v>2</v>
      </c>
      <c r="AG420">
        <v>0</v>
      </c>
      <c r="AH420">
        <v>21.422000000000001</v>
      </c>
    </row>
    <row r="421" spans="1:34">
      <c r="A421" t="s">
        <v>2004</v>
      </c>
      <c r="B421" s="5" t="str">
        <f>VLOOKUP(C421,[1]Sheet1!$C$2:$D$4112,2,FALSE)</f>
        <v>cell wall and cell processes</v>
      </c>
      <c r="C421" t="s">
        <v>2007</v>
      </c>
      <c r="D421" t="s">
        <v>2005</v>
      </c>
      <c r="E421" t="s">
        <v>2006</v>
      </c>
      <c r="F421">
        <v>15.792999999999999</v>
      </c>
      <c r="G421">
        <v>24</v>
      </c>
      <c r="H421">
        <v>25.183700000000002</v>
      </c>
      <c r="I421">
        <v>24.1553</v>
      </c>
      <c r="J421">
        <v>24.808820000000001</v>
      </c>
      <c r="K421">
        <v>22.96725</v>
      </c>
      <c r="L421">
        <v>19.143550000000001</v>
      </c>
      <c r="M421">
        <v>25.177520000000001</v>
      </c>
      <c r="N421">
        <v>20.66159</v>
      </c>
      <c r="O421">
        <v>24.46482</v>
      </c>
      <c r="P421">
        <v>24.39414</v>
      </c>
      <c r="Q421">
        <v>23.888089999999998</v>
      </c>
      <c r="R421">
        <v>18.657150000000001</v>
      </c>
      <c r="S421">
        <v>26.650480000000002</v>
      </c>
      <c r="T421">
        <v>1</v>
      </c>
      <c r="U421">
        <v>1</v>
      </c>
      <c r="V421">
        <v>1</v>
      </c>
      <c r="W421">
        <v>1</v>
      </c>
      <c r="X421">
        <v>1</v>
      </c>
      <c r="Y421">
        <v>0</v>
      </c>
      <c r="Z421">
        <v>1</v>
      </c>
      <c r="AA421">
        <v>1</v>
      </c>
      <c r="AB421">
        <v>1</v>
      </c>
      <c r="AC421">
        <v>1</v>
      </c>
      <c r="AD421">
        <v>1</v>
      </c>
      <c r="AE421">
        <v>1</v>
      </c>
      <c r="AF421">
        <v>1</v>
      </c>
      <c r="AG421">
        <v>0</v>
      </c>
      <c r="AH421">
        <v>16.579000000000001</v>
      </c>
    </row>
    <row r="422" spans="1:34">
      <c r="A422" t="s">
        <v>2008</v>
      </c>
      <c r="B422" s="5" t="str">
        <f>VLOOKUP(C422,[1]Sheet1!$C$2:$D$4112,2,FALSE)</f>
        <v>intermediary metabolism and respiration</v>
      </c>
      <c r="C422" t="s">
        <v>2011</v>
      </c>
      <c r="D422" t="s">
        <v>2009</v>
      </c>
      <c r="E422" t="s">
        <v>2010</v>
      </c>
      <c r="F422">
        <v>81.825999999999993</v>
      </c>
      <c r="G422">
        <v>4.3</v>
      </c>
      <c r="H422">
        <v>19.516529999999999</v>
      </c>
      <c r="I422">
        <v>19.699729999999999</v>
      </c>
      <c r="J422">
        <v>19.516069999999999</v>
      </c>
      <c r="K422">
        <v>20.659269999999999</v>
      </c>
      <c r="L422">
        <v>19.552109999999999</v>
      </c>
      <c r="M422">
        <v>20.012090000000001</v>
      </c>
      <c r="N422">
        <v>19.489740000000001</v>
      </c>
      <c r="O422">
        <v>18.148399999999999</v>
      </c>
      <c r="P422">
        <v>20.182289999999998</v>
      </c>
      <c r="Q422">
        <v>18.694179999999999</v>
      </c>
      <c r="R422">
        <v>20.169090000000001</v>
      </c>
      <c r="S422">
        <v>18.816559999999999</v>
      </c>
      <c r="T422">
        <v>3</v>
      </c>
      <c r="U422">
        <v>2</v>
      </c>
      <c r="V422">
        <v>2</v>
      </c>
      <c r="W422">
        <v>2</v>
      </c>
      <c r="X422">
        <v>3</v>
      </c>
      <c r="Y422">
        <v>0</v>
      </c>
      <c r="Z422">
        <v>3</v>
      </c>
      <c r="AA422">
        <v>0</v>
      </c>
      <c r="AB422">
        <v>1</v>
      </c>
      <c r="AC422">
        <v>2</v>
      </c>
      <c r="AD422">
        <v>0</v>
      </c>
      <c r="AE422">
        <v>2</v>
      </c>
      <c r="AF422">
        <v>0</v>
      </c>
      <c r="AG422">
        <v>0</v>
      </c>
      <c r="AH422">
        <v>8.6047999999999991</v>
      </c>
    </row>
    <row r="423" spans="1:34">
      <c r="A423" t="s">
        <v>2012</v>
      </c>
      <c r="B423" s="5" t="str">
        <f>VLOOKUP(C423,[1]Sheet1!$C$2:$D$4112,2,FALSE)</f>
        <v>intermediary metabolism and respiration</v>
      </c>
      <c r="C423" t="s">
        <v>2015</v>
      </c>
      <c r="D423" t="s">
        <v>2013</v>
      </c>
      <c r="E423" t="s">
        <v>2014</v>
      </c>
      <c r="F423">
        <v>72.149000000000001</v>
      </c>
      <c r="G423">
        <v>13.3</v>
      </c>
      <c r="H423">
        <v>21.16742</v>
      </c>
      <c r="I423">
        <v>20.356110000000001</v>
      </c>
      <c r="J423">
        <v>22.530670000000001</v>
      </c>
      <c r="K423">
        <v>21.43028</v>
      </c>
      <c r="L423">
        <v>17.490220000000001</v>
      </c>
      <c r="M423">
        <v>21.265560000000001</v>
      </c>
      <c r="N423">
        <v>18.802890000000001</v>
      </c>
      <c r="O423">
        <v>19.035350000000001</v>
      </c>
      <c r="P423">
        <v>20.985029999999998</v>
      </c>
      <c r="Q423">
        <v>19.611000000000001</v>
      </c>
      <c r="R423">
        <v>20.48237</v>
      </c>
      <c r="S423">
        <v>20.026620000000001</v>
      </c>
      <c r="T423">
        <v>5</v>
      </c>
      <c r="U423">
        <v>2</v>
      </c>
      <c r="V423">
        <v>1</v>
      </c>
      <c r="W423">
        <v>2</v>
      </c>
      <c r="X423">
        <v>5</v>
      </c>
      <c r="Y423">
        <v>1</v>
      </c>
      <c r="Z423">
        <v>3</v>
      </c>
      <c r="AA423">
        <v>0</v>
      </c>
      <c r="AB423">
        <v>1</v>
      </c>
      <c r="AC423">
        <v>2</v>
      </c>
      <c r="AD423">
        <v>0</v>
      </c>
      <c r="AE423">
        <v>2</v>
      </c>
      <c r="AF423">
        <v>2</v>
      </c>
      <c r="AG423">
        <v>0</v>
      </c>
      <c r="AH423">
        <v>43.119</v>
      </c>
    </row>
    <row r="424" spans="1:34">
      <c r="A424" t="s">
        <v>2016</v>
      </c>
      <c r="B424" s="5" t="str">
        <f>VLOOKUP(C424,[1]Sheet1!$C$2:$D$4112,2,FALSE)</f>
        <v>intermediary metabolism and respiration</v>
      </c>
      <c r="C424" t="s">
        <v>2019</v>
      </c>
      <c r="D424" t="s">
        <v>2017</v>
      </c>
      <c r="E424" t="s">
        <v>2018</v>
      </c>
      <c r="F424">
        <v>46.811999999999998</v>
      </c>
      <c r="G424">
        <v>32.1</v>
      </c>
      <c r="H424">
        <v>17.742249999999999</v>
      </c>
      <c r="I424">
        <v>18.865770000000001</v>
      </c>
      <c r="J424">
        <v>17.346360000000001</v>
      </c>
      <c r="K424">
        <v>19.41394</v>
      </c>
      <c r="L424">
        <v>17.04814</v>
      </c>
      <c r="M424">
        <v>19.177530000000001</v>
      </c>
      <c r="N424">
        <v>20.375689999999999</v>
      </c>
      <c r="O424">
        <v>19.34319</v>
      </c>
      <c r="P424">
        <v>19.247150000000001</v>
      </c>
      <c r="Q424">
        <v>20.604279999999999</v>
      </c>
      <c r="R424">
        <v>19.37416</v>
      </c>
      <c r="S424">
        <v>19.03341</v>
      </c>
      <c r="T424">
        <v>9</v>
      </c>
      <c r="U424">
        <v>0</v>
      </c>
      <c r="V424">
        <v>1</v>
      </c>
      <c r="W424">
        <v>1</v>
      </c>
      <c r="X424">
        <v>3</v>
      </c>
      <c r="Y424">
        <v>4</v>
      </c>
      <c r="Z424">
        <v>4</v>
      </c>
      <c r="AA424">
        <v>1</v>
      </c>
      <c r="AB424">
        <v>0</v>
      </c>
      <c r="AC424">
        <v>0</v>
      </c>
      <c r="AD424">
        <v>0</v>
      </c>
      <c r="AE424">
        <v>4</v>
      </c>
      <c r="AF424">
        <v>3</v>
      </c>
      <c r="AG424">
        <v>0</v>
      </c>
      <c r="AH424">
        <v>29.306999999999999</v>
      </c>
    </row>
    <row r="425" spans="1:34">
      <c r="A425" t="s">
        <v>2020</v>
      </c>
      <c r="B425" s="5" t="str">
        <f>VLOOKUP(C425,[1]Sheet1!$C$2:$D$4112,2,FALSE)</f>
        <v>virulence, detoxification and adaptation</v>
      </c>
      <c r="C425" t="s">
        <v>2023</v>
      </c>
      <c r="D425" t="s">
        <v>2021</v>
      </c>
      <c r="E425" t="s">
        <v>2022</v>
      </c>
      <c r="F425">
        <v>64.028999999999996</v>
      </c>
      <c r="G425">
        <v>35.6</v>
      </c>
      <c r="H425">
        <v>22.366479999999999</v>
      </c>
      <c r="I425">
        <v>22.629560000000001</v>
      </c>
      <c r="J425">
        <v>22.57676</v>
      </c>
      <c r="K425">
        <v>25.03884</v>
      </c>
      <c r="L425">
        <v>20.078869999999998</v>
      </c>
      <c r="M425">
        <v>25.155529999999999</v>
      </c>
      <c r="N425">
        <v>22.633559999999999</v>
      </c>
      <c r="O425">
        <v>22.682449999999999</v>
      </c>
      <c r="P425">
        <v>22.55527</v>
      </c>
      <c r="Q425">
        <v>22.419750000000001</v>
      </c>
      <c r="R425">
        <v>23.190370000000001</v>
      </c>
      <c r="S425">
        <v>20.841460000000001</v>
      </c>
      <c r="T425">
        <v>12</v>
      </c>
      <c r="U425">
        <v>6</v>
      </c>
      <c r="V425">
        <v>3</v>
      </c>
      <c r="W425">
        <v>6</v>
      </c>
      <c r="X425">
        <v>8</v>
      </c>
      <c r="Y425">
        <v>7</v>
      </c>
      <c r="Z425">
        <v>6</v>
      </c>
      <c r="AA425">
        <v>2</v>
      </c>
      <c r="AB425">
        <v>5</v>
      </c>
      <c r="AC425">
        <v>4</v>
      </c>
      <c r="AD425">
        <v>2</v>
      </c>
      <c r="AE425">
        <v>5</v>
      </c>
      <c r="AF425">
        <v>2</v>
      </c>
      <c r="AG425">
        <v>0</v>
      </c>
      <c r="AH425">
        <v>99.778999999999996</v>
      </c>
    </row>
    <row r="426" spans="1:34">
      <c r="A426" t="s">
        <v>2024</v>
      </c>
      <c r="B426" s="5" t="str">
        <f>VLOOKUP(C426,[1]Sheet1!$C$2:$D$4112,2,FALSE)</f>
        <v>cell wall and cell processes</v>
      </c>
      <c r="C426" t="s">
        <v>2027</v>
      </c>
      <c r="D426" t="s">
        <v>2025</v>
      </c>
      <c r="E426" t="s">
        <v>2026</v>
      </c>
      <c r="F426">
        <v>21.943000000000001</v>
      </c>
      <c r="G426">
        <v>51</v>
      </c>
      <c r="H426">
        <v>17.827220000000001</v>
      </c>
      <c r="I426">
        <v>22.143329999999999</v>
      </c>
      <c r="J426">
        <v>20.83268</v>
      </c>
      <c r="K426">
        <v>18.558979999999998</v>
      </c>
      <c r="L426">
        <v>20.71632</v>
      </c>
      <c r="M426">
        <v>22.246700000000001</v>
      </c>
      <c r="N426">
        <v>21.893640000000001</v>
      </c>
      <c r="O426">
        <v>19.251529999999999</v>
      </c>
      <c r="P426">
        <v>19.25385</v>
      </c>
      <c r="Q426">
        <v>19.75554</v>
      </c>
      <c r="R426">
        <v>21.93618</v>
      </c>
      <c r="S426">
        <v>17.530270000000002</v>
      </c>
      <c r="T426">
        <v>6</v>
      </c>
      <c r="U426">
        <v>1</v>
      </c>
      <c r="V426">
        <v>2</v>
      </c>
      <c r="W426">
        <v>5</v>
      </c>
      <c r="X426">
        <v>1</v>
      </c>
      <c r="Y426">
        <v>5</v>
      </c>
      <c r="Z426">
        <v>3</v>
      </c>
      <c r="AA426">
        <v>2</v>
      </c>
      <c r="AB426">
        <v>1</v>
      </c>
      <c r="AC426">
        <v>1</v>
      </c>
      <c r="AD426">
        <v>1</v>
      </c>
      <c r="AE426">
        <v>5</v>
      </c>
      <c r="AF426">
        <v>0</v>
      </c>
      <c r="AG426">
        <v>0</v>
      </c>
      <c r="AH426">
        <v>16.466000000000001</v>
      </c>
    </row>
    <row r="427" spans="1:34">
      <c r="A427" t="s">
        <v>2028</v>
      </c>
      <c r="B427" s="5" t="str">
        <f>VLOOKUP(C427,[1]Sheet1!$C$2:$D$4112,2,FALSE)</f>
        <v>Regulatory proteins</v>
      </c>
      <c r="C427" t="s">
        <v>2031</v>
      </c>
      <c r="D427" t="s">
        <v>2029</v>
      </c>
      <c r="E427" t="s">
        <v>2030</v>
      </c>
      <c r="F427">
        <v>50.667999999999999</v>
      </c>
      <c r="G427">
        <v>29.6</v>
      </c>
      <c r="H427">
        <v>25.066279999999999</v>
      </c>
      <c r="I427">
        <v>24.54156</v>
      </c>
      <c r="J427">
        <v>24.88944</v>
      </c>
      <c r="K427">
        <v>24.404710000000001</v>
      </c>
      <c r="L427">
        <v>25.534749999999999</v>
      </c>
      <c r="M427">
        <v>24.85181</v>
      </c>
      <c r="N427">
        <v>24.20702</v>
      </c>
      <c r="O427">
        <v>23.109089999999998</v>
      </c>
      <c r="P427">
        <v>24.036580000000001</v>
      </c>
      <c r="Q427">
        <v>23.93319</v>
      </c>
      <c r="R427">
        <v>23.177669999999999</v>
      </c>
      <c r="S427">
        <v>23.79045</v>
      </c>
      <c r="T427">
        <v>7</v>
      </c>
      <c r="U427">
        <v>3</v>
      </c>
      <c r="V427">
        <v>3</v>
      </c>
      <c r="W427">
        <v>6</v>
      </c>
      <c r="X427">
        <v>4</v>
      </c>
      <c r="Y427">
        <v>4</v>
      </c>
      <c r="Z427">
        <v>6</v>
      </c>
      <c r="AA427">
        <v>2</v>
      </c>
      <c r="AB427">
        <v>2</v>
      </c>
      <c r="AC427">
        <v>2</v>
      </c>
      <c r="AD427">
        <v>3</v>
      </c>
      <c r="AE427">
        <v>5</v>
      </c>
      <c r="AF427">
        <v>3</v>
      </c>
      <c r="AG427">
        <v>0</v>
      </c>
      <c r="AH427">
        <v>31.504000000000001</v>
      </c>
    </row>
    <row r="428" spans="1:34">
      <c r="A428" t="s">
        <v>2032</v>
      </c>
      <c r="B428" s="5" t="str">
        <f>VLOOKUP(C428,[1]Sheet1!$C$2:$D$4112,2,FALSE)</f>
        <v>intermediary metabolism and respiration</v>
      </c>
      <c r="C428" t="s">
        <v>2035</v>
      </c>
      <c r="D428" t="s">
        <v>2033</v>
      </c>
      <c r="E428" t="s">
        <v>2034</v>
      </c>
      <c r="F428">
        <v>53.569000000000003</v>
      </c>
      <c r="G428">
        <v>80.099999999999994</v>
      </c>
      <c r="H428">
        <v>29.01071</v>
      </c>
      <c r="I428">
        <v>28.269819999999999</v>
      </c>
      <c r="J428">
        <v>29.209250000000001</v>
      </c>
      <c r="K428">
        <v>28.845680000000002</v>
      </c>
      <c r="L428">
        <v>28.95626</v>
      </c>
      <c r="M428">
        <v>29.148050000000001</v>
      </c>
      <c r="N428">
        <v>28.20326</v>
      </c>
      <c r="O428">
        <v>28.39958</v>
      </c>
      <c r="P428">
        <v>28.576219999999999</v>
      </c>
      <c r="Q428">
        <v>28.363189999999999</v>
      </c>
      <c r="R428">
        <v>28.87265</v>
      </c>
      <c r="S428">
        <v>27.95787</v>
      </c>
      <c r="T428">
        <v>25</v>
      </c>
      <c r="U428">
        <v>23</v>
      </c>
      <c r="V428">
        <v>17</v>
      </c>
      <c r="W428">
        <v>23</v>
      </c>
      <c r="X428">
        <v>16</v>
      </c>
      <c r="Y428">
        <v>15</v>
      </c>
      <c r="Z428">
        <v>21</v>
      </c>
      <c r="AA428">
        <v>18</v>
      </c>
      <c r="AB428">
        <v>13</v>
      </c>
      <c r="AC428">
        <v>16</v>
      </c>
      <c r="AD428">
        <v>14</v>
      </c>
      <c r="AE428">
        <v>23</v>
      </c>
      <c r="AF428">
        <v>21</v>
      </c>
      <c r="AG428">
        <v>0</v>
      </c>
      <c r="AH428">
        <v>323.31</v>
      </c>
    </row>
    <row r="429" spans="1:34">
      <c r="A429" t="s">
        <v>2036</v>
      </c>
      <c r="B429" s="5" t="str">
        <f>VLOOKUP(C429,[1]Sheet1!$C$2:$D$4112,2,FALSE)</f>
        <v>intermediary metabolism and respiration</v>
      </c>
      <c r="C429" t="s">
        <v>2039</v>
      </c>
      <c r="D429" t="s">
        <v>2037</v>
      </c>
      <c r="E429" t="s">
        <v>2038</v>
      </c>
      <c r="F429">
        <v>50.395000000000003</v>
      </c>
      <c r="G429">
        <v>15</v>
      </c>
      <c r="H429">
        <v>23.594799999999999</v>
      </c>
      <c r="I429">
        <v>22.283729999999998</v>
      </c>
      <c r="J429">
        <v>24.28397</v>
      </c>
      <c r="K429">
        <v>22.877790000000001</v>
      </c>
      <c r="L429">
        <v>16.326809999999998</v>
      </c>
      <c r="M429">
        <v>22.519680000000001</v>
      </c>
      <c r="N429">
        <v>19.952079999999999</v>
      </c>
      <c r="O429">
        <v>21.282240000000002</v>
      </c>
      <c r="P429">
        <v>23.00301</v>
      </c>
      <c r="Q429">
        <v>21.449649999999998</v>
      </c>
      <c r="R429">
        <v>21.897960000000001</v>
      </c>
      <c r="S429">
        <v>20.190020000000001</v>
      </c>
      <c r="T429">
        <v>5</v>
      </c>
      <c r="U429">
        <v>2</v>
      </c>
      <c r="V429">
        <v>2</v>
      </c>
      <c r="W429">
        <v>2</v>
      </c>
      <c r="X429">
        <v>4</v>
      </c>
      <c r="Y429">
        <v>2</v>
      </c>
      <c r="Z429">
        <v>2</v>
      </c>
      <c r="AA429">
        <v>0</v>
      </c>
      <c r="AB429">
        <v>3</v>
      </c>
      <c r="AC429">
        <v>2</v>
      </c>
      <c r="AD429">
        <v>2</v>
      </c>
      <c r="AE429">
        <v>3</v>
      </c>
      <c r="AF429">
        <v>1</v>
      </c>
      <c r="AG429">
        <v>0</v>
      </c>
      <c r="AH429">
        <v>14.276</v>
      </c>
    </row>
    <row r="430" spans="1:34">
      <c r="A430" t="s">
        <v>2040</v>
      </c>
      <c r="B430" s="5" t="str">
        <f>VLOOKUP(C430,[1]Sheet1!$C$2:$D$4112,2,FALSE)</f>
        <v>Conserved hypotheticals</v>
      </c>
      <c r="C430" t="s">
        <v>2043</v>
      </c>
      <c r="D430" t="s">
        <v>2041</v>
      </c>
      <c r="E430" t="s">
        <v>2042</v>
      </c>
      <c r="F430">
        <v>56.332000000000001</v>
      </c>
      <c r="G430">
        <v>60</v>
      </c>
      <c r="H430">
        <v>23.174050000000001</v>
      </c>
      <c r="I430">
        <v>23.523129999999998</v>
      </c>
      <c r="J430">
        <v>23.433900000000001</v>
      </c>
      <c r="K430">
        <v>22.181740000000001</v>
      </c>
      <c r="L430">
        <v>25.208850000000002</v>
      </c>
      <c r="M430">
        <v>22.861930000000001</v>
      </c>
      <c r="N430">
        <v>23.232399999999998</v>
      </c>
      <c r="O430">
        <v>20.34066</v>
      </c>
      <c r="P430">
        <v>22.374829999999999</v>
      </c>
      <c r="Q430">
        <v>21.860869999999998</v>
      </c>
      <c r="R430">
        <v>24.087070000000001</v>
      </c>
      <c r="S430">
        <v>24.295929999999998</v>
      </c>
      <c r="T430">
        <v>20</v>
      </c>
      <c r="U430">
        <v>11</v>
      </c>
      <c r="V430">
        <v>3</v>
      </c>
      <c r="W430">
        <v>13</v>
      </c>
      <c r="X430">
        <v>5</v>
      </c>
      <c r="Y430">
        <v>16</v>
      </c>
      <c r="Z430">
        <v>14</v>
      </c>
      <c r="AA430">
        <v>3</v>
      </c>
      <c r="AB430">
        <v>2</v>
      </c>
      <c r="AC430">
        <v>4</v>
      </c>
      <c r="AD430">
        <v>3</v>
      </c>
      <c r="AE430">
        <v>14</v>
      </c>
      <c r="AF430">
        <v>10</v>
      </c>
      <c r="AG430">
        <v>0</v>
      </c>
      <c r="AH430">
        <v>322.83</v>
      </c>
    </row>
    <row r="431" spans="1:34">
      <c r="A431" t="s">
        <v>2044</v>
      </c>
      <c r="B431" s="5" t="str">
        <f>VLOOKUP(C431,[1]Sheet1!$C$2:$D$4112,2,FALSE)</f>
        <v>Conserved hypotheticals</v>
      </c>
      <c r="C431" t="s">
        <v>2047</v>
      </c>
      <c r="D431" t="s">
        <v>2045</v>
      </c>
      <c r="E431" t="s">
        <v>2046</v>
      </c>
      <c r="F431">
        <v>39.597000000000001</v>
      </c>
      <c r="G431">
        <v>47</v>
      </c>
      <c r="H431">
        <v>22.576229999999999</v>
      </c>
      <c r="I431">
        <v>22.67135</v>
      </c>
      <c r="J431">
        <v>22.259740000000001</v>
      </c>
      <c r="K431">
        <v>23.011700000000001</v>
      </c>
      <c r="L431">
        <v>23.918800000000001</v>
      </c>
      <c r="M431">
        <v>24.41093</v>
      </c>
      <c r="N431">
        <v>19.352129999999999</v>
      </c>
      <c r="O431">
        <v>22.796890000000001</v>
      </c>
      <c r="P431">
        <v>23.469360000000002</v>
      </c>
      <c r="Q431">
        <v>23.43543</v>
      </c>
      <c r="R431">
        <v>22.432320000000001</v>
      </c>
      <c r="S431">
        <v>19.168060000000001</v>
      </c>
      <c r="T431">
        <v>10</v>
      </c>
      <c r="U431">
        <v>3</v>
      </c>
      <c r="V431">
        <v>2</v>
      </c>
      <c r="W431">
        <v>5</v>
      </c>
      <c r="X431">
        <v>3</v>
      </c>
      <c r="Y431">
        <v>7</v>
      </c>
      <c r="Z431">
        <v>5</v>
      </c>
      <c r="AA431">
        <v>1</v>
      </c>
      <c r="AB431">
        <v>2</v>
      </c>
      <c r="AC431">
        <v>3</v>
      </c>
      <c r="AD431">
        <v>3</v>
      </c>
      <c r="AE431">
        <v>3</v>
      </c>
      <c r="AF431">
        <v>1</v>
      </c>
      <c r="AG431">
        <v>0</v>
      </c>
      <c r="AH431">
        <v>56.853999999999999</v>
      </c>
    </row>
    <row r="432" spans="1:34">
      <c r="A432" t="s">
        <v>2048</v>
      </c>
      <c r="B432" s="5" t="str">
        <f>VLOOKUP(C432,[1]Sheet1!$C$2:$D$4112,2,FALSE)</f>
        <v>virulence, detoxification and adaptation</v>
      </c>
      <c r="C432" t="s">
        <v>2051</v>
      </c>
      <c r="D432" t="s">
        <v>2049</v>
      </c>
      <c r="E432" t="s">
        <v>2050</v>
      </c>
      <c r="F432">
        <v>31.652000000000001</v>
      </c>
      <c r="G432">
        <v>43.4</v>
      </c>
      <c r="H432">
        <v>21.020050000000001</v>
      </c>
      <c r="I432">
        <v>24.019960000000001</v>
      </c>
      <c r="J432">
        <v>21.18168</v>
      </c>
      <c r="K432">
        <v>24.553149999999999</v>
      </c>
      <c r="L432">
        <v>21.610679999999999</v>
      </c>
      <c r="M432">
        <v>23.835280000000001</v>
      </c>
      <c r="N432">
        <v>19.283560000000001</v>
      </c>
      <c r="O432">
        <v>25.661560000000001</v>
      </c>
      <c r="P432">
        <v>21.731200000000001</v>
      </c>
      <c r="Q432">
        <v>25.4222</v>
      </c>
      <c r="R432">
        <v>23.420210000000001</v>
      </c>
      <c r="S432">
        <v>22.954039999999999</v>
      </c>
      <c r="T432">
        <v>7</v>
      </c>
      <c r="U432">
        <v>3</v>
      </c>
      <c r="V432">
        <v>4</v>
      </c>
      <c r="W432">
        <v>4</v>
      </c>
      <c r="X432">
        <v>6</v>
      </c>
      <c r="Y432">
        <v>5</v>
      </c>
      <c r="Z432">
        <v>5</v>
      </c>
      <c r="AA432">
        <v>1</v>
      </c>
      <c r="AB432">
        <v>4</v>
      </c>
      <c r="AC432">
        <v>2</v>
      </c>
      <c r="AD432">
        <v>3</v>
      </c>
      <c r="AE432">
        <v>4</v>
      </c>
      <c r="AF432">
        <v>4</v>
      </c>
      <c r="AG432">
        <v>0</v>
      </c>
      <c r="AH432">
        <v>55.225000000000001</v>
      </c>
    </row>
    <row r="433" spans="1:34">
      <c r="A433" t="s">
        <v>2052</v>
      </c>
      <c r="B433" s="5" t="str">
        <f>VLOOKUP(C433,[1]Sheet1!$C$2:$D$4112,2,FALSE)</f>
        <v>lipid metabolism</v>
      </c>
      <c r="C433" t="s">
        <v>2055</v>
      </c>
      <c r="D433" t="s">
        <v>2053</v>
      </c>
      <c r="E433" t="s">
        <v>2054</v>
      </c>
      <c r="F433">
        <v>44.277000000000001</v>
      </c>
      <c r="G433">
        <v>80.099999999999994</v>
      </c>
      <c r="H433">
        <v>26.435790000000001</v>
      </c>
      <c r="I433">
        <v>25.073740000000001</v>
      </c>
      <c r="J433">
        <v>25.927890000000001</v>
      </c>
      <c r="K433">
        <v>26.960909999999998</v>
      </c>
      <c r="L433">
        <v>23.975519999999999</v>
      </c>
      <c r="M433">
        <v>25.51614</v>
      </c>
      <c r="N433">
        <v>25.50273</v>
      </c>
      <c r="O433">
        <v>27.379059999999999</v>
      </c>
      <c r="P433">
        <v>26.077739999999999</v>
      </c>
      <c r="Q433">
        <v>26.49541</v>
      </c>
      <c r="R433">
        <v>25.569759999999999</v>
      </c>
      <c r="S433">
        <v>25.991399999999999</v>
      </c>
      <c r="T433">
        <v>19</v>
      </c>
      <c r="U433">
        <v>9</v>
      </c>
      <c r="V433">
        <v>7</v>
      </c>
      <c r="W433">
        <v>12</v>
      </c>
      <c r="X433">
        <v>8</v>
      </c>
      <c r="Y433">
        <v>12</v>
      </c>
      <c r="Z433">
        <v>7</v>
      </c>
      <c r="AA433">
        <v>8</v>
      </c>
      <c r="AB433">
        <v>7</v>
      </c>
      <c r="AC433">
        <v>8</v>
      </c>
      <c r="AD433">
        <v>7</v>
      </c>
      <c r="AE433">
        <v>14</v>
      </c>
      <c r="AF433">
        <v>14</v>
      </c>
      <c r="AG433">
        <v>0</v>
      </c>
      <c r="AH433">
        <v>296.66000000000003</v>
      </c>
    </row>
    <row r="434" spans="1:34">
      <c r="A434" t="s">
        <v>2056</v>
      </c>
      <c r="B434" s="5" t="str">
        <f>VLOOKUP(C434,[1]Sheet1!$C$2:$D$4112,2,FALSE)</f>
        <v>cell wall and cell processes</v>
      </c>
      <c r="C434" t="s">
        <v>2059</v>
      </c>
      <c r="D434" t="s">
        <v>2057</v>
      </c>
      <c r="E434" t="s">
        <v>2058</v>
      </c>
      <c r="F434">
        <v>53.720999999999997</v>
      </c>
      <c r="G434">
        <v>39.9</v>
      </c>
      <c r="H434">
        <v>18.968889999999998</v>
      </c>
      <c r="I434">
        <v>22.755659999999999</v>
      </c>
      <c r="J434">
        <v>21.91357</v>
      </c>
      <c r="K434">
        <v>23.908940000000001</v>
      </c>
      <c r="L434">
        <v>23.609870000000001</v>
      </c>
      <c r="M434">
        <v>22.96659</v>
      </c>
      <c r="N434">
        <v>18.801950000000001</v>
      </c>
      <c r="O434">
        <v>22.747699999999998</v>
      </c>
      <c r="P434">
        <v>18.585159999999998</v>
      </c>
      <c r="Q434">
        <v>22.542339999999999</v>
      </c>
      <c r="R434">
        <v>24.358170000000001</v>
      </c>
      <c r="S434">
        <v>22.80416</v>
      </c>
      <c r="T434">
        <v>12</v>
      </c>
      <c r="U434">
        <v>0</v>
      </c>
      <c r="V434">
        <v>5</v>
      </c>
      <c r="W434">
        <v>5</v>
      </c>
      <c r="X434">
        <v>8</v>
      </c>
      <c r="Y434">
        <v>9</v>
      </c>
      <c r="Z434">
        <v>7</v>
      </c>
      <c r="AA434">
        <v>1</v>
      </c>
      <c r="AB434">
        <v>5</v>
      </c>
      <c r="AC434">
        <v>1</v>
      </c>
      <c r="AD434">
        <v>4</v>
      </c>
      <c r="AE434">
        <v>8</v>
      </c>
      <c r="AF434">
        <v>4</v>
      </c>
      <c r="AG434">
        <v>0</v>
      </c>
      <c r="AH434">
        <v>34.167999999999999</v>
      </c>
    </row>
    <row r="435" spans="1:34">
      <c r="A435" t="s">
        <v>2060</v>
      </c>
      <c r="B435" s="5" t="str">
        <f>VLOOKUP(C435,[1]Sheet1!$C$2:$D$4112,2,FALSE)</f>
        <v>Conserved hypotheticals</v>
      </c>
      <c r="C435" t="s">
        <v>2063</v>
      </c>
      <c r="D435" t="s">
        <v>2061</v>
      </c>
      <c r="E435" t="s">
        <v>2062</v>
      </c>
      <c r="F435">
        <v>22.137</v>
      </c>
      <c r="G435">
        <v>58.8</v>
      </c>
      <c r="H435">
        <v>24.23301</v>
      </c>
      <c r="I435">
        <v>22.681000000000001</v>
      </c>
      <c r="J435">
        <v>23.415189999999999</v>
      </c>
      <c r="K435">
        <v>23.64526</v>
      </c>
      <c r="L435">
        <v>17.609100000000002</v>
      </c>
      <c r="M435">
        <v>25.181660000000001</v>
      </c>
      <c r="N435">
        <v>23.483329999999999</v>
      </c>
      <c r="O435">
        <v>22.366959999999999</v>
      </c>
      <c r="P435">
        <v>24.333539999999999</v>
      </c>
      <c r="Q435">
        <v>23.193460000000002</v>
      </c>
      <c r="R435">
        <v>23.334019999999999</v>
      </c>
      <c r="S435">
        <v>23.153600000000001</v>
      </c>
      <c r="T435">
        <v>4</v>
      </c>
      <c r="U435">
        <v>2</v>
      </c>
      <c r="V435">
        <v>3</v>
      </c>
      <c r="W435">
        <v>4</v>
      </c>
      <c r="X435">
        <v>3</v>
      </c>
      <c r="Y435">
        <v>1</v>
      </c>
      <c r="Z435">
        <v>3</v>
      </c>
      <c r="AA435">
        <v>4</v>
      </c>
      <c r="AB435">
        <v>1</v>
      </c>
      <c r="AC435">
        <v>2</v>
      </c>
      <c r="AD435">
        <v>1</v>
      </c>
      <c r="AE435">
        <v>3</v>
      </c>
      <c r="AF435">
        <v>2</v>
      </c>
      <c r="AG435">
        <v>0</v>
      </c>
      <c r="AH435">
        <v>61.042999999999999</v>
      </c>
    </row>
    <row r="436" spans="1:34">
      <c r="A436" t="s">
        <v>2064</v>
      </c>
      <c r="B436" s="5" t="str">
        <f>VLOOKUP(C436,[1]Sheet1!$C$2:$D$4112,2,FALSE)</f>
        <v>Conserved hypotheticals</v>
      </c>
      <c r="C436" t="s">
        <v>2066</v>
      </c>
      <c r="D436" t="s">
        <v>311</v>
      </c>
      <c r="E436" t="s">
        <v>2065</v>
      </c>
      <c r="F436">
        <v>11.535</v>
      </c>
      <c r="G436">
        <v>32.299999999999997</v>
      </c>
      <c r="H436">
        <v>22.983319999999999</v>
      </c>
      <c r="I436">
        <v>26.55536</v>
      </c>
      <c r="J436">
        <v>23.181850000000001</v>
      </c>
      <c r="K436">
        <v>18.19248</v>
      </c>
      <c r="L436">
        <v>26.87303</v>
      </c>
      <c r="M436">
        <v>23.295580000000001</v>
      </c>
      <c r="N436">
        <v>27.38402</v>
      </c>
      <c r="O436">
        <v>21.124839999999999</v>
      </c>
      <c r="P436">
        <v>25.028079999999999</v>
      </c>
      <c r="Q436">
        <v>18.75299</v>
      </c>
      <c r="R436">
        <v>21.202279999999998</v>
      </c>
      <c r="S436">
        <v>18.214490000000001</v>
      </c>
      <c r="T436">
        <v>2</v>
      </c>
      <c r="U436">
        <v>2</v>
      </c>
      <c r="V436">
        <v>1</v>
      </c>
      <c r="W436">
        <v>2</v>
      </c>
      <c r="X436">
        <v>0</v>
      </c>
      <c r="Y436">
        <v>1</v>
      </c>
      <c r="Z436">
        <v>2</v>
      </c>
      <c r="AA436">
        <v>1</v>
      </c>
      <c r="AB436">
        <v>1</v>
      </c>
      <c r="AC436">
        <v>1</v>
      </c>
      <c r="AD436">
        <v>1</v>
      </c>
      <c r="AE436">
        <v>2</v>
      </c>
      <c r="AF436">
        <v>0</v>
      </c>
      <c r="AG436">
        <v>0</v>
      </c>
      <c r="AH436">
        <v>43.418999999999997</v>
      </c>
    </row>
    <row r="437" spans="1:34">
      <c r="A437" t="s">
        <v>2067</v>
      </c>
      <c r="B437" s="5" t="str">
        <f>VLOOKUP(C437,[1]Sheet1!$C$2:$D$4112,2,FALSE)</f>
        <v>cell wall and cell processes</v>
      </c>
      <c r="C437" t="s">
        <v>2070</v>
      </c>
      <c r="D437" t="s">
        <v>2068</v>
      </c>
      <c r="E437" t="s">
        <v>2069</v>
      </c>
      <c r="F437">
        <v>9.9418000000000006</v>
      </c>
      <c r="G437">
        <v>77.7</v>
      </c>
      <c r="H437">
        <v>24.65382</v>
      </c>
      <c r="I437">
        <v>27.477540000000001</v>
      </c>
      <c r="J437">
        <v>25.686959999999999</v>
      </c>
      <c r="K437">
        <v>24.545339999999999</v>
      </c>
      <c r="L437">
        <v>23.175370000000001</v>
      </c>
      <c r="M437">
        <v>26.507269999999998</v>
      </c>
      <c r="N437">
        <v>27.872910000000001</v>
      </c>
      <c r="O437">
        <v>24.61768</v>
      </c>
      <c r="P437">
        <v>27.244450000000001</v>
      </c>
      <c r="Q437">
        <v>26.220040000000001</v>
      </c>
      <c r="R437">
        <v>27.270969999999998</v>
      </c>
      <c r="S437">
        <v>27.352620000000002</v>
      </c>
      <c r="T437">
        <v>2</v>
      </c>
      <c r="U437">
        <v>2</v>
      </c>
      <c r="V437">
        <v>2</v>
      </c>
      <c r="W437">
        <v>2</v>
      </c>
      <c r="X437">
        <v>2</v>
      </c>
      <c r="Y437">
        <v>2</v>
      </c>
      <c r="Z437">
        <v>2</v>
      </c>
      <c r="AA437">
        <v>1</v>
      </c>
      <c r="AB437">
        <v>2</v>
      </c>
      <c r="AC437">
        <v>1</v>
      </c>
      <c r="AD437">
        <v>1</v>
      </c>
      <c r="AE437">
        <v>2</v>
      </c>
      <c r="AF437">
        <v>2</v>
      </c>
      <c r="AG437">
        <v>0</v>
      </c>
      <c r="AH437">
        <v>176.98</v>
      </c>
    </row>
    <row r="438" spans="1:34">
      <c r="A438" t="s">
        <v>2071</v>
      </c>
      <c r="B438" s="5" t="str">
        <f>VLOOKUP(C438,[1]Sheet1!$C$2:$D$4112,2,FALSE)</f>
        <v>cell wall and cell processes</v>
      </c>
      <c r="C438" t="s">
        <v>2074</v>
      </c>
      <c r="D438" t="s">
        <v>2072</v>
      </c>
      <c r="E438" t="s">
        <v>2073</v>
      </c>
      <c r="F438">
        <v>67.754999999999995</v>
      </c>
      <c r="G438">
        <v>23.3</v>
      </c>
      <c r="H438">
        <v>19.00957</v>
      </c>
      <c r="I438">
        <v>19.488440000000001</v>
      </c>
      <c r="J438">
        <v>18.969270000000002</v>
      </c>
      <c r="K438">
        <v>19.043410000000002</v>
      </c>
      <c r="L438">
        <v>19.940770000000001</v>
      </c>
      <c r="M438">
        <v>18.714680000000001</v>
      </c>
      <c r="N438">
        <v>19.884</v>
      </c>
      <c r="O438">
        <v>18.317810000000001</v>
      </c>
      <c r="P438">
        <v>19.245850000000001</v>
      </c>
      <c r="Q438">
        <v>20.027989999999999</v>
      </c>
      <c r="R438">
        <v>21.818660000000001</v>
      </c>
      <c r="S438">
        <v>20.497260000000001</v>
      </c>
      <c r="T438">
        <v>8</v>
      </c>
      <c r="U438">
        <v>1</v>
      </c>
      <c r="V438">
        <v>1</v>
      </c>
      <c r="W438">
        <v>3</v>
      </c>
      <c r="X438">
        <v>4</v>
      </c>
      <c r="Y438">
        <v>5</v>
      </c>
      <c r="Z438">
        <v>3</v>
      </c>
      <c r="AA438">
        <v>0</v>
      </c>
      <c r="AB438">
        <v>1</v>
      </c>
      <c r="AC438">
        <v>0</v>
      </c>
      <c r="AD438">
        <v>0</v>
      </c>
      <c r="AE438">
        <v>4</v>
      </c>
      <c r="AF438">
        <v>3</v>
      </c>
      <c r="AG438">
        <v>0</v>
      </c>
      <c r="AH438">
        <v>32.957000000000001</v>
      </c>
    </row>
    <row r="439" spans="1:34">
      <c r="A439" t="s">
        <v>2075</v>
      </c>
      <c r="B439" s="5" t="str">
        <f>VLOOKUP(C439,[1]Sheet1!$C$2:$D$4112,2,FALSE)</f>
        <v>intermediary metabolism and respiration</v>
      </c>
      <c r="C439" t="s">
        <v>2078</v>
      </c>
      <c r="D439" t="s">
        <v>2076</v>
      </c>
      <c r="E439" t="s">
        <v>2077</v>
      </c>
      <c r="F439">
        <v>41.956000000000003</v>
      </c>
      <c r="G439">
        <v>33.5</v>
      </c>
      <c r="H439">
        <v>22.093879999999999</v>
      </c>
      <c r="I439">
        <v>21.808450000000001</v>
      </c>
      <c r="J439">
        <v>22.73376</v>
      </c>
      <c r="K439">
        <v>23.10558</v>
      </c>
      <c r="L439">
        <v>19.550329999999999</v>
      </c>
      <c r="M439">
        <v>22.836880000000001</v>
      </c>
      <c r="N439">
        <v>22.334430000000001</v>
      </c>
      <c r="O439">
        <v>21.502520000000001</v>
      </c>
      <c r="P439">
        <v>22.852399999999999</v>
      </c>
      <c r="Q439">
        <v>21.90455</v>
      </c>
      <c r="R439">
        <v>22.469139999999999</v>
      </c>
      <c r="S439">
        <v>18.684699999999999</v>
      </c>
      <c r="T439">
        <v>8</v>
      </c>
      <c r="U439">
        <v>2</v>
      </c>
      <c r="V439">
        <v>3</v>
      </c>
      <c r="W439">
        <v>4</v>
      </c>
      <c r="X439">
        <v>6</v>
      </c>
      <c r="Y439">
        <v>4</v>
      </c>
      <c r="Z439">
        <v>5</v>
      </c>
      <c r="AA439">
        <v>2</v>
      </c>
      <c r="AB439">
        <v>2</v>
      </c>
      <c r="AC439">
        <v>4</v>
      </c>
      <c r="AD439">
        <v>3</v>
      </c>
      <c r="AE439">
        <v>4</v>
      </c>
      <c r="AF439">
        <v>2</v>
      </c>
      <c r="AG439">
        <v>0</v>
      </c>
      <c r="AH439">
        <v>52.014000000000003</v>
      </c>
    </row>
    <row r="440" spans="1:34">
      <c r="A440" t="s">
        <v>2079</v>
      </c>
      <c r="B440" s="5" t="str">
        <f>VLOOKUP(C440,[1]Sheet1!$C$2:$D$4112,2,FALSE)</f>
        <v>cell wall and cell processes</v>
      </c>
      <c r="C440" t="s">
        <v>2082</v>
      </c>
      <c r="D440" t="s">
        <v>2080</v>
      </c>
      <c r="E440" t="s">
        <v>2081</v>
      </c>
      <c r="F440">
        <v>48.914000000000001</v>
      </c>
      <c r="G440">
        <v>24.9</v>
      </c>
      <c r="H440">
        <v>22.684360000000002</v>
      </c>
      <c r="I440">
        <v>20.106570000000001</v>
      </c>
      <c r="J440">
        <v>22.57704</v>
      </c>
      <c r="K440">
        <v>22.694240000000001</v>
      </c>
      <c r="L440">
        <v>18.63993</v>
      </c>
      <c r="M440">
        <v>22.171119999999998</v>
      </c>
      <c r="N440">
        <v>19.482469999999999</v>
      </c>
      <c r="O440">
        <v>22.150189999999998</v>
      </c>
      <c r="P440">
        <v>21.96762</v>
      </c>
      <c r="Q440">
        <v>21.15474</v>
      </c>
      <c r="R440">
        <v>20.15474</v>
      </c>
      <c r="S440">
        <v>21.04374</v>
      </c>
      <c r="T440">
        <v>6</v>
      </c>
      <c r="U440">
        <v>3</v>
      </c>
      <c r="V440">
        <v>3</v>
      </c>
      <c r="W440">
        <v>4</v>
      </c>
      <c r="X440">
        <v>3</v>
      </c>
      <c r="Y440">
        <v>2</v>
      </c>
      <c r="Z440">
        <v>2</v>
      </c>
      <c r="AA440">
        <v>1</v>
      </c>
      <c r="AB440">
        <v>2</v>
      </c>
      <c r="AC440">
        <v>2</v>
      </c>
      <c r="AD440">
        <v>2</v>
      </c>
      <c r="AE440">
        <v>1</v>
      </c>
      <c r="AF440">
        <v>4</v>
      </c>
      <c r="AG440">
        <v>0</v>
      </c>
      <c r="AH440">
        <v>94.171999999999997</v>
      </c>
    </row>
    <row r="441" spans="1:34">
      <c r="A441" t="s">
        <v>2083</v>
      </c>
      <c r="B441" s="5" t="str">
        <f>VLOOKUP(C441,[1]Sheet1!$C$2:$D$4112,2,FALSE)</f>
        <v>lipid metabolism</v>
      </c>
      <c r="C441" t="s">
        <v>2086</v>
      </c>
      <c r="D441" t="s">
        <v>2084</v>
      </c>
      <c r="E441" t="s">
        <v>2085</v>
      </c>
      <c r="F441">
        <v>29.635000000000002</v>
      </c>
      <c r="G441">
        <v>56.9</v>
      </c>
      <c r="H441">
        <v>23.290109999999999</v>
      </c>
      <c r="I441">
        <v>24.668119999999998</v>
      </c>
      <c r="J441">
        <v>23.190529999999999</v>
      </c>
      <c r="K441">
        <v>24.77364</v>
      </c>
      <c r="L441">
        <v>20.807269999999999</v>
      </c>
      <c r="M441">
        <v>24.671040000000001</v>
      </c>
      <c r="N441">
        <v>24.717279999999999</v>
      </c>
      <c r="O441">
        <v>24.323820000000001</v>
      </c>
      <c r="P441">
        <v>23.217870000000001</v>
      </c>
      <c r="Q441">
        <v>25.086870000000001</v>
      </c>
      <c r="R441">
        <v>24.54392</v>
      </c>
      <c r="S441">
        <v>23.1648</v>
      </c>
      <c r="T441">
        <v>10</v>
      </c>
      <c r="U441">
        <v>3</v>
      </c>
      <c r="V441">
        <v>5</v>
      </c>
      <c r="W441">
        <v>8</v>
      </c>
      <c r="X441">
        <v>6</v>
      </c>
      <c r="Y441">
        <v>6</v>
      </c>
      <c r="Z441">
        <v>4</v>
      </c>
      <c r="AA441">
        <v>3</v>
      </c>
      <c r="AB441">
        <v>4</v>
      </c>
      <c r="AC441">
        <v>5</v>
      </c>
      <c r="AD441">
        <v>5</v>
      </c>
      <c r="AE441">
        <v>9</v>
      </c>
      <c r="AF441">
        <v>8</v>
      </c>
      <c r="AG441">
        <v>0</v>
      </c>
      <c r="AH441">
        <v>69.811999999999998</v>
      </c>
    </row>
    <row r="442" spans="1:34">
      <c r="A442" t="s">
        <v>2087</v>
      </c>
      <c r="B442" s="5" t="str">
        <f>VLOOKUP(C442,[1]Sheet1!$C$2:$D$4112,2,FALSE)</f>
        <v>Conserved hypotheticals</v>
      </c>
      <c r="C442" t="s">
        <v>2090</v>
      </c>
      <c r="D442" t="s">
        <v>2088</v>
      </c>
      <c r="E442" t="s">
        <v>2089</v>
      </c>
      <c r="F442">
        <v>34.985999999999997</v>
      </c>
      <c r="G442">
        <v>64.7</v>
      </c>
      <c r="H442">
        <v>25.011800000000001</v>
      </c>
      <c r="I442">
        <v>25.741630000000001</v>
      </c>
      <c r="J442">
        <v>24.37199</v>
      </c>
      <c r="K442">
        <v>26.517880000000002</v>
      </c>
      <c r="L442">
        <v>24.347059999999999</v>
      </c>
      <c r="M442">
        <v>26.809799999999999</v>
      </c>
      <c r="N442">
        <v>25.23809</v>
      </c>
      <c r="O442">
        <v>26.007680000000001</v>
      </c>
      <c r="P442">
        <v>25.05697</v>
      </c>
      <c r="Q442">
        <v>26.192519999999998</v>
      </c>
      <c r="R442">
        <v>26.446259999999999</v>
      </c>
      <c r="S442">
        <v>23.69763</v>
      </c>
      <c r="T442">
        <v>16</v>
      </c>
      <c r="U442">
        <v>11</v>
      </c>
      <c r="V442">
        <v>8</v>
      </c>
      <c r="W442">
        <v>14</v>
      </c>
      <c r="X442">
        <v>10</v>
      </c>
      <c r="Y442">
        <v>15</v>
      </c>
      <c r="Z442">
        <v>12</v>
      </c>
      <c r="AA442">
        <v>9</v>
      </c>
      <c r="AB442">
        <v>10</v>
      </c>
      <c r="AC442">
        <v>10</v>
      </c>
      <c r="AD442">
        <v>10</v>
      </c>
      <c r="AE442">
        <v>14</v>
      </c>
      <c r="AF442">
        <v>12</v>
      </c>
      <c r="AG442">
        <v>0</v>
      </c>
      <c r="AH442">
        <v>157.91999999999999</v>
      </c>
    </row>
    <row r="443" spans="1:34">
      <c r="A443" t="s">
        <v>2091</v>
      </c>
      <c r="B443" s="5" t="str">
        <f>VLOOKUP(C443,[1]Sheet1!$C$2:$D$4112,2,FALSE)</f>
        <v>Conserved hypotheticals</v>
      </c>
      <c r="C443" t="s">
        <v>2094</v>
      </c>
      <c r="D443" t="s">
        <v>2092</v>
      </c>
      <c r="E443" t="s">
        <v>2093</v>
      </c>
      <c r="F443">
        <v>48.710999999999999</v>
      </c>
      <c r="G443">
        <v>21.2</v>
      </c>
      <c r="H443">
        <v>23.938320000000001</v>
      </c>
      <c r="I443">
        <v>20.05179</v>
      </c>
      <c r="J443">
        <v>24.294319999999999</v>
      </c>
      <c r="K443">
        <v>20.49091</v>
      </c>
      <c r="L443">
        <v>18.323869999999999</v>
      </c>
      <c r="M443">
        <v>20.00648</v>
      </c>
      <c r="N443">
        <v>20.613869999999999</v>
      </c>
      <c r="O443">
        <v>20.731819999999999</v>
      </c>
      <c r="P443">
        <v>23.147960000000001</v>
      </c>
      <c r="Q443">
        <v>18.495000000000001</v>
      </c>
      <c r="R443">
        <v>19.38663</v>
      </c>
      <c r="S443">
        <v>18.427199999999999</v>
      </c>
      <c r="T443">
        <v>7</v>
      </c>
      <c r="U443">
        <v>2</v>
      </c>
      <c r="V443">
        <v>2</v>
      </c>
      <c r="W443">
        <v>2</v>
      </c>
      <c r="X443">
        <v>4</v>
      </c>
      <c r="Y443">
        <v>3</v>
      </c>
      <c r="Z443">
        <v>3</v>
      </c>
      <c r="AA443">
        <v>2</v>
      </c>
      <c r="AB443">
        <v>4</v>
      </c>
      <c r="AC443">
        <v>2</v>
      </c>
      <c r="AD443">
        <v>2</v>
      </c>
      <c r="AE443">
        <v>5</v>
      </c>
      <c r="AF443">
        <v>2</v>
      </c>
      <c r="AG443">
        <v>0</v>
      </c>
      <c r="AH443">
        <v>32.292999999999999</v>
      </c>
    </row>
    <row r="444" spans="1:34">
      <c r="A444" t="s">
        <v>2095</v>
      </c>
      <c r="B444" s="5" t="str">
        <f>VLOOKUP(C444,[1]Sheet1!$C$2:$D$4112,2,FALSE)</f>
        <v>cell wall and cell processes</v>
      </c>
      <c r="C444" t="s">
        <v>2098</v>
      </c>
      <c r="D444" t="s">
        <v>2096</v>
      </c>
      <c r="E444" t="s">
        <v>2097</v>
      </c>
      <c r="F444">
        <v>70.801000000000002</v>
      </c>
      <c r="G444">
        <v>7.3</v>
      </c>
      <c r="H444">
        <v>19.8873</v>
      </c>
      <c r="I444">
        <v>19.673770000000001</v>
      </c>
      <c r="J444">
        <v>19.934449999999998</v>
      </c>
      <c r="K444">
        <v>20.485029999999998</v>
      </c>
      <c r="L444">
        <v>18.495450000000002</v>
      </c>
      <c r="M444">
        <v>19.840720000000001</v>
      </c>
      <c r="N444">
        <v>21.00497</v>
      </c>
      <c r="O444">
        <v>19.466909999999999</v>
      </c>
      <c r="P444">
        <v>19.689630000000001</v>
      </c>
      <c r="Q444">
        <v>17.778220000000001</v>
      </c>
      <c r="R444">
        <v>19.09404</v>
      </c>
      <c r="S444">
        <v>18.475860000000001</v>
      </c>
      <c r="T444">
        <v>3</v>
      </c>
      <c r="U444">
        <v>1</v>
      </c>
      <c r="V444">
        <v>1</v>
      </c>
      <c r="W444">
        <v>1</v>
      </c>
      <c r="X444">
        <v>2</v>
      </c>
      <c r="Y444">
        <v>0</v>
      </c>
      <c r="Z444">
        <v>1</v>
      </c>
      <c r="AA444">
        <v>0</v>
      </c>
      <c r="AB444">
        <v>1</v>
      </c>
      <c r="AC444">
        <v>1</v>
      </c>
      <c r="AD444">
        <v>1</v>
      </c>
      <c r="AE444">
        <v>2</v>
      </c>
      <c r="AF444">
        <v>0</v>
      </c>
      <c r="AG444">
        <v>0</v>
      </c>
      <c r="AH444">
        <v>9.6586999999999996</v>
      </c>
    </row>
    <row r="445" spans="1:34">
      <c r="A445" t="s">
        <v>2099</v>
      </c>
      <c r="B445" s="5" t="str">
        <f>VLOOKUP(C445,[1]Sheet1!$C$2:$D$4112,2,FALSE)</f>
        <v>Regulatory proteins</v>
      </c>
      <c r="C445" t="s">
        <v>2102</v>
      </c>
      <c r="D445" t="s">
        <v>2100</v>
      </c>
      <c r="E445" t="s">
        <v>2101</v>
      </c>
      <c r="F445">
        <v>16.350999999999999</v>
      </c>
      <c r="G445">
        <v>33.1</v>
      </c>
      <c r="H445">
        <v>22.163</v>
      </c>
      <c r="I445">
        <v>19.02816</v>
      </c>
      <c r="J445">
        <v>22.293869999999998</v>
      </c>
      <c r="K445">
        <v>21.628499999999999</v>
      </c>
      <c r="L445">
        <v>18.650860000000002</v>
      </c>
      <c r="M445">
        <v>21.927019999999999</v>
      </c>
      <c r="N445">
        <v>20.065359999999998</v>
      </c>
      <c r="O445">
        <v>18.967970000000001</v>
      </c>
      <c r="P445">
        <v>21.74887</v>
      </c>
      <c r="Q445">
        <v>19.666399999999999</v>
      </c>
      <c r="R445">
        <v>17.591229999999999</v>
      </c>
      <c r="S445">
        <v>19.6084</v>
      </c>
      <c r="T445">
        <v>2</v>
      </c>
      <c r="U445">
        <v>2</v>
      </c>
      <c r="V445">
        <v>0</v>
      </c>
      <c r="W445">
        <v>2</v>
      </c>
      <c r="X445">
        <v>2</v>
      </c>
      <c r="Y445">
        <v>0</v>
      </c>
      <c r="Z445">
        <v>2</v>
      </c>
      <c r="AA445">
        <v>1</v>
      </c>
      <c r="AB445">
        <v>1</v>
      </c>
      <c r="AC445">
        <v>2</v>
      </c>
      <c r="AD445">
        <v>0</v>
      </c>
      <c r="AE445">
        <v>0</v>
      </c>
      <c r="AF445">
        <v>0</v>
      </c>
      <c r="AG445">
        <v>0</v>
      </c>
      <c r="AH445">
        <v>12.316000000000001</v>
      </c>
    </row>
    <row r="446" spans="1:34">
      <c r="A446" t="s">
        <v>2103</v>
      </c>
      <c r="B446" s="5" t="str">
        <f>VLOOKUP(C446,[1]Sheet1!$C$2:$D$4112,2,FALSE)</f>
        <v>intermediary metabolism and respiration</v>
      </c>
      <c r="C446" t="s">
        <v>2106</v>
      </c>
      <c r="D446" t="s">
        <v>2104</v>
      </c>
      <c r="E446" t="s">
        <v>2105</v>
      </c>
      <c r="F446">
        <v>33.22</v>
      </c>
      <c r="G446">
        <v>46.6</v>
      </c>
      <c r="H446">
        <v>21.492280000000001</v>
      </c>
      <c r="I446">
        <v>21.461040000000001</v>
      </c>
      <c r="J446">
        <v>20.933440000000001</v>
      </c>
      <c r="K446">
        <v>22.96332</v>
      </c>
      <c r="L446">
        <v>20.370709999999999</v>
      </c>
      <c r="M446">
        <v>22.059660000000001</v>
      </c>
      <c r="N446">
        <v>21.720420000000001</v>
      </c>
      <c r="O446">
        <v>22.961089999999999</v>
      </c>
      <c r="P446">
        <v>21.42558</v>
      </c>
      <c r="Q446">
        <v>22.769130000000001</v>
      </c>
      <c r="R446">
        <v>23.056339999999999</v>
      </c>
      <c r="S446">
        <v>21.246670000000002</v>
      </c>
      <c r="T446">
        <v>10</v>
      </c>
      <c r="U446">
        <v>3</v>
      </c>
      <c r="V446">
        <v>4</v>
      </c>
      <c r="W446">
        <v>4</v>
      </c>
      <c r="X446">
        <v>5</v>
      </c>
      <c r="Y446">
        <v>5</v>
      </c>
      <c r="Z446">
        <v>5</v>
      </c>
      <c r="AA446">
        <v>2</v>
      </c>
      <c r="AB446">
        <v>4</v>
      </c>
      <c r="AC446">
        <v>5</v>
      </c>
      <c r="AD446">
        <v>4</v>
      </c>
      <c r="AE446">
        <v>7</v>
      </c>
      <c r="AF446">
        <v>6</v>
      </c>
      <c r="AG446">
        <v>0</v>
      </c>
      <c r="AH446">
        <v>47.716999999999999</v>
      </c>
    </row>
    <row r="447" spans="1:34">
      <c r="A447" t="s">
        <v>2107</v>
      </c>
      <c r="B447" s="5" t="str">
        <f>VLOOKUP(C447,[1]Sheet1!$C$2:$D$4112,2,FALSE)</f>
        <v>intermediary metabolism and respiration</v>
      </c>
      <c r="C447" t="s">
        <v>2110</v>
      </c>
      <c r="D447" t="s">
        <v>2108</v>
      </c>
      <c r="E447" t="s">
        <v>2109</v>
      </c>
      <c r="F447">
        <v>30.027000000000001</v>
      </c>
      <c r="G447">
        <v>29</v>
      </c>
      <c r="H447">
        <v>19.724399999999999</v>
      </c>
      <c r="I447">
        <v>19.438479999999998</v>
      </c>
      <c r="J447">
        <v>16.32732</v>
      </c>
      <c r="K447">
        <v>19.31269</v>
      </c>
      <c r="L447">
        <v>18.60426</v>
      </c>
      <c r="M447">
        <v>19.245799999999999</v>
      </c>
      <c r="N447">
        <v>21.332719999999998</v>
      </c>
      <c r="O447">
        <v>18.93948</v>
      </c>
      <c r="P447">
        <v>18.94688</v>
      </c>
      <c r="Q447">
        <v>20.029520000000002</v>
      </c>
      <c r="R447">
        <v>21.337399999999999</v>
      </c>
      <c r="S447">
        <v>19.256219999999999</v>
      </c>
      <c r="T447">
        <v>4</v>
      </c>
      <c r="U447">
        <v>0</v>
      </c>
      <c r="V447">
        <v>0</v>
      </c>
      <c r="W447">
        <v>1</v>
      </c>
      <c r="X447">
        <v>1</v>
      </c>
      <c r="Y447">
        <v>2</v>
      </c>
      <c r="Z447">
        <v>1</v>
      </c>
      <c r="AA447">
        <v>0</v>
      </c>
      <c r="AB447">
        <v>1</v>
      </c>
      <c r="AC447">
        <v>1</v>
      </c>
      <c r="AD447">
        <v>1</v>
      </c>
      <c r="AE447">
        <v>2</v>
      </c>
      <c r="AF447">
        <v>3</v>
      </c>
      <c r="AG447">
        <v>0</v>
      </c>
      <c r="AH447">
        <v>67.897000000000006</v>
      </c>
    </row>
    <row r="448" spans="1:34">
      <c r="A448" t="s">
        <v>2111</v>
      </c>
      <c r="B448" s="5" t="str">
        <f>VLOOKUP(C448,[1]Sheet1!$C$2:$D$4112,2,FALSE)</f>
        <v>Conserved hypotheticals</v>
      </c>
      <c r="C448" t="s">
        <v>2114</v>
      </c>
      <c r="D448" t="s">
        <v>2112</v>
      </c>
      <c r="E448" t="s">
        <v>2113</v>
      </c>
      <c r="F448">
        <v>9.2055000000000007</v>
      </c>
      <c r="G448">
        <v>30.6</v>
      </c>
      <c r="H448">
        <v>23.404319999999998</v>
      </c>
      <c r="I448">
        <v>22.087769999999999</v>
      </c>
      <c r="J448">
        <v>21.971409999999999</v>
      </c>
      <c r="K448">
        <v>21.516819999999999</v>
      </c>
      <c r="L448">
        <v>17.717849999999999</v>
      </c>
      <c r="M448">
        <v>18.528479999999998</v>
      </c>
      <c r="N448">
        <v>19.964929999999999</v>
      </c>
      <c r="O448">
        <v>22.326989999999999</v>
      </c>
      <c r="P448">
        <v>20.24109</v>
      </c>
      <c r="Q448">
        <v>19.958310000000001</v>
      </c>
      <c r="R448">
        <v>18.717739999999999</v>
      </c>
      <c r="S448">
        <v>18.27534</v>
      </c>
      <c r="T448">
        <v>2</v>
      </c>
      <c r="U448">
        <v>2</v>
      </c>
      <c r="V448">
        <v>1</v>
      </c>
      <c r="W448">
        <v>1</v>
      </c>
      <c r="X448">
        <v>1</v>
      </c>
      <c r="Y448">
        <v>1</v>
      </c>
      <c r="Z448">
        <v>1</v>
      </c>
      <c r="AA448">
        <v>1</v>
      </c>
      <c r="AB448">
        <v>1</v>
      </c>
      <c r="AC448">
        <v>1</v>
      </c>
      <c r="AD448">
        <v>1</v>
      </c>
      <c r="AE448">
        <v>0</v>
      </c>
      <c r="AF448">
        <v>1</v>
      </c>
      <c r="AG448">
        <v>0</v>
      </c>
      <c r="AH448">
        <v>14.638999999999999</v>
      </c>
    </row>
    <row r="449" spans="1:34">
      <c r="A449" t="s">
        <v>2115</v>
      </c>
      <c r="B449" s="5" t="str">
        <f>VLOOKUP(C449,[1]Sheet1!$C$2:$D$4112,2,FALSE)</f>
        <v>information pathways</v>
      </c>
      <c r="C449" t="s">
        <v>2118</v>
      </c>
      <c r="D449" t="s">
        <v>2116</v>
      </c>
      <c r="E449" t="s">
        <v>2117</v>
      </c>
      <c r="F449">
        <v>52.936999999999998</v>
      </c>
      <c r="G449">
        <v>56.8</v>
      </c>
      <c r="H449">
        <v>25.817309999999999</v>
      </c>
      <c r="I449">
        <v>24.829239999999999</v>
      </c>
      <c r="J449">
        <v>26.73066</v>
      </c>
      <c r="K449">
        <v>25.62039</v>
      </c>
      <c r="L449">
        <v>24.05059</v>
      </c>
      <c r="M449">
        <v>25.87856</v>
      </c>
      <c r="N449">
        <v>25.439620000000001</v>
      </c>
      <c r="O449">
        <v>24.357099999999999</v>
      </c>
      <c r="P449">
        <v>26.121120000000001</v>
      </c>
      <c r="Q449">
        <v>25.59206</v>
      </c>
      <c r="R449">
        <v>25.455690000000001</v>
      </c>
      <c r="S449">
        <v>24.570799999999998</v>
      </c>
      <c r="T449">
        <v>18</v>
      </c>
      <c r="U449">
        <v>13</v>
      </c>
      <c r="V449">
        <v>6</v>
      </c>
      <c r="W449">
        <v>9</v>
      </c>
      <c r="X449">
        <v>8</v>
      </c>
      <c r="Y449">
        <v>12</v>
      </c>
      <c r="Z449">
        <v>9</v>
      </c>
      <c r="AA449">
        <v>6</v>
      </c>
      <c r="AB449">
        <v>5</v>
      </c>
      <c r="AC449">
        <v>8</v>
      </c>
      <c r="AD449">
        <v>4</v>
      </c>
      <c r="AE449">
        <v>12</v>
      </c>
      <c r="AF449">
        <v>10</v>
      </c>
      <c r="AG449">
        <v>0</v>
      </c>
      <c r="AH449">
        <v>63.859000000000002</v>
      </c>
    </row>
    <row r="450" spans="1:34">
      <c r="A450" t="s">
        <v>2119</v>
      </c>
      <c r="B450" s="5" t="str">
        <f>VLOOKUP(C450,[1]Sheet1!$C$2:$D$4112,2,FALSE)</f>
        <v>intermediary metabolism and respiration</v>
      </c>
      <c r="C450" t="s">
        <v>2122</v>
      </c>
      <c r="D450" t="s">
        <v>2120</v>
      </c>
      <c r="E450" t="s">
        <v>2121</v>
      </c>
      <c r="F450">
        <v>50.883000000000003</v>
      </c>
      <c r="G450">
        <v>34.5</v>
      </c>
      <c r="H450">
        <v>24.73779</v>
      </c>
      <c r="I450">
        <v>22.696639999999999</v>
      </c>
      <c r="J450">
        <v>23.559059999999999</v>
      </c>
      <c r="K450">
        <v>24.111080000000001</v>
      </c>
      <c r="L450">
        <v>19.081140000000001</v>
      </c>
      <c r="M450">
        <v>24.059609999999999</v>
      </c>
      <c r="N450">
        <v>22.990580000000001</v>
      </c>
      <c r="O450">
        <v>23.925609999999999</v>
      </c>
      <c r="P450">
        <v>23.947620000000001</v>
      </c>
      <c r="Q450">
        <v>23.719940000000001</v>
      </c>
      <c r="R450">
        <v>22.53623</v>
      </c>
      <c r="S450">
        <v>21.523340000000001</v>
      </c>
      <c r="T450">
        <v>11</v>
      </c>
      <c r="U450">
        <v>4</v>
      </c>
      <c r="V450">
        <v>4</v>
      </c>
      <c r="W450">
        <v>7</v>
      </c>
      <c r="X450">
        <v>6</v>
      </c>
      <c r="Y450">
        <v>7</v>
      </c>
      <c r="Z450">
        <v>8</v>
      </c>
      <c r="AA450">
        <v>3</v>
      </c>
      <c r="AB450">
        <v>5</v>
      </c>
      <c r="AC450">
        <v>4</v>
      </c>
      <c r="AD450">
        <v>5</v>
      </c>
      <c r="AE450">
        <v>6</v>
      </c>
      <c r="AF450">
        <v>6</v>
      </c>
      <c r="AG450">
        <v>0</v>
      </c>
      <c r="AH450">
        <v>101.75</v>
      </c>
    </row>
    <row r="451" spans="1:34">
      <c r="A451" t="s">
        <v>2123</v>
      </c>
      <c r="B451" s="5" t="str">
        <f>VLOOKUP(C451,[1]Sheet1!$C$2:$D$4112,2,FALSE)</f>
        <v>cell wall and cell processes</v>
      </c>
      <c r="C451" t="s">
        <v>2126</v>
      </c>
      <c r="D451" t="s">
        <v>2124</v>
      </c>
      <c r="E451" t="s">
        <v>2125</v>
      </c>
      <c r="F451">
        <v>16.635000000000002</v>
      </c>
      <c r="G451">
        <v>41.1</v>
      </c>
      <c r="H451">
        <v>24.3432</v>
      </c>
      <c r="I451">
        <v>25.319030000000001</v>
      </c>
      <c r="J451">
        <v>23.296279999999999</v>
      </c>
      <c r="K451">
        <v>23.5715</v>
      </c>
      <c r="L451">
        <v>23.101209999999998</v>
      </c>
      <c r="M451">
        <v>25.38739</v>
      </c>
      <c r="N451">
        <v>25.23714</v>
      </c>
      <c r="O451">
        <v>25.016310000000001</v>
      </c>
      <c r="P451">
        <v>21.279350000000001</v>
      </c>
      <c r="Q451">
        <v>22.708259999999999</v>
      </c>
      <c r="R451">
        <v>23.829000000000001</v>
      </c>
      <c r="S451">
        <v>21.768789999999999</v>
      </c>
      <c r="T451">
        <v>3</v>
      </c>
      <c r="U451">
        <v>2</v>
      </c>
      <c r="V451">
        <v>2</v>
      </c>
      <c r="W451">
        <v>3</v>
      </c>
      <c r="X451">
        <v>2</v>
      </c>
      <c r="Y451">
        <v>3</v>
      </c>
      <c r="Z451">
        <v>3</v>
      </c>
      <c r="AA451">
        <v>2</v>
      </c>
      <c r="AB451">
        <v>2</v>
      </c>
      <c r="AC451">
        <v>1</v>
      </c>
      <c r="AD451">
        <v>1</v>
      </c>
      <c r="AE451">
        <v>3</v>
      </c>
      <c r="AF451">
        <v>3</v>
      </c>
      <c r="AG451">
        <v>0</v>
      </c>
      <c r="AH451">
        <v>65.167000000000002</v>
      </c>
    </row>
    <row r="452" spans="1:34">
      <c r="A452" t="s">
        <v>2127</v>
      </c>
      <c r="B452" s="5" t="str">
        <f>VLOOKUP(C452,[1]Sheet1!$C$2:$D$4112,2,FALSE)</f>
        <v>Regulatory proteins</v>
      </c>
      <c r="C452" t="s">
        <v>2130</v>
      </c>
      <c r="D452" t="s">
        <v>2128</v>
      </c>
      <c r="E452" t="s">
        <v>2129</v>
      </c>
      <c r="F452">
        <v>25.233000000000001</v>
      </c>
      <c r="G452">
        <v>66.099999999999994</v>
      </c>
      <c r="H452">
        <v>24.885899999999999</v>
      </c>
      <c r="I452">
        <v>25.328959999999999</v>
      </c>
      <c r="J452">
        <v>24.604900000000001</v>
      </c>
      <c r="K452">
        <v>22.432320000000001</v>
      </c>
      <c r="L452">
        <v>26.02956</v>
      </c>
      <c r="M452">
        <v>23.99213</v>
      </c>
      <c r="N452">
        <v>26.102620000000002</v>
      </c>
      <c r="O452">
        <v>23.94575</v>
      </c>
      <c r="P452">
        <v>24.725149999999999</v>
      </c>
      <c r="Q452">
        <v>25.10314</v>
      </c>
      <c r="R452">
        <v>26.24109</v>
      </c>
      <c r="S452">
        <v>25.486059999999998</v>
      </c>
      <c r="T452">
        <v>11</v>
      </c>
      <c r="U452">
        <v>9</v>
      </c>
      <c r="V452">
        <v>5</v>
      </c>
      <c r="W452">
        <v>8</v>
      </c>
      <c r="X452">
        <v>5</v>
      </c>
      <c r="Y452">
        <v>11</v>
      </c>
      <c r="Z452">
        <v>7</v>
      </c>
      <c r="AA452">
        <v>4</v>
      </c>
      <c r="AB452">
        <v>4</v>
      </c>
      <c r="AC452">
        <v>6</v>
      </c>
      <c r="AD452">
        <v>2</v>
      </c>
      <c r="AE452">
        <v>9</v>
      </c>
      <c r="AF452">
        <v>8</v>
      </c>
      <c r="AG452">
        <v>0</v>
      </c>
      <c r="AH452">
        <v>124.17</v>
      </c>
    </row>
    <row r="453" spans="1:34">
      <c r="A453" t="s">
        <v>2131</v>
      </c>
      <c r="B453" s="5" t="str">
        <f>VLOOKUP(C453,[1]Sheet1!$C$2:$D$4112,2,FALSE)</f>
        <v>intermediary metabolism and respiration</v>
      </c>
      <c r="C453" t="s">
        <v>2134</v>
      </c>
      <c r="D453" t="s">
        <v>2132</v>
      </c>
      <c r="E453" t="s">
        <v>2133</v>
      </c>
      <c r="F453">
        <v>62.110999999999997</v>
      </c>
      <c r="G453">
        <v>27.6</v>
      </c>
      <c r="H453">
        <v>24.434920000000002</v>
      </c>
      <c r="I453">
        <v>23.3538</v>
      </c>
      <c r="J453">
        <v>23.12989</v>
      </c>
      <c r="K453">
        <v>25.367159999999998</v>
      </c>
      <c r="L453">
        <v>23.941269999999999</v>
      </c>
      <c r="M453">
        <v>25.464980000000001</v>
      </c>
      <c r="N453">
        <v>24.725930000000002</v>
      </c>
      <c r="O453">
        <v>25.912870000000002</v>
      </c>
      <c r="P453">
        <v>24.465070000000001</v>
      </c>
      <c r="Q453">
        <v>23.984590000000001</v>
      </c>
      <c r="R453">
        <v>24.899010000000001</v>
      </c>
      <c r="S453">
        <v>23.752770000000002</v>
      </c>
      <c r="T453">
        <v>14</v>
      </c>
      <c r="U453">
        <v>9</v>
      </c>
      <c r="V453">
        <v>4</v>
      </c>
      <c r="W453">
        <v>9</v>
      </c>
      <c r="X453">
        <v>7</v>
      </c>
      <c r="Y453">
        <v>11</v>
      </c>
      <c r="Z453">
        <v>7</v>
      </c>
      <c r="AA453">
        <v>3</v>
      </c>
      <c r="AB453">
        <v>4</v>
      </c>
      <c r="AC453">
        <v>4</v>
      </c>
      <c r="AD453">
        <v>2</v>
      </c>
      <c r="AE453">
        <v>9</v>
      </c>
      <c r="AF453">
        <v>4</v>
      </c>
      <c r="AG453">
        <v>0</v>
      </c>
      <c r="AH453">
        <v>145.47999999999999</v>
      </c>
    </row>
    <row r="454" spans="1:34">
      <c r="A454" t="s">
        <v>2135</v>
      </c>
      <c r="B454" s="5" t="str">
        <f>VLOOKUP(C454,[1]Sheet1!$C$2:$D$4112,2,FALSE)</f>
        <v>Regulatory proteins</v>
      </c>
      <c r="C454" t="s">
        <v>2138</v>
      </c>
      <c r="D454" t="s">
        <v>2136</v>
      </c>
      <c r="E454" t="s">
        <v>2137</v>
      </c>
      <c r="F454">
        <v>66.509</v>
      </c>
      <c r="G454">
        <v>41.5</v>
      </c>
      <c r="H454">
        <v>23.806270000000001</v>
      </c>
      <c r="I454">
        <v>23.16452</v>
      </c>
      <c r="J454">
        <v>24.458950000000002</v>
      </c>
      <c r="K454">
        <v>23.86712</v>
      </c>
      <c r="L454">
        <v>25.417860000000001</v>
      </c>
      <c r="M454">
        <v>24.290179999999999</v>
      </c>
      <c r="N454">
        <v>24.389690000000002</v>
      </c>
      <c r="O454">
        <v>24.34374</v>
      </c>
      <c r="P454">
        <v>24.350300000000001</v>
      </c>
      <c r="Q454">
        <v>23.763339999999999</v>
      </c>
      <c r="R454">
        <v>23.95908</v>
      </c>
      <c r="S454">
        <v>24.315550000000002</v>
      </c>
      <c r="T454">
        <v>18</v>
      </c>
      <c r="U454">
        <v>7</v>
      </c>
      <c r="V454">
        <v>3</v>
      </c>
      <c r="W454">
        <v>8</v>
      </c>
      <c r="X454">
        <v>9</v>
      </c>
      <c r="Y454">
        <v>10</v>
      </c>
      <c r="Z454">
        <v>8</v>
      </c>
      <c r="AA454">
        <v>3</v>
      </c>
      <c r="AB454">
        <v>7</v>
      </c>
      <c r="AC454">
        <v>5</v>
      </c>
      <c r="AD454">
        <v>5</v>
      </c>
      <c r="AE454">
        <v>7</v>
      </c>
      <c r="AF454">
        <v>5</v>
      </c>
      <c r="AG454">
        <v>0</v>
      </c>
      <c r="AH454">
        <v>123.65</v>
      </c>
    </row>
    <row r="455" spans="1:34">
      <c r="A455" t="s">
        <v>2139</v>
      </c>
      <c r="B455" s="5" t="str">
        <f>VLOOKUP(C455,[1]Sheet1!$C$2:$D$4112,2,FALSE)</f>
        <v>intermediary metabolism and respiration</v>
      </c>
      <c r="C455" t="s">
        <v>2142</v>
      </c>
      <c r="D455" t="s">
        <v>2140</v>
      </c>
      <c r="E455" t="s">
        <v>2141</v>
      </c>
      <c r="F455">
        <v>18.34</v>
      </c>
      <c r="G455">
        <v>85.5</v>
      </c>
      <c r="H455">
        <v>21.90889</v>
      </c>
      <c r="I455">
        <v>24.317900000000002</v>
      </c>
      <c r="J455">
        <v>21.601500000000001</v>
      </c>
      <c r="K455">
        <v>23.175830000000001</v>
      </c>
      <c r="L455">
        <v>24.484749999999998</v>
      </c>
      <c r="M455">
        <v>23.546399999999998</v>
      </c>
      <c r="N455">
        <v>22.432649999999999</v>
      </c>
      <c r="O455">
        <v>23.60896</v>
      </c>
      <c r="P455">
        <v>22.631430000000002</v>
      </c>
      <c r="Q455">
        <v>23.583829999999999</v>
      </c>
      <c r="R455">
        <v>24.75506</v>
      </c>
      <c r="S455">
        <v>22.362010000000001</v>
      </c>
      <c r="T455">
        <v>10</v>
      </c>
      <c r="U455">
        <v>6</v>
      </c>
      <c r="V455">
        <v>2</v>
      </c>
      <c r="W455">
        <v>7</v>
      </c>
      <c r="X455">
        <v>6</v>
      </c>
      <c r="Y455">
        <v>8</v>
      </c>
      <c r="Z455">
        <v>7</v>
      </c>
      <c r="AA455">
        <v>2</v>
      </c>
      <c r="AB455">
        <v>2</v>
      </c>
      <c r="AC455">
        <v>2</v>
      </c>
      <c r="AD455">
        <v>3</v>
      </c>
      <c r="AE455">
        <v>6</v>
      </c>
      <c r="AF455">
        <v>4</v>
      </c>
      <c r="AG455">
        <v>0</v>
      </c>
      <c r="AH455">
        <v>71.037999999999997</v>
      </c>
    </row>
    <row r="456" spans="1:34">
      <c r="A456" t="s">
        <v>2143</v>
      </c>
      <c r="B456" s="5" t="str">
        <f>VLOOKUP(C456,[1]Sheet1!$C$2:$D$4112,2,FALSE)</f>
        <v>Regulatory proteins</v>
      </c>
      <c r="C456" t="s">
        <v>2146</v>
      </c>
      <c r="D456" t="s">
        <v>2144</v>
      </c>
      <c r="E456" t="s">
        <v>2145</v>
      </c>
      <c r="F456">
        <v>56.003</v>
      </c>
      <c r="G456">
        <v>83.7</v>
      </c>
      <c r="H456">
        <v>24.76587</v>
      </c>
      <c r="I456">
        <v>24.88646</v>
      </c>
      <c r="J456">
        <v>25.004750000000001</v>
      </c>
      <c r="K456">
        <v>23.312159999999999</v>
      </c>
      <c r="L456">
        <v>27.365110000000001</v>
      </c>
      <c r="M456">
        <v>23.965610000000002</v>
      </c>
      <c r="N456">
        <v>25.075119999999998</v>
      </c>
      <c r="O456">
        <v>24.291090000000001</v>
      </c>
      <c r="P456">
        <v>23.888089999999998</v>
      </c>
      <c r="Q456">
        <v>24.72993</v>
      </c>
      <c r="R456">
        <v>24.34712</v>
      </c>
      <c r="S456">
        <v>24.830159999999999</v>
      </c>
      <c r="T456">
        <v>28</v>
      </c>
      <c r="U456">
        <v>20</v>
      </c>
      <c r="V456">
        <v>8</v>
      </c>
      <c r="W456">
        <v>21</v>
      </c>
      <c r="X456">
        <v>15</v>
      </c>
      <c r="Y456">
        <v>26</v>
      </c>
      <c r="Z456">
        <v>21</v>
      </c>
      <c r="AA456">
        <v>9</v>
      </c>
      <c r="AB456">
        <v>9</v>
      </c>
      <c r="AC456">
        <v>11</v>
      </c>
      <c r="AD456">
        <v>7</v>
      </c>
      <c r="AE456">
        <v>19</v>
      </c>
      <c r="AF456">
        <v>20</v>
      </c>
      <c r="AG456">
        <v>0</v>
      </c>
      <c r="AH456">
        <v>323.31</v>
      </c>
    </row>
    <row r="457" spans="1:34">
      <c r="A457" t="s">
        <v>2147</v>
      </c>
      <c r="B457" s="5" t="str">
        <f>VLOOKUP(C457,[1]Sheet1!$C$2:$D$4112,2,FALSE)</f>
        <v>intermediary metabolism and respiration</v>
      </c>
      <c r="C457" t="s">
        <v>2150</v>
      </c>
      <c r="D457" t="s">
        <v>2148</v>
      </c>
      <c r="E457" t="s">
        <v>2149</v>
      </c>
      <c r="F457">
        <v>48.871000000000002</v>
      </c>
      <c r="G457">
        <v>18.5</v>
      </c>
      <c r="H457">
        <v>19.11139</v>
      </c>
      <c r="I457">
        <v>21.43094</v>
      </c>
      <c r="J457">
        <v>22.052980000000002</v>
      </c>
      <c r="K457">
        <v>22.047129999999999</v>
      </c>
      <c r="L457">
        <v>17.821059999999999</v>
      </c>
      <c r="M457">
        <v>22.030729999999998</v>
      </c>
      <c r="N457">
        <v>19.063829999999999</v>
      </c>
      <c r="O457">
        <v>19.901199999999999</v>
      </c>
      <c r="P457">
        <v>21.202750000000002</v>
      </c>
      <c r="Q457">
        <v>18.840299999999999</v>
      </c>
      <c r="R457">
        <v>17.74718</v>
      </c>
      <c r="S457">
        <v>18.96481</v>
      </c>
      <c r="T457">
        <v>5</v>
      </c>
      <c r="U457">
        <v>1</v>
      </c>
      <c r="V457">
        <v>3</v>
      </c>
      <c r="W457">
        <v>3</v>
      </c>
      <c r="X457">
        <v>5</v>
      </c>
      <c r="Y457">
        <v>0</v>
      </c>
      <c r="Z457">
        <v>3</v>
      </c>
      <c r="AA457">
        <v>0</v>
      </c>
      <c r="AB457">
        <v>1</v>
      </c>
      <c r="AC457">
        <v>2</v>
      </c>
      <c r="AD457">
        <v>0</v>
      </c>
      <c r="AE457">
        <v>1</v>
      </c>
      <c r="AF457">
        <v>1</v>
      </c>
      <c r="AG457">
        <v>0</v>
      </c>
      <c r="AH457">
        <v>40.811</v>
      </c>
    </row>
    <row r="458" spans="1:34">
      <c r="A458" t="s">
        <v>2151</v>
      </c>
      <c r="B458" s="5" t="str">
        <f>VLOOKUP(C458,[1]Sheet1!$C$2:$D$4112,2,FALSE)</f>
        <v>cell wall and cell processes</v>
      </c>
      <c r="C458" t="s">
        <v>2154</v>
      </c>
      <c r="D458" t="s">
        <v>2152</v>
      </c>
      <c r="E458" t="s">
        <v>2153</v>
      </c>
      <c r="F458">
        <v>21.989000000000001</v>
      </c>
      <c r="G458">
        <v>20.100000000000001</v>
      </c>
      <c r="H458">
        <v>19.329830000000001</v>
      </c>
      <c r="I458">
        <v>19.438030000000001</v>
      </c>
      <c r="J458">
        <v>18.677620000000001</v>
      </c>
      <c r="K458">
        <v>20.736450000000001</v>
      </c>
      <c r="L458">
        <v>21.01304</v>
      </c>
      <c r="M458">
        <v>19.607749999999999</v>
      </c>
      <c r="N458">
        <v>18.740670000000001</v>
      </c>
      <c r="O458">
        <v>19.17709</v>
      </c>
      <c r="P458">
        <v>19.196449999999999</v>
      </c>
      <c r="Q458">
        <v>19.28715</v>
      </c>
      <c r="R458">
        <v>19.25412</v>
      </c>
      <c r="S458">
        <v>18.545970000000001</v>
      </c>
      <c r="T458">
        <v>3</v>
      </c>
      <c r="U458">
        <v>1</v>
      </c>
      <c r="V458">
        <v>1</v>
      </c>
      <c r="W458">
        <v>2</v>
      </c>
      <c r="X458">
        <v>1</v>
      </c>
      <c r="Y458">
        <v>2</v>
      </c>
      <c r="Z458">
        <v>1</v>
      </c>
      <c r="AA458">
        <v>1</v>
      </c>
      <c r="AB458">
        <v>1</v>
      </c>
      <c r="AC458">
        <v>1</v>
      </c>
      <c r="AD458">
        <v>1</v>
      </c>
      <c r="AE458">
        <v>1</v>
      </c>
      <c r="AF458">
        <v>0</v>
      </c>
      <c r="AG458">
        <v>0</v>
      </c>
      <c r="AH458">
        <v>26.698</v>
      </c>
    </row>
    <row r="459" spans="1:34">
      <c r="A459" t="s">
        <v>2155</v>
      </c>
      <c r="B459" s="5" t="str">
        <f>VLOOKUP(C459,[1]Sheet1!$C$2:$D$4112,2,FALSE)</f>
        <v>intermediary metabolism and respiration</v>
      </c>
      <c r="C459" t="s">
        <v>2158</v>
      </c>
      <c r="D459" t="s">
        <v>2156</v>
      </c>
      <c r="E459" t="s">
        <v>2157</v>
      </c>
      <c r="F459">
        <v>21.945</v>
      </c>
      <c r="G459">
        <v>34.700000000000003</v>
      </c>
      <c r="H459">
        <v>19.3201</v>
      </c>
      <c r="I459">
        <v>19.71536</v>
      </c>
      <c r="J459">
        <v>20.641210000000001</v>
      </c>
      <c r="K459">
        <v>21.69905</v>
      </c>
      <c r="L459">
        <v>25.293199999999999</v>
      </c>
      <c r="M459">
        <v>22.669039999999999</v>
      </c>
      <c r="N459">
        <v>20.809159999999999</v>
      </c>
      <c r="O459">
        <v>20.956600000000002</v>
      </c>
      <c r="P459">
        <v>21.445460000000001</v>
      </c>
      <c r="Q459">
        <v>21.124269999999999</v>
      </c>
      <c r="R459">
        <v>20.928319999999999</v>
      </c>
      <c r="S459">
        <v>21.23245</v>
      </c>
      <c r="T459">
        <v>5</v>
      </c>
      <c r="U459">
        <v>4</v>
      </c>
      <c r="V459">
        <v>1</v>
      </c>
      <c r="W459">
        <v>4</v>
      </c>
      <c r="X459">
        <v>3</v>
      </c>
      <c r="Y459">
        <v>4</v>
      </c>
      <c r="Z459">
        <v>4</v>
      </c>
      <c r="AA459">
        <v>2</v>
      </c>
      <c r="AB459">
        <v>2</v>
      </c>
      <c r="AC459">
        <v>2</v>
      </c>
      <c r="AD459">
        <v>2</v>
      </c>
      <c r="AE459">
        <v>4</v>
      </c>
      <c r="AF459">
        <v>2</v>
      </c>
      <c r="AG459">
        <v>0</v>
      </c>
      <c r="AH459">
        <v>55.198999999999998</v>
      </c>
    </row>
    <row r="460" spans="1:34">
      <c r="A460" t="s">
        <v>2159</v>
      </c>
      <c r="B460" s="5" t="str">
        <f>VLOOKUP(C460,[1]Sheet1!$C$2:$D$4112,2,FALSE)</f>
        <v>intermediary metabolism and respiration</v>
      </c>
      <c r="C460" t="s">
        <v>2162</v>
      </c>
      <c r="D460" t="s">
        <v>2160</v>
      </c>
      <c r="E460" t="s">
        <v>2161</v>
      </c>
      <c r="F460">
        <v>24.173999999999999</v>
      </c>
      <c r="G460">
        <v>48</v>
      </c>
      <c r="H460">
        <v>23.312989999999999</v>
      </c>
      <c r="I460">
        <v>19.405550000000002</v>
      </c>
      <c r="J460">
        <v>24.02665</v>
      </c>
      <c r="K460">
        <v>24.30424</v>
      </c>
      <c r="L460">
        <v>18.17718</v>
      </c>
      <c r="M460">
        <v>23.711880000000001</v>
      </c>
      <c r="N460">
        <v>24.017420000000001</v>
      </c>
      <c r="O460">
        <v>23.586580000000001</v>
      </c>
      <c r="P460">
        <v>19.335989999999999</v>
      </c>
      <c r="Q460">
        <v>23.672170000000001</v>
      </c>
      <c r="R460">
        <v>22.957820000000002</v>
      </c>
      <c r="S460">
        <v>21.933869999999999</v>
      </c>
      <c r="T460">
        <v>6</v>
      </c>
      <c r="U460">
        <v>2</v>
      </c>
      <c r="V460">
        <v>0</v>
      </c>
      <c r="W460">
        <v>3</v>
      </c>
      <c r="X460">
        <v>2</v>
      </c>
      <c r="Y460">
        <v>3</v>
      </c>
      <c r="Z460">
        <v>2</v>
      </c>
      <c r="AA460">
        <v>2</v>
      </c>
      <c r="AB460">
        <v>2</v>
      </c>
      <c r="AC460">
        <v>1</v>
      </c>
      <c r="AD460">
        <v>2</v>
      </c>
      <c r="AE460">
        <v>4</v>
      </c>
      <c r="AF460">
        <v>4</v>
      </c>
      <c r="AG460">
        <v>0</v>
      </c>
      <c r="AH460">
        <v>17.928999999999998</v>
      </c>
    </row>
    <row r="461" spans="1:34">
      <c r="A461" t="s">
        <v>2163</v>
      </c>
      <c r="B461" s="5" t="str">
        <f>VLOOKUP(C461,[1]Sheet1!$C$2:$D$4112,2,FALSE)</f>
        <v>Regulatory proteins</v>
      </c>
      <c r="C461" t="s">
        <v>2166</v>
      </c>
      <c r="D461" t="s">
        <v>2164</v>
      </c>
      <c r="E461" t="s">
        <v>2165</v>
      </c>
      <c r="F461">
        <v>22.411000000000001</v>
      </c>
      <c r="G461">
        <v>17.3</v>
      </c>
      <c r="H461">
        <v>19.38372</v>
      </c>
      <c r="I461">
        <v>19.557490000000001</v>
      </c>
      <c r="J461">
        <v>19.033619999999999</v>
      </c>
      <c r="K461">
        <v>20.906759999999998</v>
      </c>
      <c r="L461">
        <v>20.019439999999999</v>
      </c>
      <c r="M461">
        <v>18.25347</v>
      </c>
      <c r="N461">
        <v>20.608779999999999</v>
      </c>
      <c r="O461">
        <v>20.382159999999999</v>
      </c>
      <c r="P461">
        <v>20.460470000000001</v>
      </c>
      <c r="Q461">
        <v>19.35258</v>
      </c>
      <c r="R461">
        <v>18.970369999999999</v>
      </c>
      <c r="S461">
        <v>19.00385</v>
      </c>
      <c r="T461">
        <v>3</v>
      </c>
      <c r="U461">
        <v>3</v>
      </c>
      <c r="V461">
        <v>1</v>
      </c>
      <c r="W461">
        <v>2</v>
      </c>
      <c r="X461">
        <v>1</v>
      </c>
      <c r="Y461">
        <v>3</v>
      </c>
      <c r="Z461">
        <v>1</v>
      </c>
      <c r="AA461">
        <v>0</v>
      </c>
      <c r="AB461">
        <v>1</v>
      </c>
      <c r="AC461">
        <v>0</v>
      </c>
      <c r="AD461">
        <v>1</v>
      </c>
      <c r="AE461">
        <v>1</v>
      </c>
      <c r="AF461">
        <v>0</v>
      </c>
      <c r="AG461">
        <v>0</v>
      </c>
      <c r="AH461">
        <v>13.397</v>
      </c>
    </row>
    <row r="462" spans="1:34">
      <c r="A462" t="s">
        <v>2167</v>
      </c>
      <c r="B462" s="5" t="str">
        <f>VLOOKUP(C462,[1]Sheet1!$C$2:$D$4112,2,FALSE)</f>
        <v>Conserved hypotheticals</v>
      </c>
      <c r="C462" t="s">
        <v>2170</v>
      </c>
      <c r="D462" t="s">
        <v>2168</v>
      </c>
      <c r="E462" t="s">
        <v>2169</v>
      </c>
      <c r="F462">
        <v>7.5514000000000001</v>
      </c>
      <c r="G462">
        <v>66.2</v>
      </c>
      <c r="H462">
        <v>24.073899999999998</v>
      </c>
      <c r="I462">
        <v>23.03444</v>
      </c>
      <c r="J462">
        <v>24.371919999999999</v>
      </c>
      <c r="K462">
        <v>23.48235</v>
      </c>
      <c r="L462">
        <v>18.123619999999999</v>
      </c>
      <c r="M462">
        <v>23.14565</v>
      </c>
      <c r="N462">
        <v>23.076229999999999</v>
      </c>
      <c r="O462">
        <v>24.02657</v>
      </c>
      <c r="P462">
        <v>22.5168</v>
      </c>
      <c r="Q462">
        <v>23.509419999999999</v>
      </c>
      <c r="R462">
        <v>19.630019999999998</v>
      </c>
      <c r="S462">
        <v>22.942309999999999</v>
      </c>
      <c r="T462">
        <v>3</v>
      </c>
      <c r="U462">
        <v>2</v>
      </c>
      <c r="V462">
        <v>1</v>
      </c>
      <c r="W462">
        <v>2</v>
      </c>
      <c r="X462">
        <v>1</v>
      </c>
      <c r="Y462">
        <v>2</v>
      </c>
      <c r="Z462">
        <v>1</v>
      </c>
      <c r="AA462">
        <v>1</v>
      </c>
      <c r="AB462">
        <v>1</v>
      </c>
      <c r="AC462">
        <v>1</v>
      </c>
      <c r="AD462">
        <v>1</v>
      </c>
      <c r="AE462">
        <v>2</v>
      </c>
      <c r="AF462">
        <v>1</v>
      </c>
      <c r="AG462">
        <v>0</v>
      </c>
      <c r="AH462">
        <v>32.51</v>
      </c>
    </row>
    <row r="463" spans="1:34">
      <c r="A463" t="s">
        <v>2171</v>
      </c>
      <c r="B463" s="5" t="str">
        <f>VLOOKUP(C463,[1]Sheet1!$C$2:$D$4112,2,FALSE)</f>
        <v>Conserved hypotheticals</v>
      </c>
      <c r="C463" t="s">
        <v>2174</v>
      </c>
      <c r="D463" t="s">
        <v>2172</v>
      </c>
      <c r="E463" t="s">
        <v>2173</v>
      </c>
      <c r="F463">
        <v>20.408000000000001</v>
      </c>
      <c r="G463">
        <v>42.8</v>
      </c>
      <c r="H463">
        <v>21.733930000000001</v>
      </c>
      <c r="I463">
        <v>21.923970000000001</v>
      </c>
      <c r="J463">
        <v>22.029990000000002</v>
      </c>
      <c r="K463">
        <v>21.560949999999998</v>
      </c>
      <c r="L463">
        <v>20.93366</v>
      </c>
      <c r="M463">
        <v>23.07516</v>
      </c>
      <c r="N463">
        <v>22.19229</v>
      </c>
      <c r="O463">
        <v>23.067679999999999</v>
      </c>
      <c r="P463">
        <v>21.903310000000001</v>
      </c>
      <c r="Q463">
        <v>22.01998</v>
      </c>
      <c r="R463">
        <v>21.981549999999999</v>
      </c>
      <c r="S463">
        <v>18.167549999999999</v>
      </c>
      <c r="T463">
        <v>5</v>
      </c>
      <c r="U463">
        <v>4</v>
      </c>
      <c r="V463">
        <v>4</v>
      </c>
      <c r="W463">
        <v>4</v>
      </c>
      <c r="X463">
        <v>3</v>
      </c>
      <c r="Y463">
        <v>4</v>
      </c>
      <c r="Z463">
        <v>4</v>
      </c>
      <c r="AA463">
        <v>4</v>
      </c>
      <c r="AB463">
        <v>2</v>
      </c>
      <c r="AC463">
        <v>3</v>
      </c>
      <c r="AD463">
        <v>3</v>
      </c>
      <c r="AE463">
        <v>3</v>
      </c>
      <c r="AF463">
        <v>0</v>
      </c>
      <c r="AG463">
        <v>0</v>
      </c>
      <c r="AH463">
        <v>31.282</v>
      </c>
    </row>
    <row r="464" spans="1:34">
      <c r="A464" t="s">
        <v>2175</v>
      </c>
      <c r="B464" s="5" t="str">
        <f>VLOOKUP(C464,[1]Sheet1!$C$2:$D$4112,2,FALSE)</f>
        <v>PE/PPE families</v>
      </c>
      <c r="C464" t="s">
        <v>2176</v>
      </c>
      <c r="D464" t="s">
        <v>46</v>
      </c>
      <c r="E464" t="s">
        <v>47</v>
      </c>
      <c r="F464">
        <v>10.686999999999999</v>
      </c>
      <c r="G464">
        <v>77.8</v>
      </c>
      <c r="H464">
        <v>22.343050000000002</v>
      </c>
      <c r="I464">
        <v>22.076979999999999</v>
      </c>
      <c r="J464">
        <v>18.858689999999999</v>
      </c>
      <c r="K464">
        <v>20.223739999999999</v>
      </c>
      <c r="L464">
        <v>21.13627</v>
      </c>
      <c r="M464">
        <v>22.55922</v>
      </c>
      <c r="N464">
        <v>20.331029999999998</v>
      </c>
      <c r="O464">
        <v>18.660699999999999</v>
      </c>
      <c r="P464">
        <v>20.295059999999999</v>
      </c>
      <c r="Q464">
        <v>19.638359999999999</v>
      </c>
      <c r="R464">
        <v>22.063590000000001</v>
      </c>
      <c r="S464">
        <v>19.277930000000001</v>
      </c>
      <c r="T464">
        <v>4</v>
      </c>
      <c r="U464">
        <v>2</v>
      </c>
      <c r="V464">
        <v>2</v>
      </c>
      <c r="W464">
        <v>1</v>
      </c>
      <c r="X464">
        <v>1</v>
      </c>
      <c r="Y464">
        <v>3</v>
      </c>
      <c r="Z464">
        <v>2</v>
      </c>
      <c r="AA464">
        <v>1</v>
      </c>
      <c r="AB464">
        <v>1</v>
      </c>
      <c r="AC464">
        <v>1</v>
      </c>
      <c r="AD464">
        <v>1</v>
      </c>
      <c r="AE464">
        <v>3</v>
      </c>
      <c r="AF464">
        <v>1</v>
      </c>
      <c r="AG464">
        <v>0</v>
      </c>
      <c r="AH464">
        <v>54.296999999999997</v>
      </c>
    </row>
    <row r="465" spans="1:34">
      <c r="A465" t="s">
        <v>2177</v>
      </c>
      <c r="B465" s="5" t="str">
        <f>VLOOKUP(C465,[1]Sheet1!$C$2:$D$4112,2,FALSE)</f>
        <v>Conserved hypotheticals</v>
      </c>
      <c r="C465" t="s">
        <v>2180</v>
      </c>
      <c r="D465" t="s">
        <v>2178</v>
      </c>
      <c r="E465" t="s">
        <v>2179</v>
      </c>
      <c r="F465">
        <v>20.387</v>
      </c>
      <c r="G465">
        <v>34.799999999999997</v>
      </c>
      <c r="H465">
        <v>18.848299999999998</v>
      </c>
      <c r="I465">
        <v>20.818860000000001</v>
      </c>
      <c r="J465">
        <v>20.27458</v>
      </c>
      <c r="K465">
        <v>20.694469999999999</v>
      </c>
      <c r="L465">
        <v>19.417670000000001</v>
      </c>
      <c r="M465">
        <v>22.031870000000001</v>
      </c>
      <c r="N465">
        <v>19.628080000000001</v>
      </c>
      <c r="O465">
        <v>19.511859999999999</v>
      </c>
      <c r="P465">
        <v>21.335159999999998</v>
      </c>
      <c r="Q465">
        <v>20.73405</v>
      </c>
      <c r="R465">
        <v>21.198930000000001</v>
      </c>
      <c r="S465">
        <v>18.011559999999999</v>
      </c>
      <c r="T465">
        <v>4</v>
      </c>
      <c r="U465">
        <v>1</v>
      </c>
      <c r="V465">
        <v>2</v>
      </c>
      <c r="W465">
        <v>2</v>
      </c>
      <c r="X465">
        <v>3</v>
      </c>
      <c r="Y465">
        <v>1</v>
      </c>
      <c r="Z465">
        <v>2</v>
      </c>
      <c r="AA465">
        <v>1</v>
      </c>
      <c r="AB465">
        <v>1</v>
      </c>
      <c r="AC465">
        <v>2</v>
      </c>
      <c r="AD465">
        <v>2</v>
      </c>
      <c r="AE465">
        <v>3</v>
      </c>
      <c r="AF465">
        <v>1</v>
      </c>
      <c r="AG465">
        <v>0</v>
      </c>
      <c r="AH465">
        <v>16.187000000000001</v>
      </c>
    </row>
    <row r="466" spans="1:34">
      <c r="A466" t="s">
        <v>2181</v>
      </c>
      <c r="B466" s="5" t="str">
        <f>VLOOKUP(C466,[1]Sheet1!$C$2:$D$4112,2,FALSE)</f>
        <v>Conserved hypotheticals</v>
      </c>
      <c r="C466" t="s">
        <v>2184</v>
      </c>
      <c r="D466" t="s">
        <v>2182</v>
      </c>
      <c r="E466" t="s">
        <v>2183</v>
      </c>
      <c r="F466">
        <v>38.563000000000002</v>
      </c>
      <c r="G466">
        <v>37.5</v>
      </c>
      <c r="H466">
        <v>17.951740000000001</v>
      </c>
      <c r="I466">
        <v>19.639430000000001</v>
      </c>
      <c r="J466">
        <v>21.459890000000001</v>
      </c>
      <c r="K466">
        <v>23.161339999999999</v>
      </c>
      <c r="L466">
        <v>21.56183</v>
      </c>
      <c r="M466">
        <v>22.703220000000002</v>
      </c>
      <c r="N466">
        <v>20.002359999999999</v>
      </c>
      <c r="O466">
        <v>22.201650000000001</v>
      </c>
      <c r="P466">
        <v>19.883510000000001</v>
      </c>
      <c r="Q466">
        <v>22.64555</v>
      </c>
      <c r="R466">
        <v>23.241299999999999</v>
      </c>
      <c r="S466">
        <v>22.16337</v>
      </c>
      <c r="T466">
        <v>10</v>
      </c>
      <c r="U466">
        <v>3</v>
      </c>
      <c r="V466">
        <v>3</v>
      </c>
      <c r="W466">
        <v>4</v>
      </c>
      <c r="X466">
        <v>4</v>
      </c>
      <c r="Y466">
        <v>8</v>
      </c>
      <c r="Z466">
        <v>4</v>
      </c>
      <c r="AA466">
        <v>3</v>
      </c>
      <c r="AB466">
        <v>4</v>
      </c>
      <c r="AC466">
        <v>2</v>
      </c>
      <c r="AD466">
        <v>4</v>
      </c>
      <c r="AE466">
        <v>3</v>
      </c>
      <c r="AF466">
        <v>3</v>
      </c>
      <c r="AG466">
        <v>0</v>
      </c>
      <c r="AH466">
        <v>52.715000000000003</v>
      </c>
    </row>
    <row r="467" spans="1:34">
      <c r="A467" t="s">
        <v>2185</v>
      </c>
      <c r="B467" s="5" t="str">
        <f>VLOOKUP(C467,[1]Sheet1!$C$2:$D$4112,2,FALSE)</f>
        <v>cell wall and cell processes</v>
      </c>
      <c r="C467" t="s">
        <v>2188</v>
      </c>
      <c r="D467" t="s">
        <v>2186</v>
      </c>
      <c r="E467" t="s">
        <v>2187</v>
      </c>
      <c r="F467">
        <v>50.987000000000002</v>
      </c>
      <c r="G467">
        <v>11.2</v>
      </c>
      <c r="H467">
        <v>21.976939999999999</v>
      </c>
      <c r="I467">
        <v>19.867940000000001</v>
      </c>
      <c r="J467">
        <v>22.916599999999999</v>
      </c>
      <c r="K467">
        <v>22.111429999999999</v>
      </c>
      <c r="L467">
        <v>17.299029999999998</v>
      </c>
      <c r="M467">
        <v>18.70748</v>
      </c>
      <c r="N467">
        <v>19.322230000000001</v>
      </c>
      <c r="O467">
        <v>19.191369999999999</v>
      </c>
      <c r="P467">
        <v>19.464089999999999</v>
      </c>
      <c r="Q467">
        <v>19.631789999999999</v>
      </c>
      <c r="R467">
        <v>18.008109999999999</v>
      </c>
      <c r="S467">
        <v>18.360939999999999</v>
      </c>
      <c r="T467">
        <v>2</v>
      </c>
      <c r="U467">
        <v>2</v>
      </c>
      <c r="V467">
        <v>1</v>
      </c>
      <c r="W467">
        <v>2</v>
      </c>
      <c r="X467">
        <v>2</v>
      </c>
      <c r="Y467">
        <v>0</v>
      </c>
      <c r="Z467">
        <v>1</v>
      </c>
      <c r="AA467">
        <v>0</v>
      </c>
      <c r="AB467">
        <v>1</v>
      </c>
      <c r="AC467">
        <v>1</v>
      </c>
      <c r="AD467">
        <v>1</v>
      </c>
      <c r="AE467">
        <v>0</v>
      </c>
      <c r="AF467">
        <v>1</v>
      </c>
      <c r="AG467">
        <v>0</v>
      </c>
      <c r="AH467">
        <v>11.026999999999999</v>
      </c>
    </row>
    <row r="468" spans="1:34">
      <c r="A468" t="s">
        <v>2189</v>
      </c>
      <c r="B468" s="5" t="str">
        <f>VLOOKUP(C468,[1]Sheet1!$C$2:$D$4112,2,FALSE)</f>
        <v>intermediary metabolism and respiration</v>
      </c>
      <c r="C468" t="s">
        <v>2192</v>
      </c>
      <c r="D468" t="s">
        <v>2190</v>
      </c>
      <c r="E468" t="s">
        <v>2191</v>
      </c>
      <c r="F468">
        <v>45.524999999999999</v>
      </c>
      <c r="G468">
        <v>12.9</v>
      </c>
      <c r="H468">
        <v>17.9238</v>
      </c>
      <c r="I468">
        <v>20.72841</v>
      </c>
      <c r="J468">
        <v>17.393989999999999</v>
      </c>
      <c r="K468">
        <v>18.99231</v>
      </c>
      <c r="L468">
        <v>19.816939999999999</v>
      </c>
      <c r="M468">
        <v>18.822800000000001</v>
      </c>
      <c r="N468">
        <v>19.256710000000002</v>
      </c>
      <c r="O468">
        <v>18.292590000000001</v>
      </c>
      <c r="P468">
        <v>19.143190000000001</v>
      </c>
      <c r="Q468">
        <v>18.893450000000001</v>
      </c>
      <c r="R468">
        <v>20.460339999999999</v>
      </c>
      <c r="S468">
        <v>19.571650000000002</v>
      </c>
      <c r="T468">
        <v>4</v>
      </c>
      <c r="U468">
        <v>1</v>
      </c>
      <c r="V468">
        <v>2</v>
      </c>
      <c r="W468">
        <v>1</v>
      </c>
      <c r="X468">
        <v>3</v>
      </c>
      <c r="Y468">
        <v>4</v>
      </c>
      <c r="Z468">
        <v>3</v>
      </c>
      <c r="AA468">
        <v>1</v>
      </c>
      <c r="AB468">
        <v>1</v>
      </c>
      <c r="AC468">
        <v>0</v>
      </c>
      <c r="AD468">
        <v>1</v>
      </c>
      <c r="AE468">
        <v>3</v>
      </c>
      <c r="AF468">
        <v>1</v>
      </c>
      <c r="AG468">
        <v>0</v>
      </c>
      <c r="AH468">
        <v>89.551000000000002</v>
      </c>
    </row>
    <row r="469" spans="1:34">
      <c r="A469" t="s">
        <v>2193</v>
      </c>
      <c r="B469" s="5" t="str">
        <f>VLOOKUP(C469,[1]Sheet1!$C$2:$D$4112,2,FALSE)</f>
        <v>intermediary metabolism and respiration</v>
      </c>
      <c r="C469" t="s">
        <v>2196</v>
      </c>
      <c r="D469" t="s">
        <v>2194</v>
      </c>
      <c r="E469" t="s">
        <v>2195</v>
      </c>
      <c r="F469">
        <v>69.182000000000002</v>
      </c>
      <c r="G469">
        <v>57.3</v>
      </c>
      <c r="H469">
        <v>23.57011</v>
      </c>
      <c r="I469">
        <v>25.073</v>
      </c>
      <c r="J469">
        <v>24.486650000000001</v>
      </c>
      <c r="K469">
        <v>24.645099999999999</v>
      </c>
      <c r="L469">
        <v>23.180800000000001</v>
      </c>
      <c r="M469">
        <v>24.837060000000001</v>
      </c>
      <c r="N469">
        <v>24.373380000000001</v>
      </c>
      <c r="O469">
        <v>23.685490000000001</v>
      </c>
      <c r="P469">
        <v>24.06456</v>
      </c>
      <c r="Q469">
        <v>24.440380000000001</v>
      </c>
      <c r="R469">
        <v>24.83494</v>
      </c>
      <c r="S469">
        <v>24.130459999999999</v>
      </c>
      <c r="T469">
        <v>20</v>
      </c>
      <c r="U469">
        <v>6</v>
      </c>
      <c r="V469">
        <v>6</v>
      </c>
      <c r="W469">
        <v>12</v>
      </c>
      <c r="X469">
        <v>10</v>
      </c>
      <c r="Y469">
        <v>15</v>
      </c>
      <c r="Z469">
        <v>11</v>
      </c>
      <c r="AA469">
        <v>5</v>
      </c>
      <c r="AB469">
        <v>8</v>
      </c>
      <c r="AC469">
        <v>7</v>
      </c>
      <c r="AD469">
        <v>6</v>
      </c>
      <c r="AE469">
        <v>13</v>
      </c>
      <c r="AF469">
        <v>9</v>
      </c>
      <c r="AG469">
        <v>0</v>
      </c>
      <c r="AH469">
        <v>161.52000000000001</v>
      </c>
    </row>
    <row r="470" spans="1:34">
      <c r="A470" t="s">
        <v>2197</v>
      </c>
      <c r="B470" s="5" t="str">
        <f>VLOOKUP(C470,[1]Sheet1!$C$2:$D$4112,2,FALSE)</f>
        <v>intermediary metabolism and respiration</v>
      </c>
      <c r="C470" t="s">
        <v>2200</v>
      </c>
      <c r="D470" t="s">
        <v>2198</v>
      </c>
      <c r="E470" t="s">
        <v>2199</v>
      </c>
      <c r="F470">
        <v>21.707000000000001</v>
      </c>
      <c r="G470">
        <v>55.5</v>
      </c>
      <c r="H470">
        <v>27.143360000000001</v>
      </c>
      <c r="I470">
        <v>26.84769</v>
      </c>
      <c r="J470">
        <v>28.1358</v>
      </c>
      <c r="K470">
        <v>26.376370000000001</v>
      </c>
      <c r="L470">
        <v>25.951029999999999</v>
      </c>
      <c r="M470">
        <v>27.444189999999999</v>
      </c>
      <c r="N470">
        <v>27.029499999999999</v>
      </c>
      <c r="O470">
        <v>26.420970000000001</v>
      </c>
      <c r="P470">
        <v>27.943750000000001</v>
      </c>
      <c r="Q470">
        <v>27.694780000000002</v>
      </c>
      <c r="R470">
        <v>26.705300000000001</v>
      </c>
      <c r="S470">
        <v>27.924050000000001</v>
      </c>
      <c r="T470">
        <v>7</v>
      </c>
      <c r="U470">
        <v>6</v>
      </c>
      <c r="V470">
        <v>5</v>
      </c>
      <c r="W470">
        <v>7</v>
      </c>
      <c r="X470">
        <v>7</v>
      </c>
      <c r="Y470">
        <v>6</v>
      </c>
      <c r="Z470">
        <v>6</v>
      </c>
      <c r="AA470">
        <v>5</v>
      </c>
      <c r="AB470">
        <v>7</v>
      </c>
      <c r="AC470">
        <v>6</v>
      </c>
      <c r="AD470">
        <v>3</v>
      </c>
      <c r="AE470">
        <v>7</v>
      </c>
      <c r="AF470">
        <v>6</v>
      </c>
      <c r="AG470">
        <v>0</v>
      </c>
      <c r="AH470">
        <v>159.21</v>
      </c>
    </row>
    <row r="471" spans="1:34">
      <c r="A471" t="s">
        <v>2201</v>
      </c>
      <c r="B471" s="5" t="str">
        <f>VLOOKUP(C471,[1]Sheet1!$C$2:$D$4112,2,FALSE)</f>
        <v>intermediary metabolism and respiration</v>
      </c>
      <c r="C471" t="s">
        <v>2204</v>
      </c>
      <c r="D471" t="s">
        <v>2202</v>
      </c>
      <c r="E471" t="s">
        <v>2203</v>
      </c>
      <c r="F471">
        <v>94.284000000000006</v>
      </c>
      <c r="G471">
        <v>55.9</v>
      </c>
      <c r="H471">
        <v>23.051870000000001</v>
      </c>
      <c r="I471">
        <v>23.787659999999999</v>
      </c>
      <c r="J471">
        <v>23.760200000000001</v>
      </c>
      <c r="K471">
        <v>24.621600000000001</v>
      </c>
      <c r="L471">
        <v>21.946529999999999</v>
      </c>
      <c r="M471">
        <v>24.458259999999999</v>
      </c>
      <c r="N471">
        <v>23.537179999999999</v>
      </c>
      <c r="O471">
        <v>23.782170000000001</v>
      </c>
      <c r="P471">
        <v>23.99464</v>
      </c>
      <c r="Q471">
        <v>24.016480000000001</v>
      </c>
      <c r="R471">
        <v>24.221109999999999</v>
      </c>
      <c r="S471">
        <v>23.186920000000001</v>
      </c>
      <c r="T471">
        <v>29</v>
      </c>
      <c r="U471">
        <v>8</v>
      </c>
      <c r="V471">
        <v>8</v>
      </c>
      <c r="W471">
        <v>16</v>
      </c>
      <c r="X471">
        <v>15</v>
      </c>
      <c r="Y471">
        <v>16</v>
      </c>
      <c r="Z471">
        <v>12</v>
      </c>
      <c r="AA471">
        <v>7</v>
      </c>
      <c r="AB471">
        <v>10</v>
      </c>
      <c r="AC471">
        <v>7</v>
      </c>
      <c r="AD471">
        <v>10</v>
      </c>
      <c r="AE471">
        <v>16</v>
      </c>
      <c r="AF471">
        <v>14</v>
      </c>
      <c r="AG471">
        <v>0</v>
      </c>
      <c r="AH471">
        <v>163.98</v>
      </c>
    </row>
    <row r="472" spans="1:34">
      <c r="A472" t="s">
        <v>2205</v>
      </c>
      <c r="B472" s="5" t="str">
        <f>VLOOKUP(C472,[1]Sheet1!$C$2:$D$4112,2,FALSE)</f>
        <v>lipid metabolism</v>
      </c>
      <c r="C472" t="s">
        <v>2208</v>
      </c>
      <c r="D472" t="s">
        <v>2206</v>
      </c>
      <c r="E472" t="s">
        <v>2207</v>
      </c>
      <c r="F472">
        <v>24.649000000000001</v>
      </c>
      <c r="G472">
        <v>40.200000000000003</v>
      </c>
      <c r="H472">
        <v>25.046849999999999</v>
      </c>
      <c r="I472">
        <v>24.357030000000002</v>
      </c>
      <c r="J472">
        <v>23.392569999999999</v>
      </c>
      <c r="K472">
        <v>24.58606</v>
      </c>
      <c r="L472">
        <v>25.229089999999999</v>
      </c>
      <c r="M472">
        <v>25.098479999999999</v>
      </c>
      <c r="N472">
        <v>24.545570000000001</v>
      </c>
      <c r="O472">
        <v>25.170970000000001</v>
      </c>
      <c r="P472">
        <v>23.756340000000002</v>
      </c>
      <c r="Q472">
        <v>25.768879999999999</v>
      </c>
      <c r="R472">
        <v>24.668880000000001</v>
      </c>
      <c r="S472">
        <v>23.058859999999999</v>
      </c>
      <c r="T472">
        <v>8</v>
      </c>
      <c r="U472">
        <v>6</v>
      </c>
      <c r="V472">
        <v>5</v>
      </c>
      <c r="W472">
        <v>6</v>
      </c>
      <c r="X472">
        <v>5</v>
      </c>
      <c r="Y472">
        <v>6</v>
      </c>
      <c r="Z472">
        <v>7</v>
      </c>
      <c r="AA472">
        <v>6</v>
      </c>
      <c r="AB472">
        <v>5</v>
      </c>
      <c r="AC472">
        <v>6</v>
      </c>
      <c r="AD472">
        <v>2</v>
      </c>
      <c r="AE472">
        <v>8</v>
      </c>
      <c r="AF472">
        <v>5</v>
      </c>
      <c r="AG472">
        <v>0</v>
      </c>
      <c r="AH472">
        <v>98.003</v>
      </c>
    </row>
    <row r="473" spans="1:34">
      <c r="A473" t="s">
        <v>2209</v>
      </c>
      <c r="B473" s="5" t="str">
        <f>VLOOKUP(C473,[1]Sheet1!$C$2:$D$4112,2,FALSE)</f>
        <v>Conserved hypotheticals</v>
      </c>
      <c r="C473" t="s">
        <v>2212</v>
      </c>
      <c r="D473" t="s">
        <v>2210</v>
      </c>
      <c r="E473" t="s">
        <v>2211</v>
      </c>
      <c r="F473">
        <v>16.803000000000001</v>
      </c>
      <c r="G473">
        <v>57.8</v>
      </c>
      <c r="H473">
        <v>20.61063</v>
      </c>
      <c r="I473">
        <v>21.6172</v>
      </c>
      <c r="J473">
        <v>19.954470000000001</v>
      </c>
      <c r="K473">
        <v>22.06664</v>
      </c>
      <c r="L473">
        <v>21.398070000000001</v>
      </c>
      <c r="M473">
        <v>20.758489999999998</v>
      </c>
      <c r="N473">
        <v>21.394819999999999</v>
      </c>
      <c r="O473">
        <v>22.233450000000001</v>
      </c>
      <c r="P473">
        <v>20.87358</v>
      </c>
      <c r="Q473">
        <v>21.231110000000001</v>
      </c>
      <c r="R473">
        <v>23.872959999999999</v>
      </c>
      <c r="S473">
        <v>21.48488</v>
      </c>
      <c r="T473">
        <v>9</v>
      </c>
      <c r="U473">
        <v>5</v>
      </c>
      <c r="V473">
        <v>4</v>
      </c>
      <c r="W473">
        <v>5</v>
      </c>
      <c r="X473">
        <v>5</v>
      </c>
      <c r="Y473">
        <v>5</v>
      </c>
      <c r="Z473">
        <v>5</v>
      </c>
      <c r="AA473">
        <v>4</v>
      </c>
      <c r="AB473">
        <v>4</v>
      </c>
      <c r="AC473">
        <v>5</v>
      </c>
      <c r="AD473">
        <v>4</v>
      </c>
      <c r="AE473">
        <v>4</v>
      </c>
      <c r="AF473">
        <v>5</v>
      </c>
      <c r="AG473">
        <v>0</v>
      </c>
      <c r="AH473">
        <v>20.835999999999999</v>
      </c>
    </row>
    <row r="474" spans="1:34">
      <c r="A474" t="s">
        <v>2213</v>
      </c>
      <c r="B474" s="5" t="str">
        <f>VLOOKUP(C474,[1]Sheet1!$C$2:$D$4112,2,FALSE)</f>
        <v>cell wall and cell processes</v>
      </c>
      <c r="C474" t="s">
        <v>2216</v>
      </c>
      <c r="D474" t="s">
        <v>2214</v>
      </c>
      <c r="E474" t="s">
        <v>2215</v>
      </c>
      <c r="F474">
        <v>61.918999999999997</v>
      </c>
      <c r="G474">
        <v>62</v>
      </c>
      <c r="H474">
        <v>24.874040000000001</v>
      </c>
      <c r="I474">
        <v>25.62039</v>
      </c>
      <c r="J474">
        <v>25.187259999999998</v>
      </c>
      <c r="K474">
        <v>24.915199999999999</v>
      </c>
      <c r="L474">
        <v>25.58623</v>
      </c>
      <c r="M474">
        <v>24.37059</v>
      </c>
      <c r="N474">
        <v>25.16469</v>
      </c>
      <c r="O474">
        <v>25.161200000000001</v>
      </c>
      <c r="P474">
        <v>26.080220000000001</v>
      </c>
      <c r="Q474">
        <v>24.764309999999998</v>
      </c>
      <c r="R474">
        <v>26.042960000000001</v>
      </c>
      <c r="S474">
        <v>25.85576</v>
      </c>
      <c r="T474">
        <v>23</v>
      </c>
      <c r="U474">
        <v>15</v>
      </c>
      <c r="V474">
        <v>12</v>
      </c>
      <c r="W474">
        <v>18</v>
      </c>
      <c r="X474">
        <v>13</v>
      </c>
      <c r="Y474">
        <v>20</v>
      </c>
      <c r="Z474">
        <v>13</v>
      </c>
      <c r="AA474">
        <v>10</v>
      </c>
      <c r="AB474">
        <v>7</v>
      </c>
      <c r="AC474">
        <v>11</v>
      </c>
      <c r="AD474">
        <v>7</v>
      </c>
      <c r="AE474">
        <v>19</v>
      </c>
      <c r="AF474">
        <v>15</v>
      </c>
      <c r="AG474">
        <v>0</v>
      </c>
      <c r="AH474">
        <v>261.64999999999998</v>
      </c>
    </row>
    <row r="475" spans="1:34">
      <c r="A475" t="s">
        <v>2217</v>
      </c>
      <c r="B475" s="5" t="str">
        <f>VLOOKUP(C475,[1]Sheet1!$C$2:$D$4112,2,FALSE)</f>
        <v>Conserved hypotheticals</v>
      </c>
      <c r="C475" t="s">
        <v>2220</v>
      </c>
      <c r="D475" t="s">
        <v>2218</v>
      </c>
      <c r="E475" t="s">
        <v>2219</v>
      </c>
      <c r="F475">
        <v>7.5904999999999996</v>
      </c>
      <c r="G475">
        <v>39.1</v>
      </c>
      <c r="H475">
        <v>17.3125</v>
      </c>
      <c r="I475">
        <v>20.34319</v>
      </c>
      <c r="J475">
        <v>16.80179</v>
      </c>
      <c r="K475">
        <v>18.231089999999998</v>
      </c>
      <c r="L475">
        <v>18.543589999999998</v>
      </c>
      <c r="M475">
        <v>16.81428</v>
      </c>
      <c r="N475">
        <v>18.812480000000001</v>
      </c>
      <c r="O475">
        <v>19.03989</v>
      </c>
      <c r="P475">
        <v>17.924199999999999</v>
      </c>
      <c r="Q475">
        <v>19.393519999999999</v>
      </c>
      <c r="R475">
        <v>17.79682</v>
      </c>
      <c r="S475">
        <v>19.72166</v>
      </c>
      <c r="T475">
        <v>3</v>
      </c>
      <c r="U475">
        <v>2</v>
      </c>
      <c r="V475">
        <v>1</v>
      </c>
      <c r="W475">
        <v>2</v>
      </c>
      <c r="X475">
        <v>1</v>
      </c>
      <c r="Y475">
        <v>3</v>
      </c>
      <c r="Z475">
        <v>2</v>
      </c>
      <c r="AA475">
        <v>0</v>
      </c>
      <c r="AB475">
        <v>1</v>
      </c>
      <c r="AC475">
        <v>1</v>
      </c>
      <c r="AD475">
        <v>1</v>
      </c>
      <c r="AE475">
        <v>1</v>
      </c>
      <c r="AF475">
        <v>0</v>
      </c>
      <c r="AG475">
        <v>0</v>
      </c>
      <c r="AH475">
        <v>12.289</v>
      </c>
    </row>
    <row r="476" spans="1:34">
      <c r="A476" t="s">
        <v>2221</v>
      </c>
      <c r="B476" s="5" t="str">
        <f>VLOOKUP(C476,[1]Sheet1!$C$2:$D$4112,2,FALSE)</f>
        <v>lipid metabolism</v>
      </c>
      <c r="C476" t="s">
        <v>2224</v>
      </c>
      <c r="D476" t="s">
        <v>2222</v>
      </c>
      <c r="E476" t="s">
        <v>2223</v>
      </c>
      <c r="F476">
        <v>55.158000000000001</v>
      </c>
      <c r="G476">
        <v>22.5</v>
      </c>
      <c r="H476">
        <v>23.53623</v>
      </c>
      <c r="I476">
        <v>21.601099999999999</v>
      </c>
      <c r="J476">
        <v>23.682600000000001</v>
      </c>
      <c r="K476">
        <v>22.021100000000001</v>
      </c>
      <c r="L476">
        <v>18.31795</v>
      </c>
      <c r="M476">
        <v>22.003019999999999</v>
      </c>
      <c r="N476">
        <v>20.637280000000001</v>
      </c>
      <c r="O476">
        <v>18.282409999999999</v>
      </c>
      <c r="P476">
        <v>22.058009999999999</v>
      </c>
      <c r="Q476">
        <v>18.784389999999998</v>
      </c>
      <c r="R476">
        <v>20.571539999999999</v>
      </c>
      <c r="S476">
        <v>17.730309999999999</v>
      </c>
      <c r="T476">
        <v>5</v>
      </c>
      <c r="U476">
        <v>3</v>
      </c>
      <c r="V476">
        <v>1</v>
      </c>
      <c r="W476">
        <v>4</v>
      </c>
      <c r="X476">
        <v>4</v>
      </c>
      <c r="Y476">
        <v>1</v>
      </c>
      <c r="Z476">
        <v>4</v>
      </c>
      <c r="AA476">
        <v>0</v>
      </c>
      <c r="AB476">
        <v>1</v>
      </c>
      <c r="AC476">
        <v>3</v>
      </c>
      <c r="AD476">
        <v>2</v>
      </c>
      <c r="AE476">
        <v>3</v>
      </c>
      <c r="AF476">
        <v>1</v>
      </c>
      <c r="AG476">
        <v>0</v>
      </c>
      <c r="AH476">
        <v>24.4</v>
      </c>
    </row>
    <row r="477" spans="1:34">
      <c r="A477" t="s">
        <v>2225</v>
      </c>
      <c r="B477" s="5" t="str">
        <f>VLOOKUP(C477,[1]Sheet1!$C$2:$D$4112,2,FALSE)</f>
        <v>intermediary metabolism and respiration</v>
      </c>
      <c r="C477" t="s">
        <v>2228</v>
      </c>
      <c r="D477" t="s">
        <v>2226</v>
      </c>
      <c r="E477" t="s">
        <v>2227</v>
      </c>
      <c r="F477">
        <v>28.013000000000002</v>
      </c>
      <c r="G477">
        <v>67.2</v>
      </c>
      <c r="H477">
        <v>22.382110000000001</v>
      </c>
      <c r="I477">
        <v>23.347460000000002</v>
      </c>
      <c r="J477">
        <v>22.722470000000001</v>
      </c>
      <c r="K477">
        <v>24.909120000000001</v>
      </c>
      <c r="L477">
        <v>22.768750000000001</v>
      </c>
      <c r="M477">
        <v>23.548870000000001</v>
      </c>
      <c r="N477">
        <v>22.342780000000001</v>
      </c>
      <c r="O477">
        <v>24.01444</v>
      </c>
      <c r="P477">
        <v>23.062709999999999</v>
      </c>
      <c r="Q477">
        <v>23.9115</v>
      </c>
      <c r="R477">
        <v>24.111080000000001</v>
      </c>
      <c r="S477">
        <v>23.477779999999999</v>
      </c>
      <c r="T477">
        <v>11</v>
      </c>
      <c r="U477">
        <v>8</v>
      </c>
      <c r="V477">
        <v>7</v>
      </c>
      <c r="W477">
        <v>7</v>
      </c>
      <c r="X477">
        <v>9</v>
      </c>
      <c r="Y477">
        <v>5</v>
      </c>
      <c r="Z477">
        <v>10</v>
      </c>
      <c r="AA477">
        <v>5</v>
      </c>
      <c r="AB477">
        <v>8</v>
      </c>
      <c r="AC477">
        <v>6</v>
      </c>
      <c r="AD477">
        <v>7</v>
      </c>
      <c r="AE477">
        <v>9</v>
      </c>
      <c r="AF477">
        <v>7</v>
      </c>
      <c r="AG477">
        <v>0</v>
      </c>
      <c r="AH477">
        <v>30.206</v>
      </c>
    </row>
    <row r="478" spans="1:34">
      <c r="A478" t="s">
        <v>2229</v>
      </c>
      <c r="B478" s="5" t="str">
        <f>VLOOKUP(C478,[1]Sheet1!$C$2:$D$4112,2,FALSE)</f>
        <v>Conserved hypotheticals</v>
      </c>
      <c r="C478" t="s">
        <v>2232</v>
      </c>
      <c r="D478" t="s">
        <v>2230</v>
      </c>
      <c r="E478" t="s">
        <v>2231</v>
      </c>
      <c r="F478">
        <v>20.795000000000002</v>
      </c>
      <c r="G478">
        <v>61.2</v>
      </c>
      <c r="H478">
        <v>22.595749999999999</v>
      </c>
      <c r="I478">
        <v>25.861719999999998</v>
      </c>
      <c r="J478">
        <v>22.972999999999999</v>
      </c>
      <c r="K478">
        <v>22.057680000000001</v>
      </c>
      <c r="L478">
        <v>24.326910000000002</v>
      </c>
      <c r="M478">
        <v>25.48198</v>
      </c>
      <c r="N478">
        <v>26.20682</v>
      </c>
      <c r="O478">
        <v>23.07123</v>
      </c>
      <c r="P478">
        <v>24.240310000000001</v>
      </c>
      <c r="Q478">
        <v>24.75517</v>
      </c>
      <c r="R478">
        <v>26.006519999999998</v>
      </c>
      <c r="S478">
        <v>23.195869999999999</v>
      </c>
      <c r="T478">
        <v>5</v>
      </c>
      <c r="U478">
        <v>3</v>
      </c>
      <c r="V478">
        <v>2</v>
      </c>
      <c r="W478">
        <v>3</v>
      </c>
      <c r="X478">
        <v>2</v>
      </c>
      <c r="Y478">
        <v>4</v>
      </c>
      <c r="Z478">
        <v>3</v>
      </c>
      <c r="AA478">
        <v>2</v>
      </c>
      <c r="AB478">
        <v>1</v>
      </c>
      <c r="AC478">
        <v>2</v>
      </c>
      <c r="AD478">
        <v>2</v>
      </c>
      <c r="AE478">
        <v>3</v>
      </c>
      <c r="AF478">
        <v>2</v>
      </c>
      <c r="AG478">
        <v>0</v>
      </c>
      <c r="AH478">
        <v>37.999000000000002</v>
      </c>
    </row>
    <row r="479" spans="1:34">
      <c r="A479" t="s">
        <v>2233</v>
      </c>
      <c r="B479" s="5" t="str">
        <f>VLOOKUP(C479,[1]Sheet1!$C$2:$D$4112,2,FALSE)</f>
        <v>intermediary metabolism and respiration</v>
      </c>
      <c r="C479" t="s">
        <v>2236</v>
      </c>
      <c r="D479" t="s">
        <v>2234</v>
      </c>
      <c r="E479" t="s">
        <v>2235</v>
      </c>
      <c r="F479">
        <v>16.007000000000001</v>
      </c>
      <c r="G479">
        <v>42.4</v>
      </c>
      <c r="H479">
        <v>24.94539</v>
      </c>
      <c r="I479">
        <v>23.857949999999999</v>
      </c>
      <c r="J479">
        <v>24.84158</v>
      </c>
      <c r="K479">
        <v>24.322510000000001</v>
      </c>
      <c r="L479">
        <v>18.22569</v>
      </c>
      <c r="M479">
        <v>24.468119999999999</v>
      </c>
      <c r="N479">
        <v>18.778960000000001</v>
      </c>
      <c r="O479">
        <v>23.983029999999999</v>
      </c>
      <c r="P479">
        <v>25.480589999999999</v>
      </c>
      <c r="Q479">
        <v>24.055730000000001</v>
      </c>
      <c r="R479">
        <v>23.48272</v>
      </c>
      <c r="S479">
        <v>24.03078</v>
      </c>
      <c r="T479">
        <v>3</v>
      </c>
      <c r="U479">
        <v>1</v>
      </c>
      <c r="V479">
        <v>2</v>
      </c>
      <c r="W479">
        <v>2</v>
      </c>
      <c r="X479">
        <v>2</v>
      </c>
      <c r="Y479">
        <v>1</v>
      </c>
      <c r="Z479">
        <v>1</v>
      </c>
      <c r="AA479">
        <v>1</v>
      </c>
      <c r="AB479">
        <v>2</v>
      </c>
      <c r="AC479">
        <v>2</v>
      </c>
      <c r="AD479">
        <v>1</v>
      </c>
      <c r="AE479">
        <v>2</v>
      </c>
      <c r="AF479">
        <v>2</v>
      </c>
      <c r="AG479">
        <v>0</v>
      </c>
      <c r="AH479">
        <v>47.28</v>
      </c>
    </row>
    <row r="480" spans="1:34">
      <c r="A480" t="s">
        <v>2237</v>
      </c>
      <c r="B480" s="5" t="str">
        <f>VLOOKUP(C480,[1]Sheet1!$C$2:$D$4112,2,FALSE)</f>
        <v>Conserved hypotheticals</v>
      </c>
      <c r="C480" t="s">
        <v>2240</v>
      </c>
      <c r="D480" t="s">
        <v>2238</v>
      </c>
      <c r="E480" t="s">
        <v>2239</v>
      </c>
      <c r="F480">
        <v>25.369</v>
      </c>
      <c r="G480">
        <v>33.799999999999997</v>
      </c>
      <c r="H480">
        <v>22.247710000000001</v>
      </c>
      <c r="I480">
        <v>23.285309999999999</v>
      </c>
      <c r="J480">
        <v>22.920929999999998</v>
      </c>
      <c r="K480">
        <v>22.746079999999999</v>
      </c>
      <c r="L480">
        <v>21.953050000000001</v>
      </c>
      <c r="M480">
        <v>24.551220000000001</v>
      </c>
      <c r="N480">
        <v>24.443159999999999</v>
      </c>
      <c r="O480">
        <v>22.399789999999999</v>
      </c>
      <c r="P480">
        <v>23.696999999999999</v>
      </c>
      <c r="Q480">
        <v>23.81137</v>
      </c>
      <c r="R480">
        <v>23.78556</v>
      </c>
      <c r="S480">
        <v>23.004480000000001</v>
      </c>
      <c r="T480">
        <v>5</v>
      </c>
      <c r="U480">
        <v>3</v>
      </c>
      <c r="V480">
        <v>4</v>
      </c>
      <c r="W480">
        <v>1</v>
      </c>
      <c r="X480">
        <v>5</v>
      </c>
      <c r="Y480">
        <v>3</v>
      </c>
      <c r="Z480">
        <v>5</v>
      </c>
      <c r="AA480">
        <v>3</v>
      </c>
      <c r="AB480">
        <v>4</v>
      </c>
      <c r="AC480">
        <v>3</v>
      </c>
      <c r="AD480">
        <v>3</v>
      </c>
      <c r="AE480">
        <v>4</v>
      </c>
      <c r="AF480">
        <v>3</v>
      </c>
      <c r="AG480">
        <v>0</v>
      </c>
      <c r="AH480">
        <v>65.959999999999994</v>
      </c>
    </row>
    <row r="481" spans="1:34">
      <c r="A481" t="s">
        <v>2241</v>
      </c>
      <c r="B481" s="5" t="str">
        <f>VLOOKUP(C481,[1]Sheet1!$C$2:$D$4112,2,FALSE)</f>
        <v>lipid metabolism</v>
      </c>
      <c r="C481" t="s">
        <v>2244</v>
      </c>
      <c r="D481" t="s">
        <v>2242</v>
      </c>
      <c r="E481" t="s">
        <v>2243</v>
      </c>
      <c r="F481">
        <v>44.343000000000004</v>
      </c>
      <c r="G481">
        <v>39</v>
      </c>
      <c r="H481">
        <v>19.900759999999998</v>
      </c>
      <c r="I481">
        <v>19.78698</v>
      </c>
      <c r="J481">
        <v>19.546189999999999</v>
      </c>
      <c r="K481">
        <v>21.245570000000001</v>
      </c>
      <c r="L481">
        <v>21.756250000000001</v>
      </c>
      <c r="M481">
        <v>20.000859999999999</v>
      </c>
      <c r="N481">
        <v>19.70795</v>
      </c>
      <c r="O481">
        <v>20.545100000000001</v>
      </c>
      <c r="P481">
        <v>18.430199999999999</v>
      </c>
      <c r="Q481">
        <v>20.279689999999999</v>
      </c>
      <c r="R481">
        <v>20.96585</v>
      </c>
      <c r="S481">
        <v>20.96275</v>
      </c>
      <c r="T481">
        <v>14</v>
      </c>
      <c r="U481">
        <v>3</v>
      </c>
      <c r="V481">
        <v>1</v>
      </c>
      <c r="W481">
        <v>6</v>
      </c>
      <c r="X481">
        <v>6</v>
      </c>
      <c r="Y481">
        <v>10</v>
      </c>
      <c r="Z481">
        <v>8</v>
      </c>
      <c r="AA481">
        <v>2</v>
      </c>
      <c r="AB481">
        <v>3</v>
      </c>
      <c r="AC481">
        <v>1</v>
      </c>
      <c r="AD481">
        <v>2</v>
      </c>
      <c r="AE481">
        <v>9</v>
      </c>
      <c r="AF481">
        <v>6</v>
      </c>
      <c r="AG481">
        <v>0</v>
      </c>
      <c r="AH481">
        <v>73.659000000000006</v>
      </c>
    </row>
    <row r="482" spans="1:34">
      <c r="A482" t="s">
        <v>2245</v>
      </c>
      <c r="B482" s="5" t="str">
        <f>VLOOKUP(C482,[1]Sheet1!$C$2:$D$4112,2,FALSE)</f>
        <v>cell wall and cell processes</v>
      </c>
      <c r="C482" t="s">
        <v>2248</v>
      </c>
      <c r="D482" t="s">
        <v>2246</v>
      </c>
      <c r="E482" t="s">
        <v>2247</v>
      </c>
      <c r="F482">
        <v>24.626000000000001</v>
      </c>
      <c r="G482">
        <v>36.5</v>
      </c>
      <c r="H482">
        <v>18.264900000000001</v>
      </c>
      <c r="I482">
        <v>18.577660000000002</v>
      </c>
      <c r="J482">
        <v>18.567699999999999</v>
      </c>
      <c r="K482">
        <v>18.0047</v>
      </c>
      <c r="L482">
        <v>22.749600000000001</v>
      </c>
      <c r="M482">
        <v>17.34299</v>
      </c>
      <c r="N482">
        <v>19.204470000000001</v>
      </c>
      <c r="O482">
        <v>19.303540000000002</v>
      </c>
      <c r="P482">
        <v>18.58689</v>
      </c>
      <c r="Q482">
        <v>19.989100000000001</v>
      </c>
      <c r="R482">
        <v>16.434989999999999</v>
      </c>
      <c r="S482">
        <v>19.14171</v>
      </c>
      <c r="T482">
        <v>6</v>
      </c>
      <c r="U482">
        <v>4</v>
      </c>
      <c r="V482">
        <v>0</v>
      </c>
      <c r="W482">
        <v>5</v>
      </c>
      <c r="X482">
        <v>3</v>
      </c>
      <c r="Y482">
        <v>5</v>
      </c>
      <c r="Z482">
        <v>3</v>
      </c>
      <c r="AA482">
        <v>0</v>
      </c>
      <c r="AB482">
        <v>2</v>
      </c>
      <c r="AC482">
        <v>1</v>
      </c>
      <c r="AD482">
        <v>1</v>
      </c>
      <c r="AE482">
        <v>2</v>
      </c>
      <c r="AF482">
        <v>2</v>
      </c>
      <c r="AG482">
        <v>0</v>
      </c>
      <c r="AH482">
        <v>204.82</v>
      </c>
    </row>
    <row r="483" spans="1:34">
      <c r="A483" t="s">
        <v>2249</v>
      </c>
      <c r="B483" s="5" t="str">
        <f>VLOOKUP(C483,[1]Sheet1!$C$2:$D$4112,2,FALSE)</f>
        <v>Conserved hypotheticals</v>
      </c>
      <c r="C483" t="s">
        <v>2252</v>
      </c>
      <c r="D483" t="s">
        <v>2250</v>
      </c>
      <c r="E483" t="s">
        <v>2251</v>
      </c>
      <c r="F483">
        <v>17.738</v>
      </c>
      <c r="G483">
        <v>60.2</v>
      </c>
      <c r="H483">
        <v>27.145890000000001</v>
      </c>
      <c r="I483">
        <v>28.74381</v>
      </c>
      <c r="J483">
        <v>27.490069999999999</v>
      </c>
      <c r="K483">
        <v>28.198920000000001</v>
      </c>
      <c r="L483">
        <v>25.36279</v>
      </c>
      <c r="M483">
        <v>28.319890000000001</v>
      </c>
      <c r="N483">
        <v>29.3795</v>
      </c>
      <c r="O483">
        <v>28.647089999999999</v>
      </c>
      <c r="P483">
        <v>28.93582</v>
      </c>
      <c r="Q483">
        <v>28.331890000000001</v>
      </c>
      <c r="R483">
        <v>27.133890000000001</v>
      </c>
      <c r="S483">
        <v>27.658670000000001</v>
      </c>
      <c r="T483">
        <v>6</v>
      </c>
      <c r="U483">
        <v>6</v>
      </c>
      <c r="V483">
        <v>5</v>
      </c>
      <c r="W483">
        <v>6</v>
      </c>
      <c r="X483">
        <v>5</v>
      </c>
      <c r="Y483">
        <v>6</v>
      </c>
      <c r="Z483">
        <v>6</v>
      </c>
      <c r="AA483">
        <v>5</v>
      </c>
      <c r="AB483">
        <v>5</v>
      </c>
      <c r="AC483">
        <v>5</v>
      </c>
      <c r="AD483">
        <v>5</v>
      </c>
      <c r="AE483">
        <v>5</v>
      </c>
      <c r="AF483">
        <v>6</v>
      </c>
      <c r="AG483">
        <v>0</v>
      </c>
      <c r="AH483">
        <v>254.5</v>
      </c>
    </row>
    <row r="484" spans="1:34">
      <c r="A484" t="s">
        <v>2253</v>
      </c>
      <c r="B484" s="5" t="str">
        <f>VLOOKUP(C484,[1]Sheet1!$C$2:$D$4112,2,FALSE)</f>
        <v>virulence, detoxification and adaptation</v>
      </c>
      <c r="C484" t="s">
        <v>2256</v>
      </c>
      <c r="D484" t="s">
        <v>2254</v>
      </c>
      <c r="E484" t="s">
        <v>2255</v>
      </c>
      <c r="F484">
        <v>47.786000000000001</v>
      </c>
      <c r="G484">
        <v>54.4</v>
      </c>
      <c r="H484">
        <v>23.563839999999999</v>
      </c>
      <c r="I484">
        <v>24.661069999999999</v>
      </c>
      <c r="J484">
        <v>22.869060000000001</v>
      </c>
      <c r="K484">
        <v>23.104839999999999</v>
      </c>
      <c r="L484">
        <v>24.070219999999999</v>
      </c>
      <c r="M484">
        <v>24.395060000000001</v>
      </c>
      <c r="N484">
        <v>24.673839999999998</v>
      </c>
      <c r="O484">
        <v>22.288609999999998</v>
      </c>
      <c r="P484">
        <v>24.958100000000002</v>
      </c>
      <c r="Q484">
        <v>23.032109999999999</v>
      </c>
      <c r="R484">
        <v>23.668389999999999</v>
      </c>
      <c r="S484">
        <v>22.352429999999998</v>
      </c>
      <c r="T484">
        <v>14</v>
      </c>
      <c r="U484">
        <v>4</v>
      </c>
      <c r="V484">
        <v>5</v>
      </c>
      <c r="W484">
        <v>9</v>
      </c>
      <c r="X484">
        <v>9</v>
      </c>
      <c r="Y484">
        <v>10</v>
      </c>
      <c r="Z484">
        <v>10</v>
      </c>
      <c r="AA484">
        <v>6</v>
      </c>
      <c r="AB484">
        <v>3</v>
      </c>
      <c r="AC484">
        <v>3</v>
      </c>
      <c r="AD484">
        <v>6</v>
      </c>
      <c r="AE484">
        <v>6</v>
      </c>
      <c r="AF484">
        <v>4</v>
      </c>
      <c r="AG484">
        <v>0</v>
      </c>
      <c r="AH484">
        <v>205.38</v>
      </c>
    </row>
    <row r="485" spans="1:34">
      <c r="A485" t="s">
        <v>2257</v>
      </c>
      <c r="B485" s="5" t="str">
        <f>VLOOKUP(C485,[1]Sheet1!$C$2:$D$4112,2,FALSE)</f>
        <v>virulence, detoxification and adaptation</v>
      </c>
      <c r="C485" t="s">
        <v>2260</v>
      </c>
      <c r="D485" t="s">
        <v>2258</v>
      </c>
      <c r="E485" t="s">
        <v>2259</v>
      </c>
      <c r="F485">
        <v>54.021000000000001</v>
      </c>
      <c r="G485">
        <v>44.9</v>
      </c>
      <c r="H485">
        <v>21.773980000000002</v>
      </c>
      <c r="I485">
        <v>22.952590000000001</v>
      </c>
      <c r="J485">
        <v>21.067830000000001</v>
      </c>
      <c r="K485">
        <v>22.744150000000001</v>
      </c>
      <c r="L485">
        <v>23.111889999999999</v>
      </c>
      <c r="M485">
        <v>22.85586</v>
      </c>
      <c r="N485">
        <v>22.200690000000002</v>
      </c>
      <c r="O485">
        <v>21.25067</v>
      </c>
      <c r="P485">
        <v>20.208480000000002</v>
      </c>
      <c r="Q485">
        <v>21.96088</v>
      </c>
      <c r="R485">
        <v>22.949950000000001</v>
      </c>
      <c r="S485">
        <v>22.514579999999999</v>
      </c>
      <c r="T485">
        <v>14</v>
      </c>
      <c r="U485">
        <v>4</v>
      </c>
      <c r="V485">
        <v>2</v>
      </c>
      <c r="W485">
        <v>9</v>
      </c>
      <c r="X485">
        <v>5</v>
      </c>
      <c r="Y485">
        <v>14</v>
      </c>
      <c r="Z485">
        <v>5</v>
      </c>
      <c r="AA485">
        <v>2</v>
      </c>
      <c r="AB485">
        <v>5</v>
      </c>
      <c r="AC485">
        <v>2</v>
      </c>
      <c r="AD485">
        <v>3</v>
      </c>
      <c r="AE485">
        <v>4</v>
      </c>
      <c r="AF485">
        <v>2</v>
      </c>
      <c r="AG485">
        <v>0</v>
      </c>
      <c r="AH485">
        <v>115.02</v>
      </c>
    </row>
    <row r="486" spans="1:34">
      <c r="A486" t="s">
        <v>2261</v>
      </c>
      <c r="B486" s="5" t="str">
        <f>VLOOKUP(C486,[1]Sheet1!$C$2:$D$4112,2,FALSE)</f>
        <v>cell wall and cell processes</v>
      </c>
      <c r="C486" t="s">
        <v>2264</v>
      </c>
      <c r="D486" t="s">
        <v>2262</v>
      </c>
      <c r="E486" t="s">
        <v>2263</v>
      </c>
      <c r="F486">
        <v>33.124000000000002</v>
      </c>
      <c r="G486">
        <v>13.8</v>
      </c>
      <c r="H486">
        <v>16.59901</v>
      </c>
      <c r="I486">
        <v>18.443339999999999</v>
      </c>
      <c r="J486">
        <v>16.496849999999998</v>
      </c>
      <c r="K486">
        <v>19.073329999999999</v>
      </c>
      <c r="L486">
        <v>22.180620000000001</v>
      </c>
      <c r="M486">
        <v>15.95697</v>
      </c>
      <c r="N486">
        <v>20.382999999999999</v>
      </c>
      <c r="O486">
        <v>17.81044</v>
      </c>
      <c r="P486">
        <v>18.512319999999999</v>
      </c>
      <c r="Q486">
        <v>19.282319999999999</v>
      </c>
      <c r="R486">
        <v>15.43876</v>
      </c>
      <c r="S486">
        <v>18.402170000000002</v>
      </c>
      <c r="T486">
        <v>4</v>
      </c>
      <c r="U486">
        <v>3</v>
      </c>
      <c r="V486">
        <v>1</v>
      </c>
      <c r="W486">
        <v>3</v>
      </c>
      <c r="X486">
        <v>1</v>
      </c>
      <c r="Y486">
        <v>3</v>
      </c>
      <c r="Z486">
        <v>4</v>
      </c>
      <c r="AA486">
        <v>0</v>
      </c>
      <c r="AB486">
        <v>1</v>
      </c>
      <c r="AC486">
        <v>1</v>
      </c>
      <c r="AD486">
        <v>0</v>
      </c>
      <c r="AE486">
        <v>4</v>
      </c>
      <c r="AF486">
        <v>1</v>
      </c>
      <c r="AG486">
        <v>0</v>
      </c>
      <c r="AH486">
        <v>16.747</v>
      </c>
    </row>
    <row r="487" spans="1:34">
      <c r="A487" t="s">
        <v>2265</v>
      </c>
      <c r="B487" s="5" t="str">
        <f>VLOOKUP(C487,[1]Sheet1!$C$2:$D$4112,2,FALSE)</f>
        <v>Conserved hypotheticals</v>
      </c>
      <c r="C487" t="s">
        <v>2268</v>
      </c>
      <c r="D487" t="s">
        <v>2266</v>
      </c>
      <c r="E487" t="s">
        <v>2267</v>
      </c>
      <c r="F487">
        <v>59.893999999999998</v>
      </c>
      <c r="G487">
        <v>5.4</v>
      </c>
      <c r="H487">
        <v>21.790459999999999</v>
      </c>
      <c r="I487">
        <v>19.49194</v>
      </c>
      <c r="J487">
        <v>21.16122</v>
      </c>
      <c r="K487">
        <v>21.484780000000001</v>
      </c>
      <c r="L487">
        <v>18.766929999999999</v>
      </c>
      <c r="M487">
        <v>20.963950000000001</v>
      </c>
      <c r="N487">
        <v>17.959</v>
      </c>
      <c r="O487">
        <v>20.387740000000001</v>
      </c>
      <c r="P487">
        <v>19.607869999999998</v>
      </c>
      <c r="Q487">
        <v>19.427879999999998</v>
      </c>
      <c r="R487">
        <v>18.933869999999999</v>
      </c>
      <c r="S487">
        <v>17.41187</v>
      </c>
      <c r="T487">
        <v>2</v>
      </c>
      <c r="U487">
        <v>1</v>
      </c>
      <c r="V487">
        <v>1</v>
      </c>
      <c r="W487">
        <v>1</v>
      </c>
      <c r="X487">
        <v>2</v>
      </c>
      <c r="Y487">
        <v>0</v>
      </c>
      <c r="Z487">
        <v>1</v>
      </c>
      <c r="AA487">
        <v>0</v>
      </c>
      <c r="AB487">
        <v>1</v>
      </c>
      <c r="AC487">
        <v>1</v>
      </c>
      <c r="AD487">
        <v>1</v>
      </c>
      <c r="AE487">
        <v>1</v>
      </c>
      <c r="AF487">
        <v>1</v>
      </c>
      <c r="AG487">
        <v>0</v>
      </c>
      <c r="AH487">
        <v>8.8370999999999995</v>
      </c>
    </row>
    <row r="488" spans="1:34">
      <c r="A488" t="s">
        <v>2269</v>
      </c>
      <c r="B488" s="5" t="str">
        <f>VLOOKUP(C488,[1]Sheet1!$C$2:$D$4112,2,FALSE)</f>
        <v>intermediary metabolism and respiration</v>
      </c>
      <c r="C488" t="s">
        <v>2272</v>
      </c>
      <c r="D488" t="s">
        <v>2270</v>
      </c>
      <c r="E488" t="s">
        <v>2271</v>
      </c>
      <c r="F488">
        <v>59.350999999999999</v>
      </c>
      <c r="G488">
        <v>29.6</v>
      </c>
      <c r="H488">
        <v>24.462949999999999</v>
      </c>
      <c r="I488">
        <v>22.893709999999999</v>
      </c>
      <c r="J488">
        <v>22.558009999999999</v>
      </c>
      <c r="K488">
        <v>25.398589999999999</v>
      </c>
      <c r="L488">
        <v>22.222380000000001</v>
      </c>
      <c r="M488">
        <v>25.138249999999999</v>
      </c>
      <c r="N488">
        <v>18.498650000000001</v>
      </c>
      <c r="O488">
        <v>23.809799999999999</v>
      </c>
      <c r="P488">
        <v>22.565529999999999</v>
      </c>
      <c r="Q488">
        <v>22.951750000000001</v>
      </c>
      <c r="R488">
        <v>23.719840000000001</v>
      </c>
      <c r="S488">
        <v>23.569870000000002</v>
      </c>
      <c r="T488">
        <v>10</v>
      </c>
      <c r="U488">
        <v>3</v>
      </c>
      <c r="V488">
        <v>3</v>
      </c>
      <c r="W488">
        <v>6</v>
      </c>
      <c r="X488">
        <v>4</v>
      </c>
      <c r="Y488">
        <v>5</v>
      </c>
      <c r="Z488">
        <v>4</v>
      </c>
      <c r="AA488">
        <v>1</v>
      </c>
      <c r="AB488">
        <v>2</v>
      </c>
      <c r="AC488">
        <v>4</v>
      </c>
      <c r="AD488">
        <v>1</v>
      </c>
      <c r="AE488">
        <v>5</v>
      </c>
      <c r="AF488">
        <v>9</v>
      </c>
      <c r="AG488">
        <v>0</v>
      </c>
      <c r="AH488">
        <v>158.44</v>
      </c>
    </row>
    <row r="489" spans="1:34">
      <c r="A489" t="s">
        <v>2273</v>
      </c>
      <c r="B489" s="5" t="str">
        <f>VLOOKUP(C489,[1]Sheet1!$C$2:$D$4112,2,FALSE)</f>
        <v>cell wall and cell processes</v>
      </c>
      <c r="C489" t="s">
        <v>2276</v>
      </c>
      <c r="D489" t="s">
        <v>2274</v>
      </c>
      <c r="E489" t="s">
        <v>2275</v>
      </c>
      <c r="F489">
        <v>42.904000000000003</v>
      </c>
      <c r="G489">
        <v>61.8</v>
      </c>
      <c r="H489">
        <v>21.333639999999999</v>
      </c>
      <c r="I489">
        <v>22.579460000000001</v>
      </c>
      <c r="J489">
        <v>21.982869999999998</v>
      </c>
      <c r="K489">
        <v>21.944959999999998</v>
      </c>
      <c r="L489">
        <v>22.184920000000002</v>
      </c>
      <c r="M489">
        <v>22.354849999999999</v>
      </c>
      <c r="N489">
        <v>23.077750000000002</v>
      </c>
      <c r="O489">
        <v>22.040030000000002</v>
      </c>
      <c r="P489">
        <v>22.976959999999998</v>
      </c>
      <c r="Q489">
        <v>21.983599999999999</v>
      </c>
      <c r="R489">
        <v>23.42867</v>
      </c>
      <c r="S489">
        <v>22.166989999999998</v>
      </c>
      <c r="T489">
        <v>13</v>
      </c>
      <c r="U489">
        <v>5</v>
      </c>
      <c r="V489">
        <v>3</v>
      </c>
      <c r="W489">
        <v>6</v>
      </c>
      <c r="X489">
        <v>5</v>
      </c>
      <c r="Y489">
        <v>8</v>
      </c>
      <c r="Z489">
        <v>6</v>
      </c>
      <c r="AA489">
        <v>3</v>
      </c>
      <c r="AB489">
        <v>3</v>
      </c>
      <c r="AC489">
        <v>2</v>
      </c>
      <c r="AD489">
        <v>3</v>
      </c>
      <c r="AE489">
        <v>9</v>
      </c>
      <c r="AF489">
        <v>4</v>
      </c>
      <c r="AG489">
        <v>0</v>
      </c>
      <c r="AH489">
        <v>140.94</v>
      </c>
    </row>
    <row r="490" spans="1:34">
      <c r="A490" t="s">
        <v>2277</v>
      </c>
      <c r="B490" s="5" t="str">
        <f>VLOOKUP(C490,[1]Sheet1!$C$2:$D$4112,2,FALSE)</f>
        <v>virulence, detoxification and adaptation</v>
      </c>
      <c r="C490" t="s">
        <v>2280</v>
      </c>
      <c r="D490" t="s">
        <v>2278</v>
      </c>
      <c r="E490" t="s">
        <v>2279</v>
      </c>
      <c r="F490">
        <v>30.984999999999999</v>
      </c>
      <c r="G490">
        <v>29.8</v>
      </c>
      <c r="H490">
        <v>23.362259999999999</v>
      </c>
      <c r="I490">
        <v>22.128299999999999</v>
      </c>
      <c r="J490">
        <v>23.648009999999999</v>
      </c>
      <c r="K490">
        <v>24.287990000000001</v>
      </c>
      <c r="L490">
        <v>17.894089999999998</v>
      </c>
      <c r="M490">
        <v>23.54073</v>
      </c>
      <c r="N490">
        <v>22.41328</v>
      </c>
      <c r="O490">
        <v>25.10613</v>
      </c>
      <c r="P490">
        <v>22.709309999999999</v>
      </c>
      <c r="Q490">
        <v>23.205680000000001</v>
      </c>
      <c r="R490">
        <v>22.159770000000002</v>
      </c>
      <c r="S490">
        <v>22.299859999999999</v>
      </c>
      <c r="T490">
        <v>4</v>
      </c>
      <c r="U490">
        <v>1</v>
      </c>
      <c r="V490">
        <v>2</v>
      </c>
      <c r="W490">
        <v>2</v>
      </c>
      <c r="X490">
        <v>4</v>
      </c>
      <c r="Y490">
        <v>2</v>
      </c>
      <c r="Z490">
        <v>4</v>
      </c>
      <c r="AA490">
        <v>2</v>
      </c>
      <c r="AB490">
        <v>3</v>
      </c>
      <c r="AC490">
        <v>2</v>
      </c>
      <c r="AD490">
        <v>3</v>
      </c>
      <c r="AE490">
        <v>3</v>
      </c>
      <c r="AF490">
        <v>2</v>
      </c>
      <c r="AG490">
        <v>0</v>
      </c>
      <c r="AH490">
        <v>36.084000000000003</v>
      </c>
    </row>
    <row r="491" spans="1:34">
      <c r="A491" t="s">
        <v>2281</v>
      </c>
      <c r="B491" s="5" t="str">
        <f>VLOOKUP(C491,[1]Sheet1!$C$2:$D$4112,2,FALSE)</f>
        <v>information pathways</v>
      </c>
      <c r="C491" t="s">
        <v>2284</v>
      </c>
      <c r="D491" t="s">
        <v>2282</v>
      </c>
      <c r="E491" t="s">
        <v>2283</v>
      </c>
      <c r="F491">
        <v>32.371000000000002</v>
      </c>
      <c r="G491">
        <v>29.9</v>
      </c>
      <c r="H491">
        <v>18.22212</v>
      </c>
      <c r="I491">
        <v>18.431629999999998</v>
      </c>
      <c r="J491">
        <v>23.161619999999999</v>
      </c>
      <c r="K491">
        <v>21.883939999999999</v>
      </c>
      <c r="L491">
        <v>21.77</v>
      </c>
      <c r="M491">
        <v>23.02759</v>
      </c>
      <c r="N491">
        <v>18.93141</v>
      </c>
      <c r="O491">
        <v>19.768650000000001</v>
      </c>
      <c r="P491">
        <v>19.81297</v>
      </c>
      <c r="Q491">
        <v>22.990200000000002</v>
      </c>
      <c r="R491">
        <v>23.397410000000001</v>
      </c>
      <c r="S491">
        <v>23.813040000000001</v>
      </c>
      <c r="T491">
        <v>6</v>
      </c>
      <c r="U491">
        <v>2</v>
      </c>
      <c r="V491">
        <v>1</v>
      </c>
      <c r="W491">
        <v>2</v>
      </c>
      <c r="X491">
        <v>2</v>
      </c>
      <c r="Y491">
        <v>5</v>
      </c>
      <c r="Z491">
        <v>4</v>
      </c>
      <c r="AA491">
        <v>1</v>
      </c>
      <c r="AB491">
        <v>1</v>
      </c>
      <c r="AC491">
        <v>1</v>
      </c>
      <c r="AD491">
        <v>1</v>
      </c>
      <c r="AE491">
        <v>2</v>
      </c>
      <c r="AF491">
        <v>2</v>
      </c>
      <c r="AG491">
        <v>0</v>
      </c>
      <c r="AH491">
        <v>16.96</v>
      </c>
    </row>
    <row r="492" spans="1:34">
      <c r="A492" t="s">
        <v>2285</v>
      </c>
      <c r="B492" s="5" t="str">
        <f>VLOOKUP(C492,[1]Sheet1!$C$2:$D$4112,2,FALSE)</f>
        <v>cell wall and cell processes</v>
      </c>
      <c r="C492" t="s">
        <v>2288</v>
      </c>
      <c r="D492" t="s">
        <v>2286</v>
      </c>
      <c r="E492" t="s">
        <v>2287</v>
      </c>
      <c r="F492">
        <v>20.196999999999999</v>
      </c>
      <c r="G492">
        <v>36.4</v>
      </c>
      <c r="H492">
        <v>25.432469999999999</v>
      </c>
      <c r="I492">
        <v>22.644010000000002</v>
      </c>
      <c r="J492">
        <v>25.17493</v>
      </c>
      <c r="K492">
        <v>23.851859999999999</v>
      </c>
      <c r="L492">
        <v>22.40616</v>
      </c>
      <c r="M492">
        <v>23.972989999999999</v>
      </c>
      <c r="N492">
        <v>22.76192</v>
      </c>
      <c r="O492">
        <v>23.340009999999999</v>
      </c>
      <c r="P492">
        <v>24.563490000000002</v>
      </c>
      <c r="Q492">
        <v>23.11036</v>
      </c>
      <c r="R492">
        <v>22.832560000000001</v>
      </c>
      <c r="S492">
        <v>23.535640000000001</v>
      </c>
      <c r="T492">
        <v>5</v>
      </c>
      <c r="U492">
        <v>1</v>
      </c>
      <c r="V492">
        <v>2</v>
      </c>
      <c r="W492">
        <v>3</v>
      </c>
      <c r="X492">
        <v>2</v>
      </c>
      <c r="Y492">
        <v>3</v>
      </c>
      <c r="Z492">
        <v>3</v>
      </c>
      <c r="AA492">
        <v>2</v>
      </c>
      <c r="AB492">
        <v>2</v>
      </c>
      <c r="AC492">
        <v>1</v>
      </c>
      <c r="AD492">
        <v>1</v>
      </c>
      <c r="AE492">
        <v>2</v>
      </c>
      <c r="AF492">
        <v>1</v>
      </c>
      <c r="AG492">
        <v>0</v>
      </c>
      <c r="AH492">
        <v>57.27</v>
      </c>
    </row>
    <row r="493" spans="1:34">
      <c r="A493" t="s">
        <v>2289</v>
      </c>
      <c r="B493" s="5" t="str">
        <f>VLOOKUP(C493,[1]Sheet1!$C$2:$D$4112,2,FALSE)</f>
        <v>cell wall and cell processes</v>
      </c>
      <c r="C493" t="s">
        <v>2292</v>
      </c>
      <c r="D493" t="s">
        <v>2290</v>
      </c>
      <c r="E493" t="s">
        <v>2291</v>
      </c>
      <c r="F493">
        <v>12.965999999999999</v>
      </c>
      <c r="G493">
        <v>86.1</v>
      </c>
      <c r="H493">
        <v>22.041229999999999</v>
      </c>
      <c r="I493">
        <v>19.17332</v>
      </c>
      <c r="J493">
        <v>21.827570000000001</v>
      </c>
      <c r="K493">
        <v>20.599959999999999</v>
      </c>
      <c r="L493">
        <v>23.791930000000001</v>
      </c>
      <c r="M493">
        <v>20.558710000000001</v>
      </c>
      <c r="N493">
        <v>20.85688</v>
      </c>
      <c r="O493">
        <v>19.163319999999999</v>
      </c>
      <c r="P493">
        <v>21.197240000000001</v>
      </c>
      <c r="Q493">
        <v>19.916920000000001</v>
      </c>
      <c r="R493">
        <v>23.427769999999999</v>
      </c>
      <c r="S493">
        <v>23.239070000000002</v>
      </c>
      <c r="T493">
        <v>6</v>
      </c>
      <c r="U493">
        <v>4</v>
      </c>
      <c r="V493">
        <v>1</v>
      </c>
      <c r="W493">
        <v>5</v>
      </c>
      <c r="X493">
        <v>3</v>
      </c>
      <c r="Y493">
        <v>5</v>
      </c>
      <c r="Z493">
        <v>3</v>
      </c>
      <c r="AA493">
        <v>2</v>
      </c>
      <c r="AB493">
        <v>1</v>
      </c>
      <c r="AC493">
        <v>2</v>
      </c>
      <c r="AD493">
        <v>1</v>
      </c>
      <c r="AE493">
        <v>4</v>
      </c>
      <c r="AF493">
        <v>4</v>
      </c>
      <c r="AG493">
        <v>0</v>
      </c>
      <c r="AH493">
        <v>76.988</v>
      </c>
    </row>
    <row r="494" spans="1:34">
      <c r="A494" t="s">
        <v>2293</v>
      </c>
      <c r="B494" s="5" t="str">
        <f>VLOOKUP(C494,[1]Sheet1!$C$2:$D$4112,2,FALSE)</f>
        <v>lipid metabolism</v>
      </c>
      <c r="C494" t="s">
        <v>2296</v>
      </c>
      <c r="D494" t="s">
        <v>2294</v>
      </c>
      <c r="E494" t="s">
        <v>2295</v>
      </c>
      <c r="F494">
        <v>21.869</v>
      </c>
      <c r="G494">
        <v>37.4</v>
      </c>
      <c r="H494">
        <v>25.0121</v>
      </c>
      <c r="I494">
        <v>22.950810000000001</v>
      </c>
      <c r="J494">
        <v>24.886970000000002</v>
      </c>
      <c r="K494">
        <v>23.644600000000001</v>
      </c>
      <c r="L494">
        <v>20.327179999999998</v>
      </c>
      <c r="M494">
        <v>23.723800000000001</v>
      </c>
      <c r="N494">
        <v>23.50676</v>
      </c>
      <c r="O494">
        <v>24.29691</v>
      </c>
      <c r="P494">
        <v>23.638649999999998</v>
      </c>
      <c r="Q494">
        <v>23.394670000000001</v>
      </c>
      <c r="R494">
        <v>23.477409999999999</v>
      </c>
      <c r="S494">
        <v>24.378879999999999</v>
      </c>
      <c r="T494">
        <v>5</v>
      </c>
      <c r="U494">
        <v>2</v>
      </c>
      <c r="V494">
        <v>3</v>
      </c>
      <c r="W494">
        <v>2</v>
      </c>
      <c r="X494">
        <v>4</v>
      </c>
      <c r="Y494">
        <v>5</v>
      </c>
      <c r="Z494">
        <v>3</v>
      </c>
      <c r="AA494">
        <v>3</v>
      </c>
      <c r="AB494">
        <v>3</v>
      </c>
      <c r="AC494">
        <v>3</v>
      </c>
      <c r="AD494">
        <v>3</v>
      </c>
      <c r="AE494">
        <v>3</v>
      </c>
      <c r="AF494">
        <v>3</v>
      </c>
      <c r="AG494">
        <v>0</v>
      </c>
      <c r="AH494">
        <v>67.367999999999995</v>
      </c>
    </row>
    <row r="495" spans="1:34">
      <c r="A495" t="s">
        <v>2297</v>
      </c>
      <c r="B495" s="5" t="str">
        <f>VLOOKUP(C495,[1]Sheet1!$C$2:$D$4112,2,FALSE)</f>
        <v>cell wall and cell processes</v>
      </c>
      <c r="C495" t="s">
        <v>2300</v>
      </c>
      <c r="D495" t="s">
        <v>2298</v>
      </c>
      <c r="E495" t="s">
        <v>2299</v>
      </c>
      <c r="F495">
        <v>15.584</v>
      </c>
      <c r="G495">
        <v>18.5</v>
      </c>
      <c r="H495">
        <v>21.808489999999999</v>
      </c>
      <c r="I495">
        <v>21.72222</v>
      </c>
      <c r="J495">
        <v>21.70147</v>
      </c>
      <c r="K495">
        <v>20.761500000000002</v>
      </c>
      <c r="L495">
        <v>18.213509999999999</v>
      </c>
      <c r="M495">
        <v>21.304410000000001</v>
      </c>
      <c r="N495">
        <v>21.069790000000001</v>
      </c>
      <c r="O495">
        <v>18.227429999999998</v>
      </c>
      <c r="P495">
        <v>22.045400000000001</v>
      </c>
      <c r="Q495">
        <v>20.58756</v>
      </c>
      <c r="R495">
        <v>20.545010000000001</v>
      </c>
      <c r="S495">
        <v>18.396139999999999</v>
      </c>
      <c r="T495">
        <v>2</v>
      </c>
      <c r="U495">
        <v>2</v>
      </c>
      <c r="V495">
        <v>2</v>
      </c>
      <c r="W495">
        <v>2</v>
      </c>
      <c r="X495">
        <v>2</v>
      </c>
      <c r="Y495">
        <v>1</v>
      </c>
      <c r="Z495">
        <v>2</v>
      </c>
      <c r="AA495">
        <v>2</v>
      </c>
      <c r="AB495">
        <v>1</v>
      </c>
      <c r="AC495">
        <v>2</v>
      </c>
      <c r="AD495">
        <v>2</v>
      </c>
      <c r="AE495">
        <v>2</v>
      </c>
      <c r="AF495">
        <v>0</v>
      </c>
      <c r="AG495">
        <v>0</v>
      </c>
      <c r="AH495">
        <v>7.5039999999999996</v>
      </c>
    </row>
    <row r="496" spans="1:34">
      <c r="A496" t="s">
        <v>2301</v>
      </c>
      <c r="B496" s="5" t="str">
        <f>VLOOKUP(C496,[1]Sheet1!$C$2:$D$4112,2,FALSE)</f>
        <v>Conserved hypotheticals</v>
      </c>
      <c r="C496" t="s">
        <v>2304</v>
      </c>
      <c r="D496" t="s">
        <v>2302</v>
      </c>
      <c r="E496" t="s">
        <v>2303</v>
      </c>
      <c r="F496">
        <v>32.347000000000001</v>
      </c>
      <c r="G496">
        <v>7.8</v>
      </c>
      <c r="H496">
        <v>17.854030000000002</v>
      </c>
      <c r="I496">
        <v>20.359860000000001</v>
      </c>
      <c r="J496">
        <v>18.490839999999999</v>
      </c>
      <c r="K496">
        <v>21.642009999999999</v>
      </c>
      <c r="L496">
        <v>20.101240000000001</v>
      </c>
      <c r="M496">
        <v>21.465779999999999</v>
      </c>
      <c r="N496">
        <v>21.417459999999998</v>
      </c>
      <c r="O496">
        <v>19.954540000000001</v>
      </c>
      <c r="P496">
        <v>19.972549999999998</v>
      </c>
      <c r="Q496">
        <v>22.994420000000002</v>
      </c>
      <c r="R496">
        <v>20.83738</v>
      </c>
      <c r="S496">
        <v>17.478580000000001</v>
      </c>
      <c r="T496">
        <v>2</v>
      </c>
      <c r="U496">
        <v>2</v>
      </c>
      <c r="V496">
        <v>1</v>
      </c>
      <c r="W496">
        <v>0</v>
      </c>
      <c r="X496">
        <v>2</v>
      </c>
      <c r="Y496">
        <v>2</v>
      </c>
      <c r="Z496">
        <v>2</v>
      </c>
      <c r="AA496">
        <v>2</v>
      </c>
      <c r="AB496">
        <v>1</v>
      </c>
      <c r="AC496">
        <v>1</v>
      </c>
      <c r="AD496">
        <v>2</v>
      </c>
      <c r="AE496">
        <v>2</v>
      </c>
      <c r="AF496">
        <v>0</v>
      </c>
      <c r="AG496">
        <v>0</v>
      </c>
      <c r="AH496">
        <v>3.0615000000000001</v>
      </c>
    </row>
    <row r="497" spans="1:34">
      <c r="A497" t="s">
        <v>2305</v>
      </c>
      <c r="B497" s="5" t="str">
        <f>VLOOKUP(C497,[1]Sheet1!$C$2:$D$4112,2,FALSE)</f>
        <v>intermediary metabolism and respiration</v>
      </c>
      <c r="C497" t="s">
        <v>2308</v>
      </c>
      <c r="D497" t="s">
        <v>2306</v>
      </c>
      <c r="E497" t="s">
        <v>2307</v>
      </c>
      <c r="F497">
        <v>29.542000000000002</v>
      </c>
      <c r="G497">
        <v>46.2</v>
      </c>
      <c r="H497">
        <v>23.328690000000002</v>
      </c>
      <c r="I497">
        <v>22.312349999999999</v>
      </c>
      <c r="J497">
        <v>25.021450000000002</v>
      </c>
      <c r="K497">
        <v>25.581009999999999</v>
      </c>
      <c r="L497">
        <v>24.229489999999998</v>
      </c>
      <c r="M497">
        <v>23.159569999999999</v>
      </c>
      <c r="N497">
        <v>20.698119999999999</v>
      </c>
      <c r="O497">
        <v>22.743980000000001</v>
      </c>
      <c r="P497">
        <v>22.8826</v>
      </c>
      <c r="Q497">
        <v>23.093669999999999</v>
      </c>
      <c r="R497">
        <v>23.64911</v>
      </c>
      <c r="S497">
        <v>24.836490000000001</v>
      </c>
      <c r="T497">
        <v>9</v>
      </c>
      <c r="U497">
        <v>5</v>
      </c>
      <c r="V497">
        <v>5</v>
      </c>
      <c r="W497">
        <v>9</v>
      </c>
      <c r="X497">
        <v>5</v>
      </c>
      <c r="Y497">
        <v>5</v>
      </c>
      <c r="Z497">
        <v>4</v>
      </c>
      <c r="AA497">
        <v>0</v>
      </c>
      <c r="AB497">
        <v>5</v>
      </c>
      <c r="AC497">
        <v>6</v>
      </c>
      <c r="AD497">
        <v>4</v>
      </c>
      <c r="AE497">
        <v>6</v>
      </c>
      <c r="AF497">
        <v>7</v>
      </c>
      <c r="AG497">
        <v>0</v>
      </c>
      <c r="AH497">
        <v>103.22</v>
      </c>
    </row>
    <row r="498" spans="1:34">
      <c r="A498" t="s">
        <v>2309</v>
      </c>
      <c r="B498" s="5" t="str">
        <f>VLOOKUP(C498,[1]Sheet1!$C$2:$D$4112,2,FALSE)</f>
        <v>lipid metabolism</v>
      </c>
      <c r="C498" t="s">
        <v>2312</v>
      </c>
      <c r="D498" t="s">
        <v>2310</v>
      </c>
      <c r="E498" t="s">
        <v>2311</v>
      </c>
      <c r="F498">
        <v>26.63</v>
      </c>
      <c r="G498">
        <v>53.8</v>
      </c>
      <c r="H498">
        <v>21.063030000000001</v>
      </c>
      <c r="I498">
        <v>21.39686</v>
      </c>
      <c r="J498">
        <v>21.119019999999999</v>
      </c>
      <c r="K498">
        <v>25.445150000000002</v>
      </c>
      <c r="L498">
        <v>20.7913</v>
      </c>
      <c r="M498">
        <v>21.78417</v>
      </c>
      <c r="N498">
        <v>22.010490000000001</v>
      </c>
      <c r="O498">
        <v>24.64405</v>
      </c>
      <c r="P498">
        <v>21.048069999999999</v>
      </c>
      <c r="Q498">
        <v>23.612120000000001</v>
      </c>
      <c r="R498">
        <v>22.792850000000001</v>
      </c>
      <c r="S498">
        <v>21.226289999999999</v>
      </c>
      <c r="T498">
        <v>9</v>
      </c>
      <c r="U498">
        <v>5</v>
      </c>
      <c r="V498">
        <v>4</v>
      </c>
      <c r="W498">
        <v>8</v>
      </c>
      <c r="X498">
        <v>5</v>
      </c>
      <c r="Y498">
        <v>7</v>
      </c>
      <c r="Z498">
        <v>5</v>
      </c>
      <c r="AA498">
        <v>2</v>
      </c>
      <c r="AB498">
        <v>5</v>
      </c>
      <c r="AC498">
        <v>4</v>
      </c>
      <c r="AD498">
        <v>5</v>
      </c>
      <c r="AE498">
        <v>7</v>
      </c>
      <c r="AF498">
        <v>6</v>
      </c>
      <c r="AG498">
        <v>0</v>
      </c>
      <c r="AH498">
        <v>52.996000000000002</v>
      </c>
    </row>
    <row r="499" spans="1:34">
      <c r="A499" t="s">
        <v>2313</v>
      </c>
      <c r="B499" s="5" t="str">
        <f>VLOOKUP(C499,[1]Sheet1!$C$2:$D$4112,2,FALSE)</f>
        <v>lipid metabolism</v>
      </c>
      <c r="C499" t="s">
        <v>2316</v>
      </c>
      <c r="D499" t="s">
        <v>2314</v>
      </c>
      <c r="E499" t="s">
        <v>2315</v>
      </c>
      <c r="F499">
        <v>66.013999999999996</v>
      </c>
      <c r="G499">
        <v>64.599999999999994</v>
      </c>
      <c r="H499">
        <v>26.997869999999999</v>
      </c>
      <c r="I499">
        <v>27.7743</v>
      </c>
      <c r="J499">
        <v>26.96058</v>
      </c>
      <c r="K499">
        <v>27.173690000000001</v>
      </c>
      <c r="L499">
        <v>24.768450000000001</v>
      </c>
      <c r="M499">
        <v>26.46921</v>
      </c>
      <c r="N499">
        <v>27.097580000000001</v>
      </c>
      <c r="O499">
        <v>27.14414</v>
      </c>
      <c r="P499">
        <v>27.380469999999999</v>
      </c>
      <c r="Q499">
        <v>27.105499999999999</v>
      </c>
      <c r="R499">
        <v>26.955159999999999</v>
      </c>
      <c r="S499">
        <v>26.727409999999999</v>
      </c>
      <c r="T499">
        <v>24</v>
      </c>
      <c r="U499">
        <v>16</v>
      </c>
      <c r="V499">
        <v>16</v>
      </c>
      <c r="W499">
        <v>17</v>
      </c>
      <c r="X499">
        <v>16</v>
      </c>
      <c r="Y499">
        <v>18</v>
      </c>
      <c r="Z499">
        <v>13</v>
      </c>
      <c r="AA499">
        <v>12</v>
      </c>
      <c r="AB499">
        <v>14</v>
      </c>
      <c r="AC499">
        <v>15</v>
      </c>
      <c r="AD499">
        <v>11</v>
      </c>
      <c r="AE499">
        <v>16</v>
      </c>
      <c r="AF499">
        <v>16</v>
      </c>
      <c r="AG499">
        <v>0</v>
      </c>
      <c r="AH499">
        <v>240.69</v>
      </c>
    </row>
    <row r="500" spans="1:34">
      <c r="A500" t="s">
        <v>2317</v>
      </c>
      <c r="B500" s="5" t="str">
        <f>VLOOKUP(C500,[1]Sheet1!$C$2:$D$4112,2,FALSE)</f>
        <v>Conserved hypotheticals</v>
      </c>
      <c r="C500" t="s">
        <v>2320</v>
      </c>
      <c r="D500" t="s">
        <v>2318</v>
      </c>
      <c r="E500" t="s">
        <v>2319</v>
      </c>
      <c r="F500">
        <v>10.083</v>
      </c>
      <c r="G500">
        <v>77.400000000000006</v>
      </c>
      <c r="H500">
        <v>27.041450000000001</v>
      </c>
      <c r="I500">
        <v>25.976769999999998</v>
      </c>
      <c r="J500">
        <v>27.71293</v>
      </c>
      <c r="K500">
        <v>26.99335</v>
      </c>
      <c r="L500">
        <v>24.521329999999999</v>
      </c>
      <c r="M500">
        <v>28.396439999999998</v>
      </c>
      <c r="N500">
        <v>26.3736</v>
      </c>
      <c r="O500">
        <v>26.717379999999999</v>
      </c>
      <c r="P500">
        <v>27.65785</v>
      </c>
      <c r="Q500">
        <v>26.722989999999999</v>
      </c>
      <c r="R500">
        <v>25.823889999999999</v>
      </c>
      <c r="S500">
        <v>26.078710000000001</v>
      </c>
      <c r="T500">
        <v>4</v>
      </c>
      <c r="U500">
        <v>4</v>
      </c>
      <c r="V500">
        <v>2</v>
      </c>
      <c r="W500">
        <v>3</v>
      </c>
      <c r="X500">
        <v>1</v>
      </c>
      <c r="Y500">
        <v>3</v>
      </c>
      <c r="Z500">
        <v>2</v>
      </c>
      <c r="AA500">
        <v>2</v>
      </c>
      <c r="AB500">
        <v>2</v>
      </c>
      <c r="AC500">
        <v>3</v>
      </c>
      <c r="AD500">
        <v>1</v>
      </c>
      <c r="AE500">
        <v>2</v>
      </c>
      <c r="AF500">
        <v>3</v>
      </c>
      <c r="AG500">
        <v>0</v>
      </c>
      <c r="AH500">
        <v>104.87</v>
      </c>
    </row>
    <row r="501" spans="1:34">
      <c r="A501" t="s">
        <v>2321</v>
      </c>
      <c r="B501" s="5" t="str">
        <f>VLOOKUP(C501,[1]Sheet1!$C$2:$D$4112,2,FALSE)</f>
        <v>intermediary metabolism and respiration</v>
      </c>
      <c r="C501" t="s">
        <v>2324</v>
      </c>
      <c r="D501" t="s">
        <v>2322</v>
      </c>
      <c r="E501" t="s">
        <v>2323</v>
      </c>
      <c r="F501">
        <v>31.077000000000002</v>
      </c>
      <c r="G501">
        <v>13.6</v>
      </c>
      <c r="H501">
        <v>21.81812</v>
      </c>
      <c r="I501">
        <v>21.80377</v>
      </c>
      <c r="J501">
        <v>21.813590000000001</v>
      </c>
      <c r="K501">
        <v>21.78839</v>
      </c>
      <c r="L501">
        <v>18.09918</v>
      </c>
      <c r="M501">
        <v>19.619969999999999</v>
      </c>
      <c r="N501">
        <v>18.11842</v>
      </c>
      <c r="O501">
        <v>20.723839999999999</v>
      </c>
      <c r="P501">
        <v>19.1616</v>
      </c>
      <c r="Q501">
        <v>18.815439999999999</v>
      </c>
      <c r="R501">
        <v>19.949210000000001</v>
      </c>
      <c r="S501">
        <v>20.819559999999999</v>
      </c>
      <c r="T501">
        <v>3</v>
      </c>
      <c r="U501">
        <v>2</v>
      </c>
      <c r="V501">
        <v>3</v>
      </c>
      <c r="W501">
        <v>2</v>
      </c>
      <c r="X501">
        <v>2</v>
      </c>
      <c r="Y501">
        <v>3</v>
      </c>
      <c r="Z501">
        <v>2</v>
      </c>
      <c r="AA501">
        <v>2</v>
      </c>
      <c r="AB501">
        <v>2</v>
      </c>
      <c r="AC501">
        <v>1</v>
      </c>
      <c r="AD501">
        <v>2</v>
      </c>
      <c r="AE501">
        <v>3</v>
      </c>
      <c r="AF501">
        <v>3</v>
      </c>
      <c r="AG501">
        <v>0</v>
      </c>
      <c r="AH501">
        <v>6.6119000000000003</v>
      </c>
    </row>
    <row r="502" spans="1:34">
      <c r="A502" t="s">
        <v>2325</v>
      </c>
      <c r="B502" s="5" t="str">
        <f>VLOOKUP(C502,[1]Sheet1!$C$2:$D$4112,2,FALSE)</f>
        <v>lipid metabolism</v>
      </c>
      <c r="C502" t="s">
        <v>2328</v>
      </c>
      <c r="D502" t="s">
        <v>2326</v>
      </c>
      <c r="E502" t="s">
        <v>2327</v>
      </c>
      <c r="F502">
        <v>431.54</v>
      </c>
      <c r="G502">
        <v>20.100000000000001</v>
      </c>
      <c r="H502">
        <v>22.07591</v>
      </c>
      <c r="I502">
        <v>23.968250000000001</v>
      </c>
      <c r="J502">
        <v>24.628229999999999</v>
      </c>
      <c r="K502">
        <v>24.298169999999999</v>
      </c>
      <c r="L502">
        <v>20.296029999999998</v>
      </c>
      <c r="M502">
        <v>24.503730000000001</v>
      </c>
      <c r="N502">
        <v>19.115690000000001</v>
      </c>
      <c r="O502">
        <v>22.14725</v>
      </c>
      <c r="P502">
        <v>22.48198</v>
      </c>
      <c r="Q502">
        <v>20.825469999999999</v>
      </c>
      <c r="R502">
        <v>23.504100000000001</v>
      </c>
      <c r="S502">
        <v>21.969370000000001</v>
      </c>
      <c r="T502">
        <v>30</v>
      </c>
      <c r="U502">
        <v>5</v>
      </c>
      <c r="V502">
        <v>16</v>
      </c>
      <c r="W502">
        <v>15</v>
      </c>
      <c r="X502">
        <v>15</v>
      </c>
      <c r="Y502">
        <v>12</v>
      </c>
      <c r="Z502">
        <v>16</v>
      </c>
      <c r="AA502">
        <v>1</v>
      </c>
      <c r="AB502">
        <v>8</v>
      </c>
      <c r="AC502">
        <v>3</v>
      </c>
      <c r="AD502">
        <v>2</v>
      </c>
      <c r="AE502">
        <v>16</v>
      </c>
      <c r="AF502">
        <v>9</v>
      </c>
      <c r="AG502">
        <v>0</v>
      </c>
      <c r="AH502">
        <v>151.59</v>
      </c>
    </row>
    <row r="503" spans="1:34">
      <c r="A503" t="s">
        <v>2329</v>
      </c>
      <c r="B503" s="5" t="str">
        <f>VLOOKUP(C503,[1]Sheet1!$C$2:$D$4112,2,FALSE)</f>
        <v>cell wall and cell processes</v>
      </c>
      <c r="C503" t="s">
        <v>2332</v>
      </c>
      <c r="D503" t="s">
        <v>2330</v>
      </c>
      <c r="E503" t="s">
        <v>2331</v>
      </c>
      <c r="F503">
        <v>35.283999999999999</v>
      </c>
      <c r="G503">
        <v>13</v>
      </c>
      <c r="H503">
        <v>23.643170000000001</v>
      </c>
      <c r="I503">
        <v>19.228290000000001</v>
      </c>
      <c r="J503">
        <v>23.098690000000001</v>
      </c>
      <c r="K503">
        <v>22.438580000000002</v>
      </c>
      <c r="L503">
        <v>18.806609999999999</v>
      </c>
      <c r="M503">
        <v>22.885840000000002</v>
      </c>
      <c r="N503">
        <v>19.499140000000001</v>
      </c>
      <c r="O503">
        <v>22.946079999999998</v>
      </c>
      <c r="P503">
        <v>21.988430000000001</v>
      </c>
      <c r="Q503">
        <v>19.455259999999999</v>
      </c>
      <c r="R503">
        <v>18.303360000000001</v>
      </c>
      <c r="S503">
        <v>19.058160000000001</v>
      </c>
      <c r="T503">
        <v>3</v>
      </c>
      <c r="U503">
        <v>1</v>
      </c>
      <c r="V503">
        <v>0</v>
      </c>
      <c r="W503">
        <v>1</v>
      </c>
      <c r="X503">
        <v>1</v>
      </c>
      <c r="Y503">
        <v>2</v>
      </c>
      <c r="Z503">
        <v>1</v>
      </c>
      <c r="AA503">
        <v>1</v>
      </c>
      <c r="AB503">
        <v>1</v>
      </c>
      <c r="AC503">
        <v>1</v>
      </c>
      <c r="AD503">
        <v>1</v>
      </c>
      <c r="AE503">
        <v>2</v>
      </c>
      <c r="AF503">
        <v>0</v>
      </c>
      <c r="AG503">
        <v>0</v>
      </c>
      <c r="AH503">
        <v>66.367000000000004</v>
      </c>
    </row>
    <row r="504" spans="1:34">
      <c r="A504" t="s">
        <v>2333</v>
      </c>
      <c r="B504" s="5" t="str">
        <f>VLOOKUP(C504,[1]Sheet1!$C$2:$D$4112,2,FALSE)</f>
        <v>Conserved hypotheticals</v>
      </c>
      <c r="C504" t="s">
        <v>2336</v>
      </c>
      <c r="D504" t="s">
        <v>2334</v>
      </c>
      <c r="E504" t="s">
        <v>2335</v>
      </c>
      <c r="F504">
        <v>14.814</v>
      </c>
      <c r="G504">
        <v>66.400000000000006</v>
      </c>
      <c r="H504">
        <v>23.90802</v>
      </c>
      <c r="I504">
        <v>22.88729</v>
      </c>
      <c r="J504">
        <v>22.495480000000001</v>
      </c>
      <c r="K504">
        <v>23.947800000000001</v>
      </c>
      <c r="L504">
        <v>23.726089999999999</v>
      </c>
      <c r="M504">
        <v>22.71557</v>
      </c>
      <c r="N504">
        <v>23.010159999999999</v>
      </c>
      <c r="O504">
        <v>24.32574</v>
      </c>
      <c r="P504">
        <v>23.872579999999999</v>
      </c>
      <c r="Q504">
        <v>24.146550000000001</v>
      </c>
      <c r="R504">
        <v>23.730340000000002</v>
      </c>
      <c r="S504">
        <v>23.206980000000001</v>
      </c>
      <c r="T504">
        <v>8</v>
      </c>
      <c r="U504">
        <v>7</v>
      </c>
      <c r="V504">
        <v>2</v>
      </c>
      <c r="W504">
        <v>6</v>
      </c>
      <c r="X504">
        <v>5</v>
      </c>
      <c r="Y504">
        <v>4</v>
      </c>
      <c r="Z504">
        <v>2</v>
      </c>
      <c r="AA504">
        <v>2</v>
      </c>
      <c r="AB504">
        <v>2</v>
      </c>
      <c r="AC504">
        <v>3</v>
      </c>
      <c r="AD504">
        <v>3</v>
      </c>
      <c r="AE504">
        <v>5</v>
      </c>
      <c r="AF504">
        <v>4</v>
      </c>
      <c r="AG504">
        <v>0</v>
      </c>
      <c r="AH504">
        <v>21.652999999999999</v>
      </c>
    </row>
    <row r="505" spans="1:34">
      <c r="A505" t="s">
        <v>2337</v>
      </c>
      <c r="B505" s="5" t="str">
        <f>VLOOKUP(C505,[1]Sheet1!$C$2:$D$4112,2,FALSE)</f>
        <v>intermediary metabolism and respiration</v>
      </c>
      <c r="C505" t="s">
        <v>2338</v>
      </c>
      <c r="D505" t="s">
        <v>206</v>
      </c>
      <c r="E505" t="s">
        <v>207</v>
      </c>
      <c r="F505">
        <v>26.626999999999999</v>
      </c>
      <c r="G505">
        <v>22.2</v>
      </c>
      <c r="H505">
        <v>22.503509999999999</v>
      </c>
      <c r="I505">
        <v>20.645520000000001</v>
      </c>
      <c r="J505">
        <v>23.808630000000001</v>
      </c>
      <c r="K505">
        <v>22.496040000000001</v>
      </c>
      <c r="L505">
        <v>18.975370000000002</v>
      </c>
      <c r="M505">
        <v>19.31963</v>
      </c>
      <c r="N505">
        <v>19.32244</v>
      </c>
      <c r="O505">
        <v>19.652550000000002</v>
      </c>
      <c r="P505">
        <v>18.95467</v>
      </c>
      <c r="Q505">
        <v>19.280729999999998</v>
      </c>
      <c r="R505">
        <v>16.881869999999999</v>
      </c>
      <c r="S505">
        <v>19.623139999999999</v>
      </c>
      <c r="T505">
        <v>4</v>
      </c>
      <c r="U505">
        <v>1</v>
      </c>
      <c r="V505">
        <v>1</v>
      </c>
      <c r="W505">
        <v>1</v>
      </c>
      <c r="X505">
        <v>1</v>
      </c>
      <c r="Y505">
        <v>3</v>
      </c>
      <c r="Z505">
        <v>2</v>
      </c>
      <c r="AA505">
        <v>0</v>
      </c>
      <c r="AB505">
        <v>0</v>
      </c>
      <c r="AC505">
        <v>1</v>
      </c>
      <c r="AD505">
        <v>0</v>
      </c>
      <c r="AE505">
        <v>1</v>
      </c>
      <c r="AF505">
        <v>0</v>
      </c>
      <c r="AG505">
        <v>0</v>
      </c>
      <c r="AH505">
        <v>46.820999999999998</v>
      </c>
    </row>
    <row r="506" spans="1:34">
      <c r="A506" t="s">
        <v>2339</v>
      </c>
      <c r="B506" s="5" t="str">
        <f>VLOOKUP(C506,[1]Sheet1!$C$2:$D$4112,2,FALSE)</f>
        <v>lipid metabolism</v>
      </c>
      <c r="C506" t="s">
        <v>2342</v>
      </c>
      <c r="D506" t="s">
        <v>2340</v>
      </c>
      <c r="E506" t="s">
        <v>2341</v>
      </c>
      <c r="F506">
        <v>59.892000000000003</v>
      </c>
      <c r="G506">
        <v>61.2</v>
      </c>
      <c r="H506">
        <v>23.045670000000001</v>
      </c>
      <c r="I506">
        <v>23.631900000000002</v>
      </c>
      <c r="J506">
        <v>23.50337</v>
      </c>
      <c r="K506">
        <v>24.422969999999999</v>
      </c>
      <c r="L506">
        <v>21.375489999999999</v>
      </c>
      <c r="M506">
        <v>24.021830000000001</v>
      </c>
      <c r="N506">
        <v>22.929849999999998</v>
      </c>
      <c r="O506">
        <v>23.927779999999998</v>
      </c>
      <c r="P506">
        <v>23.456890000000001</v>
      </c>
      <c r="Q506">
        <v>23.600930000000002</v>
      </c>
      <c r="R506">
        <v>23.622990000000001</v>
      </c>
      <c r="S506">
        <v>23.204229999999999</v>
      </c>
      <c r="T506">
        <v>20</v>
      </c>
      <c r="U506">
        <v>8</v>
      </c>
      <c r="V506">
        <v>10</v>
      </c>
      <c r="W506">
        <v>12</v>
      </c>
      <c r="X506">
        <v>11</v>
      </c>
      <c r="Y506">
        <v>10</v>
      </c>
      <c r="Z506">
        <v>9</v>
      </c>
      <c r="AA506">
        <v>5</v>
      </c>
      <c r="AB506">
        <v>8</v>
      </c>
      <c r="AC506">
        <v>10</v>
      </c>
      <c r="AD506">
        <v>6</v>
      </c>
      <c r="AE506">
        <v>15</v>
      </c>
      <c r="AF506">
        <v>13</v>
      </c>
      <c r="AG506">
        <v>0</v>
      </c>
      <c r="AH506">
        <v>180.83</v>
      </c>
    </row>
    <row r="507" spans="1:34">
      <c r="A507" t="s">
        <v>2343</v>
      </c>
      <c r="B507" s="5" t="str">
        <f>VLOOKUP(C507,[1]Sheet1!$C$2:$D$4112,2,FALSE)</f>
        <v>intermediary metabolism and respiration</v>
      </c>
      <c r="C507" t="s">
        <v>2346</v>
      </c>
      <c r="D507" t="s">
        <v>2344</v>
      </c>
      <c r="E507" t="s">
        <v>2345</v>
      </c>
      <c r="F507">
        <v>32.441000000000003</v>
      </c>
      <c r="G507">
        <v>39.6</v>
      </c>
      <c r="H507">
        <v>21.962789999999998</v>
      </c>
      <c r="I507">
        <v>21.440149999999999</v>
      </c>
      <c r="J507">
        <v>22.31269</v>
      </c>
      <c r="K507">
        <v>22.969000000000001</v>
      </c>
      <c r="L507">
        <v>21.04627</v>
      </c>
      <c r="M507">
        <v>22.727900000000002</v>
      </c>
      <c r="N507">
        <v>20.33156</v>
      </c>
      <c r="O507">
        <v>22.59366</v>
      </c>
      <c r="P507">
        <v>18.35941</v>
      </c>
      <c r="Q507">
        <v>22.429970000000001</v>
      </c>
      <c r="R507">
        <v>21.51764</v>
      </c>
      <c r="S507">
        <v>19.950489999999999</v>
      </c>
      <c r="T507">
        <v>8</v>
      </c>
      <c r="U507">
        <v>6</v>
      </c>
      <c r="V507">
        <v>2</v>
      </c>
      <c r="W507">
        <v>5</v>
      </c>
      <c r="X507">
        <v>5</v>
      </c>
      <c r="Y507">
        <v>7</v>
      </c>
      <c r="Z507">
        <v>5</v>
      </c>
      <c r="AA507">
        <v>2</v>
      </c>
      <c r="AB507">
        <v>3</v>
      </c>
      <c r="AC507">
        <v>1</v>
      </c>
      <c r="AD507">
        <v>2</v>
      </c>
      <c r="AE507">
        <v>5</v>
      </c>
      <c r="AF507">
        <v>2</v>
      </c>
      <c r="AG507">
        <v>0</v>
      </c>
      <c r="AH507">
        <v>63.436</v>
      </c>
    </row>
    <row r="508" spans="1:34">
      <c r="A508" t="s">
        <v>2347</v>
      </c>
      <c r="B508" s="5" t="str">
        <f>VLOOKUP(C508,[1]Sheet1!$C$2:$D$4112,2,FALSE)</f>
        <v>intermediary metabolism and respiration</v>
      </c>
      <c r="C508" t="s">
        <v>2350</v>
      </c>
      <c r="D508" t="s">
        <v>2348</v>
      </c>
      <c r="E508" t="s">
        <v>2349</v>
      </c>
      <c r="F508">
        <v>54.015000000000001</v>
      </c>
      <c r="G508">
        <v>47.9</v>
      </c>
      <c r="H508">
        <v>24.890370000000001</v>
      </c>
      <c r="I508">
        <v>24.279229999999998</v>
      </c>
      <c r="J508">
        <v>24.957750000000001</v>
      </c>
      <c r="K508">
        <v>25.30274</v>
      </c>
      <c r="L508">
        <v>24.749040000000001</v>
      </c>
      <c r="M508">
        <v>26.3201</v>
      </c>
      <c r="N508">
        <v>23.965340000000001</v>
      </c>
      <c r="O508">
        <v>25.492470000000001</v>
      </c>
      <c r="P508">
        <v>24.780619999999999</v>
      </c>
      <c r="Q508">
        <v>25.23235</v>
      </c>
      <c r="R508">
        <v>23.18056</v>
      </c>
      <c r="S508">
        <v>24.445630000000001</v>
      </c>
      <c r="T508">
        <v>13</v>
      </c>
      <c r="U508">
        <v>6</v>
      </c>
      <c r="V508">
        <v>4</v>
      </c>
      <c r="W508">
        <v>6</v>
      </c>
      <c r="X508">
        <v>9</v>
      </c>
      <c r="Y508">
        <v>9</v>
      </c>
      <c r="Z508">
        <v>8</v>
      </c>
      <c r="AA508">
        <v>3</v>
      </c>
      <c r="AB508">
        <v>7</v>
      </c>
      <c r="AC508">
        <v>4</v>
      </c>
      <c r="AD508">
        <v>8</v>
      </c>
      <c r="AE508">
        <v>7</v>
      </c>
      <c r="AF508">
        <v>4</v>
      </c>
      <c r="AG508">
        <v>0</v>
      </c>
      <c r="AH508">
        <v>77.638000000000005</v>
      </c>
    </row>
    <row r="509" spans="1:34">
      <c r="A509" t="s">
        <v>2351</v>
      </c>
      <c r="B509" s="5" t="str">
        <f>VLOOKUP(C509,[1]Sheet1!$C$2:$D$4112,2,FALSE)</f>
        <v>cell wall and cell processes</v>
      </c>
      <c r="C509" t="s">
        <v>2354</v>
      </c>
      <c r="D509" t="s">
        <v>2352</v>
      </c>
      <c r="E509" t="s">
        <v>2353</v>
      </c>
      <c r="F509">
        <v>145.16999999999999</v>
      </c>
      <c r="G509">
        <v>22.5</v>
      </c>
      <c r="H509">
        <v>24.705880000000001</v>
      </c>
      <c r="I509">
        <v>23.316030000000001</v>
      </c>
      <c r="J509">
        <v>24.16254</v>
      </c>
      <c r="K509">
        <v>23.70335</v>
      </c>
      <c r="L509">
        <v>20.655080000000002</v>
      </c>
      <c r="M509">
        <v>23.09497</v>
      </c>
      <c r="N509">
        <v>22.875299999999999</v>
      </c>
      <c r="O509">
        <v>22.20335</v>
      </c>
      <c r="P509">
        <v>22.733550000000001</v>
      </c>
      <c r="Q509">
        <v>21.23987</v>
      </c>
      <c r="R509">
        <v>22.615739999999999</v>
      </c>
      <c r="S509">
        <v>23.00506</v>
      </c>
      <c r="T509">
        <v>16</v>
      </c>
      <c r="U509">
        <v>4</v>
      </c>
      <c r="V509">
        <v>8</v>
      </c>
      <c r="W509">
        <v>7</v>
      </c>
      <c r="X509">
        <v>10</v>
      </c>
      <c r="Y509">
        <v>7</v>
      </c>
      <c r="Z509">
        <v>9</v>
      </c>
      <c r="AA509">
        <v>2</v>
      </c>
      <c r="AB509">
        <v>5</v>
      </c>
      <c r="AC509">
        <v>3</v>
      </c>
      <c r="AD509">
        <v>3</v>
      </c>
      <c r="AE509">
        <v>8</v>
      </c>
      <c r="AF509">
        <v>2</v>
      </c>
      <c r="AG509">
        <v>0</v>
      </c>
      <c r="AH509">
        <v>124.67</v>
      </c>
    </row>
    <row r="510" spans="1:34">
      <c r="A510" t="s">
        <v>2355</v>
      </c>
      <c r="B510" s="5" t="str">
        <f>VLOOKUP(C510,[1]Sheet1!$C$2:$D$4112,2,FALSE)</f>
        <v>cell wall and cell processes</v>
      </c>
      <c r="C510" t="s">
        <v>2358</v>
      </c>
      <c r="D510" t="s">
        <v>2356</v>
      </c>
      <c r="E510" t="s">
        <v>2357</v>
      </c>
      <c r="F510">
        <v>31.558</v>
      </c>
      <c r="G510">
        <v>12.2</v>
      </c>
      <c r="H510">
        <v>21.360299999999999</v>
      </c>
      <c r="I510">
        <v>19.044840000000001</v>
      </c>
      <c r="J510">
        <v>20.194120000000002</v>
      </c>
      <c r="K510">
        <v>20.260639999999999</v>
      </c>
      <c r="L510">
        <v>18.609390000000001</v>
      </c>
      <c r="M510">
        <v>20.97645</v>
      </c>
      <c r="N510">
        <v>20.190200000000001</v>
      </c>
      <c r="O510">
        <v>20.124389999999998</v>
      </c>
      <c r="P510">
        <v>18.812519999999999</v>
      </c>
      <c r="Q510">
        <v>20.015170000000001</v>
      </c>
      <c r="R510">
        <v>18.838349999999998</v>
      </c>
      <c r="S510">
        <v>19.042660000000001</v>
      </c>
      <c r="T510">
        <v>2</v>
      </c>
      <c r="U510">
        <v>1</v>
      </c>
      <c r="V510">
        <v>0</v>
      </c>
      <c r="W510">
        <v>1</v>
      </c>
      <c r="X510">
        <v>2</v>
      </c>
      <c r="Y510">
        <v>0</v>
      </c>
      <c r="Z510">
        <v>2</v>
      </c>
      <c r="AA510">
        <v>0</v>
      </c>
      <c r="AB510">
        <v>1</v>
      </c>
      <c r="AC510">
        <v>1</v>
      </c>
      <c r="AD510">
        <v>0</v>
      </c>
      <c r="AE510">
        <v>0</v>
      </c>
      <c r="AF510">
        <v>1</v>
      </c>
      <c r="AG510">
        <v>0</v>
      </c>
      <c r="AH510">
        <v>3.7936999999999999</v>
      </c>
    </row>
    <row r="511" spans="1:34">
      <c r="A511" t="s">
        <v>2359</v>
      </c>
      <c r="B511" s="5" t="str">
        <f>VLOOKUP(C511,[1]Sheet1!$C$2:$D$4112,2,FALSE)</f>
        <v>Conserved hypotheticals</v>
      </c>
      <c r="C511" t="s">
        <v>2362</v>
      </c>
      <c r="D511" t="s">
        <v>2360</v>
      </c>
      <c r="E511" t="s">
        <v>2361</v>
      </c>
      <c r="F511">
        <v>29.774000000000001</v>
      </c>
      <c r="G511">
        <v>33</v>
      </c>
      <c r="H511">
        <v>23.139430000000001</v>
      </c>
      <c r="I511">
        <v>23.08034</v>
      </c>
      <c r="J511">
        <v>22.770040000000002</v>
      </c>
      <c r="K511">
        <v>24.11712</v>
      </c>
      <c r="L511">
        <v>18.384519999999998</v>
      </c>
      <c r="M511">
        <v>24.426880000000001</v>
      </c>
      <c r="N511">
        <v>23.104679999999998</v>
      </c>
      <c r="O511">
        <v>22.91377</v>
      </c>
      <c r="P511">
        <v>22.95065</v>
      </c>
      <c r="Q511">
        <v>23.50797</v>
      </c>
      <c r="R511">
        <v>22.70168</v>
      </c>
      <c r="S511">
        <v>20.88353</v>
      </c>
      <c r="T511">
        <v>5</v>
      </c>
      <c r="U511">
        <v>4</v>
      </c>
      <c r="V511">
        <v>5</v>
      </c>
      <c r="W511">
        <v>4</v>
      </c>
      <c r="X511">
        <v>5</v>
      </c>
      <c r="Y511">
        <v>0</v>
      </c>
      <c r="Z511">
        <v>4</v>
      </c>
      <c r="AA511">
        <v>3</v>
      </c>
      <c r="AB511">
        <v>5</v>
      </c>
      <c r="AC511">
        <v>4</v>
      </c>
      <c r="AD511">
        <v>4</v>
      </c>
      <c r="AE511">
        <v>5</v>
      </c>
      <c r="AF511">
        <v>4</v>
      </c>
      <c r="AG511">
        <v>0</v>
      </c>
      <c r="AH511">
        <v>42.116</v>
      </c>
    </row>
    <row r="512" spans="1:34">
      <c r="A512" t="s">
        <v>2363</v>
      </c>
      <c r="B512" s="5" t="str">
        <f>VLOOKUP(C512,[1]Sheet1!$C$2:$D$4112,2,FALSE)</f>
        <v>Conserved hypotheticals</v>
      </c>
      <c r="C512" t="s">
        <v>2366</v>
      </c>
      <c r="D512" t="s">
        <v>2364</v>
      </c>
      <c r="E512" t="s">
        <v>2365</v>
      </c>
      <c r="F512">
        <v>43.241</v>
      </c>
      <c r="G512">
        <v>7.4</v>
      </c>
      <c r="H512">
        <v>19.864139999999999</v>
      </c>
      <c r="I512">
        <v>19.25882</v>
      </c>
      <c r="J512">
        <v>19.352679999999999</v>
      </c>
      <c r="K512">
        <v>21.655519999999999</v>
      </c>
      <c r="L512">
        <v>17.757860000000001</v>
      </c>
      <c r="M512">
        <v>21.332429999999999</v>
      </c>
      <c r="N512">
        <v>20.46818</v>
      </c>
      <c r="O512">
        <v>20.024989999999999</v>
      </c>
      <c r="P512">
        <v>18.895399999999999</v>
      </c>
      <c r="Q512">
        <v>18.926469999999998</v>
      </c>
      <c r="R512">
        <v>20.33756</v>
      </c>
      <c r="S512">
        <v>19.082170000000001</v>
      </c>
      <c r="T512">
        <v>2</v>
      </c>
      <c r="U512">
        <v>2</v>
      </c>
      <c r="V512">
        <v>1</v>
      </c>
      <c r="W512">
        <v>2</v>
      </c>
      <c r="X512">
        <v>2</v>
      </c>
      <c r="Y512">
        <v>0</v>
      </c>
      <c r="Z512">
        <v>2</v>
      </c>
      <c r="AA512">
        <v>0</v>
      </c>
      <c r="AB512">
        <v>2</v>
      </c>
      <c r="AC512">
        <v>2</v>
      </c>
      <c r="AD512">
        <v>1</v>
      </c>
      <c r="AE512">
        <v>2</v>
      </c>
      <c r="AF512">
        <v>0</v>
      </c>
      <c r="AG512">
        <v>0</v>
      </c>
      <c r="AH512">
        <v>19.939</v>
      </c>
    </row>
    <row r="513" spans="1:34">
      <c r="A513" t="s">
        <v>2367</v>
      </c>
      <c r="B513" s="5" t="str">
        <f>VLOOKUP(C513,[1]Sheet1!$C$2:$D$4112,2,FALSE)</f>
        <v>intermediary metabolism and respiration</v>
      </c>
      <c r="C513" t="s">
        <v>2370</v>
      </c>
      <c r="D513" t="s">
        <v>2368</v>
      </c>
      <c r="E513" t="s">
        <v>2369</v>
      </c>
      <c r="F513">
        <v>32.186</v>
      </c>
      <c r="G513">
        <v>41.2</v>
      </c>
      <c r="H513">
        <v>27.243539999999999</v>
      </c>
      <c r="I513">
        <v>26.83437</v>
      </c>
      <c r="J513">
        <v>26.284559999999999</v>
      </c>
      <c r="K513">
        <v>28.27347</v>
      </c>
      <c r="L513">
        <v>26.332550000000001</v>
      </c>
      <c r="M513">
        <v>28.18966</v>
      </c>
      <c r="N513">
        <v>26.77618</v>
      </c>
      <c r="O513">
        <v>28.175789999999999</v>
      </c>
      <c r="P513">
        <v>26.766739999999999</v>
      </c>
      <c r="Q513">
        <v>28.52017</v>
      </c>
      <c r="R513">
        <v>26.983160000000002</v>
      </c>
      <c r="S513">
        <v>25.989889999999999</v>
      </c>
      <c r="T513">
        <v>10</v>
      </c>
      <c r="U513">
        <v>10</v>
      </c>
      <c r="V513">
        <v>8</v>
      </c>
      <c r="W513">
        <v>9</v>
      </c>
      <c r="X513">
        <v>7</v>
      </c>
      <c r="Y513">
        <v>8</v>
      </c>
      <c r="Z513">
        <v>9</v>
      </c>
      <c r="AA513">
        <v>8</v>
      </c>
      <c r="AB513">
        <v>8</v>
      </c>
      <c r="AC513">
        <v>8</v>
      </c>
      <c r="AD513">
        <v>8</v>
      </c>
      <c r="AE513">
        <v>9</v>
      </c>
      <c r="AF513">
        <v>9</v>
      </c>
      <c r="AG513">
        <v>0</v>
      </c>
      <c r="AH513">
        <v>158.57</v>
      </c>
    </row>
    <row r="514" spans="1:34">
      <c r="A514" t="s">
        <v>2371</v>
      </c>
      <c r="B514" s="5" t="str">
        <f>VLOOKUP(C514,[1]Sheet1!$C$2:$D$4112,2,FALSE)</f>
        <v>Conserved hypotheticals</v>
      </c>
      <c r="C514" t="s">
        <v>2374</v>
      </c>
      <c r="D514" t="s">
        <v>2372</v>
      </c>
      <c r="E514" t="s">
        <v>2373</v>
      </c>
      <c r="F514">
        <v>13.57</v>
      </c>
      <c r="G514">
        <v>50.8</v>
      </c>
      <c r="H514">
        <v>16.782129999999999</v>
      </c>
      <c r="I514">
        <v>17.464040000000001</v>
      </c>
      <c r="J514">
        <v>16.970510000000001</v>
      </c>
      <c r="K514">
        <v>20.003740000000001</v>
      </c>
      <c r="L514">
        <v>21.792449999999999</v>
      </c>
      <c r="M514">
        <v>19.54008</v>
      </c>
      <c r="N514">
        <v>19.01699</v>
      </c>
      <c r="O514">
        <v>18.100110000000001</v>
      </c>
      <c r="P514">
        <v>17.806439999999998</v>
      </c>
      <c r="Q514">
        <v>18.081399999999999</v>
      </c>
      <c r="R514">
        <v>19.886990000000001</v>
      </c>
      <c r="S514">
        <v>18.29392</v>
      </c>
      <c r="T514">
        <v>7</v>
      </c>
      <c r="U514">
        <v>4</v>
      </c>
      <c r="V514">
        <v>1</v>
      </c>
      <c r="W514">
        <v>5</v>
      </c>
      <c r="X514">
        <v>3</v>
      </c>
      <c r="Y514">
        <v>7</v>
      </c>
      <c r="Z514">
        <v>3</v>
      </c>
      <c r="AA514">
        <v>1</v>
      </c>
      <c r="AB514">
        <v>3</v>
      </c>
      <c r="AC514">
        <v>1</v>
      </c>
      <c r="AD514">
        <v>3</v>
      </c>
      <c r="AE514">
        <v>3</v>
      </c>
      <c r="AF514">
        <v>2</v>
      </c>
      <c r="AG514">
        <v>0</v>
      </c>
      <c r="AH514">
        <v>39.021999999999998</v>
      </c>
    </row>
    <row r="515" spans="1:34">
      <c r="A515" t="s">
        <v>2375</v>
      </c>
      <c r="B515" s="5" t="str">
        <f>VLOOKUP(C515,[1]Sheet1!$C$2:$D$4112,2,FALSE)</f>
        <v>cell wall and cell processes</v>
      </c>
      <c r="C515" t="s">
        <v>2378</v>
      </c>
      <c r="D515" t="s">
        <v>2376</v>
      </c>
      <c r="E515" t="s">
        <v>2377</v>
      </c>
      <c r="F515">
        <v>26.018999999999998</v>
      </c>
      <c r="G515">
        <v>15.6</v>
      </c>
      <c r="H515">
        <v>19.5867</v>
      </c>
      <c r="I515">
        <v>18.529959999999999</v>
      </c>
      <c r="J515">
        <v>19.432449999999999</v>
      </c>
      <c r="K515">
        <v>18.600339999999999</v>
      </c>
      <c r="L515">
        <v>22.184290000000001</v>
      </c>
      <c r="M515">
        <v>17.558319999999998</v>
      </c>
      <c r="N515">
        <v>19.339459999999999</v>
      </c>
      <c r="O515">
        <v>19.2851</v>
      </c>
      <c r="P515">
        <v>19.404699999999998</v>
      </c>
      <c r="Q515">
        <v>19.521879999999999</v>
      </c>
      <c r="R515">
        <v>17.357410000000002</v>
      </c>
      <c r="S515">
        <v>19.997689999999999</v>
      </c>
      <c r="T515">
        <v>4</v>
      </c>
      <c r="U515">
        <v>3</v>
      </c>
      <c r="V515">
        <v>1</v>
      </c>
      <c r="W515">
        <v>3</v>
      </c>
      <c r="X515">
        <v>2</v>
      </c>
      <c r="Y515">
        <v>3</v>
      </c>
      <c r="Z515">
        <v>3</v>
      </c>
      <c r="AA515">
        <v>1</v>
      </c>
      <c r="AB515">
        <v>2</v>
      </c>
      <c r="AC515">
        <v>1</v>
      </c>
      <c r="AD515">
        <v>1</v>
      </c>
      <c r="AE515">
        <v>2</v>
      </c>
      <c r="AF515">
        <v>2</v>
      </c>
      <c r="AG515">
        <v>0</v>
      </c>
      <c r="AH515">
        <v>43.152999999999999</v>
      </c>
    </row>
    <row r="516" spans="1:34">
      <c r="A516" t="s">
        <v>2379</v>
      </c>
      <c r="B516" s="5" t="str">
        <f>VLOOKUP(C516,[1]Sheet1!$C$2:$D$4112,2,FALSE)</f>
        <v>cell wall and cell processes</v>
      </c>
      <c r="C516" t="s">
        <v>2382</v>
      </c>
      <c r="D516" t="s">
        <v>2380</v>
      </c>
      <c r="E516" t="s">
        <v>2381</v>
      </c>
      <c r="F516">
        <v>22.658999999999999</v>
      </c>
      <c r="G516">
        <v>50.9</v>
      </c>
      <c r="H516">
        <v>17.562639999999998</v>
      </c>
      <c r="I516">
        <v>19.117519999999999</v>
      </c>
      <c r="J516">
        <v>18.523029999999999</v>
      </c>
      <c r="K516">
        <v>22.408049999999999</v>
      </c>
      <c r="L516">
        <v>22.189910000000001</v>
      </c>
      <c r="M516">
        <v>21.37931</v>
      </c>
      <c r="N516">
        <v>19.281359999999999</v>
      </c>
      <c r="O516">
        <v>22.762920000000001</v>
      </c>
      <c r="P516">
        <v>20.289459999999998</v>
      </c>
      <c r="Q516">
        <v>22.187429999999999</v>
      </c>
      <c r="R516">
        <v>21.654119999999999</v>
      </c>
      <c r="S516">
        <v>21.70054</v>
      </c>
      <c r="T516">
        <v>4</v>
      </c>
      <c r="U516">
        <v>0</v>
      </c>
      <c r="V516">
        <v>1</v>
      </c>
      <c r="W516">
        <v>1</v>
      </c>
      <c r="X516">
        <v>2</v>
      </c>
      <c r="Y516">
        <v>2</v>
      </c>
      <c r="Z516">
        <v>2</v>
      </c>
      <c r="AA516">
        <v>1</v>
      </c>
      <c r="AB516">
        <v>3</v>
      </c>
      <c r="AC516">
        <v>0</v>
      </c>
      <c r="AD516">
        <v>4</v>
      </c>
      <c r="AE516">
        <v>3</v>
      </c>
      <c r="AF516">
        <v>2</v>
      </c>
      <c r="AG516">
        <v>0</v>
      </c>
      <c r="AH516">
        <v>11.249000000000001</v>
      </c>
    </row>
    <row r="517" spans="1:34">
      <c r="A517" t="s">
        <v>2383</v>
      </c>
      <c r="B517" s="5" t="str">
        <f>VLOOKUP(C517,[1]Sheet1!$C$2:$D$4112,2,FALSE)</f>
        <v>Regulatory proteins</v>
      </c>
      <c r="C517" t="s">
        <v>2386</v>
      </c>
      <c r="D517" t="s">
        <v>2384</v>
      </c>
      <c r="E517" t="s">
        <v>2385</v>
      </c>
      <c r="F517">
        <v>21.411000000000001</v>
      </c>
      <c r="G517">
        <v>24.5</v>
      </c>
      <c r="H517">
        <v>18.772590000000001</v>
      </c>
      <c r="I517">
        <v>19.969609999999999</v>
      </c>
      <c r="J517">
        <v>18.77298</v>
      </c>
      <c r="K517">
        <v>18.77909</v>
      </c>
      <c r="L517">
        <v>16.53199</v>
      </c>
      <c r="M517">
        <v>20.27139</v>
      </c>
      <c r="N517">
        <v>19.186959999999999</v>
      </c>
      <c r="O517">
        <v>18.475560000000002</v>
      </c>
      <c r="P517">
        <v>20.078289999999999</v>
      </c>
      <c r="Q517">
        <v>18.527280000000001</v>
      </c>
      <c r="R517">
        <v>18.560479999999998</v>
      </c>
      <c r="S517">
        <v>19.230329999999999</v>
      </c>
      <c r="T517">
        <v>4</v>
      </c>
      <c r="U517">
        <v>1</v>
      </c>
      <c r="V517">
        <v>1</v>
      </c>
      <c r="W517">
        <v>1</v>
      </c>
      <c r="X517">
        <v>2</v>
      </c>
      <c r="Y517">
        <v>2</v>
      </c>
      <c r="Z517">
        <v>2</v>
      </c>
      <c r="AA517">
        <v>1</v>
      </c>
      <c r="AB517">
        <v>2</v>
      </c>
      <c r="AC517">
        <v>1</v>
      </c>
      <c r="AD517">
        <v>1</v>
      </c>
      <c r="AE517">
        <v>1</v>
      </c>
      <c r="AF517">
        <v>1</v>
      </c>
      <c r="AG517">
        <v>0</v>
      </c>
      <c r="AH517">
        <v>11.744999999999999</v>
      </c>
    </row>
    <row r="518" spans="1:34">
      <c r="A518" t="s">
        <v>2387</v>
      </c>
      <c r="B518" s="5" t="str">
        <f>VLOOKUP(C518,[1]Sheet1!$C$2:$D$4112,2,FALSE)</f>
        <v>Conserved hypotheticals</v>
      </c>
      <c r="C518" t="s">
        <v>2390</v>
      </c>
      <c r="D518" t="s">
        <v>2388</v>
      </c>
      <c r="E518" t="s">
        <v>2389</v>
      </c>
      <c r="F518">
        <v>8.5206</v>
      </c>
      <c r="G518">
        <v>65</v>
      </c>
      <c r="H518">
        <v>22.340170000000001</v>
      </c>
      <c r="I518">
        <v>20.793209999999998</v>
      </c>
      <c r="J518">
        <v>22.535689999999999</v>
      </c>
      <c r="K518">
        <v>20.275939999999999</v>
      </c>
      <c r="L518">
        <v>24.403670000000002</v>
      </c>
      <c r="M518">
        <v>20.84076</v>
      </c>
      <c r="N518">
        <v>21.754010000000001</v>
      </c>
      <c r="O518">
        <v>20.637589999999999</v>
      </c>
      <c r="P518">
        <v>21.860749999999999</v>
      </c>
      <c r="Q518">
        <v>19.54092</v>
      </c>
      <c r="R518">
        <v>22.790310000000002</v>
      </c>
      <c r="S518">
        <v>21.462789999999998</v>
      </c>
      <c r="T518">
        <v>5</v>
      </c>
      <c r="U518">
        <v>4</v>
      </c>
      <c r="V518">
        <v>2</v>
      </c>
      <c r="W518">
        <v>5</v>
      </c>
      <c r="X518">
        <v>5</v>
      </c>
      <c r="Y518">
        <v>5</v>
      </c>
      <c r="Z518">
        <v>3</v>
      </c>
      <c r="AA518">
        <v>3</v>
      </c>
      <c r="AB518">
        <v>3</v>
      </c>
      <c r="AC518">
        <v>2</v>
      </c>
      <c r="AD518">
        <v>0</v>
      </c>
      <c r="AE518">
        <v>5</v>
      </c>
      <c r="AF518">
        <v>3</v>
      </c>
      <c r="AG518">
        <v>0</v>
      </c>
      <c r="AH518">
        <v>90.924000000000007</v>
      </c>
    </row>
    <row r="519" spans="1:34">
      <c r="A519" t="s">
        <v>2391</v>
      </c>
      <c r="B519" s="5" t="str">
        <f>VLOOKUP(C519,[1]Sheet1!$C$2:$D$4112,2,FALSE)</f>
        <v>Conserved hypotheticals</v>
      </c>
      <c r="C519" t="s">
        <v>2394</v>
      </c>
      <c r="D519" t="s">
        <v>2392</v>
      </c>
      <c r="E519" t="s">
        <v>2393</v>
      </c>
      <c r="F519">
        <v>13.074</v>
      </c>
      <c r="G519">
        <v>30.6</v>
      </c>
      <c r="H519">
        <v>17.295359999999999</v>
      </c>
      <c r="I519">
        <v>17.485340000000001</v>
      </c>
      <c r="J519">
        <v>19.226610000000001</v>
      </c>
      <c r="K519">
        <v>19.630019999999998</v>
      </c>
      <c r="L519">
        <v>21.608740000000001</v>
      </c>
      <c r="M519">
        <v>19.760560000000002</v>
      </c>
      <c r="N519">
        <v>19.483930000000001</v>
      </c>
      <c r="O519">
        <v>18.016829999999999</v>
      </c>
      <c r="P519">
        <v>19.344080000000002</v>
      </c>
      <c r="Q519">
        <v>18.598269999999999</v>
      </c>
      <c r="R519">
        <v>20.09957</v>
      </c>
      <c r="S519">
        <v>18.336950000000002</v>
      </c>
      <c r="T519">
        <v>3</v>
      </c>
      <c r="U519">
        <v>2</v>
      </c>
      <c r="V519">
        <v>2</v>
      </c>
      <c r="W519">
        <v>2</v>
      </c>
      <c r="X519">
        <v>3</v>
      </c>
      <c r="Y519">
        <v>2</v>
      </c>
      <c r="Z519">
        <v>3</v>
      </c>
      <c r="AA519">
        <v>2</v>
      </c>
      <c r="AB519">
        <v>2</v>
      </c>
      <c r="AC519">
        <v>2</v>
      </c>
      <c r="AD519">
        <v>2</v>
      </c>
      <c r="AE519">
        <v>3</v>
      </c>
      <c r="AF519">
        <v>3</v>
      </c>
      <c r="AG519">
        <v>0</v>
      </c>
      <c r="AH519">
        <v>21.245000000000001</v>
      </c>
    </row>
    <row r="520" spans="1:34">
      <c r="A520" t="s">
        <v>2395</v>
      </c>
      <c r="B520" s="5" t="str">
        <f>VLOOKUP(C520,[1]Sheet1!$C$2:$D$4112,2,FALSE)</f>
        <v>Conserved hypotheticals</v>
      </c>
      <c r="C520" t="s">
        <v>2398</v>
      </c>
      <c r="D520" t="s">
        <v>2396</v>
      </c>
      <c r="E520" t="s">
        <v>2397</v>
      </c>
      <c r="F520">
        <v>14.087</v>
      </c>
      <c r="G520">
        <v>49.6</v>
      </c>
      <c r="H520">
        <v>21.07058</v>
      </c>
      <c r="I520">
        <v>19.599920000000001</v>
      </c>
      <c r="J520">
        <v>21.148119999999999</v>
      </c>
      <c r="K520">
        <v>21.126159999999999</v>
      </c>
      <c r="L520">
        <v>21.154430000000001</v>
      </c>
      <c r="M520">
        <v>22.198560000000001</v>
      </c>
      <c r="N520">
        <v>19.75432</v>
      </c>
      <c r="O520">
        <v>21.119969999999999</v>
      </c>
      <c r="P520">
        <v>20.498239999999999</v>
      </c>
      <c r="Q520">
        <v>21.521380000000001</v>
      </c>
      <c r="R520">
        <v>20.189419999999998</v>
      </c>
      <c r="S520">
        <v>19.12171</v>
      </c>
      <c r="T520">
        <v>4</v>
      </c>
      <c r="U520">
        <v>2</v>
      </c>
      <c r="V520">
        <v>1</v>
      </c>
      <c r="W520">
        <v>3</v>
      </c>
      <c r="X520">
        <v>2</v>
      </c>
      <c r="Y520">
        <v>3</v>
      </c>
      <c r="Z520">
        <v>2</v>
      </c>
      <c r="AA520">
        <v>1</v>
      </c>
      <c r="AB520">
        <v>2</v>
      </c>
      <c r="AC520">
        <v>2</v>
      </c>
      <c r="AD520">
        <v>2</v>
      </c>
      <c r="AE520">
        <v>2</v>
      </c>
      <c r="AF520">
        <v>1</v>
      </c>
      <c r="AG520">
        <v>0</v>
      </c>
      <c r="AH520">
        <v>33.600999999999999</v>
      </c>
    </row>
    <row r="521" spans="1:34">
      <c r="A521" t="s">
        <v>2399</v>
      </c>
      <c r="B521" s="5" t="str">
        <f>VLOOKUP(C521,[1]Sheet1!$C$2:$D$4112,2,FALSE)</f>
        <v>Conserved hypotheticals</v>
      </c>
      <c r="C521" t="s">
        <v>2402</v>
      </c>
      <c r="D521" t="s">
        <v>2400</v>
      </c>
      <c r="E521" t="s">
        <v>2401</v>
      </c>
      <c r="F521">
        <v>39.768999999999998</v>
      </c>
      <c r="G521">
        <v>30.8</v>
      </c>
      <c r="H521">
        <v>19.963100000000001</v>
      </c>
      <c r="I521">
        <v>18.929449999999999</v>
      </c>
      <c r="J521">
        <v>19.61214</v>
      </c>
      <c r="K521">
        <v>18.537939999999999</v>
      </c>
      <c r="L521">
        <v>21.439900000000002</v>
      </c>
      <c r="M521">
        <v>21.4712</v>
      </c>
      <c r="N521">
        <v>20.310659999999999</v>
      </c>
      <c r="O521">
        <v>18.788360000000001</v>
      </c>
      <c r="P521">
        <v>18.491520000000001</v>
      </c>
      <c r="Q521">
        <v>20.157080000000001</v>
      </c>
      <c r="R521">
        <v>22.201650000000001</v>
      </c>
      <c r="S521">
        <v>17.745190000000001</v>
      </c>
      <c r="T521">
        <v>7</v>
      </c>
      <c r="U521">
        <v>2</v>
      </c>
      <c r="V521">
        <v>1</v>
      </c>
      <c r="W521">
        <v>2</v>
      </c>
      <c r="X521">
        <v>0</v>
      </c>
      <c r="Y521">
        <v>6</v>
      </c>
      <c r="Z521">
        <v>3</v>
      </c>
      <c r="AA521">
        <v>0</v>
      </c>
      <c r="AB521">
        <v>0</v>
      </c>
      <c r="AC521">
        <v>0</v>
      </c>
      <c r="AD521">
        <v>0</v>
      </c>
      <c r="AE521">
        <v>2</v>
      </c>
      <c r="AF521">
        <v>1</v>
      </c>
      <c r="AG521">
        <v>0</v>
      </c>
      <c r="AH521">
        <v>32.542000000000002</v>
      </c>
    </row>
    <row r="522" spans="1:34">
      <c r="A522" t="s">
        <v>2403</v>
      </c>
      <c r="B522" s="5" t="str">
        <f>VLOOKUP(C522,[1]Sheet1!$C$2:$D$4112,2,FALSE)</f>
        <v>information pathways</v>
      </c>
      <c r="C522" t="s">
        <v>2406</v>
      </c>
      <c r="D522" t="s">
        <v>2404</v>
      </c>
      <c r="E522" t="s">
        <v>2405</v>
      </c>
      <c r="F522">
        <v>36.343000000000004</v>
      </c>
      <c r="G522">
        <v>25.4</v>
      </c>
      <c r="H522">
        <v>22.346219999999999</v>
      </c>
      <c r="I522">
        <v>21.960349999999998</v>
      </c>
      <c r="J522">
        <v>18.798480000000001</v>
      </c>
      <c r="K522">
        <v>21.04327</v>
      </c>
      <c r="L522">
        <v>17.993410000000001</v>
      </c>
      <c r="M522">
        <v>21.434049999999999</v>
      </c>
      <c r="N522">
        <v>22.67107</v>
      </c>
      <c r="O522">
        <v>21.90691</v>
      </c>
      <c r="P522">
        <v>22.279260000000001</v>
      </c>
      <c r="Q522">
        <v>22.024789999999999</v>
      </c>
      <c r="R522">
        <v>22.198440000000002</v>
      </c>
      <c r="S522">
        <v>19.248629999999999</v>
      </c>
      <c r="T522">
        <v>5</v>
      </c>
      <c r="U522">
        <v>1</v>
      </c>
      <c r="V522">
        <v>1</v>
      </c>
      <c r="W522">
        <v>2</v>
      </c>
      <c r="X522">
        <v>2</v>
      </c>
      <c r="Y522">
        <v>5</v>
      </c>
      <c r="Z522">
        <v>2</v>
      </c>
      <c r="AA522">
        <v>1</v>
      </c>
      <c r="AB522">
        <v>2</v>
      </c>
      <c r="AC522">
        <v>1</v>
      </c>
      <c r="AD522">
        <v>1</v>
      </c>
      <c r="AE522">
        <v>3</v>
      </c>
      <c r="AF522">
        <v>1</v>
      </c>
      <c r="AG522">
        <v>0</v>
      </c>
      <c r="AH522">
        <v>22.827000000000002</v>
      </c>
    </row>
    <row r="523" spans="1:34">
      <c r="A523" t="s">
        <v>2407</v>
      </c>
      <c r="B523" s="5" t="str">
        <f>VLOOKUP(C523,[1]Sheet1!$C$2:$D$4112,2,FALSE)</f>
        <v>Conserved hypotheticals</v>
      </c>
      <c r="C523" t="s">
        <v>2410</v>
      </c>
      <c r="D523" t="s">
        <v>2408</v>
      </c>
      <c r="E523" t="s">
        <v>2409</v>
      </c>
      <c r="F523">
        <v>24.574000000000002</v>
      </c>
      <c r="G523">
        <v>42.1</v>
      </c>
      <c r="H523">
        <v>23.31119</v>
      </c>
      <c r="I523">
        <v>23.26857</v>
      </c>
      <c r="J523">
        <v>22.83013</v>
      </c>
      <c r="K523">
        <v>23.928319999999999</v>
      </c>
      <c r="L523">
        <v>18.76202</v>
      </c>
      <c r="M523">
        <v>24.4222</v>
      </c>
      <c r="N523">
        <v>23.6572</v>
      </c>
      <c r="O523">
        <v>23.96208</v>
      </c>
      <c r="P523">
        <v>23.428290000000001</v>
      </c>
      <c r="Q523">
        <v>24.06981</v>
      </c>
      <c r="R523">
        <v>23.231629999999999</v>
      </c>
      <c r="S523">
        <v>22.141770000000001</v>
      </c>
      <c r="T523">
        <v>6</v>
      </c>
      <c r="U523">
        <v>4</v>
      </c>
      <c r="V523">
        <v>4</v>
      </c>
      <c r="W523">
        <v>4</v>
      </c>
      <c r="X523">
        <v>3</v>
      </c>
      <c r="Y523">
        <v>5</v>
      </c>
      <c r="Z523">
        <v>4</v>
      </c>
      <c r="AA523">
        <v>3</v>
      </c>
      <c r="AB523">
        <v>3</v>
      </c>
      <c r="AC523">
        <v>4</v>
      </c>
      <c r="AD523">
        <v>3</v>
      </c>
      <c r="AE523">
        <v>4</v>
      </c>
      <c r="AF523">
        <v>2</v>
      </c>
      <c r="AG523">
        <v>0</v>
      </c>
      <c r="AH523">
        <v>45.7</v>
      </c>
    </row>
    <row r="524" spans="1:34">
      <c r="A524" t="s">
        <v>2411</v>
      </c>
      <c r="B524" s="5" t="str">
        <f>VLOOKUP(C524,[1]Sheet1!$C$2:$D$4112,2,FALSE)</f>
        <v>Conserved hypotheticals</v>
      </c>
      <c r="C524" t="s">
        <v>2414</v>
      </c>
      <c r="D524" t="s">
        <v>2412</v>
      </c>
      <c r="E524" t="s">
        <v>2413</v>
      </c>
      <c r="F524">
        <v>22.774000000000001</v>
      </c>
      <c r="G524">
        <v>61.4</v>
      </c>
      <c r="H524">
        <v>22.874870000000001</v>
      </c>
      <c r="I524">
        <v>21.481089999999998</v>
      </c>
      <c r="J524">
        <v>21.484580000000001</v>
      </c>
      <c r="K524">
        <v>23.39048</v>
      </c>
      <c r="L524">
        <v>20.809709999999999</v>
      </c>
      <c r="M524">
        <v>24.15306</v>
      </c>
      <c r="N524">
        <v>21.664660000000001</v>
      </c>
      <c r="O524">
        <v>22.602270000000001</v>
      </c>
      <c r="P524">
        <v>21.87942</v>
      </c>
      <c r="Q524">
        <v>22.220960000000002</v>
      </c>
      <c r="R524">
        <v>22.085540000000002</v>
      </c>
      <c r="S524">
        <v>20.851859999999999</v>
      </c>
      <c r="T524">
        <v>9</v>
      </c>
      <c r="U524">
        <v>4</v>
      </c>
      <c r="V524">
        <v>2</v>
      </c>
      <c r="W524">
        <v>4</v>
      </c>
      <c r="X524">
        <v>6</v>
      </c>
      <c r="Y524">
        <v>8</v>
      </c>
      <c r="Z524">
        <v>6</v>
      </c>
      <c r="AA524">
        <v>1</v>
      </c>
      <c r="AB524">
        <v>3</v>
      </c>
      <c r="AC524">
        <v>1</v>
      </c>
      <c r="AD524">
        <v>2</v>
      </c>
      <c r="AE524">
        <v>4</v>
      </c>
      <c r="AF524">
        <v>4</v>
      </c>
      <c r="AG524">
        <v>0</v>
      </c>
      <c r="AH524">
        <v>25.006</v>
      </c>
    </row>
    <row r="525" spans="1:34">
      <c r="A525" t="s">
        <v>2415</v>
      </c>
      <c r="B525" s="5" t="str">
        <f>VLOOKUP(C525,[1]Sheet1!$C$2:$D$4112,2,FALSE)</f>
        <v>Conserved hypotheticals</v>
      </c>
      <c r="C525" t="s">
        <v>2418</v>
      </c>
      <c r="D525" t="s">
        <v>2416</v>
      </c>
      <c r="E525" t="s">
        <v>2417</v>
      </c>
      <c r="F525">
        <v>22.41</v>
      </c>
      <c r="G525">
        <v>36.700000000000003</v>
      </c>
      <c r="H525">
        <v>18.380510000000001</v>
      </c>
      <c r="I525">
        <v>19.648820000000001</v>
      </c>
      <c r="J525">
        <v>18.99391</v>
      </c>
      <c r="K525">
        <v>19.16076</v>
      </c>
      <c r="L525">
        <v>17.49034</v>
      </c>
      <c r="M525">
        <v>20.735790000000001</v>
      </c>
      <c r="N525">
        <v>19.041979999999999</v>
      </c>
      <c r="O525">
        <v>18.67972</v>
      </c>
      <c r="P525">
        <v>19.578499999999998</v>
      </c>
      <c r="Q525">
        <v>19.04956</v>
      </c>
      <c r="R525">
        <v>19.51135</v>
      </c>
      <c r="S525">
        <v>19.188559999999999</v>
      </c>
      <c r="T525">
        <v>4</v>
      </c>
      <c r="U525">
        <v>1</v>
      </c>
      <c r="V525">
        <v>1</v>
      </c>
      <c r="W525">
        <v>2</v>
      </c>
      <c r="X525">
        <v>2</v>
      </c>
      <c r="Y525">
        <v>2</v>
      </c>
      <c r="Z525">
        <v>2</v>
      </c>
      <c r="AA525">
        <v>1</v>
      </c>
      <c r="AB525">
        <v>1</v>
      </c>
      <c r="AC525">
        <v>0</v>
      </c>
      <c r="AD525">
        <v>1</v>
      </c>
      <c r="AE525">
        <v>2</v>
      </c>
      <c r="AF525">
        <v>2</v>
      </c>
      <c r="AG525">
        <v>0</v>
      </c>
      <c r="AH525">
        <v>17.411000000000001</v>
      </c>
    </row>
    <row r="526" spans="1:34">
      <c r="A526" t="s">
        <v>2419</v>
      </c>
      <c r="B526" s="5" t="str">
        <f>VLOOKUP(C526,[1]Sheet1!$C$2:$D$4112,2,FALSE)</f>
        <v>cell wall and cell processes</v>
      </c>
      <c r="C526" t="s">
        <v>2422</v>
      </c>
      <c r="D526" t="s">
        <v>2420</v>
      </c>
      <c r="E526" t="s">
        <v>2421</v>
      </c>
      <c r="F526">
        <v>16.402999999999999</v>
      </c>
      <c r="G526">
        <v>25</v>
      </c>
      <c r="H526">
        <v>23.900759999999998</v>
      </c>
      <c r="I526">
        <v>21.745049999999999</v>
      </c>
      <c r="J526">
        <v>25.07977</v>
      </c>
      <c r="K526">
        <v>23.15889</v>
      </c>
      <c r="L526">
        <v>16.987010000000001</v>
      </c>
      <c r="M526">
        <v>21.785959999999999</v>
      </c>
      <c r="N526">
        <v>18.44876</v>
      </c>
      <c r="O526">
        <v>22.25638</v>
      </c>
      <c r="P526">
        <v>23.876609999999999</v>
      </c>
      <c r="Q526">
        <v>20.895189999999999</v>
      </c>
      <c r="R526">
        <v>19.354399999999998</v>
      </c>
      <c r="S526">
        <v>23.57207</v>
      </c>
      <c r="T526">
        <v>2</v>
      </c>
      <c r="U526">
        <v>1</v>
      </c>
      <c r="V526">
        <v>1</v>
      </c>
      <c r="W526">
        <v>2</v>
      </c>
      <c r="X526">
        <v>2</v>
      </c>
      <c r="Y526">
        <v>0</v>
      </c>
      <c r="Z526">
        <v>1</v>
      </c>
      <c r="AA526">
        <v>1</v>
      </c>
      <c r="AB526">
        <v>1</v>
      </c>
      <c r="AC526">
        <v>1</v>
      </c>
      <c r="AD526">
        <v>2</v>
      </c>
      <c r="AE526">
        <v>1</v>
      </c>
      <c r="AF526">
        <v>2</v>
      </c>
      <c r="AG526">
        <v>0</v>
      </c>
      <c r="AH526">
        <v>87.350999999999999</v>
      </c>
    </row>
    <row r="527" spans="1:34">
      <c r="A527" t="s">
        <v>2423</v>
      </c>
      <c r="B527" s="5" t="str">
        <f>VLOOKUP(C527,[1]Sheet1!$C$2:$D$4112,2,FALSE)</f>
        <v>intermediary metabolism and respiration</v>
      </c>
      <c r="C527" t="s">
        <v>2426</v>
      </c>
      <c r="D527" t="s">
        <v>2424</v>
      </c>
      <c r="E527" t="s">
        <v>2425</v>
      </c>
      <c r="F527">
        <v>36.543999999999997</v>
      </c>
      <c r="G527">
        <v>79.099999999999994</v>
      </c>
      <c r="H527">
        <v>25.973050000000001</v>
      </c>
      <c r="I527">
        <v>25.999490000000002</v>
      </c>
      <c r="J527">
        <v>25.952380000000002</v>
      </c>
      <c r="K527">
        <v>26.972899999999999</v>
      </c>
      <c r="L527">
        <v>25.62689</v>
      </c>
      <c r="M527">
        <v>27.099689999999999</v>
      </c>
      <c r="N527">
        <v>26.562930000000001</v>
      </c>
      <c r="O527">
        <v>26.59206</v>
      </c>
      <c r="P527">
        <v>26.123429999999999</v>
      </c>
      <c r="Q527">
        <v>26.755569999999999</v>
      </c>
      <c r="R527">
        <v>26.899080000000001</v>
      </c>
      <c r="S527">
        <v>25.706959999999999</v>
      </c>
      <c r="T527">
        <v>20</v>
      </c>
      <c r="U527">
        <v>18</v>
      </c>
      <c r="V527">
        <v>13</v>
      </c>
      <c r="W527">
        <v>18</v>
      </c>
      <c r="X527">
        <v>16</v>
      </c>
      <c r="Y527">
        <v>17</v>
      </c>
      <c r="Z527">
        <v>19</v>
      </c>
      <c r="AA527">
        <v>9</v>
      </c>
      <c r="AB527">
        <v>14</v>
      </c>
      <c r="AC527">
        <v>15</v>
      </c>
      <c r="AD527">
        <v>12</v>
      </c>
      <c r="AE527">
        <v>19</v>
      </c>
      <c r="AF527">
        <v>18</v>
      </c>
      <c r="AG527">
        <v>0</v>
      </c>
      <c r="AH527">
        <v>323.31</v>
      </c>
    </row>
    <row r="528" spans="1:34">
      <c r="A528" t="s">
        <v>2427</v>
      </c>
      <c r="B528" s="5" t="s">
        <v>379</v>
      </c>
      <c r="D528" t="s">
        <v>2428</v>
      </c>
      <c r="F528">
        <v>198.85</v>
      </c>
      <c r="G528">
        <v>35.200000000000003</v>
      </c>
      <c r="H528">
        <v>25.675730000000001</v>
      </c>
      <c r="I528">
        <v>25.963560000000001</v>
      </c>
      <c r="J528">
        <v>26.010349999999999</v>
      </c>
      <c r="K528">
        <v>25.393619999999999</v>
      </c>
      <c r="L528">
        <v>23.182210000000001</v>
      </c>
      <c r="M528">
        <v>25.225750000000001</v>
      </c>
      <c r="N528">
        <v>25.84187</v>
      </c>
      <c r="O528">
        <v>24.772030000000001</v>
      </c>
      <c r="P528">
        <v>26.15615</v>
      </c>
      <c r="Q528">
        <v>23.54757</v>
      </c>
      <c r="R528">
        <v>25.533529999999999</v>
      </c>
      <c r="S528">
        <v>24.526479999999999</v>
      </c>
      <c r="T528">
        <v>1</v>
      </c>
      <c r="U528">
        <v>0</v>
      </c>
      <c r="V528">
        <v>0</v>
      </c>
      <c r="W528">
        <v>0</v>
      </c>
      <c r="X528">
        <v>1</v>
      </c>
      <c r="Y528">
        <v>0</v>
      </c>
      <c r="Z528">
        <v>1</v>
      </c>
      <c r="AA528">
        <v>0</v>
      </c>
      <c r="AB528">
        <v>0</v>
      </c>
      <c r="AC528">
        <v>0</v>
      </c>
      <c r="AD528">
        <v>0</v>
      </c>
      <c r="AE528">
        <v>1</v>
      </c>
      <c r="AF528">
        <v>1</v>
      </c>
      <c r="AG528">
        <v>0</v>
      </c>
      <c r="AH528">
        <v>249.4</v>
      </c>
    </row>
    <row r="529" spans="1:34">
      <c r="A529" t="s">
        <v>2429</v>
      </c>
      <c r="B529" s="5" t="str">
        <f>VLOOKUP(C529,[1]Sheet1!$C$2:$D$4112,2,FALSE)</f>
        <v>Conserved hypotheticals</v>
      </c>
      <c r="C529" t="s">
        <v>2432</v>
      </c>
      <c r="D529" t="s">
        <v>2430</v>
      </c>
      <c r="E529" t="s">
        <v>2431</v>
      </c>
      <c r="F529">
        <v>49.795000000000002</v>
      </c>
      <c r="G529">
        <v>34.200000000000003</v>
      </c>
      <c r="H529">
        <v>19.92943</v>
      </c>
      <c r="I529">
        <v>20.937760000000001</v>
      </c>
      <c r="J529">
        <v>19.545359999999999</v>
      </c>
      <c r="K529">
        <v>19.897020000000001</v>
      </c>
      <c r="L529">
        <v>23.475809999999999</v>
      </c>
      <c r="M529">
        <v>21.432880000000001</v>
      </c>
      <c r="N529">
        <v>20.602319999999999</v>
      </c>
      <c r="O529">
        <v>20.237480000000001</v>
      </c>
      <c r="P529">
        <v>19.348220000000001</v>
      </c>
      <c r="Q529">
        <v>20.232220000000002</v>
      </c>
      <c r="R529">
        <v>22.049499999999998</v>
      </c>
      <c r="S529">
        <v>20.24644</v>
      </c>
      <c r="T529">
        <v>12</v>
      </c>
      <c r="U529">
        <v>2</v>
      </c>
      <c r="V529">
        <v>2</v>
      </c>
      <c r="W529">
        <v>4</v>
      </c>
      <c r="X529">
        <v>3</v>
      </c>
      <c r="Y529">
        <v>12</v>
      </c>
      <c r="Z529">
        <v>4</v>
      </c>
      <c r="AA529">
        <v>2</v>
      </c>
      <c r="AB529">
        <v>3</v>
      </c>
      <c r="AC529">
        <v>1</v>
      </c>
      <c r="AD529">
        <v>2</v>
      </c>
      <c r="AE529">
        <v>6</v>
      </c>
      <c r="AF529">
        <v>4</v>
      </c>
      <c r="AG529">
        <v>0</v>
      </c>
      <c r="AH529">
        <v>245.46</v>
      </c>
    </row>
    <row r="530" spans="1:34">
      <c r="A530" t="s">
        <v>2433</v>
      </c>
      <c r="B530" s="5" t="str">
        <f>VLOOKUP(C530,[1]Sheet1!$C$2:$D$4112,2,FALSE)</f>
        <v>cell wall and cell processes</v>
      </c>
      <c r="C530" t="s">
        <v>2436</v>
      </c>
      <c r="D530" t="s">
        <v>2434</v>
      </c>
      <c r="E530" t="s">
        <v>2435</v>
      </c>
      <c r="F530">
        <v>35.795999999999999</v>
      </c>
      <c r="G530">
        <v>52.9</v>
      </c>
      <c r="H530">
        <v>26.56005</v>
      </c>
      <c r="I530">
        <v>26.57095</v>
      </c>
      <c r="J530">
        <v>26.345079999999999</v>
      </c>
      <c r="K530">
        <v>25.820460000000001</v>
      </c>
      <c r="L530">
        <v>22.307300000000001</v>
      </c>
      <c r="M530">
        <v>26.807590000000001</v>
      </c>
      <c r="N530">
        <v>26.423999999999999</v>
      </c>
      <c r="O530">
        <v>26.296420000000001</v>
      </c>
      <c r="P530">
        <v>26.199010000000001</v>
      </c>
      <c r="Q530">
        <v>25.78274</v>
      </c>
      <c r="R530">
        <v>25.741420000000002</v>
      </c>
      <c r="S530">
        <v>24.502400000000002</v>
      </c>
      <c r="T530">
        <v>10</v>
      </c>
      <c r="U530">
        <v>6</v>
      </c>
      <c r="V530">
        <v>7</v>
      </c>
      <c r="W530">
        <v>7</v>
      </c>
      <c r="X530">
        <v>7</v>
      </c>
      <c r="Y530">
        <v>5</v>
      </c>
      <c r="Z530">
        <v>5</v>
      </c>
      <c r="AA530">
        <v>7</v>
      </c>
      <c r="AB530">
        <v>6</v>
      </c>
      <c r="AC530">
        <v>6</v>
      </c>
      <c r="AD530">
        <v>5</v>
      </c>
      <c r="AE530">
        <v>7</v>
      </c>
      <c r="AF530">
        <v>5</v>
      </c>
      <c r="AG530">
        <v>0</v>
      </c>
      <c r="AH530">
        <v>200.27</v>
      </c>
    </row>
    <row r="531" spans="1:34">
      <c r="A531" t="s">
        <v>2437</v>
      </c>
      <c r="B531" s="5" t="str">
        <f>VLOOKUP(C531,[1]Sheet1!$C$2:$D$4112,2,FALSE)</f>
        <v>Conserved hypotheticals</v>
      </c>
      <c r="C531" t="s">
        <v>2440</v>
      </c>
      <c r="D531" t="s">
        <v>2438</v>
      </c>
      <c r="E531" t="s">
        <v>2439</v>
      </c>
      <c r="F531">
        <v>18.634</v>
      </c>
      <c r="G531">
        <v>97.2</v>
      </c>
      <c r="H531">
        <v>24.833110000000001</v>
      </c>
      <c r="I531">
        <v>24.989889999999999</v>
      </c>
      <c r="J531">
        <v>24.766629999999999</v>
      </c>
      <c r="K531">
        <v>26.28584</v>
      </c>
      <c r="L531">
        <v>25.097239999999999</v>
      </c>
      <c r="M531">
        <v>24.348269999999999</v>
      </c>
      <c r="N531">
        <v>24.67783</v>
      </c>
      <c r="O531">
        <v>27.494119999999999</v>
      </c>
      <c r="P531">
        <v>24.934090000000001</v>
      </c>
      <c r="Q531">
        <v>27.506879999999999</v>
      </c>
      <c r="R531">
        <v>23.916979999999999</v>
      </c>
      <c r="S531">
        <v>24.429310000000001</v>
      </c>
      <c r="T531">
        <v>9</v>
      </c>
      <c r="U531">
        <v>8</v>
      </c>
      <c r="V531">
        <v>8</v>
      </c>
      <c r="W531">
        <v>8</v>
      </c>
      <c r="X531">
        <v>8</v>
      </c>
      <c r="Y531">
        <v>5</v>
      </c>
      <c r="Z531">
        <v>9</v>
      </c>
      <c r="AA531">
        <v>8</v>
      </c>
      <c r="AB531">
        <v>6</v>
      </c>
      <c r="AC531">
        <v>8</v>
      </c>
      <c r="AD531">
        <v>6</v>
      </c>
      <c r="AE531">
        <v>9</v>
      </c>
      <c r="AF531">
        <v>9</v>
      </c>
      <c r="AG531">
        <v>0</v>
      </c>
      <c r="AH531">
        <v>98.757999999999996</v>
      </c>
    </row>
    <row r="532" spans="1:34">
      <c r="A532" t="s">
        <v>2441</v>
      </c>
      <c r="B532" s="5" t="str">
        <f>VLOOKUP(C532,[1]Sheet1!$C$2:$D$4112,2,FALSE)</f>
        <v>lipid metabolism</v>
      </c>
      <c r="C532" t="s">
        <v>2444</v>
      </c>
      <c r="D532" t="s">
        <v>2442</v>
      </c>
      <c r="E532" t="s">
        <v>2443</v>
      </c>
      <c r="F532">
        <v>75.197000000000003</v>
      </c>
      <c r="G532">
        <v>51.9</v>
      </c>
      <c r="H532">
        <v>26.473379999999999</v>
      </c>
      <c r="I532">
        <v>26.06373</v>
      </c>
      <c r="J532">
        <v>26.988689999999998</v>
      </c>
      <c r="K532">
        <v>25.802990000000001</v>
      </c>
      <c r="L532">
        <v>24.179569999999998</v>
      </c>
      <c r="M532">
        <v>26.27563</v>
      </c>
      <c r="N532">
        <v>25.942080000000001</v>
      </c>
      <c r="O532">
        <v>25.98094</v>
      </c>
      <c r="P532">
        <v>27.236170000000001</v>
      </c>
      <c r="Q532">
        <v>24.221109999999999</v>
      </c>
      <c r="R532">
        <v>25.453779999999998</v>
      </c>
      <c r="S532">
        <v>24.626840000000001</v>
      </c>
      <c r="T532">
        <v>20</v>
      </c>
      <c r="U532">
        <v>11</v>
      </c>
      <c r="V532">
        <v>9</v>
      </c>
      <c r="W532">
        <v>9</v>
      </c>
      <c r="X532">
        <v>10</v>
      </c>
      <c r="Y532">
        <v>13</v>
      </c>
      <c r="Z532">
        <v>11</v>
      </c>
      <c r="AA532">
        <v>6</v>
      </c>
      <c r="AB532">
        <v>5</v>
      </c>
      <c r="AC532">
        <v>6</v>
      </c>
      <c r="AD532">
        <v>7</v>
      </c>
      <c r="AE532">
        <v>9</v>
      </c>
      <c r="AF532">
        <v>10</v>
      </c>
      <c r="AG532">
        <v>0</v>
      </c>
      <c r="AH532">
        <v>238.51</v>
      </c>
    </row>
    <row r="533" spans="1:34">
      <c r="A533" t="s">
        <v>2445</v>
      </c>
      <c r="B533" s="5" t="str">
        <f>VLOOKUP(C533,[1]Sheet1!$C$2:$D$4112,2,FALSE)</f>
        <v>cell wall and cell processes</v>
      </c>
      <c r="C533" t="s">
        <v>2448</v>
      </c>
      <c r="D533" t="s">
        <v>2446</v>
      </c>
      <c r="E533" t="s">
        <v>2447</v>
      </c>
      <c r="F533">
        <v>28.277000000000001</v>
      </c>
      <c r="G533">
        <v>75.8</v>
      </c>
      <c r="H533">
        <v>26.286899999999999</v>
      </c>
      <c r="I533">
        <v>24.323889999999999</v>
      </c>
      <c r="J533">
        <v>26.036090000000002</v>
      </c>
      <c r="K533">
        <v>25.29091</v>
      </c>
      <c r="L533">
        <v>29.631710000000002</v>
      </c>
      <c r="M533">
        <v>25.546510000000001</v>
      </c>
      <c r="N533">
        <v>25.172229999999999</v>
      </c>
      <c r="O533">
        <v>25.186920000000001</v>
      </c>
      <c r="P533">
        <v>25.26492</v>
      </c>
      <c r="Q533">
        <v>25.4148</v>
      </c>
      <c r="R533">
        <v>25.76266</v>
      </c>
      <c r="S533">
        <v>26.072040000000001</v>
      </c>
      <c r="T533">
        <v>13</v>
      </c>
      <c r="U533">
        <v>13</v>
      </c>
      <c r="V533">
        <v>11</v>
      </c>
      <c r="W533">
        <v>13</v>
      </c>
      <c r="X533">
        <v>10</v>
      </c>
      <c r="Y533">
        <v>13</v>
      </c>
      <c r="Z533">
        <v>12</v>
      </c>
      <c r="AA533">
        <v>10</v>
      </c>
      <c r="AB533">
        <v>9</v>
      </c>
      <c r="AC533">
        <v>13</v>
      </c>
      <c r="AD533">
        <v>7</v>
      </c>
      <c r="AE533">
        <v>13</v>
      </c>
      <c r="AF533">
        <v>12</v>
      </c>
      <c r="AG533">
        <v>0</v>
      </c>
      <c r="AH533">
        <v>323.31</v>
      </c>
    </row>
    <row r="534" spans="1:34">
      <c r="A534" t="s">
        <v>2449</v>
      </c>
      <c r="B534" s="5" t="str">
        <f>VLOOKUP(C534,[1]Sheet1!$C$2:$D$4112,2,FALSE)</f>
        <v>virulence, detoxification and adaptation</v>
      </c>
      <c r="C534" t="s">
        <v>2452</v>
      </c>
      <c r="D534" t="s">
        <v>2450</v>
      </c>
      <c r="E534" t="s">
        <v>2451</v>
      </c>
      <c r="F534">
        <v>92.566999999999993</v>
      </c>
      <c r="G534">
        <v>66.3</v>
      </c>
      <c r="H534">
        <v>25.428290000000001</v>
      </c>
      <c r="I534">
        <v>25.962260000000001</v>
      </c>
      <c r="J534">
        <v>25.884460000000001</v>
      </c>
      <c r="K534">
        <v>25.530080000000002</v>
      </c>
      <c r="L534">
        <v>26.921279999999999</v>
      </c>
      <c r="M534">
        <v>25.39594</v>
      </c>
      <c r="N534">
        <v>25.487110000000001</v>
      </c>
      <c r="O534">
        <v>25.663699999999999</v>
      </c>
      <c r="P534">
        <v>25.703690000000002</v>
      </c>
      <c r="Q534">
        <v>26.193269999999998</v>
      </c>
      <c r="R534">
        <v>24.943200000000001</v>
      </c>
      <c r="S534">
        <v>25.050049999999999</v>
      </c>
      <c r="T534">
        <v>38</v>
      </c>
      <c r="U534">
        <v>26</v>
      </c>
      <c r="V534">
        <v>15</v>
      </c>
      <c r="W534">
        <v>25</v>
      </c>
      <c r="X534">
        <v>21</v>
      </c>
      <c r="Y534">
        <v>27</v>
      </c>
      <c r="Z534">
        <v>25</v>
      </c>
      <c r="AA534">
        <v>12</v>
      </c>
      <c r="AB534">
        <v>14</v>
      </c>
      <c r="AC534">
        <v>12</v>
      </c>
      <c r="AD534">
        <v>10</v>
      </c>
      <c r="AE534">
        <v>27</v>
      </c>
      <c r="AF534">
        <v>18</v>
      </c>
      <c r="AG534">
        <v>0</v>
      </c>
      <c r="AH534">
        <v>323.31</v>
      </c>
    </row>
    <row r="535" spans="1:34">
      <c r="A535" t="s">
        <v>2453</v>
      </c>
      <c r="B535" s="5" t="str">
        <f>VLOOKUP(C535,[1]Sheet1!$C$2:$D$4112,2,FALSE)</f>
        <v>Conserved hypotheticals</v>
      </c>
      <c r="C535" t="s">
        <v>2456</v>
      </c>
      <c r="D535" t="s">
        <v>2454</v>
      </c>
      <c r="E535" t="s">
        <v>2455</v>
      </c>
      <c r="F535">
        <v>15.391999999999999</v>
      </c>
      <c r="G535">
        <v>86.4</v>
      </c>
      <c r="H535">
        <v>21.127610000000001</v>
      </c>
      <c r="I535">
        <v>22.945910000000001</v>
      </c>
      <c r="J535">
        <v>21.248529999999999</v>
      </c>
      <c r="K535">
        <v>23.35313</v>
      </c>
      <c r="L535">
        <v>23.396629999999998</v>
      </c>
      <c r="M535">
        <v>22.82931</v>
      </c>
      <c r="N535">
        <v>22.438960000000002</v>
      </c>
      <c r="O535">
        <v>23.011710000000001</v>
      </c>
      <c r="P535">
        <v>21.793479999999999</v>
      </c>
      <c r="Q535">
        <v>23.17155</v>
      </c>
      <c r="R535">
        <v>23.94557</v>
      </c>
      <c r="S535">
        <v>21.42342</v>
      </c>
      <c r="T535">
        <v>8</v>
      </c>
      <c r="U535">
        <v>2</v>
      </c>
      <c r="V535">
        <v>4</v>
      </c>
      <c r="W535">
        <v>6</v>
      </c>
      <c r="X535">
        <v>3</v>
      </c>
      <c r="Y535">
        <v>6</v>
      </c>
      <c r="Z535">
        <v>4</v>
      </c>
      <c r="AA535">
        <v>3</v>
      </c>
      <c r="AB535">
        <v>4</v>
      </c>
      <c r="AC535">
        <v>5</v>
      </c>
      <c r="AD535">
        <v>4</v>
      </c>
      <c r="AE535">
        <v>7</v>
      </c>
      <c r="AF535">
        <v>3</v>
      </c>
      <c r="AG535">
        <v>0</v>
      </c>
      <c r="AH535">
        <v>68.582999999999998</v>
      </c>
    </row>
    <row r="536" spans="1:34">
      <c r="A536" t="s">
        <v>2457</v>
      </c>
      <c r="B536" s="5" t="str">
        <f>VLOOKUP(C536,[1]Sheet1!$C$2:$D$4112,2,FALSE)</f>
        <v>information pathways</v>
      </c>
      <c r="C536" t="s">
        <v>2460</v>
      </c>
      <c r="D536" t="s">
        <v>2458</v>
      </c>
      <c r="E536" t="s">
        <v>2459</v>
      </c>
      <c r="F536">
        <v>21.292000000000002</v>
      </c>
      <c r="G536">
        <v>31.7</v>
      </c>
      <c r="H536">
        <v>21.78201</v>
      </c>
      <c r="I536">
        <v>22.623550000000002</v>
      </c>
      <c r="J536">
        <v>22.739070000000002</v>
      </c>
      <c r="K536">
        <v>25.87537</v>
      </c>
      <c r="L536">
        <v>23.517610000000001</v>
      </c>
      <c r="M536">
        <v>23.415320000000001</v>
      </c>
      <c r="N536">
        <v>21.59732</v>
      </c>
      <c r="O536">
        <v>23.211110000000001</v>
      </c>
      <c r="P536">
        <v>22.333010000000002</v>
      </c>
      <c r="Q536">
        <v>22.129370000000002</v>
      </c>
      <c r="R536">
        <v>23.83239</v>
      </c>
      <c r="S536">
        <v>24.391069999999999</v>
      </c>
      <c r="T536">
        <v>8</v>
      </c>
      <c r="U536">
        <v>5</v>
      </c>
      <c r="V536">
        <v>5</v>
      </c>
      <c r="W536">
        <v>5</v>
      </c>
      <c r="X536">
        <v>4</v>
      </c>
      <c r="Y536">
        <v>8</v>
      </c>
      <c r="Z536">
        <v>6</v>
      </c>
      <c r="AA536">
        <v>4</v>
      </c>
      <c r="AB536">
        <v>4</v>
      </c>
      <c r="AC536">
        <v>4</v>
      </c>
      <c r="AD536">
        <v>3</v>
      </c>
      <c r="AE536">
        <v>5</v>
      </c>
      <c r="AF536">
        <v>5</v>
      </c>
      <c r="AG536">
        <v>0</v>
      </c>
      <c r="AH536">
        <v>56.045000000000002</v>
      </c>
    </row>
    <row r="537" spans="1:34">
      <c r="A537" t="s">
        <v>2461</v>
      </c>
      <c r="B537" s="5" t="str">
        <f>VLOOKUP(C537,[1]Sheet1!$C$2:$D$4112,2,FALSE)</f>
        <v>lipid metabolism</v>
      </c>
      <c r="C537" t="s">
        <v>2464</v>
      </c>
      <c r="D537" t="s">
        <v>2462</v>
      </c>
      <c r="E537" t="s">
        <v>2463</v>
      </c>
      <c r="F537">
        <v>42.296999999999997</v>
      </c>
      <c r="G537">
        <v>26.1</v>
      </c>
      <c r="H537">
        <v>19.264479999999999</v>
      </c>
      <c r="I537">
        <v>20.094940000000001</v>
      </c>
      <c r="J537">
        <v>19.545529999999999</v>
      </c>
      <c r="K537">
        <v>20.684830000000002</v>
      </c>
      <c r="L537">
        <v>20.38195</v>
      </c>
      <c r="M537">
        <v>19.920559999999998</v>
      </c>
      <c r="N537">
        <v>19.723230000000001</v>
      </c>
      <c r="O537">
        <v>20.09713</v>
      </c>
      <c r="P537">
        <v>19.98704</v>
      </c>
      <c r="Q537">
        <v>20.028099999999998</v>
      </c>
      <c r="R537">
        <v>20.519410000000001</v>
      </c>
      <c r="S537">
        <v>19.883870000000002</v>
      </c>
      <c r="T537">
        <v>7</v>
      </c>
      <c r="U537">
        <v>1</v>
      </c>
      <c r="V537">
        <v>3</v>
      </c>
      <c r="W537">
        <v>2</v>
      </c>
      <c r="X537">
        <v>5</v>
      </c>
      <c r="Y537">
        <v>5</v>
      </c>
      <c r="Z537">
        <v>4</v>
      </c>
      <c r="AA537">
        <v>0</v>
      </c>
      <c r="AB537">
        <v>5</v>
      </c>
      <c r="AC537">
        <v>2</v>
      </c>
      <c r="AD537">
        <v>4</v>
      </c>
      <c r="AE537">
        <v>5</v>
      </c>
      <c r="AF537">
        <v>6</v>
      </c>
      <c r="AG537">
        <v>0</v>
      </c>
      <c r="AH537">
        <v>24.79</v>
      </c>
    </row>
    <row r="538" spans="1:34">
      <c r="A538" t="s">
        <v>2465</v>
      </c>
      <c r="B538" s="5" t="str">
        <f>VLOOKUP(C538,[1]Sheet1!$C$2:$D$4112,2,FALSE)</f>
        <v>Conserved hypotheticals</v>
      </c>
      <c r="C538" t="s">
        <v>59</v>
      </c>
      <c r="D538" t="s">
        <v>63</v>
      </c>
      <c r="E538" t="s">
        <v>60</v>
      </c>
      <c r="F538">
        <v>40.856000000000002</v>
      </c>
      <c r="G538">
        <v>26.9</v>
      </c>
      <c r="H538">
        <v>23.976400000000002</v>
      </c>
      <c r="I538">
        <v>23.12772</v>
      </c>
      <c r="J538">
        <v>23.335650000000001</v>
      </c>
      <c r="K538">
        <v>23.540620000000001</v>
      </c>
      <c r="L538">
        <v>18.120100000000001</v>
      </c>
      <c r="M538">
        <v>23.852530000000002</v>
      </c>
      <c r="N538">
        <v>19.257809999999999</v>
      </c>
      <c r="O538">
        <v>19.04834</v>
      </c>
      <c r="P538">
        <v>23.341370000000001</v>
      </c>
      <c r="Q538">
        <v>23.58107</v>
      </c>
      <c r="R538">
        <v>22.542339999999999</v>
      </c>
      <c r="S538">
        <v>17.645430000000001</v>
      </c>
      <c r="T538">
        <v>5</v>
      </c>
      <c r="U538">
        <v>2</v>
      </c>
      <c r="V538">
        <v>2</v>
      </c>
      <c r="W538">
        <v>3</v>
      </c>
      <c r="X538">
        <v>4</v>
      </c>
      <c r="Y538">
        <v>1</v>
      </c>
      <c r="Z538">
        <v>4</v>
      </c>
      <c r="AA538">
        <v>1</v>
      </c>
      <c r="AB538">
        <v>1</v>
      </c>
      <c r="AC538">
        <v>3</v>
      </c>
      <c r="AD538">
        <v>2</v>
      </c>
      <c r="AE538">
        <v>4</v>
      </c>
      <c r="AF538">
        <v>1</v>
      </c>
      <c r="AG538">
        <v>0</v>
      </c>
      <c r="AH538">
        <v>13.378</v>
      </c>
    </row>
    <row r="539" spans="1:34">
      <c r="A539" t="s">
        <v>2466</v>
      </c>
      <c r="B539" s="5" t="str">
        <f>VLOOKUP(C539,[1]Sheet1!$C$2:$D$4112,2,FALSE)</f>
        <v>cell wall and cell processes</v>
      </c>
      <c r="C539" t="s">
        <v>2469</v>
      </c>
      <c r="D539" t="s">
        <v>2467</v>
      </c>
      <c r="E539" t="s">
        <v>2468</v>
      </c>
      <c r="F539">
        <v>33.948999999999998</v>
      </c>
      <c r="G539">
        <v>56.4</v>
      </c>
      <c r="H539">
        <v>23.598890000000001</v>
      </c>
      <c r="I539">
        <v>22.26934</v>
      </c>
      <c r="J539">
        <v>22.720320000000001</v>
      </c>
      <c r="K539">
        <v>23.333469999999998</v>
      </c>
      <c r="L539">
        <v>18.190650000000002</v>
      </c>
      <c r="M539">
        <v>22.67521</v>
      </c>
      <c r="N539">
        <v>21.8171</v>
      </c>
      <c r="O539">
        <v>23.32882</v>
      </c>
      <c r="P539">
        <v>22.026009999999999</v>
      </c>
      <c r="Q539">
        <v>23.166840000000001</v>
      </c>
      <c r="R539">
        <v>22.755240000000001</v>
      </c>
      <c r="S539">
        <v>22.589230000000001</v>
      </c>
      <c r="T539">
        <v>10</v>
      </c>
      <c r="U539">
        <v>6</v>
      </c>
      <c r="V539">
        <v>4</v>
      </c>
      <c r="W539">
        <v>6</v>
      </c>
      <c r="X539">
        <v>6</v>
      </c>
      <c r="Y539">
        <v>4</v>
      </c>
      <c r="Z539">
        <v>5</v>
      </c>
      <c r="AA539">
        <v>2</v>
      </c>
      <c r="AB539">
        <v>4</v>
      </c>
      <c r="AC539">
        <v>3</v>
      </c>
      <c r="AD539">
        <v>3</v>
      </c>
      <c r="AE539">
        <v>6</v>
      </c>
      <c r="AF539">
        <v>4</v>
      </c>
      <c r="AG539">
        <v>0</v>
      </c>
      <c r="AH539">
        <v>67.33</v>
      </c>
    </row>
    <row r="540" spans="1:34">
      <c r="A540" t="s">
        <v>2470</v>
      </c>
      <c r="B540" s="5" t="str">
        <f>VLOOKUP(C540,[1]Sheet1!$C$2:$D$4112,2,FALSE)</f>
        <v>lipid metabolism</v>
      </c>
      <c r="C540" t="s">
        <v>2473</v>
      </c>
      <c r="D540" t="s">
        <v>2471</v>
      </c>
      <c r="E540" t="s">
        <v>2472</v>
      </c>
      <c r="F540">
        <v>63.843000000000004</v>
      </c>
      <c r="G540">
        <v>10.8</v>
      </c>
      <c r="H540">
        <v>20.877179999999999</v>
      </c>
      <c r="I540">
        <v>19.526420000000002</v>
      </c>
      <c r="J540">
        <v>21.340610000000002</v>
      </c>
      <c r="K540">
        <v>20.32882</v>
      </c>
      <c r="L540">
        <v>17.292940000000002</v>
      </c>
      <c r="M540">
        <v>19.363289999999999</v>
      </c>
      <c r="N540">
        <v>20.93751</v>
      </c>
      <c r="O540">
        <v>19.33935</v>
      </c>
      <c r="P540">
        <v>19.098210000000002</v>
      </c>
      <c r="Q540">
        <v>18.629239999999999</v>
      </c>
      <c r="R540">
        <v>17.971979999999999</v>
      </c>
      <c r="S540">
        <v>18.804590000000001</v>
      </c>
      <c r="T540">
        <v>4</v>
      </c>
      <c r="U540">
        <v>2</v>
      </c>
      <c r="V540">
        <v>0</v>
      </c>
      <c r="W540">
        <v>2</v>
      </c>
      <c r="X540">
        <v>2</v>
      </c>
      <c r="Y540">
        <v>2</v>
      </c>
      <c r="Z540">
        <v>1</v>
      </c>
      <c r="AA540">
        <v>0</v>
      </c>
      <c r="AB540">
        <v>2</v>
      </c>
      <c r="AC540">
        <v>1</v>
      </c>
      <c r="AD540">
        <v>1</v>
      </c>
      <c r="AE540">
        <v>0</v>
      </c>
      <c r="AF540">
        <v>1</v>
      </c>
      <c r="AG540">
        <v>0</v>
      </c>
      <c r="AH540">
        <v>14.888999999999999</v>
      </c>
    </row>
    <row r="541" spans="1:34">
      <c r="A541" t="s">
        <v>2474</v>
      </c>
      <c r="B541" s="5" t="str">
        <f>VLOOKUP(C541,[1]Sheet1!$C$2:$D$4112,2,FALSE)</f>
        <v>Conserved hypotheticals</v>
      </c>
      <c r="C541" t="s">
        <v>2477</v>
      </c>
      <c r="D541" t="s">
        <v>2475</v>
      </c>
      <c r="E541" t="s">
        <v>2476</v>
      </c>
      <c r="F541">
        <v>28.859000000000002</v>
      </c>
      <c r="G541">
        <v>23.3</v>
      </c>
      <c r="H541">
        <v>19.378879999999999</v>
      </c>
      <c r="I541">
        <v>19.662109999999998</v>
      </c>
      <c r="J541">
        <v>19.400020000000001</v>
      </c>
      <c r="K541">
        <v>20.084859999999999</v>
      </c>
      <c r="L541">
        <v>19.384509999999999</v>
      </c>
      <c r="M541">
        <v>19.631530000000001</v>
      </c>
      <c r="N541">
        <v>18.538689999999999</v>
      </c>
      <c r="O541">
        <v>20.195920000000001</v>
      </c>
      <c r="P541">
        <v>17.5961</v>
      </c>
      <c r="Q541">
        <v>19.789200000000001</v>
      </c>
      <c r="R541">
        <v>18.664560000000002</v>
      </c>
      <c r="S541">
        <v>17.649249999999999</v>
      </c>
      <c r="T541">
        <v>5</v>
      </c>
      <c r="U541">
        <v>2</v>
      </c>
      <c r="V541">
        <v>2</v>
      </c>
      <c r="W541">
        <v>2</v>
      </c>
      <c r="X541">
        <v>2</v>
      </c>
      <c r="Y541">
        <v>3</v>
      </c>
      <c r="Z541">
        <v>2</v>
      </c>
      <c r="AA541">
        <v>1</v>
      </c>
      <c r="AB541">
        <v>2</v>
      </c>
      <c r="AC541">
        <v>1</v>
      </c>
      <c r="AD541">
        <v>2</v>
      </c>
      <c r="AE541">
        <v>3</v>
      </c>
      <c r="AF541">
        <v>1</v>
      </c>
      <c r="AG541">
        <v>0</v>
      </c>
      <c r="AH541">
        <v>22.003</v>
      </c>
    </row>
    <row r="542" spans="1:34">
      <c r="A542" t="s">
        <v>2478</v>
      </c>
      <c r="B542" s="5" t="str">
        <f>VLOOKUP(C542,[1]Sheet1!$C$2:$D$4112,2,FALSE)</f>
        <v>intermediary metabolism and respiration</v>
      </c>
      <c r="C542" t="s">
        <v>2479</v>
      </c>
      <c r="D542" t="s">
        <v>80</v>
      </c>
      <c r="E542" t="s">
        <v>81</v>
      </c>
      <c r="F542">
        <v>72.947999999999993</v>
      </c>
      <c r="G542">
        <v>17.8</v>
      </c>
      <c r="H542">
        <v>21.65888</v>
      </c>
      <c r="I542">
        <v>22.255140000000001</v>
      </c>
      <c r="J542">
        <v>22.82807</v>
      </c>
      <c r="K542">
        <v>21.58201</v>
      </c>
      <c r="L542">
        <v>23.834320000000002</v>
      </c>
      <c r="M542">
        <v>22.07395</v>
      </c>
      <c r="N542">
        <v>18.943739999999998</v>
      </c>
      <c r="O542">
        <v>18.461770000000001</v>
      </c>
      <c r="P542">
        <v>17.86082</v>
      </c>
      <c r="Q542">
        <v>19.821370000000002</v>
      </c>
      <c r="R542">
        <v>21.495609999999999</v>
      </c>
      <c r="S542">
        <v>19.257429999999999</v>
      </c>
      <c r="T542">
        <v>8</v>
      </c>
      <c r="U542">
        <v>3</v>
      </c>
      <c r="V542">
        <v>3</v>
      </c>
      <c r="W542">
        <v>4</v>
      </c>
      <c r="X542">
        <v>6</v>
      </c>
      <c r="Y542">
        <v>4</v>
      </c>
      <c r="Z542">
        <v>5</v>
      </c>
      <c r="AA542">
        <v>0</v>
      </c>
      <c r="AB542">
        <v>2</v>
      </c>
      <c r="AC542">
        <v>1</v>
      </c>
      <c r="AD542">
        <v>0</v>
      </c>
      <c r="AE542">
        <v>4</v>
      </c>
      <c r="AF542">
        <v>2</v>
      </c>
      <c r="AG542">
        <v>0</v>
      </c>
      <c r="AH542">
        <v>41.128999999999998</v>
      </c>
    </row>
    <row r="543" spans="1:34">
      <c r="A543" t="s">
        <v>2480</v>
      </c>
      <c r="B543" s="5" t="str">
        <f>VLOOKUP(C543,[1]Sheet1!$C$2:$D$4112,2,FALSE)</f>
        <v>Conserved hypotheticals</v>
      </c>
      <c r="C543" t="s">
        <v>170</v>
      </c>
      <c r="D543" t="s">
        <v>166</v>
      </c>
      <c r="E543" t="s">
        <v>167</v>
      </c>
      <c r="F543">
        <v>22.998999999999999</v>
      </c>
      <c r="G543">
        <v>30.3</v>
      </c>
      <c r="H543">
        <v>20.069030000000001</v>
      </c>
      <c r="I543">
        <v>18.815110000000001</v>
      </c>
      <c r="J543">
        <v>22.38374</v>
      </c>
      <c r="K543">
        <v>22.651630000000001</v>
      </c>
      <c r="L543">
        <v>22.095780000000001</v>
      </c>
      <c r="M543">
        <v>22.732040000000001</v>
      </c>
      <c r="N543">
        <v>20.064810000000001</v>
      </c>
      <c r="O543">
        <v>22.198740000000001</v>
      </c>
      <c r="P543">
        <v>19.615020000000001</v>
      </c>
      <c r="Q543">
        <v>18.79515</v>
      </c>
      <c r="R543">
        <v>21.606660000000002</v>
      </c>
      <c r="S543">
        <v>22.524090000000001</v>
      </c>
      <c r="T543">
        <v>5</v>
      </c>
      <c r="U543">
        <v>1</v>
      </c>
      <c r="V543">
        <v>1</v>
      </c>
      <c r="W543">
        <v>2</v>
      </c>
      <c r="X543">
        <v>2</v>
      </c>
      <c r="Y543">
        <v>3</v>
      </c>
      <c r="Z543">
        <v>2</v>
      </c>
      <c r="AA543">
        <v>1</v>
      </c>
      <c r="AB543">
        <v>2</v>
      </c>
      <c r="AC543">
        <v>1</v>
      </c>
      <c r="AD543">
        <v>1</v>
      </c>
      <c r="AE543">
        <v>4</v>
      </c>
      <c r="AF543">
        <v>2</v>
      </c>
      <c r="AG543">
        <v>0</v>
      </c>
      <c r="AH543">
        <v>21.946000000000002</v>
      </c>
    </row>
    <row r="544" spans="1:34">
      <c r="A544" t="s">
        <v>2481</v>
      </c>
      <c r="B544" s="5" t="str">
        <f>VLOOKUP(C544,[1]Sheet1!$C$2:$D$4112,2,FALSE)</f>
        <v>information pathways</v>
      </c>
      <c r="C544" t="s">
        <v>2484</v>
      </c>
      <c r="D544" t="s">
        <v>2482</v>
      </c>
      <c r="E544" t="s">
        <v>2483</v>
      </c>
      <c r="F544">
        <v>23.498999999999999</v>
      </c>
      <c r="G544">
        <v>18.899999999999999</v>
      </c>
      <c r="H544">
        <v>19.76135</v>
      </c>
      <c r="I544">
        <v>18.702000000000002</v>
      </c>
      <c r="J544">
        <v>17.170169999999999</v>
      </c>
      <c r="K544">
        <v>19.973790000000001</v>
      </c>
      <c r="L544">
        <v>19.223610000000001</v>
      </c>
      <c r="M544">
        <v>19.95731</v>
      </c>
      <c r="N544">
        <v>20.181069999999998</v>
      </c>
      <c r="O544">
        <v>19.968599999999999</v>
      </c>
      <c r="P544">
        <v>18.897349999999999</v>
      </c>
      <c r="Q544">
        <v>18.949549999999999</v>
      </c>
      <c r="R544">
        <v>18.40503</v>
      </c>
      <c r="S544">
        <v>18.6341</v>
      </c>
      <c r="T544">
        <v>3</v>
      </c>
      <c r="U544">
        <v>1</v>
      </c>
      <c r="V544">
        <v>1</v>
      </c>
      <c r="W544">
        <v>1</v>
      </c>
      <c r="X544">
        <v>3</v>
      </c>
      <c r="Y544">
        <v>1</v>
      </c>
      <c r="Z544">
        <v>3</v>
      </c>
      <c r="AA544">
        <v>0</v>
      </c>
      <c r="AB544">
        <v>3</v>
      </c>
      <c r="AC544">
        <v>1</v>
      </c>
      <c r="AD544">
        <v>2</v>
      </c>
      <c r="AE544">
        <v>2</v>
      </c>
      <c r="AF544">
        <v>1</v>
      </c>
      <c r="AG544">
        <v>0</v>
      </c>
      <c r="AH544">
        <v>13.494999999999999</v>
      </c>
    </row>
    <row r="545" spans="1:34">
      <c r="A545" t="s">
        <v>2485</v>
      </c>
      <c r="B545" s="5" t="str">
        <f>VLOOKUP(C545,[1]Sheet1!$C$2:$D$4112,2,FALSE)</f>
        <v>Conserved hypotheticals</v>
      </c>
      <c r="C545" t="s">
        <v>2488</v>
      </c>
      <c r="D545" t="s">
        <v>2486</v>
      </c>
      <c r="E545" t="s">
        <v>2487</v>
      </c>
      <c r="F545">
        <v>17.268000000000001</v>
      </c>
      <c r="G545">
        <v>37.799999999999997</v>
      </c>
      <c r="H545">
        <v>20.232220000000002</v>
      </c>
      <c r="I545">
        <v>20.34375</v>
      </c>
      <c r="J545">
        <v>20.88383</v>
      </c>
      <c r="K545">
        <v>20.676590000000001</v>
      </c>
      <c r="L545">
        <v>21.96106</v>
      </c>
      <c r="M545">
        <v>22.118040000000001</v>
      </c>
      <c r="N545">
        <v>20.539429999999999</v>
      </c>
      <c r="O545">
        <v>19.771249999999998</v>
      </c>
      <c r="P545">
        <v>20.99624</v>
      </c>
      <c r="Q545">
        <v>20.072479999999999</v>
      </c>
      <c r="R545">
        <v>21.770040000000002</v>
      </c>
      <c r="S545">
        <v>20.279229999999998</v>
      </c>
      <c r="T545">
        <v>6</v>
      </c>
      <c r="U545">
        <v>5</v>
      </c>
      <c r="V545">
        <v>2</v>
      </c>
      <c r="W545">
        <v>6</v>
      </c>
      <c r="X545">
        <v>6</v>
      </c>
      <c r="Y545">
        <v>6</v>
      </c>
      <c r="Z545">
        <v>4</v>
      </c>
      <c r="AA545">
        <v>1</v>
      </c>
      <c r="AB545">
        <v>3</v>
      </c>
      <c r="AC545">
        <v>2</v>
      </c>
      <c r="AD545">
        <v>3</v>
      </c>
      <c r="AE545">
        <v>6</v>
      </c>
      <c r="AF545">
        <v>4</v>
      </c>
      <c r="AG545">
        <v>0</v>
      </c>
      <c r="AH545">
        <v>31.637</v>
      </c>
    </row>
    <row r="546" spans="1:34">
      <c r="A546" t="s">
        <v>2489</v>
      </c>
      <c r="B546" s="5" t="str">
        <f>VLOOKUP(C546,[1]Sheet1!$C$2:$D$4112,2,FALSE)</f>
        <v>intermediary metabolism and respiration</v>
      </c>
      <c r="C546" t="s">
        <v>2492</v>
      </c>
      <c r="D546" t="s">
        <v>2490</v>
      </c>
      <c r="E546" t="s">
        <v>2491</v>
      </c>
      <c r="F546">
        <v>47.072000000000003</v>
      </c>
      <c r="G546">
        <v>6.4</v>
      </c>
      <c r="H546">
        <v>19.222249999999999</v>
      </c>
      <c r="I546">
        <v>20.001169999999998</v>
      </c>
      <c r="J546">
        <v>20.819479999999999</v>
      </c>
      <c r="K546">
        <v>21.832139999999999</v>
      </c>
      <c r="L546">
        <v>17.443269999999998</v>
      </c>
      <c r="M546">
        <v>20.874179999999999</v>
      </c>
      <c r="N546">
        <v>19.258759999999999</v>
      </c>
      <c r="O546">
        <v>20.81174</v>
      </c>
      <c r="P546">
        <v>18.456399999999999</v>
      </c>
      <c r="Q546">
        <v>20.470050000000001</v>
      </c>
      <c r="R546">
        <v>17.713789999999999</v>
      </c>
      <c r="S546">
        <v>17.591349999999998</v>
      </c>
      <c r="T546">
        <v>2</v>
      </c>
      <c r="U546">
        <v>1</v>
      </c>
      <c r="V546">
        <v>1</v>
      </c>
      <c r="W546">
        <v>2</v>
      </c>
      <c r="X546">
        <v>2</v>
      </c>
      <c r="Y546">
        <v>0</v>
      </c>
      <c r="Z546">
        <v>2</v>
      </c>
      <c r="AA546">
        <v>1</v>
      </c>
      <c r="AB546">
        <v>2</v>
      </c>
      <c r="AC546">
        <v>1</v>
      </c>
      <c r="AD546">
        <v>0</v>
      </c>
      <c r="AE546">
        <v>1</v>
      </c>
      <c r="AF546">
        <v>0</v>
      </c>
      <c r="AG546">
        <v>0</v>
      </c>
      <c r="AH546">
        <v>38.841999999999999</v>
      </c>
    </row>
    <row r="547" spans="1:34">
      <c r="A547" t="s">
        <v>2493</v>
      </c>
      <c r="B547" s="5" t="str">
        <f>VLOOKUP(C547,[1]Sheet1!$C$2:$D$4112,2,FALSE)</f>
        <v>Conserved hypotheticals</v>
      </c>
      <c r="C547" t="s">
        <v>2496</v>
      </c>
      <c r="D547" t="s">
        <v>2494</v>
      </c>
      <c r="E547" t="s">
        <v>2495</v>
      </c>
      <c r="F547">
        <v>31.484999999999999</v>
      </c>
      <c r="G547">
        <v>56.2</v>
      </c>
      <c r="H547">
        <v>24.164000000000001</v>
      </c>
      <c r="I547">
        <v>23.041</v>
      </c>
      <c r="J547">
        <v>22.291170000000001</v>
      </c>
      <c r="K547">
        <v>24.137350000000001</v>
      </c>
      <c r="L547">
        <v>21.893039999999999</v>
      </c>
      <c r="M547">
        <v>24.609580000000001</v>
      </c>
      <c r="N547">
        <v>23.59628</v>
      </c>
      <c r="O547">
        <v>24.00573</v>
      </c>
      <c r="P547">
        <v>23.248670000000001</v>
      </c>
      <c r="Q547">
        <v>23.413640000000001</v>
      </c>
      <c r="R547">
        <v>23.559180000000001</v>
      </c>
      <c r="S547">
        <v>18.765039999999999</v>
      </c>
      <c r="T547">
        <v>10</v>
      </c>
      <c r="U547">
        <v>4</v>
      </c>
      <c r="V547">
        <v>4</v>
      </c>
      <c r="W547">
        <v>3</v>
      </c>
      <c r="X547">
        <v>6</v>
      </c>
      <c r="Y547">
        <v>6</v>
      </c>
      <c r="Z547">
        <v>5</v>
      </c>
      <c r="AA547">
        <v>4</v>
      </c>
      <c r="AB547">
        <v>3</v>
      </c>
      <c r="AC547">
        <v>5</v>
      </c>
      <c r="AD547">
        <v>5</v>
      </c>
      <c r="AE547">
        <v>6</v>
      </c>
      <c r="AF547">
        <v>0</v>
      </c>
      <c r="AG547">
        <v>0</v>
      </c>
      <c r="AH547">
        <v>78.742999999999995</v>
      </c>
    </row>
    <row r="548" spans="1:34">
      <c r="A548" t="s">
        <v>2497</v>
      </c>
      <c r="B548" s="5" t="str">
        <f>VLOOKUP(C548,[1]Sheet1!$C$2:$D$4112,2,FALSE)</f>
        <v>Conserved hypotheticals</v>
      </c>
      <c r="C548" t="s">
        <v>2500</v>
      </c>
      <c r="D548" t="s">
        <v>2498</v>
      </c>
      <c r="E548" t="s">
        <v>2499</v>
      </c>
      <c r="F548">
        <v>37.6</v>
      </c>
      <c r="G548">
        <v>39.200000000000003</v>
      </c>
      <c r="H548">
        <v>22.907340000000001</v>
      </c>
      <c r="I548">
        <v>22.77439</v>
      </c>
      <c r="J548">
        <v>24.208290000000002</v>
      </c>
      <c r="K548">
        <v>23.508089999999999</v>
      </c>
      <c r="L548">
        <v>20.30162</v>
      </c>
      <c r="M548">
        <v>23.33756</v>
      </c>
      <c r="N548">
        <v>22.454699999999999</v>
      </c>
      <c r="O548">
        <v>22.066510000000001</v>
      </c>
      <c r="P548">
        <v>23.459140000000001</v>
      </c>
      <c r="Q548">
        <v>22.600349999999999</v>
      </c>
      <c r="R548">
        <v>24.12715</v>
      </c>
      <c r="S548">
        <v>17.581880000000002</v>
      </c>
      <c r="T548">
        <v>9</v>
      </c>
      <c r="U548">
        <v>5</v>
      </c>
      <c r="V548">
        <v>2</v>
      </c>
      <c r="W548">
        <v>4</v>
      </c>
      <c r="X548">
        <v>6</v>
      </c>
      <c r="Y548">
        <v>5</v>
      </c>
      <c r="Z548">
        <v>5</v>
      </c>
      <c r="AA548">
        <v>2</v>
      </c>
      <c r="AB548">
        <v>3</v>
      </c>
      <c r="AC548">
        <v>3</v>
      </c>
      <c r="AD548">
        <v>3</v>
      </c>
      <c r="AE548">
        <v>5</v>
      </c>
      <c r="AF548">
        <v>1</v>
      </c>
      <c r="AG548">
        <v>0</v>
      </c>
      <c r="AH548">
        <v>48.835000000000001</v>
      </c>
    </row>
    <row r="549" spans="1:34">
      <c r="A549" t="s">
        <v>2501</v>
      </c>
      <c r="B549" s="5" t="str">
        <f>VLOOKUP(C549,[1]Sheet1!$C$2:$D$4112,2,FALSE)</f>
        <v>intermediary metabolism and respiration</v>
      </c>
      <c r="C549" t="s">
        <v>2504</v>
      </c>
      <c r="D549" t="s">
        <v>2502</v>
      </c>
      <c r="E549" t="s">
        <v>2503</v>
      </c>
      <c r="F549">
        <v>37.075000000000003</v>
      </c>
      <c r="G549">
        <v>53.2</v>
      </c>
      <c r="H549">
        <v>23.515689999999999</v>
      </c>
      <c r="I549">
        <v>23.43403</v>
      </c>
      <c r="J549">
        <v>23.713979999999999</v>
      </c>
      <c r="K549">
        <v>25.40701</v>
      </c>
      <c r="L549">
        <v>23.753990000000002</v>
      </c>
      <c r="M549">
        <v>24.71518</v>
      </c>
      <c r="N549">
        <v>23.572769999999998</v>
      </c>
      <c r="O549">
        <v>25.484279999999998</v>
      </c>
      <c r="P549">
        <v>23.502759999999999</v>
      </c>
      <c r="Q549">
        <v>25.358840000000001</v>
      </c>
      <c r="R549">
        <v>24.580670000000001</v>
      </c>
      <c r="S549">
        <v>24.42643</v>
      </c>
      <c r="T549">
        <v>12</v>
      </c>
      <c r="U549">
        <v>10</v>
      </c>
      <c r="V549">
        <v>6</v>
      </c>
      <c r="W549">
        <v>10</v>
      </c>
      <c r="X549">
        <v>8</v>
      </c>
      <c r="Y549">
        <v>11</v>
      </c>
      <c r="Z549">
        <v>11</v>
      </c>
      <c r="AA549">
        <v>6</v>
      </c>
      <c r="AB549">
        <v>6</v>
      </c>
      <c r="AC549">
        <v>9</v>
      </c>
      <c r="AD549">
        <v>6</v>
      </c>
      <c r="AE549">
        <v>11</v>
      </c>
      <c r="AF549">
        <v>10</v>
      </c>
      <c r="AG549">
        <v>0</v>
      </c>
      <c r="AH549">
        <v>101.21</v>
      </c>
    </row>
    <row r="550" spans="1:34">
      <c r="A550" t="s">
        <v>2505</v>
      </c>
      <c r="B550" s="5" t="str">
        <f>VLOOKUP(C550,[1]Sheet1!$C$2:$D$4112,2,FALSE)</f>
        <v>virulence, detoxification and adaptation</v>
      </c>
      <c r="C550" t="s">
        <v>2508</v>
      </c>
      <c r="D550" t="s">
        <v>2506</v>
      </c>
      <c r="E550" t="s">
        <v>2507</v>
      </c>
      <c r="F550">
        <v>23.844000000000001</v>
      </c>
      <c r="G550">
        <v>59.2</v>
      </c>
      <c r="H550">
        <v>23.88297</v>
      </c>
      <c r="I550">
        <v>22.843360000000001</v>
      </c>
      <c r="J550">
        <v>23.307860000000002</v>
      </c>
      <c r="K550">
        <v>23.103560000000002</v>
      </c>
      <c r="L550">
        <v>23.681319999999999</v>
      </c>
      <c r="M550">
        <v>24.127859999999998</v>
      </c>
      <c r="N550">
        <v>24.490690000000001</v>
      </c>
      <c r="O550">
        <v>23.572310000000002</v>
      </c>
      <c r="P550">
        <v>23.163599999999999</v>
      </c>
      <c r="Q550">
        <v>24.04243</v>
      </c>
      <c r="R550">
        <v>23.074010000000001</v>
      </c>
      <c r="S550">
        <v>23.25695</v>
      </c>
      <c r="T550">
        <v>6</v>
      </c>
      <c r="U550">
        <v>4</v>
      </c>
      <c r="V550">
        <v>5</v>
      </c>
      <c r="W550">
        <v>5</v>
      </c>
      <c r="X550">
        <v>4</v>
      </c>
      <c r="Y550">
        <v>3</v>
      </c>
      <c r="Z550">
        <v>6</v>
      </c>
      <c r="AA550">
        <v>2</v>
      </c>
      <c r="AB550">
        <v>3</v>
      </c>
      <c r="AC550">
        <v>3</v>
      </c>
      <c r="AD550">
        <v>3</v>
      </c>
      <c r="AE550">
        <v>6</v>
      </c>
      <c r="AF550">
        <v>5</v>
      </c>
      <c r="AG550">
        <v>0</v>
      </c>
      <c r="AH550">
        <v>148.21</v>
      </c>
    </row>
    <row r="551" spans="1:34">
      <c r="A551" t="s">
        <v>2509</v>
      </c>
      <c r="B551" s="5" t="str">
        <f>VLOOKUP(C551,[1]Sheet1!$C$2:$D$4112,2,FALSE)</f>
        <v>Conserved hypotheticals</v>
      </c>
      <c r="C551" t="s">
        <v>2512</v>
      </c>
      <c r="D551" t="s">
        <v>2510</v>
      </c>
      <c r="E551" t="s">
        <v>2511</v>
      </c>
      <c r="F551">
        <v>12.544</v>
      </c>
      <c r="G551">
        <v>62.7</v>
      </c>
      <c r="H551">
        <v>24.264130000000002</v>
      </c>
      <c r="I551">
        <v>23.408729999999998</v>
      </c>
      <c r="J551">
        <v>24.343330000000002</v>
      </c>
      <c r="K551">
        <v>22.501329999999999</v>
      </c>
      <c r="L551">
        <v>25.61383</v>
      </c>
      <c r="M551">
        <v>23.384029999999999</v>
      </c>
      <c r="N551">
        <v>24.754349999999999</v>
      </c>
      <c r="O551">
        <v>22.67381</v>
      </c>
      <c r="P551">
        <v>23.870889999999999</v>
      </c>
      <c r="Q551">
        <v>22.866050000000001</v>
      </c>
      <c r="R551">
        <v>24.910820000000001</v>
      </c>
      <c r="S551">
        <v>24.435680000000001</v>
      </c>
      <c r="T551">
        <v>6</v>
      </c>
      <c r="U551">
        <v>5</v>
      </c>
      <c r="V551">
        <v>4</v>
      </c>
      <c r="W551">
        <v>5</v>
      </c>
      <c r="X551">
        <v>4</v>
      </c>
      <c r="Y551">
        <v>6</v>
      </c>
      <c r="Z551">
        <v>4</v>
      </c>
      <c r="AA551">
        <v>6</v>
      </c>
      <c r="AB551">
        <v>6</v>
      </c>
      <c r="AC551">
        <v>5</v>
      </c>
      <c r="AD551">
        <v>5</v>
      </c>
      <c r="AE551">
        <v>5</v>
      </c>
      <c r="AF551">
        <v>5</v>
      </c>
      <c r="AG551">
        <v>0</v>
      </c>
      <c r="AH551">
        <v>135.16999999999999</v>
      </c>
    </row>
    <row r="552" spans="1:34">
      <c r="A552" t="s">
        <v>2513</v>
      </c>
      <c r="B552" s="5" t="str">
        <f>VLOOKUP(C552,[1]Sheet1!$C$2:$D$4112,2,FALSE)</f>
        <v>intermediary metabolism and respiration</v>
      </c>
      <c r="C552" t="s">
        <v>2516</v>
      </c>
      <c r="D552" t="s">
        <v>2514</v>
      </c>
      <c r="E552" t="s">
        <v>2515</v>
      </c>
      <c r="F552">
        <v>33.65</v>
      </c>
      <c r="G552">
        <v>55</v>
      </c>
      <c r="H552">
        <v>23.47692</v>
      </c>
      <c r="I552">
        <v>23.79571</v>
      </c>
      <c r="J552">
        <v>24.40879</v>
      </c>
      <c r="K552">
        <v>24.024709999999999</v>
      </c>
      <c r="L552">
        <v>22.557189999999999</v>
      </c>
      <c r="M552">
        <v>24.03162</v>
      </c>
      <c r="N552">
        <v>18.615790000000001</v>
      </c>
      <c r="O552">
        <v>22.887370000000001</v>
      </c>
      <c r="P552">
        <v>23.491669999999999</v>
      </c>
      <c r="Q552">
        <v>23.239609999999999</v>
      </c>
      <c r="R552">
        <v>22.88532</v>
      </c>
      <c r="S552">
        <v>23.116700000000002</v>
      </c>
      <c r="T552">
        <v>8</v>
      </c>
      <c r="U552">
        <v>2</v>
      </c>
      <c r="V552">
        <v>4</v>
      </c>
      <c r="W552">
        <v>6</v>
      </c>
      <c r="X552">
        <v>4</v>
      </c>
      <c r="Y552">
        <v>4</v>
      </c>
      <c r="Z552">
        <v>5</v>
      </c>
      <c r="AA552">
        <v>1</v>
      </c>
      <c r="AB552">
        <v>2</v>
      </c>
      <c r="AC552">
        <v>4</v>
      </c>
      <c r="AD552">
        <v>1</v>
      </c>
      <c r="AE552">
        <v>4</v>
      </c>
      <c r="AF552">
        <v>5</v>
      </c>
      <c r="AG552">
        <v>0</v>
      </c>
      <c r="AH552">
        <v>67.897000000000006</v>
      </c>
    </row>
    <row r="553" spans="1:34">
      <c r="A553" t="s">
        <v>2517</v>
      </c>
      <c r="B553" s="5" t="str">
        <f>VLOOKUP(C553,[1]Sheet1!$C$2:$D$4112,2,FALSE)</f>
        <v>Regulatory proteins</v>
      </c>
      <c r="C553" t="s">
        <v>2520</v>
      </c>
      <c r="D553" t="s">
        <v>2518</v>
      </c>
      <c r="E553" t="s">
        <v>2519</v>
      </c>
      <c r="F553">
        <v>21.957000000000001</v>
      </c>
      <c r="G553">
        <v>34.700000000000003</v>
      </c>
      <c r="H553">
        <v>19.20842</v>
      </c>
      <c r="I553">
        <v>19.671900000000001</v>
      </c>
      <c r="J553">
        <v>23.066479999999999</v>
      </c>
      <c r="K553">
        <v>20.8187</v>
      </c>
      <c r="L553">
        <v>18.078440000000001</v>
      </c>
      <c r="M553">
        <v>22.424630000000001</v>
      </c>
      <c r="N553">
        <v>19.993970000000001</v>
      </c>
      <c r="O553">
        <v>18.97597</v>
      </c>
      <c r="P553">
        <v>18.04955</v>
      </c>
      <c r="Q553">
        <v>19.654579999999999</v>
      </c>
      <c r="R553">
        <v>17.665199999999999</v>
      </c>
      <c r="S553">
        <v>19.014060000000001</v>
      </c>
      <c r="T553">
        <v>3</v>
      </c>
      <c r="U553">
        <v>1</v>
      </c>
      <c r="V553">
        <v>1</v>
      </c>
      <c r="W553">
        <v>2</v>
      </c>
      <c r="X553">
        <v>2</v>
      </c>
      <c r="Y553">
        <v>1</v>
      </c>
      <c r="Z553">
        <v>2</v>
      </c>
      <c r="AA553">
        <v>1</v>
      </c>
      <c r="AB553">
        <v>1</v>
      </c>
      <c r="AC553">
        <v>1</v>
      </c>
      <c r="AD553">
        <v>1</v>
      </c>
      <c r="AE553">
        <v>2</v>
      </c>
      <c r="AF553">
        <v>1</v>
      </c>
      <c r="AG553">
        <v>0</v>
      </c>
      <c r="AH553">
        <v>17.29</v>
      </c>
    </row>
    <row r="554" spans="1:34">
      <c r="A554" t="s">
        <v>2521</v>
      </c>
      <c r="B554" s="5" t="str">
        <f>VLOOKUP(C554,[1]Sheet1!$C$2:$D$4112,2,FALSE)</f>
        <v>cell wall and cell processes</v>
      </c>
      <c r="C554" t="s">
        <v>2524</v>
      </c>
      <c r="D554" t="s">
        <v>2522</v>
      </c>
      <c r="E554" t="s">
        <v>2523</v>
      </c>
      <c r="F554">
        <v>26.863</v>
      </c>
      <c r="G554">
        <v>22.8</v>
      </c>
      <c r="H554">
        <v>17.15624</v>
      </c>
      <c r="I554">
        <v>18.65164</v>
      </c>
      <c r="J554">
        <v>17.256630000000001</v>
      </c>
      <c r="K554">
        <v>17.95787</v>
      </c>
      <c r="L554">
        <v>20.1858</v>
      </c>
      <c r="M554">
        <v>16.467649999999999</v>
      </c>
      <c r="N554">
        <v>19.240950000000002</v>
      </c>
      <c r="O554">
        <v>19.48188</v>
      </c>
      <c r="P554">
        <v>19.271570000000001</v>
      </c>
      <c r="Q554">
        <v>19.546600000000002</v>
      </c>
      <c r="R554">
        <v>17.897600000000001</v>
      </c>
      <c r="S554">
        <v>20.731870000000001</v>
      </c>
      <c r="T554">
        <v>5</v>
      </c>
      <c r="U554">
        <v>0</v>
      </c>
      <c r="V554">
        <v>0</v>
      </c>
      <c r="W554">
        <v>3</v>
      </c>
      <c r="X554">
        <v>3</v>
      </c>
      <c r="Y554">
        <v>4</v>
      </c>
      <c r="Z554">
        <v>3</v>
      </c>
      <c r="AA554">
        <v>0</v>
      </c>
      <c r="AB554">
        <v>2</v>
      </c>
      <c r="AC554">
        <v>0</v>
      </c>
      <c r="AD554">
        <v>1</v>
      </c>
      <c r="AE554">
        <v>2</v>
      </c>
      <c r="AF554">
        <v>1</v>
      </c>
      <c r="AG554">
        <v>0</v>
      </c>
      <c r="AH554">
        <v>15.738</v>
      </c>
    </row>
    <row r="555" spans="1:34">
      <c r="A555" t="s">
        <v>2525</v>
      </c>
      <c r="B555" s="5" t="str">
        <f>VLOOKUP(C555,[1]Sheet1!$C$2:$D$4112,2,FALSE)</f>
        <v>Conserved hypotheticals</v>
      </c>
      <c r="C555" t="s">
        <v>2528</v>
      </c>
      <c r="D555" t="s">
        <v>2526</v>
      </c>
      <c r="E555" t="s">
        <v>2527</v>
      </c>
      <c r="F555">
        <v>40.466000000000001</v>
      </c>
      <c r="G555">
        <v>16.5</v>
      </c>
      <c r="H555">
        <v>20.496680000000001</v>
      </c>
      <c r="I555">
        <v>19.06579</v>
      </c>
      <c r="J555">
        <v>21.009429999999998</v>
      </c>
      <c r="K555">
        <v>21.628450000000001</v>
      </c>
      <c r="L555">
        <v>18.847860000000001</v>
      </c>
      <c r="M555">
        <v>21.28342</v>
      </c>
      <c r="N555">
        <v>20.03023</v>
      </c>
      <c r="O555">
        <v>19.74372</v>
      </c>
      <c r="P555">
        <v>20.110250000000001</v>
      </c>
      <c r="Q555">
        <v>20.912839999999999</v>
      </c>
      <c r="R555">
        <v>18.68863</v>
      </c>
      <c r="S555">
        <v>19.612010000000001</v>
      </c>
      <c r="T555">
        <v>3</v>
      </c>
      <c r="U555">
        <v>2</v>
      </c>
      <c r="V555">
        <v>0</v>
      </c>
      <c r="W555">
        <v>3</v>
      </c>
      <c r="X555">
        <v>3</v>
      </c>
      <c r="Y555">
        <v>0</v>
      </c>
      <c r="Z555">
        <v>2</v>
      </c>
      <c r="AA555">
        <v>0</v>
      </c>
      <c r="AB555">
        <v>1</v>
      </c>
      <c r="AC555">
        <v>1</v>
      </c>
      <c r="AD555">
        <v>2</v>
      </c>
      <c r="AE555">
        <v>0</v>
      </c>
      <c r="AF555">
        <v>0</v>
      </c>
      <c r="AG555">
        <v>0</v>
      </c>
      <c r="AH555">
        <v>11.026999999999999</v>
      </c>
    </row>
    <row r="556" spans="1:34">
      <c r="A556" t="s">
        <v>2529</v>
      </c>
      <c r="B556" s="5" t="str">
        <f>VLOOKUP(C556,[1]Sheet1!$C$2:$D$4112,2,FALSE)</f>
        <v>cell wall and cell processes</v>
      </c>
      <c r="C556" t="s">
        <v>2532</v>
      </c>
      <c r="D556" t="s">
        <v>2530</v>
      </c>
      <c r="E556" t="s">
        <v>2531</v>
      </c>
      <c r="F556">
        <v>17.766999999999999</v>
      </c>
      <c r="G556">
        <v>26</v>
      </c>
      <c r="H556">
        <v>18.491969999999998</v>
      </c>
      <c r="I556">
        <v>19.17559</v>
      </c>
      <c r="J556">
        <v>20.745750000000001</v>
      </c>
      <c r="K556">
        <v>20.83353</v>
      </c>
      <c r="L556">
        <v>17.475380000000001</v>
      </c>
      <c r="M556">
        <v>17.482880000000002</v>
      </c>
      <c r="N556">
        <v>20.370699999999999</v>
      </c>
      <c r="O556">
        <v>21.191960000000002</v>
      </c>
      <c r="P556">
        <v>19.209879999999998</v>
      </c>
      <c r="Q556">
        <v>21.17755</v>
      </c>
      <c r="R556">
        <v>18.94857</v>
      </c>
      <c r="S556">
        <v>18.874649999999999</v>
      </c>
      <c r="T556">
        <v>3</v>
      </c>
      <c r="U556">
        <v>1</v>
      </c>
      <c r="V556">
        <v>0</v>
      </c>
      <c r="W556">
        <v>2</v>
      </c>
      <c r="X556">
        <v>2</v>
      </c>
      <c r="Y556">
        <v>2</v>
      </c>
      <c r="Z556">
        <v>1</v>
      </c>
      <c r="AA556">
        <v>0</v>
      </c>
      <c r="AB556">
        <v>2</v>
      </c>
      <c r="AC556">
        <v>1</v>
      </c>
      <c r="AD556">
        <v>2</v>
      </c>
      <c r="AE556">
        <v>1</v>
      </c>
      <c r="AF556">
        <v>1</v>
      </c>
      <c r="AG556">
        <v>0</v>
      </c>
      <c r="AH556">
        <v>16.914999999999999</v>
      </c>
    </row>
    <row r="557" spans="1:34">
      <c r="A557" t="s">
        <v>2533</v>
      </c>
      <c r="B557" s="5" t="str">
        <f>VLOOKUP(C557,[1]Sheet1!$C$2:$D$4112,2,FALSE)</f>
        <v>Conserved hypotheticals</v>
      </c>
      <c r="C557" t="s">
        <v>2536</v>
      </c>
      <c r="D557" t="s">
        <v>2534</v>
      </c>
      <c r="E557" t="s">
        <v>2535</v>
      </c>
      <c r="F557">
        <v>16.963000000000001</v>
      </c>
      <c r="G557">
        <v>52.5</v>
      </c>
      <c r="H557">
        <v>19.025970000000001</v>
      </c>
      <c r="I557">
        <v>19.04616</v>
      </c>
      <c r="J557">
        <v>23.31672</v>
      </c>
      <c r="K557">
        <v>19.179379999999998</v>
      </c>
      <c r="L557">
        <v>23.747859999999999</v>
      </c>
      <c r="M557">
        <v>24.37677</v>
      </c>
      <c r="N557">
        <v>24.45224</v>
      </c>
      <c r="O557">
        <v>19.503</v>
      </c>
      <c r="P557">
        <v>18.22636</v>
      </c>
      <c r="Q557">
        <v>19.754549999999998</v>
      </c>
      <c r="R557">
        <v>24.6936</v>
      </c>
      <c r="S557">
        <v>23.64086</v>
      </c>
      <c r="T557">
        <v>3</v>
      </c>
      <c r="U557">
        <v>1</v>
      </c>
      <c r="V557">
        <v>1</v>
      </c>
      <c r="W557">
        <v>2</v>
      </c>
      <c r="X557">
        <v>1</v>
      </c>
      <c r="Y557">
        <v>2</v>
      </c>
      <c r="Z557">
        <v>3</v>
      </c>
      <c r="AA557">
        <v>2</v>
      </c>
      <c r="AB557">
        <v>1</v>
      </c>
      <c r="AC557">
        <v>1</v>
      </c>
      <c r="AD557">
        <v>1</v>
      </c>
      <c r="AE557">
        <v>3</v>
      </c>
      <c r="AF557">
        <v>2</v>
      </c>
      <c r="AG557">
        <v>0</v>
      </c>
      <c r="AH557">
        <v>32.216000000000001</v>
      </c>
    </row>
    <row r="558" spans="1:34">
      <c r="A558" t="s">
        <v>2537</v>
      </c>
      <c r="B558" s="5" t="str">
        <f>VLOOKUP(C558,[1]Sheet1!$C$2:$D$4112,2,FALSE)</f>
        <v>Conserved hypotheticals</v>
      </c>
      <c r="C558" t="s">
        <v>2540</v>
      </c>
      <c r="D558" t="s">
        <v>2538</v>
      </c>
      <c r="E558" t="s">
        <v>2539</v>
      </c>
      <c r="F558">
        <v>30.184999999999999</v>
      </c>
      <c r="G558">
        <v>69.3</v>
      </c>
      <c r="H558">
        <v>24.455190000000002</v>
      </c>
      <c r="I558">
        <v>25.040009999999999</v>
      </c>
      <c r="J558">
        <v>25.17398</v>
      </c>
      <c r="K558">
        <v>23.896429999999999</v>
      </c>
      <c r="L558">
        <v>24.47184</v>
      </c>
      <c r="M558">
        <v>25.070550000000001</v>
      </c>
      <c r="N558">
        <v>24.59281</v>
      </c>
      <c r="O558">
        <v>24.181850000000001</v>
      </c>
      <c r="P558">
        <v>24.81504</v>
      </c>
      <c r="Q558">
        <v>24.389690000000002</v>
      </c>
      <c r="R558">
        <v>25.108609999999999</v>
      </c>
      <c r="S558">
        <v>23.539909999999999</v>
      </c>
      <c r="T558">
        <v>13</v>
      </c>
      <c r="U558">
        <v>7</v>
      </c>
      <c r="V558">
        <v>6</v>
      </c>
      <c r="W558">
        <v>9</v>
      </c>
      <c r="X558">
        <v>8</v>
      </c>
      <c r="Y558">
        <v>9</v>
      </c>
      <c r="Z558">
        <v>9</v>
      </c>
      <c r="AA558">
        <v>5</v>
      </c>
      <c r="AB558">
        <v>5</v>
      </c>
      <c r="AC558">
        <v>5</v>
      </c>
      <c r="AD558">
        <v>3</v>
      </c>
      <c r="AE558">
        <v>10</v>
      </c>
      <c r="AF558">
        <v>9</v>
      </c>
      <c r="AG558">
        <v>0</v>
      </c>
      <c r="AH558">
        <v>159.86000000000001</v>
      </c>
    </row>
    <row r="559" spans="1:34">
      <c r="A559" t="s">
        <v>2541</v>
      </c>
      <c r="B559" s="5" t="str">
        <f>VLOOKUP(C559,[1]Sheet1!$C$2:$D$4112,2,FALSE)</f>
        <v>Conserved hypotheticals</v>
      </c>
      <c r="C559" t="s">
        <v>2544</v>
      </c>
      <c r="D559" t="s">
        <v>2542</v>
      </c>
      <c r="E559" t="s">
        <v>2543</v>
      </c>
      <c r="F559">
        <v>61.645000000000003</v>
      </c>
      <c r="G559">
        <v>17.899999999999999</v>
      </c>
      <c r="H559">
        <v>22.333639999999999</v>
      </c>
      <c r="I559">
        <v>21.373480000000001</v>
      </c>
      <c r="J559">
        <v>23.536709999999999</v>
      </c>
      <c r="K559">
        <v>21.90691</v>
      </c>
      <c r="L559">
        <v>21.422550000000001</v>
      </c>
      <c r="M559">
        <v>21.634180000000001</v>
      </c>
      <c r="N559">
        <v>19.703690000000002</v>
      </c>
      <c r="O559">
        <v>21.676030000000001</v>
      </c>
      <c r="P559">
        <v>22.894729999999999</v>
      </c>
      <c r="Q559">
        <v>18.665880000000001</v>
      </c>
      <c r="R559">
        <v>23.26699</v>
      </c>
      <c r="S559">
        <v>20.582329999999999</v>
      </c>
      <c r="T559">
        <v>7</v>
      </c>
      <c r="U559">
        <v>3</v>
      </c>
      <c r="V559">
        <v>2</v>
      </c>
      <c r="W559">
        <v>3</v>
      </c>
      <c r="X559">
        <v>4</v>
      </c>
      <c r="Y559">
        <v>3</v>
      </c>
      <c r="Z559">
        <v>5</v>
      </c>
      <c r="AA559">
        <v>1</v>
      </c>
      <c r="AB559">
        <v>2</v>
      </c>
      <c r="AC559">
        <v>2</v>
      </c>
      <c r="AD559">
        <v>0</v>
      </c>
      <c r="AE559">
        <v>3</v>
      </c>
      <c r="AF559">
        <v>3</v>
      </c>
      <c r="AG559">
        <v>0</v>
      </c>
      <c r="AH559">
        <v>35.957999999999998</v>
      </c>
    </row>
    <row r="560" spans="1:34">
      <c r="A560" t="s">
        <v>2545</v>
      </c>
      <c r="B560" s="5" t="str">
        <f>VLOOKUP(C560,[1]Sheet1!$C$2:$D$4112,2,FALSE)</f>
        <v>lipid metabolism</v>
      </c>
      <c r="C560" t="s">
        <v>2548</v>
      </c>
      <c r="D560" t="s">
        <v>2546</v>
      </c>
      <c r="E560" t="s">
        <v>2547</v>
      </c>
      <c r="F560">
        <v>12.523999999999999</v>
      </c>
      <c r="G560">
        <v>90.4</v>
      </c>
      <c r="H560">
        <v>27.502939999999999</v>
      </c>
      <c r="I560">
        <v>27.274709999999999</v>
      </c>
      <c r="J560">
        <v>28.113810000000001</v>
      </c>
      <c r="K560">
        <v>27.223520000000001</v>
      </c>
      <c r="L560">
        <v>31.341539999999998</v>
      </c>
      <c r="M560">
        <v>27.019670000000001</v>
      </c>
      <c r="N560">
        <v>27.914899999999999</v>
      </c>
      <c r="O560">
        <v>27.706489999999999</v>
      </c>
      <c r="P560">
        <v>27.125830000000001</v>
      </c>
      <c r="Q560">
        <v>26.96003</v>
      </c>
      <c r="R560">
        <v>27.13917</v>
      </c>
      <c r="S560">
        <v>28.116150000000001</v>
      </c>
      <c r="T560">
        <v>7</v>
      </c>
      <c r="U560">
        <v>6</v>
      </c>
      <c r="V560">
        <v>6</v>
      </c>
      <c r="W560">
        <v>7</v>
      </c>
      <c r="X560">
        <v>7</v>
      </c>
      <c r="Y560">
        <v>7</v>
      </c>
      <c r="Z560">
        <v>7</v>
      </c>
      <c r="AA560">
        <v>7</v>
      </c>
      <c r="AB560">
        <v>5</v>
      </c>
      <c r="AC560">
        <v>7</v>
      </c>
      <c r="AD560">
        <v>6</v>
      </c>
      <c r="AE560">
        <v>6</v>
      </c>
      <c r="AF560">
        <v>7</v>
      </c>
      <c r="AG560">
        <v>0</v>
      </c>
      <c r="AH560">
        <v>287.06</v>
      </c>
    </row>
    <row r="561" spans="1:34">
      <c r="A561" t="s">
        <v>2549</v>
      </c>
      <c r="B561" s="5" t="str">
        <f>VLOOKUP(C561,[1]Sheet1!$C$2:$D$4112,2,FALSE)</f>
        <v>intermediary metabolism and respiration</v>
      </c>
      <c r="C561" t="s">
        <v>2552</v>
      </c>
      <c r="D561" t="s">
        <v>2550</v>
      </c>
      <c r="E561" t="s">
        <v>2551</v>
      </c>
      <c r="F561">
        <v>49.945</v>
      </c>
      <c r="G561">
        <v>4.5999999999999996</v>
      </c>
      <c r="H561">
        <v>23.573460000000001</v>
      </c>
      <c r="I561">
        <v>18.157589999999999</v>
      </c>
      <c r="J561">
        <v>24.5562</v>
      </c>
      <c r="K561">
        <v>24.31119</v>
      </c>
      <c r="L561">
        <v>18.858920000000001</v>
      </c>
      <c r="M561">
        <v>22.704979999999999</v>
      </c>
      <c r="N561">
        <v>20.310169999999999</v>
      </c>
      <c r="O561">
        <v>20.65025</v>
      </c>
      <c r="P561">
        <v>24.169969999999999</v>
      </c>
      <c r="Q561">
        <v>18.388490000000001</v>
      </c>
      <c r="R561">
        <v>18.171019999999999</v>
      </c>
      <c r="S561">
        <v>18.730149999999998</v>
      </c>
      <c r="T561">
        <v>1</v>
      </c>
      <c r="U561">
        <v>1</v>
      </c>
      <c r="V561">
        <v>1</v>
      </c>
      <c r="W561">
        <v>1</v>
      </c>
      <c r="X561">
        <v>1</v>
      </c>
      <c r="Y561">
        <v>0</v>
      </c>
      <c r="Z561">
        <v>1</v>
      </c>
      <c r="AA561">
        <v>1</v>
      </c>
      <c r="AB561">
        <v>1</v>
      </c>
      <c r="AC561">
        <v>1</v>
      </c>
      <c r="AD561">
        <v>1</v>
      </c>
      <c r="AE561">
        <v>1</v>
      </c>
      <c r="AF561">
        <v>1</v>
      </c>
      <c r="AG561">
        <v>0</v>
      </c>
      <c r="AH561">
        <v>62.951999999999998</v>
      </c>
    </row>
    <row r="562" spans="1:34">
      <c r="A562" t="s">
        <v>2553</v>
      </c>
      <c r="B562" s="5" t="str">
        <f>VLOOKUP(C562,[1]Sheet1!$C$2:$D$4112,2,FALSE)</f>
        <v>intermediary metabolism and respiration</v>
      </c>
      <c r="C562" t="s">
        <v>2556</v>
      </c>
      <c r="D562" t="s">
        <v>2554</v>
      </c>
      <c r="E562" t="s">
        <v>2555</v>
      </c>
      <c r="F562">
        <v>48.258000000000003</v>
      </c>
      <c r="G562">
        <v>50.8</v>
      </c>
      <c r="H562">
        <v>21.91159</v>
      </c>
      <c r="I562">
        <v>21.226759999999999</v>
      </c>
      <c r="J562">
        <v>21.060459999999999</v>
      </c>
      <c r="K562">
        <v>22.996120000000001</v>
      </c>
      <c r="L562">
        <v>21.43629</v>
      </c>
      <c r="M562">
        <v>22.914960000000001</v>
      </c>
      <c r="N562">
        <v>19.620460000000001</v>
      </c>
      <c r="O562">
        <v>22.74409</v>
      </c>
      <c r="P562">
        <v>21.08297</v>
      </c>
      <c r="Q562">
        <v>22.145689999999998</v>
      </c>
      <c r="R562">
        <v>22.19502</v>
      </c>
      <c r="S562">
        <v>21.817769999999999</v>
      </c>
      <c r="T562">
        <v>16</v>
      </c>
      <c r="U562">
        <v>4</v>
      </c>
      <c r="V562">
        <v>3</v>
      </c>
      <c r="W562">
        <v>3</v>
      </c>
      <c r="X562">
        <v>4</v>
      </c>
      <c r="Y562">
        <v>14</v>
      </c>
      <c r="Z562">
        <v>2</v>
      </c>
      <c r="AA562">
        <v>1</v>
      </c>
      <c r="AB562">
        <v>3</v>
      </c>
      <c r="AC562">
        <v>3</v>
      </c>
      <c r="AD562">
        <v>3</v>
      </c>
      <c r="AE562">
        <v>6</v>
      </c>
      <c r="AF562">
        <v>5</v>
      </c>
      <c r="AG562">
        <v>0</v>
      </c>
      <c r="AH562">
        <v>45.851999999999997</v>
      </c>
    </row>
    <row r="563" spans="1:34">
      <c r="A563" t="s">
        <v>2557</v>
      </c>
      <c r="B563" s="5" t="str">
        <f>VLOOKUP(C563,[1]Sheet1!$C$2:$D$4112,2,FALSE)</f>
        <v>Regulatory proteins</v>
      </c>
      <c r="C563" t="s">
        <v>2560</v>
      </c>
      <c r="D563" t="s">
        <v>2558</v>
      </c>
      <c r="E563" t="s">
        <v>2559</v>
      </c>
      <c r="F563">
        <v>37.512999999999998</v>
      </c>
      <c r="G563">
        <v>45.6</v>
      </c>
      <c r="H563">
        <v>22.438040000000001</v>
      </c>
      <c r="I563">
        <v>23.576229999999999</v>
      </c>
      <c r="J563">
        <v>23.422650000000001</v>
      </c>
      <c r="K563">
        <v>23.332930000000001</v>
      </c>
      <c r="L563">
        <v>21.75365</v>
      </c>
      <c r="M563">
        <v>23.469860000000001</v>
      </c>
      <c r="N563">
        <v>23.183060000000001</v>
      </c>
      <c r="O563">
        <v>23.65709</v>
      </c>
      <c r="P563">
        <v>22.69642</v>
      </c>
      <c r="Q563">
        <v>23.69753</v>
      </c>
      <c r="R563">
        <v>23.489709999999999</v>
      </c>
      <c r="S563">
        <v>22.952870000000001</v>
      </c>
      <c r="T563">
        <v>10</v>
      </c>
      <c r="U563">
        <v>6</v>
      </c>
      <c r="V563">
        <v>4</v>
      </c>
      <c r="W563">
        <v>8</v>
      </c>
      <c r="X563">
        <v>4</v>
      </c>
      <c r="Y563">
        <v>8</v>
      </c>
      <c r="Z563">
        <v>4</v>
      </c>
      <c r="AA563">
        <v>3</v>
      </c>
      <c r="AB563">
        <v>4</v>
      </c>
      <c r="AC563">
        <v>5</v>
      </c>
      <c r="AD563">
        <v>4</v>
      </c>
      <c r="AE563">
        <v>8</v>
      </c>
      <c r="AF563">
        <v>5</v>
      </c>
      <c r="AG563">
        <v>0</v>
      </c>
      <c r="AH563">
        <v>47.012</v>
      </c>
    </row>
    <row r="564" spans="1:34">
      <c r="A564" t="s">
        <v>2561</v>
      </c>
      <c r="B564" s="5" t="str">
        <f>VLOOKUP(C564,[1]Sheet1!$C$2:$D$4112,2,FALSE)</f>
        <v>intermediary metabolism and respiration</v>
      </c>
      <c r="C564" t="s">
        <v>2562</v>
      </c>
      <c r="D564" t="s">
        <v>198</v>
      </c>
      <c r="E564" t="s">
        <v>199</v>
      </c>
      <c r="F564">
        <v>67.203999999999994</v>
      </c>
      <c r="G564">
        <v>14.2</v>
      </c>
      <c r="H564">
        <v>18.044910000000002</v>
      </c>
      <c r="I564">
        <v>18.91441</v>
      </c>
      <c r="J564">
        <v>23.17428</v>
      </c>
      <c r="K564">
        <v>23.558820000000001</v>
      </c>
      <c r="L564">
        <v>18.47775</v>
      </c>
      <c r="M564">
        <v>17.815470000000001</v>
      </c>
      <c r="N564">
        <v>19.469989999999999</v>
      </c>
      <c r="O564">
        <v>19.026489999999999</v>
      </c>
      <c r="P564">
        <v>19.41911</v>
      </c>
      <c r="Q564">
        <v>19.773710000000001</v>
      </c>
      <c r="R564">
        <v>17.573350000000001</v>
      </c>
      <c r="S564">
        <v>16.868829999999999</v>
      </c>
      <c r="T564">
        <v>5</v>
      </c>
      <c r="U564">
        <v>1</v>
      </c>
      <c r="V564">
        <v>2</v>
      </c>
      <c r="W564">
        <v>4</v>
      </c>
      <c r="X564">
        <v>3</v>
      </c>
      <c r="Y564">
        <v>1</v>
      </c>
      <c r="Z564">
        <v>2</v>
      </c>
      <c r="AA564">
        <v>2</v>
      </c>
      <c r="AB564">
        <v>1</v>
      </c>
      <c r="AC564">
        <v>0</v>
      </c>
      <c r="AD564">
        <v>0</v>
      </c>
      <c r="AE564">
        <v>1</v>
      </c>
      <c r="AF564">
        <v>1</v>
      </c>
      <c r="AG564">
        <v>0</v>
      </c>
      <c r="AH564">
        <v>16.689</v>
      </c>
    </row>
    <row r="565" spans="1:34">
      <c r="A565" t="s">
        <v>2563</v>
      </c>
      <c r="B565" s="5" t="str">
        <f>VLOOKUP(C565,[1]Sheet1!$C$2:$D$4112,2,FALSE)</f>
        <v>Regulatory proteins</v>
      </c>
      <c r="C565" t="s">
        <v>2566</v>
      </c>
      <c r="D565" t="s">
        <v>2564</v>
      </c>
      <c r="E565" t="s">
        <v>2565</v>
      </c>
      <c r="F565">
        <v>12.227</v>
      </c>
      <c r="G565">
        <v>68.8</v>
      </c>
      <c r="H565">
        <v>18.966709999999999</v>
      </c>
      <c r="I565">
        <v>21.086670000000002</v>
      </c>
      <c r="J565">
        <v>19.278189999999999</v>
      </c>
      <c r="K565">
        <v>22.557469999999999</v>
      </c>
      <c r="L565">
        <v>22.08089</v>
      </c>
      <c r="M565">
        <v>22.142150000000001</v>
      </c>
      <c r="N565">
        <v>19.678540000000002</v>
      </c>
      <c r="O565">
        <v>23.119759999999999</v>
      </c>
      <c r="P565">
        <v>20.508140000000001</v>
      </c>
      <c r="Q565">
        <v>23.520009999999999</v>
      </c>
      <c r="R565">
        <v>21.736160000000002</v>
      </c>
      <c r="S565">
        <v>19.8765</v>
      </c>
      <c r="T565">
        <v>6</v>
      </c>
      <c r="U565">
        <v>3</v>
      </c>
      <c r="V565">
        <v>3</v>
      </c>
      <c r="W565">
        <v>4</v>
      </c>
      <c r="X565">
        <v>1</v>
      </c>
      <c r="Y565">
        <v>6</v>
      </c>
      <c r="Z565">
        <v>4</v>
      </c>
      <c r="AA565">
        <v>2</v>
      </c>
      <c r="AB565">
        <v>2</v>
      </c>
      <c r="AC565">
        <v>2</v>
      </c>
      <c r="AD565">
        <v>2</v>
      </c>
      <c r="AE565">
        <v>5</v>
      </c>
      <c r="AF565">
        <v>3</v>
      </c>
      <c r="AG565">
        <v>0</v>
      </c>
      <c r="AH565">
        <v>40.893999999999998</v>
      </c>
    </row>
    <row r="566" spans="1:34">
      <c r="A566" t="s">
        <v>2567</v>
      </c>
      <c r="B566" s="5" t="str">
        <f>VLOOKUP(C566,[1]Sheet1!$C$2:$D$4112,2,FALSE)</f>
        <v>lipid metabolism</v>
      </c>
      <c r="C566" t="s">
        <v>2570</v>
      </c>
      <c r="D566" t="s">
        <v>2568</v>
      </c>
      <c r="E566" t="s">
        <v>2569</v>
      </c>
      <c r="F566">
        <v>33.851999999999997</v>
      </c>
      <c r="G566">
        <v>35.299999999999997</v>
      </c>
      <c r="H566">
        <v>23.20777</v>
      </c>
      <c r="I566">
        <v>24.454440000000002</v>
      </c>
      <c r="J566">
        <v>23.913419999999999</v>
      </c>
      <c r="K566">
        <v>23.570679999999999</v>
      </c>
      <c r="L566">
        <v>20.800409999999999</v>
      </c>
      <c r="M566">
        <v>22.68646</v>
      </c>
      <c r="N566">
        <v>23.65119</v>
      </c>
      <c r="O566">
        <v>23.420729999999999</v>
      </c>
      <c r="P566">
        <v>23.904720000000001</v>
      </c>
      <c r="Q566">
        <v>23.26971</v>
      </c>
      <c r="R566">
        <v>24.287430000000001</v>
      </c>
      <c r="S566">
        <v>23.229379999999999</v>
      </c>
      <c r="T566">
        <v>5</v>
      </c>
      <c r="U566">
        <v>4</v>
      </c>
      <c r="V566">
        <v>5</v>
      </c>
      <c r="W566">
        <v>4</v>
      </c>
      <c r="X566">
        <v>4</v>
      </c>
      <c r="Y566">
        <v>2</v>
      </c>
      <c r="Z566">
        <v>4</v>
      </c>
      <c r="AA566">
        <v>3</v>
      </c>
      <c r="AB566">
        <v>3</v>
      </c>
      <c r="AC566">
        <v>3</v>
      </c>
      <c r="AD566">
        <v>4</v>
      </c>
      <c r="AE566">
        <v>5</v>
      </c>
      <c r="AF566">
        <v>5</v>
      </c>
      <c r="AG566">
        <v>0</v>
      </c>
      <c r="AH566">
        <v>57.308</v>
      </c>
    </row>
    <row r="567" spans="1:34">
      <c r="A567" t="s">
        <v>2571</v>
      </c>
      <c r="B567" s="5" t="str">
        <f>VLOOKUP(C567,[1]Sheet1!$C$2:$D$4112,2,FALSE)</f>
        <v>intermediary metabolism and respiration</v>
      </c>
      <c r="C567" t="s">
        <v>2574</v>
      </c>
      <c r="D567" t="s">
        <v>2572</v>
      </c>
      <c r="E567" t="s">
        <v>2573</v>
      </c>
      <c r="F567">
        <v>33.356999999999999</v>
      </c>
      <c r="G567">
        <v>58.3</v>
      </c>
      <c r="H567">
        <v>24.00676</v>
      </c>
      <c r="I567">
        <v>24.016400000000001</v>
      </c>
      <c r="J567">
        <v>23.68646</v>
      </c>
      <c r="K567">
        <v>24.083020000000001</v>
      </c>
      <c r="L567">
        <v>23.930119999999999</v>
      </c>
      <c r="M567">
        <v>24.547750000000001</v>
      </c>
      <c r="N567">
        <v>23.632670000000001</v>
      </c>
      <c r="O567">
        <v>24.106850000000001</v>
      </c>
      <c r="P567">
        <v>24.509540000000001</v>
      </c>
      <c r="Q567">
        <v>24.858329999999999</v>
      </c>
      <c r="R567">
        <v>24.391069999999999</v>
      </c>
      <c r="S567">
        <v>23.420210000000001</v>
      </c>
      <c r="T567">
        <v>15</v>
      </c>
      <c r="U567">
        <v>10</v>
      </c>
      <c r="V567">
        <v>7</v>
      </c>
      <c r="W567">
        <v>12</v>
      </c>
      <c r="X567">
        <v>13</v>
      </c>
      <c r="Y567">
        <v>10</v>
      </c>
      <c r="Z567">
        <v>10</v>
      </c>
      <c r="AA567">
        <v>7</v>
      </c>
      <c r="AB567">
        <v>11</v>
      </c>
      <c r="AC567">
        <v>9</v>
      </c>
      <c r="AD567">
        <v>10</v>
      </c>
      <c r="AE567">
        <v>12</v>
      </c>
      <c r="AF567">
        <v>10</v>
      </c>
      <c r="AG567">
        <v>0</v>
      </c>
      <c r="AH567">
        <v>129.88</v>
      </c>
    </row>
    <row r="568" spans="1:34">
      <c r="A568" t="s">
        <v>2575</v>
      </c>
      <c r="B568" s="5" t="str">
        <f>VLOOKUP(C568,[1]Sheet1!$C$2:$D$4112,2,FALSE)</f>
        <v>information pathways</v>
      </c>
      <c r="C568" t="s">
        <v>2578</v>
      </c>
      <c r="D568" t="s">
        <v>2576</v>
      </c>
      <c r="E568" t="s">
        <v>2577</v>
      </c>
      <c r="F568">
        <v>25.399000000000001</v>
      </c>
      <c r="G568">
        <v>60</v>
      </c>
      <c r="H568">
        <v>26.6539</v>
      </c>
      <c r="I568">
        <v>25.68806</v>
      </c>
      <c r="J568">
        <v>26.637409999999999</v>
      </c>
      <c r="K568">
        <v>26.040679999999998</v>
      </c>
      <c r="L568">
        <v>24.203140000000001</v>
      </c>
      <c r="M568">
        <v>27.193290000000001</v>
      </c>
      <c r="N568">
        <v>26.347989999999999</v>
      </c>
      <c r="O568">
        <v>25.843209999999999</v>
      </c>
      <c r="P568">
        <v>26.574529999999999</v>
      </c>
      <c r="Q568">
        <v>25.526450000000001</v>
      </c>
      <c r="R568">
        <v>24.875440000000001</v>
      </c>
      <c r="S568">
        <v>24.019200000000001</v>
      </c>
      <c r="T568">
        <v>9</v>
      </c>
      <c r="U568">
        <v>4</v>
      </c>
      <c r="V568">
        <v>4</v>
      </c>
      <c r="W568">
        <v>5</v>
      </c>
      <c r="X568">
        <v>5</v>
      </c>
      <c r="Y568">
        <v>8</v>
      </c>
      <c r="Z568">
        <v>5</v>
      </c>
      <c r="AA568">
        <v>4</v>
      </c>
      <c r="AB568">
        <v>4</v>
      </c>
      <c r="AC568">
        <v>5</v>
      </c>
      <c r="AD568">
        <v>4</v>
      </c>
      <c r="AE568">
        <v>7</v>
      </c>
      <c r="AF568">
        <v>6</v>
      </c>
      <c r="AG568">
        <v>0</v>
      </c>
      <c r="AH568">
        <v>139.4</v>
      </c>
    </row>
    <row r="569" spans="1:34">
      <c r="A569" t="s">
        <v>2579</v>
      </c>
      <c r="B569" s="5" t="str">
        <f>VLOOKUP(C569,[1]Sheet1!$C$2:$D$4112,2,FALSE)</f>
        <v>Conserved hypotheticals</v>
      </c>
      <c r="C569" t="s">
        <v>2582</v>
      </c>
      <c r="D569" t="s">
        <v>2580</v>
      </c>
      <c r="E569" t="s">
        <v>2581</v>
      </c>
      <c r="F569">
        <v>8.5904000000000007</v>
      </c>
      <c r="G569">
        <v>73.8</v>
      </c>
      <c r="H569">
        <v>19.929369999999999</v>
      </c>
      <c r="I569">
        <v>18.59085</v>
      </c>
      <c r="J569">
        <v>19.904039999999998</v>
      </c>
      <c r="K569">
        <v>16.602959999999999</v>
      </c>
      <c r="L569">
        <v>23.482589999999998</v>
      </c>
      <c r="M569">
        <v>18.683800000000002</v>
      </c>
      <c r="N569">
        <v>18.718360000000001</v>
      </c>
      <c r="O569">
        <v>18.781580000000002</v>
      </c>
      <c r="P569">
        <v>18.949629999999999</v>
      </c>
      <c r="Q569">
        <v>18.913979999999999</v>
      </c>
      <c r="R569">
        <v>19.23208</v>
      </c>
      <c r="S569">
        <v>19.108609999999999</v>
      </c>
      <c r="T569">
        <v>4</v>
      </c>
      <c r="U569">
        <v>2</v>
      </c>
      <c r="V569">
        <v>1</v>
      </c>
      <c r="W569">
        <v>3</v>
      </c>
      <c r="X569">
        <v>3</v>
      </c>
      <c r="Y569">
        <v>3</v>
      </c>
      <c r="Z569">
        <v>3</v>
      </c>
      <c r="AA569">
        <v>1</v>
      </c>
      <c r="AB569">
        <v>0</v>
      </c>
      <c r="AC569">
        <v>2</v>
      </c>
      <c r="AD569">
        <v>0</v>
      </c>
      <c r="AE569">
        <v>4</v>
      </c>
      <c r="AF569">
        <v>3</v>
      </c>
      <c r="AG569">
        <v>0</v>
      </c>
      <c r="AH569">
        <v>34.92</v>
      </c>
    </row>
    <row r="570" spans="1:34">
      <c r="A570" t="s">
        <v>2583</v>
      </c>
      <c r="B570" s="5" t="str">
        <f>VLOOKUP(C570,[1]Sheet1!$C$2:$D$4112,2,FALSE)</f>
        <v>intermediary metabolism and respiration</v>
      </c>
      <c r="C570" t="s">
        <v>2586</v>
      </c>
      <c r="D570" t="s">
        <v>2584</v>
      </c>
      <c r="E570" t="s">
        <v>2585</v>
      </c>
      <c r="F570">
        <v>27.196999999999999</v>
      </c>
      <c r="G570">
        <v>67.099999999999994</v>
      </c>
      <c r="H570">
        <v>27.2348</v>
      </c>
      <c r="I570">
        <v>26.390129999999999</v>
      </c>
      <c r="J570">
        <v>27.25638</v>
      </c>
      <c r="K570">
        <v>26.64911</v>
      </c>
      <c r="L570">
        <v>24.808479999999999</v>
      </c>
      <c r="M570">
        <v>27.923829999999999</v>
      </c>
      <c r="N570">
        <v>26.923770000000001</v>
      </c>
      <c r="O570">
        <v>27.378150000000002</v>
      </c>
      <c r="P570">
        <v>27.38006</v>
      </c>
      <c r="Q570">
        <v>26.25131</v>
      </c>
      <c r="R570">
        <v>25.695720000000001</v>
      </c>
      <c r="S570">
        <v>25.505700000000001</v>
      </c>
      <c r="T570">
        <v>10</v>
      </c>
      <c r="U570">
        <v>4</v>
      </c>
      <c r="V570">
        <v>2</v>
      </c>
      <c r="W570">
        <v>6</v>
      </c>
      <c r="X570">
        <v>5</v>
      </c>
      <c r="Y570">
        <v>8</v>
      </c>
      <c r="Z570">
        <v>5</v>
      </c>
      <c r="AA570">
        <v>3</v>
      </c>
      <c r="AB570">
        <v>2</v>
      </c>
      <c r="AC570">
        <v>4</v>
      </c>
      <c r="AD570">
        <v>2</v>
      </c>
      <c r="AE570">
        <v>6</v>
      </c>
      <c r="AF570">
        <v>4</v>
      </c>
      <c r="AG570">
        <v>0</v>
      </c>
      <c r="AH570">
        <v>77.796000000000006</v>
      </c>
    </row>
    <row r="571" spans="1:34">
      <c r="A571" t="s">
        <v>2587</v>
      </c>
      <c r="B571" s="5" t="str">
        <f>VLOOKUP(C571,[1]Sheet1!$C$2:$D$4112,2,FALSE)</f>
        <v>lipid metabolism</v>
      </c>
      <c r="C571" t="s">
        <v>2590</v>
      </c>
      <c r="D571" t="s">
        <v>2588</v>
      </c>
      <c r="E571" t="s">
        <v>2589</v>
      </c>
      <c r="F571">
        <v>63.011000000000003</v>
      </c>
      <c r="G571">
        <v>56.4</v>
      </c>
      <c r="H571">
        <v>24.718219999999999</v>
      </c>
      <c r="I571">
        <v>26.084579999999999</v>
      </c>
      <c r="J571">
        <v>24.64235</v>
      </c>
      <c r="K571">
        <v>26.368500000000001</v>
      </c>
      <c r="L571">
        <v>21.711210000000001</v>
      </c>
      <c r="M571">
        <v>24.816510000000001</v>
      </c>
      <c r="N571">
        <v>23.82639</v>
      </c>
      <c r="O571">
        <v>26.49653</v>
      </c>
      <c r="P571">
        <v>24.590979999999998</v>
      </c>
      <c r="Q571">
        <v>24.786660000000001</v>
      </c>
      <c r="R571">
        <v>24.036740000000002</v>
      </c>
      <c r="S571">
        <v>24.655950000000001</v>
      </c>
      <c r="T571">
        <v>20</v>
      </c>
      <c r="U571">
        <v>11</v>
      </c>
      <c r="V571">
        <v>11</v>
      </c>
      <c r="W571">
        <v>11</v>
      </c>
      <c r="X571">
        <v>9</v>
      </c>
      <c r="Y571">
        <v>8</v>
      </c>
      <c r="Z571">
        <v>7</v>
      </c>
      <c r="AA571">
        <v>6</v>
      </c>
      <c r="AB571">
        <v>8</v>
      </c>
      <c r="AC571">
        <v>5</v>
      </c>
      <c r="AD571">
        <v>6</v>
      </c>
      <c r="AE571">
        <v>14</v>
      </c>
      <c r="AF571">
        <v>15</v>
      </c>
      <c r="AG571">
        <v>0</v>
      </c>
      <c r="AH571">
        <v>228.95</v>
      </c>
    </row>
    <row r="572" spans="1:34">
      <c r="A572" t="s">
        <v>2591</v>
      </c>
      <c r="B572" s="5" t="str">
        <f>VLOOKUP(C572,[1]Sheet1!$C$2:$D$4112,2,FALSE)</f>
        <v>lipid metabolism</v>
      </c>
      <c r="C572" t="s">
        <v>2594</v>
      </c>
      <c r="D572" t="s">
        <v>2592</v>
      </c>
      <c r="E572" t="s">
        <v>2593</v>
      </c>
      <c r="F572">
        <v>158.74</v>
      </c>
      <c r="G572">
        <v>40.299999999999997</v>
      </c>
      <c r="H572">
        <v>26.736470000000001</v>
      </c>
      <c r="I572">
        <v>26.82893</v>
      </c>
      <c r="J572">
        <v>26.749320000000001</v>
      </c>
      <c r="K572">
        <v>27.304780000000001</v>
      </c>
      <c r="L572">
        <v>23.139089999999999</v>
      </c>
      <c r="M572">
        <v>26.84948</v>
      </c>
      <c r="N572">
        <v>25.652419999999999</v>
      </c>
      <c r="O572">
        <v>26.620450000000002</v>
      </c>
      <c r="P572">
        <v>26.073370000000001</v>
      </c>
      <c r="Q572">
        <v>25.73011</v>
      </c>
      <c r="R572">
        <v>25.67963</v>
      </c>
      <c r="S572">
        <v>25.875109999999999</v>
      </c>
      <c r="T572">
        <v>36</v>
      </c>
      <c r="U572">
        <v>18</v>
      </c>
      <c r="V572">
        <v>20</v>
      </c>
      <c r="W572">
        <v>22</v>
      </c>
      <c r="X572">
        <v>27</v>
      </c>
      <c r="Y572">
        <v>18</v>
      </c>
      <c r="Z572">
        <v>23</v>
      </c>
      <c r="AA572">
        <v>11</v>
      </c>
      <c r="AB572">
        <v>18</v>
      </c>
      <c r="AC572">
        <v>20</v>
      </c>
      <c r="AD572">
        <v>14</v>
      </c>
      <c r="AE572">
        <v>26</v>
      </c>
      <c r="AF572">
        <v>26</v>
      </c>
      <c r="AG572">
        <v>0</v>
      </c>
      <c r="AH572">
        <v>323.31</v>
      </c>
    </row>
    <row r="573" spans="1:34">
      <c r="A573" t="s">
        <v>2595</v>
      </c>
      <c r="B573" s="5" t="str">
        <f>VLOOKUP(C573,[1]Sheet1!$C$2:$D$4112,2,FALSE)</f>
        <v>lipid metabolism</v>
      </c>
      <c r="C573" t="s">
        <v>2598</v>
      </c>
      <c r="D573" t="s">
        <v>2596</v>
      </c>
      <c r="E573" t="s">
        <v>2597</v>
      </c>
      <c r="F573">
        <v>34.659999999999997</v>
      </c>
      <c r="G573">
        <v>71.2</v>
      </c>
      <c r="H573">
        <v>24.756740000000001</v>
      </c>
      <c r="I573">
        <v>25.03762</v>
      </c>
      <c r="J573">
        <v>24.688379999999999</v>
      </c>
      <c r="K573">
        <v>25.2576</v>
      </c>
      <c r="L573">
        <v>24.245249999999999</v>
      </c>
      <c r="M573">
        <v>26.109729999999999</v>
      </c>
      <c r="N573">
        <v>24.678419999999999</v>
      </c>
      <c r="O573">
        <v>25.30386</v>
      </c>
      <c r="P573">
        <v>24.509239999999998</v>
      </c>
      <c r="Q573">
        <v>25.287289999999999</v>
      </c>
      <c r="R573">
        <v>26.194559999999999</v>
      </c>
      <c r="S573">
        <v>23.996020000000001</v>
      </c>
      <c r="T573">
        <v>15</v>
      </c>
      <c r="U573">
        <v>12</v>
      </c>
      <c r="V573">
        <v>8</v>
      </c>
      <c r="W573">
        <v>12</v>
      </c>
      <c r="X573">
        <v>9</v>
      </c>
      <c r="Y573">
        <v>13</v>
      </c>
      <c r="Z573">
        <v>11</v>
      </c>
      <c r="AA573">
        <v>7</v>
      </c>
      <c r="AB573">
        <v>5</v>
      </c>
      <c r="AC573">
        <v>10</v>
      </c>
      <c r="AD573">
        <v>2</v>
      </c>
      <c r="AE573">
        <v>11</v>
      </c>
      <c r="AF573">
        <v>9</v>
      </c>
      <c r="AG573">
        <v>0</v>
      </c>
      <c r="AH573">
        <v>199.86</v>
      </c>
    </row>
    <row r="574" spans="1:34">
      <c r="A574" t="s">
        <v>2599</v>
      </c>
      <c r="B574" s="5" t="str">
        <f>VLOOKUP(C574,[1]Sheet1!$C$2:$D$4112,2,FALSE)</f>
        <v>lipid metabolism</v>
      </c>
      <c r="C574" t="s">
        <v>2602</v>
      </c>
      <c r="D574" t="s">
        <v>2600</v>
      </c>
      <c r="E574" t="s">
        <v>2601</v>
      </c>
      <c r="F574">
        <v>62.64</v>
      </c>
      <c r="G574">
        <v>57.1</v>
      </c>
      <c r="H574">
        <v>25.51614</v>
      </c>
      <c r="I574">
        <v>26.365459999999999</v>
      </c>
      <c r="J574">
        <v>25.08614</v>
      </c>
      <c r="K574">
        <v>26.39292</v>
      </c>
      <c r="L574">
        <v>23.13824</v>
      </c>
      <c r="M574">
        <v>26.22035</v>
      </c>
      <c r="N574">
        <v>24.671150000000001</v>
      </c>
      <c r="O574">
        <v>25.774149999999999</v>
      </c>
      <c r="P574">
        <v>25.639089999999999</v>
      </c>
      <c r="Q574">
        <v>26.250029999999999</v>
      </c>
      <c r="R574">
        <v>25.040759999999999</v>
      </c>
      <c r="S574">
        <v>26.772659999999998</v>
      </c>
      <c r="T574">
        <v>14</v>
      </c>
      <c r="U574">
        <v>5</v>
      </c>
      <c r="V574">
        <v>3</v>
      </c>
      <c r="W574">
        <v>8</v>
      </c>
      <c r="X574">
        <v>8</v>
      </c>
      <c r="Y574">
        <v>6</v>
      </c>
      <c r="Z574">
        <v>7</v>
      </c>
      <c r="AA574">
        <v>1</v>
      </c>
      <c r="AB574">
        <v>4</v>
      </c>
      <c r="AC574">
        <v>4</v>
      </c>
      <c r="AD574">
        <v>4</v>
      </c>
      <c r="AE574">
        <v>7</v>
      </c>
      <c r="AF574">
        <v>9</v>
      </c>
      <c r="AG574">
        <v>0</v>
      </c>
      <c r="AH574">
        <v>247.79</v>
      </c>
    </row>
    <row r="575" spans="1:34">
      <c r="A575" t="s">
        <v>2603</v>
      </c>
      <c r="B575" s="5" t="str">
        <f>VLOOKUP(C575,[1]Sheet1!$C$2:$D$4112,2,FALSE)</f>
        <v>intermediary metabolism and respiration</v>
      </c>
      <c r="C575" t="s">
        <v>2604</v>
      </c>
      <c r="D575" t="s">
        <v>103</v>
      </c>
      <c r="E575" t="s">
        <v>104</v>
      </c>
      <c r="F575">
        <v>42.518000000000001</v>
      </c>
      <c r="G575">
        <v>45.8</v>
      </c>
      <c r="H575">
        <v>23.86797</v>
      </c>
      <c r="I575">
        <v>22.972010000000001</v>
      </c>
      <c r="J575">
        <v>23.61459</v>
      </c>
      <c r="K575">
        <v>23.351109999999998</v>
      </c>
      <c r="L575">
        <v>21.56718</v>
      </c>
      <c r="M575">
        <v>22.59037</v>
      </c>
      <c r="N575">
        <v>24.636880000000001</v>
      </c>
      <c r="O575">
        <v>26.952940000000002</v>
      </c>
      <c r="P575">
        <v>27.2562</v>
      </c>
      <c r="Q575">
        <v>27.314579999999999</v>
      </c>
      <c r="R575">
        <v>26.684719999999999</v>
      </c>
      <c r="S575">
        <v>27.422619999999998</v>
      </c>
      <c r="T575">
        <v>12</v>
      </c>
      <c r="U575">
        <v>2</v>
      </c>
      <c r="V575">
        <v>2</v>
      </c>
      <c r="W575">
        <v>3</v>
      </c>
      <c r="X575">
        <v>6</v>
      </c>
      <c r="Y575">
        <v>2</v>
      </c>
      <c r="Z575">
        <v>3</v>
      </c>
      <c r="AA575">
        <v>5</v>
      </c>
      <c r="AB575">
        <v>6</v>
      </c>
      <c r="AC575">
        <v>9</v>
      </c>
      <c r="AD575">
        <v>7</v>
      </c>
      <c r="AE575">
        <v>11</v>
      </c>
      <c r="AF575">
        <v>10</v>
      </c>
      <c r="AG575">
        <v>0</v>
      </c>
      <c r="AH575">
        <v>94.132999999999996</v>
      </c>
    </row>
    <row r="576" spans="1:34">
      <c r="A576" t="s">
        <v>2605</v>
      </c>
      <c r="B576" s="5" t="str">
        <f>VLOOKUP(C576,[1]Sheet1!$C$2:$D$4112,2,FALSE)</f>
        <v>information pathways</v>
      </c>
      <c r="C576" t="s">
        <v>2608</v>
      </c>
      <c r="D576" t="s">
        <v>2606</v>
      </c>
      <c r="E576" t="s">
        <v>2607</v>
      </c>
      <c r="F576">
        <v>16.986999999999998</v>
      </c>
      <c r="G576">
        <v>21.5</v>
      </c>
      <c r="H576">
        <v>23.05444</v>
      </c>
      <c r="I576">
        <v>20.129429999999999</v>
      </c>
      <c r="J576">
        <v>22.606349999999999</v>
      </c>
      <c r="K576">
        <v>21.20252</v>
      </c>
      <c r="L576">
        <v>19.06345</v>
      </c>
      <c r="M576">
        <v>21.4267</v>
      </c>
      <c r="N576">
        <v>20.45393</v>
      </c>
      <c r="O576">
        <v>19.856169999999999</v>
      </c>
      <c r="P576">
        <v>19.545210000000001</v>
      </c>
      <c r="Q576">
        <v>19.962399999999999</v>
      </c>
      <c r="R576">
        <v>17.78417</v>
      </c>
      <c r="S576">
        <v>19.140090000000001</v>
      </c>
      <c r="T576">
        <v>2</v>
      </c>
      <c r="U576">
        <v>2</v>
      </c>
      <c r="V576">
        <v>2</v>
      </c>
      <c r="W576">
        <v>2</v>
      </c>
      <c r="X576">
        <v>2</v>
      </c>
      <c r="Y576">
        <v>1</v>
      </c>
      <c r="Z576">
        <v>2</v>
      </c>
      <c r="AA576">
        <v>1</v>
      </c>
      <c r="AB576">
        <v>2</v>
      </c>
      <c r="AC576">
        <v>1</v>
      </c>
      <c r="AD576">
        <v>2</v>
      </c>
      <c r="AE576">
        <v>2</v>
      </c>
      <c r="AF576">
        <v>1</v>
      </c>
      <c r="AG576">
        <v>0</v>
      </c>
      <c r="AH576">
        <v>16.094000000000001</v>
      </c>
    </row>
    <row r="577" spans="1:34">
      <c r="A577" t="s">
        <v>2609</v>
      </c>
      <c r="B577" s="5" t="str">
        <f>VLOOKUP(C577,[1]Sheet1!$C$2:$D$4112,2,FALSE)</f>
        <v>lipid metabolism</v>
      </c>
      <c r="C577" t="s">
        <v>2612</v>
      </c>
      <c r="D577" t="s">
        <v>2610</v>
      </c>
      <c r="E577" t="s">
        <v>2611</v>
      </c>
      <c r="F577">
        <v>218.3</v>
      </c>
      <c r="G577">
        <v>34.799999999999997</v>
      </c>
      <c r="H577">
        <v>26.778690000000001</v>
      </c>
      <c r="I577">
        <v>26.3443</v>
      </c>
      <c r="J577">
        <v>27.083549999999999</v>
      </c>
      <c r="K577">
        <v>26.942679999999999</v>
      </c>
      <c r="L577">
        <v>24.124469999999999</v>
      </c>
      <c r="M577">
        <v>26.53622</v>
      </c>
      <c r="N577">
        <v>24.336130000000001</v>
      </c>
      <c r="O577">
        <v>26.532109999999999</v>
      </c>
      <c r="P577">
        <v>25.951630000000002</v>
      </c>
      <c r="Q577">
        <v>25.528030000000001</v>
      </c>
      <c r="R577">
        <v>25.88325</v>
      </c>
      <c r="S577">
        <v>25.699120000000001</v>
      </c>
      <c r="T577">
        <v>39</v>
      </c>
      <c r="U577">
        <v>16</v>
      </c>
      <c r="V577">
        <v>16</v>
      </c>
      <c r="W577">
        <v>22</v>
      </c>
      <c r="X577">
        <v>25</v>
      </c>
      <c r="Y577">
        <v>22</v>
      </c>
      <c r="Z577">
        <v>17</v>
      </c>
      <c r="AA577">
        <v>8</v>
      </c>
      <c r="AB577">
        <v>16</v>
      </c>
      <c r="AC577">
        <v>14</v>
      </c>
      <c r="AD577">
        <v>12</v>
      </c>
      <c r="AE577">
        <v>17</v>
      </c>
      <c r="AF577">
        <v>18</v>
      </c>
      <c r="AG577">
        <v>0</v>
      </c>
      <c r="AH577">
        <v>265.85000000000002</v>
      </c>
    </row>
    <row r="578" spans="1:34">
      <c r="A578" t="s">
        <v>2613</v>
      </c>
      <c r="B578" s="5" t="str">
        <f>VLOOKUP(C578,[1]Sheet1!$C$2:$D$4112,2,FALSE)</f>
        <v>Conserved hypotheticals</v>
      </c>
      <c r="C578" t="s">
        <v>2616</v>
      </c>
      <c r="D578" t="s">
        <v>2614</v>
      </c>
      <c r="E578" t="s">
        <v>2615</v>
      </c>
      <c r="F578">
        <v>35.950000000000003</v>
      </c>
      <c r="G578">
        <v>27.7</v>
      </c>
      <c r="H578">
        <v>22.849329999999998</v>
      </c>
      <c r="I578">
        <v>22.630009999999999</v>
      </c>
      <c r="J578">
        <v>22.70824</v>
      </c>
      <c r="K578">
        <v>22.65663</v>
      </c>
      <c r="L578">
        <v>17.36307</v>
      </c>
      <c r="M578">
        <v>22.637810000000002</v>
      </c>
      <c r="N578">
        <v>22.444500000000001</v>
      </c>
      <c r="O578">
        <v>22.257269999999998</v>
      </c>
      <c r="P578">
        <v>22.544910000000002</v>
      </c>
      <c r="Q578">
        <v>20.058499999999999</v>
      </c>
      <c r="R578">
        <v>21.60173</v>
      </c>
      <c r="S578">
        <v>17.63579</v>
      </c>
      <c r="T578">
        <v>7</v>
      </c>
      <c r="U578">
        <v>3</v>
      </c>
      <c r="V578">
        <v>2</v>
      </c>
      <c r="W578">
        <v>2</v>
      </c>
      <c r="X578">
        <v>3</v>
      </c>
      <c r="Y578">
        <v>4</v>
      </c>
      <c r="Z578">
        <v>3</v>
      </c>
      <c r="AA578">
        <v>3</v>
      </c>
      <c r="AB578">
        <v>2</v>
      </c>
      <c r="AC578">
        <v>4</v>
      </c>
      <c r="AD578">
        <v>1</v>
      </c>
      <c r="AE578">
        <v>2</v>
      </c>
      <c r="AF578">
        <v>2</v>
      </c>
      <c r="AG578">
        <v>0</v>
      </c>
      <c r="AH578">
        <v>35.316000000000003</v>
      </c>
    </row>
    <row r="579" spans="1:34">
      <c r="A579" t="s">
        <v>2617</v>
      </c>
      <c r="B579" s="5" t="str">
        <f>VLOOKUP(C579,[1]Sheet1!$C$2:$D$4112,2,FALSE)</f>
        <v>Conserved hypotheticals</v>
      </c>
      <c r="C579" t="s">
        <v>2620</v>
      </c>
      <c r="D579" t="s">
        <v>2618</v>
      </c>
      <c r="E579" t="s">
        <v>2619</v>
      </c>
      <c r="F579">
        <v>17.207999999999998</v>
      </c>
      <c r="G579">
        <v>53.4</v>
      </c>
      <c r="H579">
        <v>18.63747</v>
      </c>
      <c r="I579">
        <v>23.49033</v>
      </c>
      <c r="J579">
        <v>17.65605</v>
      </c>
      <c r="K579">
        <v>18.921240000000001</v>
      </c>
      <c r="L579">
        <v>23.092700000000001</v>
      </c>
      <c r="M579">
        <v>22.313379999999999</v>
      </c>
      <c r="N579">
        <v>24.361450000000001</v>
      </c>
      <c r="O579">
        <v>21.785209999999999</v>
      </c>
      <c r="P579">
        <v>22.78331</v>
      </c>
      <c r="Q579">
        <v>19.61262</v>
      </c>
      <c r="R579">
        <v>23.658619999999999</v>
      </c>
      <c r="S579">
        <v>22.53462</v>
      </c>
      <c r="T579">
        <v>6</v>
      </c>
      <c r="U579">
        <v>1</v>
      </c>
      <c r="V579">
        <v>1</v>
      </c>
      <c r="W579">
        <v>1</v>
      </c>
      <c r="X579">
        <v>1</v>
      </c>
      <c r="Y579">
        <v>6</v>
      </c>
      <c r="Z579">
        <v>1</v>
      </c>
      <c r="AA579">
        <v>1</v>
      </c>
      <c r="AB579">
        <v>1</v>
      </c>
      <c r="AC579">
        <v>2</v>
      </c>
      <c r="AD579">
        <v>1</v>
      </c>
      <c r="AE579">
        <v>3</v>
      </c>
      <c r="AF579">
        <v>3</v>
      </c>
      <c r="AG579">
        <v>0</v>
      </c>
      <c r="AH579">
        <v>48.68</v>
      </c>
    </row>
    <row r="580" spans="1:34">
      <c r="A580" t="s">
        <v>2621</v>
      </c>
      <c r="B580" s="5" t="str">
        <f>VLOOKUP(C580,[1]Sheet1!$C$2:$D$4112,2,FALSE)</f>
        <v>cell wall and cell processes</v>
      </c>
      <c r="C580" t="s">
        <v>2624</v>
      </c>
      <c r="D580" t="s">
        <v>2622</v>
      </c>
      <c r="E580" t="s">
        <v>2623</v>
      </c>
      <c r="F580">
        <v>55.075000000000003</v>
      </c>
      <c r="G580">
        <v>7.7</v>
      </c>
      <c r="H580">
        <v>18.867709999999999</v>
      </c>
      <c r="I580">
        <v>19.87894</v>
      </c>
      <c r="J580">
        <v>19.728149999999999</v>
      </c>
      <c r="K580">
        <v>18.993390000000002</v>
      </c>
      <c r="L580">
        <v>20.391839999999998</v>
      </c>
      <c r="M580">
        <v>18.696359999999999</v>
      </c>
      <c r="N580">
        <v>18.81898</v>
      </c>
      <c r="O580">
        <v>19.889150000000001</v>
      </c>
      <c r="P580">
        <v>20.269780000000001</v>
      </c>
      <c r="Q580">
        <v>18.233699999999999</v>
      </c>
      <c r="R580">
        <v>20.6677</v>
      </c>
      <c r="S580">
        <v>19.7669</v>
      </c>
      <c r="T580">
        <v>3</v>
      </c>
      <c r="U580">
        <v>2</v>
      </c>
      <c r="V580">
        <v>1</v>
      </c>
      <c r="W580">
        <v>2</v>
      </c>
      <c r="X580">
        <v>0</v>
      </c>
      <c r="Y580">
        <v>3</v>
      </c>
      <c r="Z580">
        <v>2</v>
      </c>
      <c r="AA580">
        <v>1</v>
      </c>
      <c r="AB580">
        <v>0</v>
      </c>
      <c r="AC580">
        <v>1</v>
      </c>
      <c r="AD580">
        <v>0</v>
      </c>
      <c r="AE580">
        <v>2</v>
      </c>
      <c r="AF580">
        <v>2</v>
      </c>
      <c r="AG580">
        <v>0</v>
      </c>
      <c r="AH580">
        <v>19.423999999999999</v>
      </c>
    </row>
    <row r="581" spans="1:34">
      <c r="A581" t="s">
        <v>2625</v>
      </c>
      <c r="B581" s="5" t="str">
        <f>VLOOKUP(C581,[1]Sheet1!$C$2:$D$4112,2,FALSE)</f>
        <v>Conserved hypotheticals</v>
      </c>
      <c r="C581" t="s">
        <v>2628</v>
      </c>
      <c r="D581" t="s">
        <v>2626</v>
      </c>
      <c r="E581" t="s">
        <v>2627</v>
      </c>
      <c r="F581">
        <v>11.311999999999999</v>
      </c>
      <c r="G581">
        <v>79</v>
      </c>
      <c r="H581">
        <v>25.616579999999999</v>
      </c>
      <c r="I581">
        <v>26.603290000000001</v>
      </c>
      <c r="J581">
        <v>26.22803</v>
      </c>
      <c r="K581">
        <v>25.478190000000001</v>
      </c>
      <c r="L581">
        <v>26.247029999999999</v>
      </c>
      <c r="M581">
        <v>26.56456</v>
      </c>
      <c r="N581">
        <v>27.758240000000001</v>
      </c>
      <c r="O581">
        <v>25.336030000000001</v>
      </c>
      <c r="P581">
        <v>27.162890000000001</v>
      </c>
      <c r="Q581">
        <v>25.825150000000001</v>
      </c>
      <c r="R581">
        <v>25.921710000000001</v>
      </c>
      <c r="S581">
        <v>25.24746</v>
      </c>
      <c r="T581">
        <v>5</v>
      </c>
      <c r="U581">
        <v>5</v>
      </c>
      <c r="V581">
        <v>3</v>
      </c>
      <c r="W581">
        <v>5</v>
      </c>
      <c r="X581">
        <v>2</v>
      </c>
      <c r="Y581">
        <v>3</v>
      </c>
      <c r="Z581">
        <v>5</v>
      </c>
      <c r="AA581">
        <v>3</v>
      </c>
      <c r="AB581">
        <v>3</v>
      </c>
      <c r="AC581">
        <v>4</v>
      </c>
      <c r="AD581">
        <v>3</v>
      </c>
      <c r="AE581">
        <v>5</v>
      </c>
      <c r="AF581">
        <v>4</v>
      </c>
      <c r="AG581">
        <v>0</v>
      </c>
      <c r="AH581">
        <v>77.236999999999995</v>
      </c>
    </row>
    <row r="582" spans="1:34">
      <c r="A582" t="s">
        <v>2629</v>
      </c>
      <c r="B582" s="5" t="str">
        <f>VLOOKUP(C582,[1]Sheet1!$C$2:$D$4112,2,FALSE)</f>
        <v>intermediary metabolism and respiration</v>
      </c>
      <c r="C582" t="s">
        <v>2632</v>
      </c>
      <c r="D582" t="s">
        <v>2630</v>
      </c>
      <c r="E582" t="s">
        <v>2631</v>
      </c>
      <c r="F582">
        <v>34.689</v>
      </c>
      <c r="G582">
        <v>22.9</v>
      </c>
      <c r="H582">
        <v>21.460889999999999</v>
      </c>
      <c r="I582">
        <v>24.052499999999998</v>
      </c>
      <c r="J582">
        <v>22.265360000000001</v>
      </c>
      <c r="K582">
        <v>22.157430000000002</v>
      </c>
      <c r="L582">
        <v>20.059069999999998</v>
      </c>
      <c r="M582">
        <v>23.423549999999999</v>
      </c>
      <c r="N582">
        <v>24.311540000000001</v>
      </c>
      <c r="O582">
        <v>22.408290000000001</v>
      </c>
      <c r="P582">
        <v>24.324919999999999</v>
      </c>
      <c r="Q582">
        <v>23.03004</v>
      </c>
      <c r="R582">
        <v>23.595939999999999</v>
      </c>
      <c r="S582">
        <v>22.143640000000001</v>
      </c>
      <c r="T582">
        <v>5</v>
      </c>
      <c r="U582">
        <v>2</v>
      </c>
      <c r="V582">
        <v>2</v>
      </c>
      <c r="W582">
        <v>3</v>
      </c>
      <c r="X582">
        <v>3</v>
      </c>
      <c r="Y582">
        <v>4</v>
      </c>
      <c r="Z582">
        <v>3</v>
      </c>
      <c r="AA582">
        <v>1</v>
      </c>
      <c r="AB582">
        <v>2</v>
      </c>
      <c r="AC582">
        <v>2</v>
      </c>
      <c r="AD582">
        <v>2</v>
      </c>
      <c r="AE582">
        <v>4</v>
      </c>
      <c r="AF582">
        <v>2</v>
      </c>
      <c r="AG582">
        <v>0</v>
      </c>
      <c r="AH582">
        <v>75.019000000000005</v>
      </c>
    </row>
    <row r="583" spans="1:34">
      <c r="A583" t="s">
        <v>2633</v>
      </c>
      <c r="B583" s="5" t="str">
        <f>VLOOKUP(C583,[1]Sheet1!$C$2:$D$4112,2,FALSE)</f>
        <v>virulence, detoxification and adaptation</v>
      </c>
      <c r="C583" t="s">
        <v>2636</v>
      </c>
      <c r="D583" t="s">
        <v>2634</v>
      </c>
      <c r="E583" t="s">
        <v>2635</v>
      </c>
      <c r="F583">
        <v>28.381</v>
      </c>
      <c r="G583">
        <v>50.4</v>
      </c>
      <c r="H583">
        <v>23.363189999999999</v>
      </c>
      <c r="I583">
        <v>24.406130000000001</v>
      </c>
      <c r="J583">
        <v>23.894580000000001</v>
      </c>
      <c r="K583">
        <v>23.900670000000002</v>
      </c>
      <c r="L583">
        <v>19.22232</v>
      </c>
      <c r="M583">
        <v>24.817920000000001</v>
      </c>
      <c r="N583">
        <v>24.791979999999999</v>
      </c>
      <c r="O583">
        <v>23.582450000000001</v>
      </c>
      <c r="P583">
        <v>24.326429999999998</v>
      </c>
      <c r="Q583">
        <v>24.147480000000002</v>
      </c>
      <c r="R583">
        <v>23.790939999999999</v>
      </c>
      <c r="S583">
        <v>23.183070000000001</v>
      </c>
      <c r="T583">
        <v>8</v>
      </c>
      <c r="U583">
        <v>4</v>
      </c>
      <c r="V583">
        <v>3</v>
      </c>
      <c r="W583">
        <v>4</v>
      </c>
      <c r="X583">
        <v>4</v>
      </c>
      <c r="Y583">
        <v>6</v>
      </c>
      <c r="Z583">
        <v>3</v>
      </c>
      <c r="AA583">
        <v>3</v>
      </c>
      <c r="AB583">
        <v>4</v>
      </c>
      <c r="AC583">
        <v>3</v>
      </c>
      <c r="AD583">
        <v>3</v>
      </c>
      <c r="AE583">
        <v>5</v>
      </c>
      <c r="AF583">
        <v>3</v>
      </c>
      <c r="AG583">
        <v>0</v>
      </c>
      <c r="AH583">
        <v>62.292000000000002</v>
      </c>
    </row>
    <row r="584" spans="1:34">
      <c r="A584" t="s">
        <v>2637</v>
      </c>
      <c r="B584" s="5" t="str">
        <f>VLOOKUP(C584,[1]Sheet1!$C$2:$D$4112,2,FALSE)</f>
        <v>Conserved hypotheticals</v>
      </c>
      <c r="C584" t="s">
        <v>2640</v>
      </c>
      <c r="D584" t="s">
        <v>2638</v>
      </c>
      <c r="E584" t="s">
        <v>2639</v>
      </c>
      <c r="F584">
        <v>12.817</v>
      </c>
      <c r="G584">
        <v>30.4</v>
      </c>
      <c r="H584">
        <v>19.45326</v>
      </c>
      <c r="I584">
        <v>19.750599999999999</v>
      </c>
      <c r="J584">
        <v>18.056270000000001</v>
      </c>
      <c r="K584">
        <v>18.156230000000001</v>
      </c>
      <c r="L584">
        <v>19.298249999999999</v>
      </c>
      <c r="M584">
        <v>18.187840000000001</v>
      </c>
      <c r="N584">
        <v>19.537700000000001</v>
      </c>
      <c r="O584">
        <v>19.540199999999999</v>
      </c>
      <c r="P584">
        <v>18.712610000000002</v>
      </c>
      <c r="Q584">
        <v>19.330950000000001</v>
      </c>
      <c r="R584">
        <v>21.988669999999999</v>
      </c>
      <c r="S584">
        <v>19.902290000000001</v>
      </c>
      <c r="T584">
        <v>3</v>
      </c>
      <c r="U584">
        <v>1</v>
      </c>
      <c r="V584">
        <v>1</v>
      </c>
      <c r="W584">
        <v>1</v>
      </c>
      <c r="X584">
        <v>1</v>
      </c>
      <c r="Y584">
        <v>3</v>
      </c>
      <c r="Z584">
        <v>1</v>
      </c>
      <c r="AA584">
        <v>1</v>
      </c>
      <c r="AB584">
        <v>1</v>
      </c>
      <c r="AC584">
        <v>1</v>
      </c>
      <c r="AD584">
        <v>1</v>
      </c>
      <c r="AE584">
        <v>2</v>
      </c>
      <c r="AF584">
        <v>2</v>
      </c>
      <c r="AG584">
        <v>0</v>
      </c>
      <c r="AH584">
        <v>30.145</v>
      </c>
    </row>
    <row r="585" spans="1:34">
      <c r="A585" t="s">
        <v>2641</v>
      </c>
      <c r="B585" s="5" t="str">
        <f>VLOOKUP(C585,[1]Sheet1!$C$2:$D$4112,2,FALSE)</f>
        <v>intermediary metabolism and respiration</v>
      </c>
      <c r="C585" t="s">
        <v>2644</v>
      </c>
      <c r="D585" t="s">
        <v>2642</v>
      </c>
      <c r="E585" t="s">
        <v>2643</v>
      </c>
      <c r="F585">
        <v>35.56</v>
      </c>
      <c r="G585">
        <v>56.4</v>
      </c>
      <c r="H585">
        <v>23.37743</v>
      </c>
      <c r="I585">
        <v>23.810289999999998</v>
      </c>
      <c r="J585">
        <v>23.262129999999999</v>
      </c>
      <c r="K585">
        <v>23.94539</v>
      </c>
      <c r="L585">
        <v>22.403929999999999</v>
      </c>
      <c r="M585">
        <v>24.59423</v>
      </c>
      <c r="N585">
        <v>23.797779999999999</v>
      </c>
      <c r="O585">
        <v>23.851389999999999</v>
      </c>
      <c r="P585">
        <v>24.784669999999998</v>
      </c>
      <c r="Q585">
        <v>24.033300000000001</v>
      </c>
      <c r="R585">
        <v>25.000889999999998</v>
      </c>
      <c r="S585">
        <v>24.080020000000001</v>
      </c>
      <c r="T585">
        <v>12</v>
      </c>
      <c r="U585">
        <v>3</v>
      </c>
      <c r="V585">
        <v>5</v>
      </c>
      <c r="W585">
        <v>5</v>
      </c>
      <c r="X585">
        <v>6</v>
      </c>
      <c r="Y585">
        <v>10</v>
      </c>
      <c r="Z585">
        <v>6</v>
      </c>
      <c r="AA585">
        <v>5</v>
      </c>
      <c r="AB585">
        <v>3</v>
      </c>
      <c r="AC585">
        <v>2</v>
      </c>
      <c r="AD585">
        <v>3</v>
      </c>
      <c r="AE585">
        <v>7</v>
      </c>
      <c r="AF585">
        <v>8</v>
      </c>
      <c r="AG585">
        <v>0</v>
      </c>
      <c r="AH585">
        <v>98.352999999999994</v>
      </c>
    </row>
    <row r="586" spans="1:34">
      <c r="A586" t="s">
        <v>2645</v>
      </c>
      <c r="B586" s="5" t="str">
        <f>VLOOKUP(C586,[1]Sheet1!$C$2:$D$4112,2,FALSE)</f>
        <v>Conserved hypotheticals</v>
      </c>
      <c r="C586" t="s">
        <v>2648</v>
      </c>
      <c r="D586" t="s">
        <v>2646</v>
      </c>
      <c r="E586" t="s">
        <v>2647</v>
      </c>
      <c r="F586">
        <v>9.5226000000000006</v>
      </c>
      <c r="G586">
        <v>76.099999999999994</v>
      </c>
      <c r="H586">
        <v>17.129180000000002</v>
      </c>
      <c r="I586">
        <v>22.2272</v>
      </c>
      <c r="J586">
        <v>15.857670000000001</v>
      </c>
      <c r="K586">
        <v>22.43797</v>
      </c>
      <c r="L586">
        <v>18.555399999999999</v>
      </c>
      <c r="M586">
        <v>21.630369999999999</v>
      </c>
      <c r="N586">
        <v>18.217549999999999</v>
      </c>
      <c r="O586">
        <v>23.814499999999999</v>
      </c>
      <c r="P586">
        <v>17.626139999999999</v>
      </c>
      <c r="Q586">
        <v>24.12013</v>
      </c>
      <c r="R586">
        <v>20.49316</v>
      </c>
      <c r="S586">
        <v>20.718</v>
      </c>
      <c r="T586">
        <v>5</v>
      </c>
      <c r="U586">
        <v>4</v>
      </c>
      <c r="V586">
        <v>4</v>
      </c>
      <c r="W586">
        <v>3</v>
      </c>
      <c r="X586">
        <v>3</v>
      </c>
      <c r="Y586">
        <v>5</v>
      </c>
      <c r="Z586">
        <v>3</v>
      </c>
      <c r="AA586">
        <v>1</v>
      </c>
      <c r="AB586">
        <v>4</v>
      </c>
      <c r="AC586">
        <v>1</v>
      </c>
      <c r="AD586">
        <v>2</v>
      </c>
      <c r="AE586">
        <v>4</v>
      </c>
      <c r="AF586">
        <v>4</v>
      </c>
      <c r="AG586">
        <v>0</v>
      </c>
      <c r="AH586">
        <v>23.084</v>
      </c>
    </row>
    <row r="587" spans="1:34">
      <c r="A587" t="s">
        <v>2649</v>
      </c>
      <c r="B587" s="5" t="str">
        <f>VLOOKUP(C587,[1]Sheet1!$C$2:$D$4112,2,FALSE)</f>
        <v>intermediary metabolism and respiration</v>
      </c>
      <c r="C587" t="s">
        <v>2652</v>
      </c>
      <c r="D587" t="s">
        <v>2650</v>
      </c>
      <c r="E587" t="s">
        <v>2651</v>
      </c>
      <c r="F587">
        <v>40.134</v>
      </c>
      <c r="G587">
        <v>70.7</v>
      </c>
      <c r="H587">
        <v>27.077860000000001</v>
      </c>
      <c r="I587">
        <v>26.252140000000001</v>
      </c>
      <c r="J587">
        <v>26.128080000000001</v>
      </c>
      <c r="K587">
        <v>27.050409999999999</v>
      </c>
      <c r="L587">
        <v>23.606819999999999</v>
      </c>
      <c r="M587">
        <v>27.071429999999999</v>
      </c>
      <c r="N587">
        <v>26.527619999999999</v>
      </c>
      <c r="O587">
        <v>26.979780000000002</v>
      </c>
      <c r="P587">
        <v>26.692319999999999</v>
      </c>
      <c r="Q587">
        <v>26.711349999999999</v>
      </c>
      <c r="R587">
        <v>26.47683</v>
      </c>
      <c r="S587">
        <v>24.823429999999998</v>
      </c>
      <c r="T587">
        <v>15</v>
      </c>
      <c r="U587">
        <v>11</v>
      </c>
      <c r="V587">
        <v>9</v>
      </c>
      <c r="W587">
        <v>13</v>
      </c>
      <c r="X587">
        <v>10</v>
      </c>
      <c r="Y587">
        <v>8</v>
      </c>
      <c r="Z587">
        <v>10</v>
      </c>
      <c r="AA587">
        <v>8</v>
      </c>
      <c r="AB587">
        <v>7</v>
      </c>
      <c r="AC587">
        <v>10</v>
      </c>
      <c r="AD587">
        <v>7</v>
      </c>
      <c r="AE587">
        <v>14</v>
      </c>
      <c r="AF587">
        <v>9</v>
      </c>
      <c r="AG587">
        <v>0</v>
      </c>
      <c r="AH587">
        <v>213.45</v>
      </c>
    </row>
    <row r="588" spans="1:34">
      <c r="A588" t="s">
        <v>2653</v>
      </c>
      <c r="B588" s="5" t="str">
        <f>VLOOKUP(C588,[1]Sheet1!$C$2:$D$4112,2,FALSE)</f>
        <v>intermediary metabolism and respiration</v>
      </c>
      <c r="C588" t="s">
        <v>2656</v>
      </c>
      <c r="D588" t="s">
        <v>2654</v>
      </c>
      <c r="E588" t="s">
        <v>2655</v>
      </c>
      <c r="F588">
        <v>42.173000000000002</v>
      </c>
      <c r="G588">
        <v>22.7</v>
      </c>
      <c r="H588">
        <v>20.93243</v>
      </c>
      <c r="I588">
        <v>21.221820000000001</v>
      </c>
      <c r="J588">
        <v>21.229230000000001</v>
      </c>
      <c r="K588">
        <v>22.104600000000001</v>
      </c>
      <c r="L588">
        <v>19.81109</v>
      </c>
      <c r="M588">
        <v>20.5657</v>
      </c>
      <c r="N588">
        <v>20.59441</v>
      </c>
      <c r="O588">
        <v>20.8871</v>
      </c>
      <c r="P588">
        <v>19.067869999999999</v>
      </c>
      <c r="Q588">
        <v>20.068110000000001</v>
      </c>
      <c r="R588">
        <v>22.03678</v>
      </c>
      <c r="S588">
        <v>20.46583</v>
      </c>
      <c r="T588">
        <v>6</v>
      </c>
      <c r="U588">
        <v>1</v>
      </c>
      <c r="V588">
        <v>3</v>
      </c>
      <c r="W588">
        <v>2</v>
      </c>
      <c r="X588">
        <v>2</v>
      </c>
      <c r="Y588">
        <v>3</v>
      </c>
      <c r="Z588">
        <v>2</v>
      </c>
      <c r="AA588">
        <v>0</v>
      </c>
      <c r="AB588">
        <v>1</v>
      </c>
      <c r="AC588">
        <v>1</v>
      </c>
      <c r="AD588">
        <v>1</v>
      </c>
      <c r="AE588">
        <v>4</v>
      </c>
      <c r="AF588">
        <v>4</v>
      </c>
      <c r="AG588">
        <v>0</v>
      </c>
      <c r="AH588">
        <v>35.933999999999997</v>
      </c>
    </row>
    <row r="589" spans="1:34">
      <c r="A589" t="s">
        <v>2657</v>
      </c>
      <c r="B589" s="5" t="str">
        <f>VLOOKUP(C589,[1]Sheet1!$C$2:$D$4112,2,FALSE)</f>
        <v>Conserved hypotheticals</v>
      </c>
      <c r="C589" t="s">
        <v>2660</v>
      </c>
      <c r="D589" t="s">
        <v>2658</v>
      </c>
      <c r="E589" t="s">
        <v>2659</v>
      </c>
      <c r="F589">
        <v>25.120999999999999</v>
      </c>
      <c r="G589">
        <v>34.200000000000003</v>
      </c>
      <c r="H589">
        <v>25.41442</v>
      </c>
      <c r="I589">
        <v>24.14864</v>
      </c>
      <c r="J589">
        <v>24.048269999999999</v>
      </c>
      <c r="K589">
        <v>24.692540000000001</v>
      </c>
      <c r="L589">
        <v>17.334820000000001</v>
      </c>
      <c r="M589">
        <v>22.86955</v>
      </c>
      <c r="N589">
        <v>23.873709999999999</v>
      </c>
      <c r="O589">
        <v>23.064240000000002</v>
      </c>
      <c r="P589">
        <v>24.577850000000002</v>
      </c>
      <c r="Q589">
        <v>24.175920000000001</v>
      </c>
      <c r="R589">
        <v>22.648409999999998</v>
      </c>
      <c r="S589">
        <v>22.410409999999999</v>
      </c>
      <c r="T589">
        <v>5</v>
      </c>
      <c r="U589">
        <v>3</v>
      </c>
      <c r="V589">
        <v>2</v>
      </c>
      <c r="W589">
        <v>5</v>
      </c>
      <c r="X589">
        <v>3</v>
      </c>
      <c r="Y589">
        <v>1</v>
      </c>
      <c r="Z589">
        <v>3</v>
      </c>
      <c r="AA589">
        <v>2</v>
      </c>
      <c r="AB589">
        <v>3</v>
      </c>
      <c r="AC589">
        <v>2</v>
      </c>
      <c r="AD589">
        <v>3</v>
      </c>
      <c r="AE589">
        <v>5</v>
      </c>
      <c r="AF589">
        <v>3</v>
      </c>
      <c r="AG589">
        <v>0</v>
      </c>
      <c r="AH589">
        <v>43.457000000000001</v>
      </c>
    </row>
    <row r="590" spans="1:34">
      <c r="A590" t="s">
        <v>2661</v>
      </c>
      <c r="B590" s="5" t="str">
        <f>VLOOKUP(C590,[1]Sheet1!$C$2:$D$4112,2,FALSE)</f>
        <v>information pathways</v>
      </c>
      <c r="C590" t="s">
        <v>2664</v>
      </c>
      <c r="D590" t="s">
        <v>2662</v>
      </c>
      <c r="E590" t="s">
        <v>2663</v>
      </c>
      <c r="F590">
        <v>34.78</v>
      </c>
      <c r="G590">
        <v>16.399999999999999</v>
      </c>
      <c r="H590">
        <v>18.875679999999999</v>
      </c>
      <c r="I590">
        <v>19.395849999999999</v>
      </c>
      <c r="J590">
        <v>19.046119999999998</v>
      </c>
      <c r="K590">
        <v>19.35257</v>
      </c>
      <c r="L590">
        <v>18.452999999999999</v>
      </c>
      <c r="M590">
        <v>18.538599999999999</v>
      </c>
      <c r="N590">
        <v>19.302669999999999</v>
      </c>
      <c r="O590">
        <v>18.293340000000001</v>
      </c>
      <c r="P590">
        <v>18.66516</v>
      </c>
      <c r="Q590">
        <v>21.104379999999999</v>
      </c>
      <c r="R590">
        <v>17.560939999999999</v>
      </c>
      <c r="S590">
        <v>19.311640000000001</v>
      </c>
      <c r="T590">
        <v>3</v>
      </c>
      <c r="U590">
        <v>1</v>
      </c>
      <c r="V590">
        <v>0</v>
      </c>
      <c r="W590">
        <v>1</v>
      </c>
      <c r="X590">
        <v>2</v>
      </c>
      <c r="Y590">
        <v>2</v>
      </c>
      <c r="Z590">
        <v>2</v>
      </c>
      <c r="AA590">
        <v>0</v>
      </c>
      <c r="AB590">
        <v>1</v>
      </c>
      <c r="AC590">
        <v>1</v>
      </c>
      <c r="AD590">
        <v>0</v>
      </c>
      <c r="AE590">
        <v>1</v>
      </c>
      <c r="AF590">
        <v>1</v>
      </c>
      <c r="AG590">
        <v>0</v>
      </c>
      <c r="AH590">
        <v>5.0743</v>
      </c>
    </row>
    <row r="591" spans="1:34">
      <c r="A591" t="s">
        <v>2665</v>
      </c>
      <c r="B591" s="5" t="str">
        <f>VLOOKUP(C591,[1]Sheet1!$C$2:$D$4112,2,FALSE)</f>
        <v>virulence, detoxification and adaptation</v>
      </c>
      <c r="C591" t="s">
        <v>2668</v>
      </c>
      <c r="D591" t="s">
        <v>2666</v>
      </c>
      <c r="E591" t="s">
        <v>2667</v>
      </c>
      <c r="F591">
        <v>8.2123000000000008</v>
      </c>
      <c r="G591">
        <v>52.6</v>
      </c>
      <c r="H591">
        <v>20.993690000000001</v>
      </c>
      <c r="I591">
        <v>22.327369999999998</v>
      </c>
      <c r="J591">
        <v>19.941199999999998</v>
      </c>
      <c r="K591">
        <v>22.624600000000001</v>
      </c>
      <c r="L591">
        <v>18.976299999999998</v>
      </c>
      <c r="M591">
        <v>23.574149999999999</v>
      </c>
      <c r="N591">
        <v>22.0441</v>
      </c>
      <c r="O591">
        <v>22.827279999999998</v>
      </c>
      <c r="P591">
        <v>21.280650000000001</v>
      </c>
      <c r="Q591">
        <v>22.758030000000002</v>
      </c>
      <c r="R591">
        <v>22.26934</v>
      </c>
      <c r="S591">
        <v>19.179469999999998</v>
      </c>
      <c r="T591">
        <v>2</v>
      </c>
      <c r="U591">
        <v>1</v>
      </c>
      <c r="V591">
        <v>1</v>
      </c>
      <c r="W591">
        <v>1</v>
      </c>
      <c r="X591">
        <v>1</v>
      </c>
      <c r="Y591">
        <v>1</v>
      </c>
      <c r="Z591">
        <v>1</v>
      </c>
      <c r="AA591">
        <v>1</v>
      </c>
      <c r="AB591">
        <v>1</v>
      </c>
      <c r="AC591">
        <v>1</v>
      </c>
      <c r="AD591">
        <v>1</v>
      </c>
      <c r="AE591">
        <v>2</v>
      </c>
      <c r="AF591">
        <v>2</v>
      </c>
      <c r="AG591">
        <v>0</v>
      </c>
      <c r="AH591">
        <v>8.3343000000000007</v>
      </c>
    </row>
    <row r="592" spans="1:34">
      <c r="A592" t="s">
        <v>2669</v>
      </c>
      <c r="B592" s="7" t="s">
        <v>6178</v>
      </c>
      <c r="D592" t="s">
        <v>2670</v>
      </c>
      <c r="F592">
        <v>6.2618</v>
      </c>
      <c r="G592">
        <v>65</v>
      </c>
      <c r="H592">
        <v>18.399349999999998</v>
      </c>
      <c r="I592">
        <v>19.98198</v>
      </c>
      <c r="J592">
        <v>18.901289999999999</v>
      </c>
      <c r="K592">
        <v>20.621230000000001</v>
      </c>
      <c r="L592">
        <v>19.7058</v>
      </c>
      <c r="M592">
        <v>23.551449999999999</v>
      </c>
      <c r="N592">
        <v>24.538900000000002</v>
      </c>
      <c r="O592">
        <v>18.09468</v>
      </c>
      <c r="P592">
        <v>22.337070000000001</v>
      </c>
      <c r="Q592">
        <v>21.37135</v>
      </c>
      <c r="R592">
        <v>21.063420000000001</v>
      </c>
      <c r="S592">
        <v>19.315049999999999</v>
      </c>
      <c r="T592">
        <v>1</v>
      </c>
      <c r="U592">
        <v>0</v>
      </c>
      <c r="V592">
        <v>0</v>
      </c>
      <c r="W592">
        <v>0</v>
      </c>
      <c r="X592">
        <v>1</v>
      </c>
      <c r="Y592">
        <v>1</v>
      </c>
      <c r="Z592">
        <v>1</v>
      </c>
      <c r="AA592">
        <v>1</v>
      </c>
      <c r="AB592">
        <v>1</v>
      </c>
      <c r="AC592">
        <v>1</v>
      </c>
      <c r="AD592">
        <v>1</v>
      </c>
      <c r="AE592">
        <v>1</v>
      </c>
      <c r="AF592">
        <v>0</v>
      </c>
      <c r="AG592">
        <v>0</v>
      </c>
      <c r="AH592">
        <v>8.0981000000000005</v>
      </c>
    </row>
    <row r="593" spans="1:34">
      <c r="A593" t="s">
        <v>2671</v>
      </c>
      <c r="B593" s="5" t="str">
        <f>VLOOKUP(C593,[1]Sheet1!$C$2:$D$4112,2,FALSE)</f>
        <v>Conserved hypotheticals</v>
      </c>
      <c r="C593" t="s">
        <v>2674</v>
      </c>
      <c r="D593" t="s">
        <v>2672</v>
      </c>
      <c r="E593" t="s">
        <v>2673</v>
      </c>
      <c r="F593">
        <v>17.797000000000001</v>
      </c>
      <c r="G593">
        <v>53.8</v>
      </c>
      <c r="H593">
        <v>22.413129999999999</v>
      </c>
      <c r="I593">
        <v>22.585799999999999</v>
      </c>
      <c r="J593">
        <v>22.411729999999999</v>
      </c>
      <c r="K593">
        <v>21.985410000000002</v>
      </c>
      <c r="L593">
        <v>22.595690000000001</v>
      </c>
      <c r="M593">
        <v>23.521090000000001</v>
      </c>
      <c r="N593">
        <v>22.664359999999999</v>
      </c>
      <c r="O593">
        <v>22.714690000000001</v>
      </c>
      <c r="P593">
        <v>22.04083</v>
      </c>
      <c r="Q593">
        <v>23.399760000000001</v>
      </c>
      <c r="R593">
        <v>22.612590000000001</v>
      </c>
      <c r="S593">
        <v>23.530049999999999</v>
      </c>
      <c r="T593">
        <v>5</v>
      </c>
      <c r="U593">
        <v>4</v>
      </c>
      <c r="V593">
        <v>2</v>
      </c>
      <c r="W593">
        <v>3</v>
      </c>
      <c r="X593">
        <v>2</v>
      </c>
      <c r="Y593">
        <v>5</v>
      </c>
      <c r="Z593">
        <v>4</v>
      </c>
      <c r="AA593">
        <v>2</v>
      </c>
      <c r="AB593">
        <v>2</v>
      </c>
      <c r="AC593">
        <v>4</v>
      </c>
      <c r="AD593">
        <v>2</v>
      </c>
      <c r="AE593">
        <v>4</v>
      </c>
      <c r="AF593">
        <v>2</v>
      </c>
      <c r="AG593">
        <v>0</v>
      </c>
      <c r="AH593">
        <v>20.824000000000002</v>
      </c>
    </row>
    <row r="594" spans="1:34">
      <c r="A594" t="s">
        <v>2675</v>
      </c>
      <c r="B594" s="5" t="str">
        <f>VLOOKUP(C594,[1]Sheet1!$C$2:$D$4112,2,FALSE)</f>
        <v>cell wall and cell processes</v>
      </c>
      <c r="C594" t="s">
        <v>2678</v>
      </c>
      <c r="D594" t="s">
        <v>2676</v>
      </c>
      <c r="E594" t="s">
        <v>2677</v>
      </c>
      <c r="F594">
        <v>32.887</v>
      </c>
      <c r="G594">
        <v>22.2</v>
      </c>
      <c r="H594">
        <v>24.264199999999999</v>
      </c>
      <c r="I594">
        <v>22.558260000000001</v>
      </c>
      <c r="J594">
        <v>24.284680000000002</v>
      </c>
      <c r="K594">
        <v>24.80902</v>
      </c>
      <c r="L594">
        <v>17.774450000000002</v>
      </c>
      <c r="M594">
        <v>24.092490000000002</v>
      </c>
      <c r="N594">
        <v>22.80939</v>
      </c>
      <c r="O594">
        <v>24.744070000000001</v>
      </c>
      <c r="P594">
        <v>23.29964</v>
      </c>
      <c r="Q594">
        <v>23.89781</v>
      </c>
      <c r="R594">
        <v>22.69473</v>
      </c>
      <c r="S594">
        <v>23.14049</v>
      </c>
      <c r="T594">
        <v>4</v>
      </c>
      <c r="U594">
        <v>3</v>
      </c>
      <c r="V594">
        <v>3</v>
      </c>
      <c r="W594">
        <v>3</v>
      </c>
      <c r="X594">
        <v>2</v>
      </c>
      <c r="Y594">
        <v>2</v>
      </c>
      <c r="Z594">
        <v>3</v>
      </c>
      <c r="AA594">
        <v>3</v>
      </c>
      <c r="AB594">
        <v>2</v>
      </c>
      <c r="AC594">
        <v>2</v>
      </c>
      <c r="AD594">
        <v>2</v>
      </c>
      <c r="AE594">
        <v>3</v>
      </c>
      <c r="AF594">
        <v>2</v>
      </c>
      <c r="AG594">
        <v>0</v>
      </c>
      <c r="AH594">
        <v>26.626000000000001</v>
      </c>
    </row>
    <row r="595" spans="1:34">
      <c r="A595" t="s">
        <v>2679</v>
      </c>
      <c r="B595" s="5" t="str">
        <f>VLOOKUP(C595,[1]Sheet1!$C$2:$D$4112,2,FALSE)</f>
        <v>intermediary metabolism and respiration</v>
      </c>
      <c r="C595" t="s">
        <v>2682</v>
      </c>
      <c r="D595" t="s">
        <v>2680</v>
      </c>
      <c r="E595" t="s">
        <v>2681</v>
      </c>
      <c r="F595">
        <v>25.341000000000001</v>
      </c>
      <c r="G595">
        <v>61.5</v>
      </c>
      <c r="H595">
        <v>23.524920000000002</v>
      </c>
      <c r="I595">
        <v>24.984850000000002</v>
      </c>
      <c r="J595">
        <v>25.155799999999999</v>
      </c>
      <c r="K595">
        <v>24.652229999999999</v>
      </c>
      <c r="L595">
        <v>26.586349999999999</v>
      </c>
      <c r="M595">
        <v>26.12125</v>
      </c>
      <c r="N595">
        <v>25.44209</v>
      </c>
      <c r="O595">
        <v>23.63034</v>
      </c>
      <c r="P595">
        <v>25.173749999999998</v>
      </c>
      <c r="Q595">
        <v>24.990749999999998</v>
      </c>
      <c r="R595">
        <v>25.523820000000001</v>
      </c>
      <c r="S595">
        <v>25.070219999999999</v>
      </c>
      <c r="T595">
        <v>8</v>
      </c>
      <c r="U595">
        <v>5</v>
      </c>
      <c r="V595">
        <v>6</v>
      </c>
      <c r="W595">
        <v>6</v>
      </c>
      <c r="X595">
        <v>5</v>
      </c>
      <c r="Y595">
        <v>5</v>
      </c>
      <c r="Z595">
        <v>6</v>
      </c>
      <c r="AA595">
        <v>4</v>
      </c>
      <c r="AB595">
        <v>4</v>
      </c>
      <c r="AC595">
        <v>5</v>
      </c>
      <c r="AD595">
        <v>4</v>
      </c>
      <c r="AE595">
        <v>6</v>
      </c>
      <c r="AF595">
        <v>6</v>
      </c>
      <c r="AG595">
        <v>0</v>
      </c>
      <c r="AH595">
        <v>102.42</v>
      </c>
    </row>
    <row r="596" spans="1:34">
      <c r="A596" t="s">
        <v>2683</v>
      </c>
      <c r="B596" s="5" t="str">
        <f>VLOOKUP(C596,[1]Sheet1!$C$2:$D$4112,2,FALSE)</f>
        <v>Conserved hypotheticals</v>
      </c>
      <c r="C596" t="s">
        <v>2686</v>
      </c>
      <c r="D596" t="s">
        <v>2684</v>
      </c>
      <c r="E596" t="s">
        <v>2685</v>
      </c>
      <c r="F596">
        <v>92.751999999999995</v>
      </c>
      <c r="G596">
        <v>31</v>
      </c>
      <c r="H596">
        <v>24.870139999999999</v>
      </c>
      <c r="I596">
        <v>23.972809999999999</v>
      </c>
      <c r="J596">
        <v>24.30236</v>
      </c>
      <c r="K596">
        <v>22.977170000000001</v>
      </c>
      <c r="L596">
        <v>22.222290000000001</v>
      </c>
      <c r="M596">
        <v>23.733350000000002</v>
      </c>
      <c r="N596">
        <v>24.3415</v>
      </c>
      <c r="O596">
        <v>24.387260000000001</v>
      </c>
      <c r="P596">
        <v>23.459759999999999</v>
      </c>
      <c r="Q596">
        <v>22.228639999999999</v>
      </c>
      <c r="R596">
        <v>24.052</v>
      </c>
      <c r="S596">
        <v>23.316030000000001</v>
      </c>
      <c r="T596">
        <v>18</v>
      </c>
      <c r="U596">
        <v>4</v>
      </c>
      <c r="V596">
        <v>4</v>
      </c>
      <c r="W596">
        <v>11</v>
      </c>
      <c r="X596">
        <v>5</v>
      </c>
      <c r="Y596">
        <v>14</v>
      </c>
      <c r="Z596">
        <v>5</v>
      </c>
      <c r="AA596">
        <v>4</v>
      </c>
      <c r="AB596">
        <v>2</v>
      </c>
      <c r="AC596">
        <v>3</v>
      </c>
      <c r="AD596">
        <v>4</v>
      </c>
      <c r="AE596">
        <v>7</v>
      </c>
      <c r="AF596">
        <v>9</v>
      </c>
      <c r="AG596">
        <v>0</v>
      </c>
      <c r="AH596">
        <v>100.11</v>
      </c>
    </row>
    <row r="597" spans="1:34">
      <c r="A597" t="s">
        <v>2687</v>
      </c>
      <c r="B597" s="5" t="str">
        <f>VLOOKUP(C597,[1]Sheet1!$C$2:$D$4112,2,FALSE)</f>
        <v>Conserved hypotheticals</v>
      </c>
      <c r="C597" t="s">
        <v>2690</v>
      </c>
      <c r="D597" t="s">
        <v>2688</v>
      </c>
      <c r="E597" t="s">
        <v>2689</v>
      </c>
      <c r="F597">
        <v>30.689</v>
      </c>
      <c r="G597">
        <v>14.6</v>
      </c>
      <c r="H597">
        <v>19.577259999999999</v>
      </c>
      <c r="I597">
        <v>19.959040000000002</v>
      </c>
      <c r="J597">
        <v>22.119019999999999</v>
      </c>
      <c r="K597">
        <v>21.325479999999999</v>
      </c>
      <c r="L597">
        <v>17.033270000000002</v>
      </c>
      <c r="M597">
        <v>20.98537</v>
      </c>
      <c r="N597">
        <v>19.29494</v>
      </c>
      <c r="O597">
        <v>21.698720000000002</v>
      </c>
      <c r="P597">
        <v>18.765090000000001</v>
      </c>
      <c r="Q597">
        <v>21.837689999999998</v>
      </c>
      <c r="R597">
        <v>18.341809999999999</v>
      </c>
      <c r="S597">
        <v>19.672999999999998</v>
      </c>
      <c r="T597">
        <v>3</v>
      </c>
      <c r="U597">
        <v>1</v>
      </c>
      <c r="V597">
        <v>1</v>
      </c>
      <c r="W597">
        <v>2</v>
      </c>
      <c r="X597">
        <v>2</v>
      </c>
      <c r="Y597">
        <v>0</v>
      </c>
      <c r="Z597">
        <v>2</v>
      </c>
      <c r="AA597">
        <v>1</v>
      </c>
      <c r="AB597">
        <v>2</v>
      </c>
      <c r="AC597">
        <v>2</v>
      </c>
      <c r="AD597">
        <v>2</v>
      </c>
      <c r="AE597">
        <v>2</v>
      </c>
      <c r="AF597">
        <v>1</v>
      </c>
      <c r="AG597">
        <v>0</v>
      </c>
      <c r="AH597">
        <v>12.502000000000001</v>
      </c>
    </row>
    <row r="598" spans="1:34">
      <c r="A598" t="s">
        <v>2691</v>
      </c>
      <c r="B598" s="5" t="str">
        <f>VLOOKUP(C598,[1]Sheet1!$C$2:$D$4112,2,FALSE)</f>
        <v>virulence, detoxification and adaptation</v>
      </c>
      <c r="C598" t="s">
        <v>2694</v>
      </c>
      <c r="D598" t="s">
        <v>2692</v>
      </c>
      <c r="E598" t="s">
        <v>2693</v>
      </c>
      <c r="F598">
        <v>40.488</v>
      </c>
      <c r="G598">
        <v>50.8</v>
      </c>
      <c r="H598">
        <v>20.816210000000002</v>
      </c>
      <c r="I598">
        <v>20.726089999999999</v>
      </c>
      <c r="J598">
        <v>19.900539999999999</v>
      </c>
      <c r="K598">
        <v>21.944459999999999</v>
      </c>
      <c r="L598">
        <v>22.15465</v>
      </c>
      <c r="M598">
        <v>21.272929999999999</v>
      </c>
      <c r="N598">
        <v>20.899840000000001</v>
      </c>
      <c r="O598">
        <v>21.53022</v>
      </c>
      <c r="P598">
        <v>19.95646</v>
      </c>
      <c r="Q598">
        <v>21.28331</v>
      </c>
      <c r="R598">
        <v>21.78321</v>
      </c>
      <c r="S598">
        <v>21.921579999999999</v>
      </c>
      <c r="T598">
        <v>14</v>
      </c>
      <c r="U598">
        <v>8</v>
      </c>
      <c r="V598">
        <v>6</v>
      </c>
      <c r="W598">
        <v>11</v>
      </c>
      <c r="X598">
        <v>7</v>
      </c>
      <c r="Y598">
        <v>11</v>
      </c>
      <c r="Z598">
        <v>8</v>
      </c>
      <c r="AA598">
        <v>3</v>
      </c>
      <c r="AB598">
        <v>5</v>
      </c>
      <c r="AC598">
        <v>5</v>
      </c>
      <c r="AD598">
        <v>4</v>
      </c>
      <c r="AE598">
        <v>10</v>
      </c>
      <c r="AF598">
        <v>4</v>
      </c>
      <c r="AG598">
        <v>0</v>
      </c>
      <c r="AH598">
        <v>95.778999999999996</v>
      </c>
    </row>
    <row r="599" spans="1:34">
      <c r="A599" t="s">
        <v>2695</v>
      </c>
      <c r="B599" s="5" t="str">
        <f>VLOOKUP(C599,[1]Sheet1!$C$2:$D$4112,2,FALSE)</f>
        <v>intermediary metabolism and respiration</v>
      </c>
      <c r="C599" t="s">
        <v>2698</v>
      </c>
      <c r="D599" t="s">
        <v>2696</v>
      </c>
      <c r="E599" t="s">
        <v>2697</v>
      </c>
      <c r="F599">
        <v>6.7973999999999997</v>
      </c>
      <c r="G599">
        <v>85</v>
      </c>
      <c r="H599">
        <v>18.568549999999998</v>
      </c>
      <c r="I599">
        <v>18.76737</v>
      </c>
      <c r="J599">
        <v>18.79748</v>
      </c>
      <c r="K599">
        <v>19.17164</v>
      </c>
      <c r="L599">
        <v>20.79907</v>
      </c>
      <c r="M599">
        <v>18.045200000000001</v>
      </c>
      <c r="N599">
        <v>18.842839999999999</v>
      </c>
      <c r="O599">
        <v>18.683920000000001</v>
      </c>
      <c r="P599">
        <v>18.13965</v>
      </c>
      <c r="Q599">
        <v>18.976680000000002</v>
      </c>
      <c r="R599">
        <v>20.326630000000002</v>
      </c>
      <c r="S599">
        <v>20.190149999999999</v>
      </c>
      <c r="T599">
        <v>3</v>
      </c>
      <c r="U599">
        <v>1</v>
      </c>
      <c r="V599">
        <v>1</v>
      </c>
      <c r="W599">
        <v>1</v>
      </c>
      <c r="X599">
        <v>0</v>
      </c>
      <c r="Y599">
        <v>3</v>
      </c>
      <c r="Z599">
        <v>1</v>
      </c>
      <c r="AA599">
        <v>1</v>
      </c>
      <c r="AB599">
        <v>0</v>
      </c>
      <c r="AC599">
        <v>1</v>
      </c>
      <c r="AD599">
        <v>0</v>
      </c>
      <c r="AE599">
        <v>2</v>
      </c>
      <c r="AF599">
        <v>2</v>
      </c>
      <c r="AG599">
        <v>0</v>
      </c>
      <c r="AH599">
        <v>9.3458000000000006</v>
      </c>
    </row>
    <row r="600" spans="1:34">
      <c r="A600" t="s">
        <v>2699</v>
      </c>
      <c r="B600" s="5" t="str">
        <f>VLOOKUP(C600,[1]Sheet1!$C$2:$D$4112,2,FALSE)</f>
        <v>intermediary metabolism and respiration</v>
      </c>
      <c r="C600" t="s">
        <v>2702</v>
      </c>
      <c r="D600" t="s">
        <v>2700</v>
      </c>
      <c r="E600" t="s">
        <v>2701</v>
      </c>
      <c r="F600">
        <v>36.880000000000003</v>
      </c>
      <c r="G600">
        <v>28.6</v>
      </c>
      <c r="H600">
        <v>19.26773</v>
      </c>
      <c r="I600">
        <v>19.516010000000001</v>
      </c>
      <c r="J600">
        <v>19.278600000000001</v>
      </c>
      <c r="K600">
        <v>21.025600000000001</v>
      </c>
      <c r="L600">
        <v>19.795280000000002</v>
      </c>
      <c r="M600">
        <v>18.106680000000001</v>
      </c>
      <c r="N600">
        <v>19.29213</v>
      </c>
      <c r="O600">
        <v>20.554500000000001</v>
      </c>
      <c r="P600">
        <v>19.794550000000001</v>
      </c>
      <c r="Q600">
        <v>18.741150000000001</v>
      </c>
      <c r="R600">
        <v>20.169989999999999</v>
      </c>
      <c r="S600">
        <v>19.855830000000001</v>
      </c>
      <c r="T600">
        <v>6</v>
      </c>
      <c r="U600">
        <v>0</v>
      </c>
      <c r="V600">
        <v>0</v>
      </c>
      <c r="W600">
        <v>3</v>
      </c>
      <c r="X600">
        <v>2</v>
      </c>
      <c r="Y600">
        <v>3</v>
      </c>
      <c r="Z600">
        <v>1</v>
      </c>
      <c r="AA600">
        <v>0</v>
      </c>
      <c r="AB600">
        <v>2</v>
      </c>
      <c r="AC600">
        <v>0</v>
      </c>
      <c r="AD600">
        <v>1</v>
      </c>
      <c r="AE600">
        <v>5</v>
      </c>
      <c r="AF600">
        <v>4</v>
      </c>
      <c r="AG600">
        <v>0</v>
      </c>
      <c r="AH600">
        <v>33.94</v>
      </c>
    </row>
    <row r="601" spans="1:34">
      <c r="A601" t="s">
        <v>2703</v>
      </c>
      <c r="B601" s="5" t="str">
        <f>VLOOKUP(C601,[1]Sheet1!$C$2:$D$4112,2,FALSE)</f>
        <v>intermediary metabolism and respiration</v>
      </c>
      <c r="C601" t="s">
        <v>2706</v>
      </c>
      <c r="D601" t="s">
        <v>2704</v>
      </c>
      <c r="E601" t="s">
        <v>2705</v>
      </c>
      <c r="F601">
        <v>43.371000000000002</v>
      </c>
      <c r="G601">
        <v>32.799999999999997</v>
      </c>
      <c r="H601">
        <v>24.050260000000002</v>
      </c>
      <c r="I601">
        <v>23.93319</v>
      </c>
      <c r="J601">
        <v>23.120380000000001</v>
      </c>
      <c r="K601">
        <v>24.620480000000001</v>
      </c>
      <c r="L601">
        <v>22.32882</v>
      </c>
      <c r="M601">
        <v>25.517399999999999</v>
      </c>
      <c r="N601">
        <v>23.918530000000001</v>
      </c>
      <c r="O601">
        <v>24.76886</v>
      </c>
      <c r="P601">
        <v>24.422139999999999</v>
      </c>
      <c r="Q601">
        <v>24.462389999999999</v>
      </c>
      <c r="R601">
        <v>23.938759999999998</v>
      </c>
      <c r="S601">
        <v>21.904409999999999</v>
      </c>
      <c r="T601">
        <v>9</v>
      </c>
      <c r="U601">
        <v>5</v>
      </c>
      <c r="V601">
        <v>3</v>
      </c>
      <c r="W601">
        <v>5</v>
      </c>
      <c r="X601">
        <v>4</v>
      </c>
      <c r="Y601">
        <v>6</v>
      </c>
      <c r="Z601">
        <v>5</v>
      </c>
      <c r="AA601">
        <v>4</v>
      </c>
      <c r="AB601">
        <v>3</v>
      </c>
      <c r="AC601">
        <v>5</v>
      </c>
      <c r="AD601">
        <v>4</v>
      </c>
      <c r="AE601">
        <v>7</v>
      </c>
      <c r="AF601">
        <v>3</v>
      </c>
      <c r="AG601">
        <v>0</v>
      </c>
      <c r="AH601">
        <v>70.837999999999994</v>
      </c>
    </row>
    <row r="602" spans="1:34">
      <c r="A602" t="s">
        <v>2707</v>
      </c>
      <c r="B602" s="5" t="str">
        <f>VLOOKUP(C602,[1]Sheet1!$C$2:$D$4112,2,FALSE)</f>
        <v>virulence, detoxification and adaptation</v>
      </c>
      <c r="C602" t="s">
        <v>2710</v>
      </c>
      <c r="D602" t="s">
        <v>2708</v>
      </c>
      <c r="E602" t="s">
        <v>2709</v>
      </c>
      <c r="F602">
        <v>25.928000000000001</v>
      </c>
      <c r="G602">
        <v>65</v>
      </c>
      <c r="H602">
        <v>21.371189999999999</v>
      </c>
      <c r="I602">
        <v>21.828109999999999</v>
      </c>
      <c r="J602">
        <v>21.872859999999999</v>
      </c>
      <c r="K602">
        <v>21.969899999999999</v>
      </c>
      <c r="L602">
        <v>22.55602</v>
      </c>
      <c r="M602">
        <v>23.943960000000001</v>
      </c>
      <c r="N602">
        <v>22.150069999999999</v>
      </c>
      <c r="O602">
        <v>21.57704</v>
      </c>
      <c r="P602">
        <v>21.454280000000001</v>
      </c>
      <c r="Q602">
        <v>22.291319999999999</v>
      </c>
      <c r="R602">
        <v>22.849689999999999</v>
      </c>
      <c r="S602">
        <v>21.78425</v>
      </c>
      <c r="T602">
        <v>9</v>
      </c>
      <c r="U602">
        <v>4</v>
      </c>
      <c r="V602">
        <v>6</v>
      </c>
      <c r="W602">
        <v>6</v>
      </c>
      <c r="X602">
        <v>4</v>
      </c>
      <c r="Y602">
        <v>6</v>
      </c>
      <c r="Z602">
        <v>7</v>
      </c>
      <c r="AA602">
        <v>5</v>
      </c>
      <c r="AB602">
        <v>4</v>
      </c>
      <c r="AC602">
        <v>7</v>
      </c>
      <c r="AD602">
        <v>3</v>
      </c>
      <c r="AE602">
        <v>8</v>
      </c>
      <c r="AF602">
        <v>8</v>
      </c>
      <c r="AG602">
        <v>0</v>
      </c>
      <c r="AH602">
        <v>51.825000000000003</v>
      </c>
    </row>
    <row r="603" spans="1:34">
      <c r="A603" t="s">
        <v>2711</v>
      </c>
      <c r="B603" s="5" t="str">
        <f>VLOOKUP(C603,[1]Sheet1!$C$2:$D$4112,2,FALSE)</f>
        <v>cell wall and cell processes</v>
      </c>
      <c r="C603" t="s">
        <v>2714</v>
      </c>
      <c r="D603" t="s">
        <v>2712</v>
      </c>
      <c r="E603" t="s">
        <v>2713</v>
      </c>
      <c r="F603">
        <v>16.956</v>
      </c>
      <c r="G603">
        <v>47.2</v>
      </c>
      <c r="H603">
        <v>18.901250000000001</v>
      </c>
      <c r="I603">
        <v>18.489730000000002</v>
      </c>
      <c r="J603">
        <v>22.812159999999999</v>
      </c>
      <c r="K603">
        <v>25.559640000000002</v>
      </c>
      <c r="L603">
        <v>25.436029999999999</v>
      </c>
      <c r="M603">
        <v>18.88419</v>
      </c>
      <c r="N603">
        <v>19.15325</v>
      </c>
      <c r="O603">
        <v>23.899380000000001</v>
      </c>
      <c r="P603">
        <v>19.249040000000001</v>
      </c>
      <c r="Q603">
        <v>23.929670000000002</v>
      </c>
      <c r="R603">
        <v>23.521450000000002</v>
      </c>
      <c r="S603">
        <v>23.827549999999999</v>
      </c>
      <c r="T603">
        <v>6</v>
      </c>
      <c r="U603">
        <v>1</v>
      </c>
      <c r="V603">
        <v>1</v>
      </c>
      <c r="W603">
        <v>4</v>
      </c>
      <c r="X603">
        <v>6</v>
      </c>
      <c r="Y603">
        <v>6</v>
      </c>
      <c r="Z603">
        <v>1</v>
      </c>
      <c r="AA603">
        <v>1</v>
      </c>
      <c r="AB603">
        <v>4</v>
      </c>
      <c r="AC603">
        <v>1</v>
      </c>
      <c r="AD603">
        <v>3</v>
      </c>
      <c r="AE603">
        <v>2</v>
      </c>
      <c r="AF603">
        <v>2</v>
      </c>
      <c r="AG603">
        <v>0</v>
      </c>
      <c r="AH603">
        <v>48.179000000000002</v>
      </c>
    </row>
    <row r="604" spans="1:34">
      <c r="A604" t="s">
        <v>2715</v>
      </c>
      <c r="B604" s="5" t="str">
        <f>VLOOKUP(C604,[1]Sheet1!$C$2:$D$4112,2,FALSE)</f>
        <v>lipid metabolism</v>
      </c>
      <c r="C604" t="s">
        <v>2718</v>
      </c>
      <c r="D604" t="s">
        <v>2716</v>
      </c>
      <c r="E604" t="s">
        <v>2717</v>
      </c>
      <c r="F604">
        <v>33.149000000000001</v>
      </c>
      <c r="G604">
        <v>33.200000000000003</v>
      </c>
      <c r="H604">
        <v>21.076460000000001</v>
      </c>
      <c r="I604">
        <v>18.248899999999999</v>
      </c>
      <c r="J604">
        <v>18.4452</v>
      </c>
      <c r="K604">
        <v>21.636710000000001</v>
      </c>
      <c r="L604">
        <v>17.45205</v>
      </c>
      <c r="M604">
        <v>20.82555</v>
      </c>
      <c r="N604">
        <v>20.583739999999999</v>
      </c>
      <c r="O604">
        <v>21.539100000000001</v>
      </c>
      <c r="P604">
        <v>18.269629999999999</v>
      </c>
      <c r="Q604">
        <v>19.536259999999999</v>
      </c>
      <c r="R604">
        <v>21.739619999999999</v>
      </c>
      <c r="S604">
        <v>21.21181</v>
      </c>
      <c r="T604">
        <v>6</v>
      </c>
      <c r="U604">
        <v>2</v>
      </c>
      <c r="V604">
        <v>1</v>
      </c>
      <c r="W604">
        <v>2</v>
      </c>
      <c r="X604">
        <v>3</v>
      </c>
      <c r="Y604">
        <v>1</v>
      </c>
      <c r="Z604">
        <v>3</v>
      </c>
      <c r="AA604">
        <v>1</v>
      </c>
      <c r="AB604">
        <v>1</v>
      </c>
      <c r="AC604">
        <v>1</v>
      </c>
      <c r="AD604">
        <v>1</v>
      </c>
      <c r="AE604">
        <v>5</v>
      </c>
      <c r="AF604">
        <v>2</v>
      </c>
      <c r="AG604">
        <v>0</v>
      </c>
      <c r="AH604">
        <v>18.823</v>
      </c>
    </row>
    <row r="605" spans="1:34">
      <c r="A605" t="s">
        <v>2719</v>
      </c>
      <c r="B605" s="5" t="str">
        <f>VLOOKUP(C605,[1]Sheet1!$C$2:$D$4112,2,FALSE)</f>
        <v>intermediary metabolism and respiration</v>
      </c>
      <c r="C605" t="s">
        <v>2722</v>
      </c>
      <c r="D605" t="s">
        <v>2720</v>
      </c>
      <c r="E605" t="s">
        <v>2721</v>
      </c>
      <c r="F605">
        <v>28.08</v>
      </c>
      <c r="G605">
        <v>64.3</v>
      </c>
      <c r="H605">
        <v>26.18629</v>
      </c>
      <c r="I605">
        <v>25.757909999999999</v>
      </c>
      <c r="J605">
        <v>26.44913</v>
      </c>
      <c r="K605">
        <v>23.876609999999999</v>
      </c>
      <c r="L605">
        <v>27.300599999999999</v>
      </c>
      <c r="M605">
        <v>25.329470000000001</v>
      </c>
      <c r="N605">
        <v>26.00864</v>
      </c>
      <c r="O605">
        <v>25.02589</v>
      </c>
      <c r="P605">
        <v>25.764790000000001</v>
      </c>
      <c r="Q605">
        <v>24.152979999999999</v>
      </c>
      <c r="R605">
        <v>26.716989999999999</v>
      </c>
      <c r="S605">
        <v>27.932079999999999</v>
      </c>
      <c r="T605">
        <v>13</v>
      </c>
      <c r="U605">
        <v>12</v>
      </c>
      <c r="V605">
        <v>10</v>
      </c>
      <c r="W605">
        <v>12</v>
      </c>
      <c r="X605">
        <v>10</v>
      </c>
      <c r="Y605">
        <v>11</v>
      </c>
      <c r="Z605">
        <v>12</v>
      </c>
      <c r="AA605">
        <v>10</v>
      </c>
      <c r="AB605">
        <v>9</v>
      </c>
      <c r="AC605">
        <v>10</v>
      </c>
      <c r="AD605">
        <v>7</v>
      </c>
      <c r="AE605">
        <v>11</v>
      </c>
      <c r="AF605">
        <v>11</v>
      </c>
      <c r="AG605">
        <v>0</v>
      </c>
      <c r="AH605">
        <v>323.31</v>
      </c>
    </row>
    <row r="606" spans="1:34">
      <c r="A606" t="s">
        <v>2723</v>
      </c>
      <c r="B606" s="5" t="str">
        <f>VLOOKUP(C606,[1]Sheet1!$C$2:$D$4112,2,FALSE)</f>
        <v>Conserved hypotheticals</v>
      </c>
      <c r="C606" t="s">
        <v>2726</v>
      </c>
      <c r="D606" t="s">
        <v>2724</v>
      </c>
      <c r="E606" t="s">
        <v>2725</v>
      </c>
      <c r="F606">
        <v>19.271999999999998</v>
      </c>
      <c r="G606">
        <v>28</v>
      </c>
      <c r="H606">
        <v>19.075859999999999</v>
      </c>
      <c r="I606">
        <v>19.330909999999999</v>
      </c>
      <c r="J606">
        <v>18.586079999999999</v>
      </c>
      <c r="K606">
        <v>19.661840000000002</v>
      </c>
      <c r="L606">
        <v>20.776039999999998</v>
      </c>
      <c r="M606">
        <v>18.402159999999999</v>
      </c>
      <c r="N606">
        <v>18.539680000000001</v>
      </c>
      <c r="O606">
        <v>19.167259999999999</v>
      </c>
      <c r="P606">
        <v>19.952290000000001</v>
      </c>
      <c r="Q606">
        <v>19.734850000000002</v>
      </c>
      <c r="R606">
        <v>18.43017</v>
      </c>
      <c r="S606">
        <v>18.238859999999999</v>
      </c>
      <c r="T606">
        <v>5</v>
      </c>
      <c r="U606">
        <v>1</v>
      </c>
      <c r="V606">
        <v>0</v>
      </c>
      <c r="W606">
        <v>2</v>
      </c>
      <c r="X606">
        <v>1</v>
      </c>
      <c r="Y606">
        <v>5</v>
      </c>
      <c r="Z606">
        <v>2</v>
      </c>
      <c r="AA606">
        <v>0</v>
      </c>
      <c r="AB606">
        <v>0</v>
      </c>
      <c r="AC606">
        <v>0</v>
      </c>
      <c r="AD606">
        <v>0</v>
      </c>
      <c r="AE606">
        <v>2</v>
      </c>
      <c r="AF606">
        <v>1</v>
      </c>
      <c r="AG606">
        <v>0</v>
      </c>
      <c r="AH606">
        <v>32.976999999999997</v>
      </c>
    </row>
    <row r="607" spans="1:34">
      <c r="A607" t="s">
        <v>2727</v>
      </c>
      <c r="B607" s="5" t="str">
        <f>VLOOKUP(C607,[1]Sheet1!$C$2:$D$4112,2,FALSE)</f>
        <v>Conserved hypotheticals</v>
      </c>
      <c r="C607" t="s">
        <v>2730</v>
      </c>
      <c r="D607" t="s">
        <v>2728</v>
      </c>
      <c r="E607" t="s">
        <v>2729</v>
      </c>
      <c r="F607">
        <v>36.048999999999999</v>
      </c>
      <c r="G607">
        <v>23.2</v>
      </c>
      <c r="H607">
        <v>18.862660000000002</v>
      </c>
      <c r="I607">
        <v>18.280930000000001</v>
      </c>
      <c r="J607">
        <v>18.92258</v>
      </c>
      <c r="K607">
        <v>19.184270000000001</v>
      </c>
      <c r="L607">
        <v>17.842359999999999</v>
      </c>
      <c r="M607">
        <v>19.02318</v>
      </c>
      <c r="N607">
        <v>18.492049999999999</v>
      </c>
      <c r="O607">
        <v>19.31626</v>
      </c>
      <c r="P607">
        <v>18.620619999999999</v>
      </c>
      <c r="Q607">
        <v>18.614080000000001</v>
      </c>
      <c r="R607">
        <v>20.239350000000002</v>
      </c>
      <c r="S607">
        <v>18.60154</v>
      </c>
      <c r="T607">
        <v>6</v>
      </c>
      <c r="U607">
        <v>3</v>
      </c>
      <c r="V607">
        <v>2</v>
      </c>
      <c r="W607">
        <v>1</v>
      </c>
      <c r="X607">
        <v>4</v>
      </c>
      <c r="Y607">
        <v>3</v>
      </c>
      <c r="Z607">
        <v>4</v>
      </c>
      <c r="AA607">
        <v>0</v>
      </c>
      <c r="AB607">
        <v>2</v>
      </c>
      <c r="AC607">
        <v>0</v>
      </c>
      <c r="AD607">
        <v>1</v>
      </c>
      <c r="AE607">
        <v>6</v>
      </c>
      <c r="AF607">
        <v>1</v>
      </c>
      <c r="AG607">
        <v>0</v>
      </c>
      <c r="AH607">
        <v>23.565999999999999</v>
      </c>
    </row>
    <row r="608" spans="1:34">
      <c r="A608" t="s">
        <v>2731</v>
      </c>
      <c r="B608" s="5" t="str">
        <f>VLOOKUP(C608,[1]Sheet1!$C$2:$D$4112,2,FALSE)</f>
        <v>Conserved hypotheticals</v>
      </c>
      <c r="C608" t="s">
        <v>2734</v>
      </c>
      <c r="D608" t="s">
        <v>2732</v>
      </c>
      <c r="E608" t="s">
        <v>2733</v>
      </c>
      <c r="F608">
        <v>36.020000000000003</v>
      </c>
      <c r="G608">
        <v>43.1</v>
      </c>
      <c r="H608">
        <v>21.724299999999999</v>
      </c>
      <c r="I608">
        <v>20.53877</v>
      </c>
      <c r="J608">
        <v>22.092289999999998</v>
      </c>
      <c r="K608">
        <v>22.866759999999999</v>
      </c>
      <c r="L608">
        <v>20.974209999999999</v>
      </c>
      <c r="M608">
        <v>22.54175</v>
      </c>
      <c r="N608">
        <v>22.18141</v>
      </c>
      <c r="O608">
        <v>22.677520000000001</v>
      </c>
      <c r="P608">
        <v>22.617170000000002</v>
      </c>
      <c r="Q608">
        <v>22.097549999999998</v>
      </c>
      <c r="R608">
        <v>22.598759999999999</v>
      </c>
      <c r="S608">
        <v>19.195319999999999</v>
      </c>
      <c r="T608">
        <v>7</v>
      </c>
      <c r="U608">
        <v>4</v>
      </c>
      <c r="V608">
        <v>2</v>
      </c>
      <c r="W608">
        <v>4</v>
      </c>
      <c r="X608">
        <v>5</v>
      </c>
      <c r="Y608">
        <v>2</v>
      </c>
      <c r="Z608">
        <v>4</v>
      </c>
      <c r="AA608">
        <v>4</v>
      </c>
      <c r="AB608">
        <v>4</v>
      </c>
      <c r="AC608">
        <v>3</v>
      </c>
      <c r="AD608">
        <v>3</v>
      </c>
      <c r="AE608">
        <v>5</v>
      </c>
      <c r="AF608">
        <v>1</v>
      </c>
      <c r="AG608">
        <v>0</v>
      </c>
      <c r="AH608">
        <v>101.4</v>
      </c>
    </row>
    <row r="609" spans="1:34">
      <c r="A609" t="s">
        <v>2735</v>
      </c>
      <c r="B609" s="5" t="str">
        <f>VLOOKUP(C609,[1]Sheet1!$C$2:$D$4112,2,FALSE)</f>
        <v>intermediary metabolism and respiration</v>
      </c>
      <c r="C609" t="s">
        <v>2738</v>
      </c>
      <c r="D609" t="s">
        <v>2736</v>
      </c>
      <c r="E609" t="s">
        <v>2737</v>
      </c>
      <c r="F609">
        <v>33.32</v>
      </c>
      <c r="G609">
        <v>75.099999999999994</v>
      </c>
      <c r="H609">
        <v>26.0093</v>
      </c>
      <c r="I609">
        <v>25.484500000000001</v>
      </c>
      <c r="J609">
        <v>25.693729999999999</v>
      </c>
      <c r="K609">
        <v>26.520060000000001</v>
      </c>
      <c r="L609">
        <v>25.666309999999999</v>
      </c>
      <c r="M609">
        <v>25.688459999999999</v>
      </c>
      <c r="N609">
        <v>26.019860000000001</v>
      </c>
      <c r="O609">
        <v>26.50403</v>
      </c>
      <c r="P609">
        <v>26.085070000000002</v>
      </c>
      <c r="Q609">
        <v>26.347950000000001</v>
      </c>
      <c r="R609">
        <v>25.29007</v>
      </c>
      <c r="S609">
        <v>26.697500000000002</v>
      </c>
      <c r="T609">
        <v>17</v>
      </c>
      <c r="U609">
        <v>15</v>
      </c>
      <c r="V609">
        <v>8</v>
      </c>
      <c r="W609">
        <v>16</v>
      </c>
      <c r="X609">
        <v>8</v>
      </c>
      <c r="Y609">
        <v>13</v>
      </c>
      <c r="Z609">
        <v>12</v>
      </c>
      <c r="AA609">
        <v>7</v>
      </c>
      <c r="AB609">
        <v>6</v>
      </c>
      <c r="AC609">
        <v>10</v>
      </c>
      <c r="AD609">
        <v>6</v>
      </c>
      <c r="AE609">
        <v>16</v>
      </c>
      <c r="AF609">
        <v>15</v>
      </c>
      <c r="AG609">
        <v>0</v>
      </c>
      <c r="AH609">
        <v>163.46</v>
      </c>
    </row>
    <row r="610" spans="1:34">
      <c r="A610" t="s">
        <v>2739</v>
      </c>
      <c r="B610" s="5" t="str">
        <f>VLOOKUP(C610,[1]Sheet1!$C$2:$D$4112,2,FALSE)</f>
        <v>cell wall and cell processes</v>
      </c>
      <c r="C610" t="s">
        <v>2742</v>
      </c>
      <c r="D610" t="s">
        <v>2740</v>
      </c>
      <c r="E610" t="s">
        <v>2741</v>
      </c>
      <c r="F610">
        <v>36.909999999999997</v>
      </c>
      <c r="G610">
        <v>38.700000000000003</v>
      </c>
      <c r="H610">
        <v>22.01502</v>
      </c>
      <c r="I610">
        <v>22.646339999999999</v>
      </c>
      <c r="J610">
        <v>18.12819</v>
      </c>
      <c r="K610">
        <v>23.15354</v>
      </c>
      <c r="L610">
        <v>21.129750000000001</v>
      </c>
      <c r="M610">
        <v>24.026309999999999</v>
      </c>
      <c r="N610">
        <v>23.48272</v>
      </c>
      <c r="O610">
        <v>22.891490000000001</v>
      </c>
      <c r="P610">
        <v>18.582190000000001</v>
      </c>
      <c r="Q610">
        <v>23.231120000000001</v>
      </c>
      <c r="R610">
        <v>22.956579999999999</v>
      </c>
      <c r="S610">
        <v>21.84384</v>
      </c>
      <c r="T610">
        <v>7</v>
      </c>
      <c r="U610">
        <v>2</v>
      </c>
      <c r="V610">
        <v>2</v>
      </c>
      <c r="W610">
        <v>1</v>
      </c>
      <c r="X610">
        <v>4</v>
      </c>
      <c r="Y610">
        <v>7</v>
      </c>
      <c r="Z610">
        <v>4</v>
      </c>
      <c r="AA610">
        <v>1</v>
      </c>
      <c r="AB610">
        <v>4</v>
      </c>
      <c r="AC610">
        <v>1</v>
      </c>
      <c r="AD610">
        <v>3</v>
      </c>
      <c r="AE610">
        <v>5</v>
      </c>
      <c r="AF610">
        <v>5</v>
      </c>
      <c r="AG610">
        <v>0</v>
      </c>
      <c r="AH610">
        <v>93</v>
      </c>
    </row>
    <row r="611" spans="1:34">
      <c r="A611" t="s">
        <v>2743</v>
      </c>
      <c r="B611" s="5" t="str">
        <f>VLOOKUP(C611,[1]Sheet1!$C$2:$D$4112,2,FALSE)</f>
        <v>intermediary metabolism and respiration</v>
      </c>
      <c r="C611" t="s">
        <v>2746</v>
      </c>
      <c r="D611" t="s">
        <v>2744</v>
      </c>
      <c r="E611" t="s">
        <v>2745</v>
      </c>
      <c r="F611">
        <v>43.017000000000003</v>
      </c>
      <c r="G611">
        <v>33.299999999999997</v>
      </c>
      <c r="H611">
        <v>21.255739999999999</v>
      </c>
      <c r="I611">
        <v>19.725110000000001</v>
      </c>
      <c r="J611">
        <v>20.91619</v>
      </c>
      <c r="K611">
        <v>21.216619999999999</v>
      </c>
      <c r="L611">
        <v>20.915980000000001</v>
      </c>
      <c r="M611">
        <v>21.433589999999999</v>
      </c>
      <c r="N611">
        <v>19.79449</v>
      </c>
      <c r="O611">
        <v>18.774619999999999</v>
      </c>
      <c r="P611">
        <v>22.370709999999999</v>
      </c>
      <c r="Q611">
        <v>22.42962</v>
      </c>
      <c r="R611">
        <v>22.335650000000001</v>
      </c>
      <c r="S611">
        <v>21.962540000000001</v>
      </c>
      <c r="T611">
        <v>8</v>
      </c>
      <c r="U611">
        <v>5</v>
      </c>
      <c r="V611">
        <v>1</v>
      </c>
      <c r="W611">
        <v>5</v>
      </c>
      <c r="X611">
        <v>2</v>
      </c>
      <c r="Y611">
        <v>6</v>
      </c>
      <c r="Z611">
        <v>4</v>
      </c>
      <c r="AA611">
        <v>1</v>
      </c>
      <c r="AB611">
        <v>1</v>
      </c>
      <c r="AC611">
        <v>2</v>
      </c>
      <c r="AD611">
        <v>2</v>
      </c>
      <c r="AE611">
        <v>5</v>
      </c>
      <c r="AF611">
        <v>4</v>
      </c>
      <c r="AG611">
        <v>0</v>
      </c>
      <c r="AH611">
        <v>51.308</v>
      </c>
    </row>
    <row r="612" spans="1:34">
      <c r="A612" t="s">
        <v>2747</v>
      </c>
      <c r="B612" s="5" t="str">
        <f>VLOOKUP(C612,[1]Sheet1!$C$2:$D$4112,2,FALSE)</f>
        <v>virulence, detoxification and adaptation</v>
      </c>
      <c r="C612" t="s">
        <v>2750</v>
      </c>
      <c r="D612" t="s">
        <v>2748</v>
      </c>
      <c r="E612" t="s">
        <v>2749</v>
      </c>
      <c r="F612">
        <v>21.565999999999999</v>
      </c>
      <c r="G612">
        <v>91.3</v>
      </c>
      <c r="H612">
        <v>29.134820000000001</v>
      </c>
      <c r="I612">
        <v>29.603480000000001</v>
      </c>
      <c r="J612">
        <v>29.583860000000001</v>
      </c>
      <c r="K612">
        <v>27.44079</v>
      </c>
      <c r="L612">
        <v>29.774560000000001</v>
      </c>
      <c r="M612">
        <v>29.895289999999999</v>
      </c>
      <c r="N612">
        <v>29.540489999999998</v>
      </c>
      <c r="O612">
        <v>28.322430000000001</v>
      </c>
      <c r="P612">
        <v>28.785129999999999</v>
      </c>
      <c r="Q612">
        <v>28.776810000000001</v>
      </c>
      <c r="R612">
        <v>29.911280000000001</v>
      </c>
      <c r="S612">
        <v>29.264119999999998</v>
      </c>
      <c r="T612">
        <v>15</v>
      </c>
      <c r="U612">
        <v>13</v>
      </c>
      <c r="V612">
        <v>12</v>
      </c>
      <c r="W612">
        <v>13</v>
      </c>
      <c r="X612">
        <v>14</v>
      </c>
      <c r="Y612">
        <v>12</v>
      </c>
      <c r="Z612">
        <v>14</v>
      </c>
      <c r="AA612">
        <v>10</v>
      </c>
      <c r="AB612">
        <v>11</v>
      </c>
      <c r="AC612">
        <v>12</v>
      </c>
      <c r="AD612">
        <v>7</v>
      </c>
      <c r="AE612">
        <v>11</v>
      </c>
      <c r="AF612">
        <v>13</v>
      </c>
      <c r="AG612">
        <v>0</v>
      </c>
      <c r="AH612">
        <v>273.33999999999997</v>
      </c>
    </row>
    <row r="613" spans="1:34">
      <c r="A613" t="s">
        <v>2751</v>
      </c>
      <c r="B613" s="5" t="str">
        <f>VLOOKUP(C613,[1]Sheet1!$C$2:$D$4112,2,FALSE)</f>
        <v>Conserved hypotheticals</v>
      </c>
      <c r="C613" t="s">
        <v>2754</v>
      </c>
      <c r="D613" t="s">
        <v>2752</v>
      </c>
      <c r="E613" t="s">
        <v>2753</v>
      </c>
      <c r="F613">
        <v>19.094000000000001</v>
      </c>
      <c r="G613">
        <v>45.7</v>
      </c>
      <c r="H613">
        <v>20.224820000000001</v>
      </c>
      <c r="I613">
        <v>20.575150000000001</v>
      </c>
      <c r="J613">
        <v>19.582409999999999</v>
      </c>
      <c r="K613">
        <v>21.588339999999999</v>
      </c>
      <c r="L613">
        <v>19.433350000000001</v>
      </c>
      <c r="M613">
        <v>21.162320000000001</v>
      </c>
      <c r="N613">
        <v>21.66018</v>
      </c>
      <c r="O613">
        <v>22.905819999999999</v>
      </c>
      <c r="P613">
        <v>21.24098</v>
      </c>
      <c r="Q613">
        <v>22.847549999999998</v>
      </c>
      <c r="R613">
        <v>22.571100000000001</v>
      </c>
      <c r="S613">
        <v>19.947209999999998</v>
      </c>
      <c r="T613">
        <v>6</v>
      </c>
      <c r="U613">
        <v>2</v>
      </c>
      <c r="V613">
        <v>4</v>
      </c>
      <c r="W613">
        <v>2</v>
      </c>
      <c r="X613">
        <v>4</v>
      </c>
      <c r="Y613">
        <v>4</v>
      </c>
      <c r="Z613">
        <v>3</v>
      </c>
      <c r="AA613">
        <v>3</v>
      </c>
      <c r="AB613">
        <v>3</v>
      </c>
      <c r="AC613">
        <v>5</v>
      </c>
      <c r="AD613">
        <v>3</v>
      </c>
      <c r="AE613">
        <v>5</v>
      </c>
      <c r="AF613">
        <v>2</v>
      </c>
      <c r="AG613">
        <v>0</v>
      </c>
      <c r="AH613">
        <v>50.231000000000002</v>
      </c>
    </row>
    <row r="614" spans="1:34">
      <c r="A614" t="s">
        <v>2755</v>
      </c>
      <c r="B614" s="5" t="str">
        <f>VLOOKUP(C614,[1]Sheet1!$C$2:$D$4112,2,FALSE)</f>
        <v>Conserved hypotheticals</v>
      </c>
      <c r="C614" t="s">
        <v>2758</v>
      </c>
      <c r="D614" t="s">
        <v>2756</v>
      </c>
      <c r="E614" t="s">
        <v>2757</v>
      </c>
      <c r="F614">
        <v>32.743000000000002</v>
      </c>
      <c r="G614">
        <v>24.7</v>
      </c>
      <c r="H614">
        <v>19.03182</v>
      </c>
      <c r="I614">
        <v>18.802309999999999</v>
      </c>
      <c r="J614">
        <v>19.686610000000002</v>
      </c>
      <c r="K614">
        <v>19.2651</v>
      </c>
      <c r="L614">
        <v>17.373899999999999</v>
      </c>
      <c r="M614">
        <v>18.106819999999999</v>
      </c>
      <c r="N614">
        <v>20.636839999999999</v>
      </c>
      <c r="O614">
        <v>19.784210000000002</v>
      </c>
      <c r="P614">
        <v>18.589950000000002</v>
      </c>
      <c r="Q614">
        <v>20.041219999999999</v>
      </c>
      <c r="R614">
        <v>18.910530000000001</v>
      </c>
      <c r="S614">
        <v>19.364000000000001</v>
      </c>
      <c r="T614">
        <v>4</v>
      </c>
      <c r="U614">
        <v>1</v>
      </c>
      <c r="V614">
        <v>1</v>
      </c>
      <c r="W614">
        <v>1</v>
      </c>
      <c r="X614">
        <v>0</v>
      </c>
      <c r="Y614">
        <v>1</v>
      </c>
      <c r="Z614">
        <v>2</v>
      </c>
      <c r="AA614">
        <v>1</v>
      </c>
      <c r="AB614">
        <v>1</v>
      </c>
      <c r="AC614">
        <v>0</v>
      </c>
      <c r="AD614">
        <v>1</v>
      </c>
      <c r="AE614">
        <v>3</v>
      </c>
      <c r="AF614">
        <v>1</v>
      </c>
      <c r="AG614">
        <v>0</v>
      </c>
      <c r="AH614">
        <v>7.9518000000000004</v>
      </c>
    </row>
    <row r="615" spans="1:34">
      <c r="A615" t="s">
        <v>2759</v>
      </c>
      <c r="B615" s="5" t="str">
        <f>VLOOKUP(C615,[1]Sheet1!$C$2:$D$4112,2,FALSE)</f>
        <v>intermediary metabolism and respiration</v>
      </c>
      <c r="C615" t="s">
        <v>2762</v>
      </c>
      <c r="D615" t="s">
        <v>2760</v>
      </c>
      <c r="E615" t="s">
        <v>2761</v>
      </c>
      <c r="F615">
        <v>50.779000000000003</v>
      </c>
      <c r="G615">
        <v>31.6</v>
      </c>
      <c r="H615">
        <v>18.709250000000001</v>
      </c>
      <c r="I615">
        <v>22.983149999999998</v>
      </c>
      <c r="J615">
        <v>18.686119999999999</v>
      </c>
      <c r="K615">
        <v>22.027429999999999</v>
      </c>
      <c r="L615">
        <v>21.413900000000002</v>
      </c>
      <c r="M615">
        <v>22.677969999999998</v>
      </c>
      <c r="N615">
        <v>19.342680000000001</v>
      </c>
      <c r="O615">
        <v>22.641259999999999</v>
      </c>
      <c r="P615">
        <v>19.955439999999999</v>
      </c>
      <c r="Q615">
        <v>22.96874</v>
      </c>
      <c r="R615">
        <v>23.236080000000001</v>
      </c>
      <c r="S615">
        <v>18.490279999999998</v>
      </c>
      <c r="T615">
        <v>8</v>
      </c>
      <c r="U615">
        <v>1</v>
      </c>
      <c r="V615">
        <v>4</v>
      </c>
      <c r="W615">
        <v>1</v>
      </c>
      <c r="X615">
        <v>5</v>
      </c>
      <c r="Y615">
        <v>5</v>
      </c>
      <c r="Z615">
        <v>4</v>
      </c>
      <c r="AA615">
        <v>1</v>
      </c>
      <c r="AB615">
        <v>4</v>
      </c>
      <c r="AC615">
        <v>1</v>
      </c>
      <c r="AD615">
        <v>3</v>
      </c>
      <c r="AE615">
        <v>6</v>
      </c>
      <c r="AF615">
        <v>2</v>
      </c>
      <c r="AG615">
        <v>0</v>
      </c>
      <c r="AH615">
        <v>50.625</v>
      </c>
    </row>
    <row r="616" spans="1:34">
      <c r="A616" t="s">
        <v>2763</v>
      </c>
      <c r="B616" s="5" t="str">
        <f>VLOOKUP(C616,[1]Sheet1!$C$2:$D$4112,2,FALSE)</f>
        <v>intermediary metabolism and respiration</v>
      </c>
      <c r="C616" t="s">
        <v>2766</v>
      </c>
      <c r="D616" t="s">
        <v>2764</v>
      </c>
      <c r="E616" t="s">
        <v>2765</v>
      </c>
      <c r="F616">
        <v>29.349</v>
      </c>
      <c r="G616">
        <v>32.700000000000003</v>
      </c>
      <c r="H616">
        <v>22.356539999999999</v>
      </c>
      <c r="I616">
        <v>22.428820000000002</v>
      </c>
      <c r="J616">
        <v>22.95223</v>
      </c>
      <c r="K616">
        <v>21.897670000000002</v>
      </c>
      <c r="L616">
        <v>22.861660000000001</v>
      </c>
      <c r="M616">
        <v>22.564350000000001</v>
      </c>
      <c r="N616">
        <v>23.093599999999999</v>
      </c>
      <c r="O616">
        <v>18.721720000000001</v>
      </c>
      <c r="P616">
        <v>22.432980000000001</v>
      </c>
      <c r="Q616">
        <v>19.822050000000001</v>
      </c>
      <c r="R616">
        <v>23.64856</v>
      </c>
      <c r="S616">
        <v>21.842449999999999</v>
      </c>
      <c r="T616">
        <v>7</v>
      </c>
      <c r="U616">
        <v>4</v>
      </c>
      <c r="V616">
        <v>3</v>
      </c>
      <c r="W616">
        <v>5</v>
      </c>
      <c r="X616">
        <v>3</v>
      </c>
      <c r="Y616">
        <v>6</v>
      </c>
      <c r="Z616">
        <v>5</v>
      </c>
      <c r="AA616">
        <v>2</v>
      </c>
      <c r="AB616">
        <v>2</v>
      </c>
      <c r="AC616">
        <v>2</v>
      </c>
      <c r="AD616">
        <v>1</v>
      </c>
      <c r="AE616">
        <v>5</v>
      </c>
      <c r="AF616">
        <v>4</v>
      </c>
      <c r="AG616">
        <v>0</v>
      </c>
      <c r="AH616">
        <v>73.299000000000007</v>
      </c>
    </row>
    <row r="617" spans="1:34">
      <c r="A617" t="s">
        <v>2767</v>
      </c>
      <c r="B617" s="5" t="str">
        <f>VLOOKUP(C617,[1]Sheet1!$C$2:$D$4112,2,FALSE)</f>
        <v>Conserved hypotheticals</v>
      </c>
      <c r="C617" t="s">
        <v>2770</v>
      </c>
      <c r="D617" t="s">
        <v>2768</v>
      </c>
      <c r="E617" t="s">
        <v>2769</v>
      </c>
      <c r="F617">
        <v>33.1</v>
      </c>
      <c r="G617">
        <v>66.8</v>
      </c>
      <c r="H617">
        <v>23.323340000000002</v>
      </c>
      <c r="I617">
        <v>22.9346</v>
      </c>
      <c r="J617">
        <v>22.855989999999998</v>
      </c>
      <c r="K617">
        <v>23.704719999999998</v>
      </c>
      <c r="L617">
        <v>24.12566</v>
      </c>
      <c r="M617">
        <v>24.28912</v>
      </c>
      <c r="N617">
        <v>22.238119999999999</v>
      </c>
      <c r="O617">
        <v>23.442779999999999</v>
      </c>
      <c r="P617">
        <v>22.405360000000002</v>
      </c>
      <c r="Q617">
        <v>23.171679999999999</v>
      </c>
      <c r="R617">
        <v>25.335719999999998</v>
      </c>
      <c r="S617">
        <v>22.936679999999999</v>
      </c>
      <c r="T617">
        <v>15</v>
      </c>
      <c r="U617">
        <v>9</v>
      </c>
      <c r="V617">
        <v>6</v>
      </c>
      <c r="W617">
        <v>12</v>
      </c>
      <c r="X617">
        <v>6</v>
      </c>
      <c r="Y617">
        <v>14</v>
      </c>
      <c r="Z617">
        <v>7</v>
      </c>
      <c r="AA617">
        <v>4</v>
      </c>
      <c r="AB617">
        <v>4</v>
      </c>
      <c r="AC617">
        <v>7</v>
      </c>
      <c r="AD617">
        <v>5</v>
      </c>
      <c r="AE617">
        <v>12</v>
      </c>
      <c r="AF617">
        <v>10</v>
      </c>
      <c r="AG617">
        <v>0</v>
      </c>
      <c r="AH617">
        <v>157.47999999999999</v>
      </c>
    </row>
    <row r="618" spans="1:34">
      <c r="A618" t="s">
        <v>2771</v>
      </c>
      <c r="B618" s="5" t="str">
        <f>VLOOKUP(C618,[1]Sheet1!$C$2:$D$4112,2,FALSE)</f>
        <v>Conserved hypotheticals</v>
      </c>
      <c r="C618" t="s">
        <v>2774</v>
      </c>
      <c r="D618" t="s">
        <v>2772</v>
      </c>
      <c r="E618" t="s">
        <v>2773</v>
      </c>
      <c r="F618">
        <v>11.959</v>
      </c>
      <c r="G618">
        <v>41.8</v>
      </c>
      <c r="H618">
        <v>21.67689</v>
      </c>
      <c r="I618">
        <v>19.426020000000001</v>
      </c>
      <c r="J618">
        <v>21.1967</v>
      </c>
      <c r="K618">
        <v>20.931570000000001</v>
      </c>
      <c r="L618">
        <v>18.778639999999999</v>
      </c>
      <c r="M618">
        <v>20.633959999999998</v>
      </c>
      <c r="N618">
        <v>19.819949999999999</v>
      </c>
      <c r="O618">
        <v>21.471150000000002</v>
      </c>
      <c r="P618">
        <v>20.039929999999998</v>
      </c>
      <c r="Q618">
        <v>19.952760000000001</v>
      </c>
      <c r="R618">
        <v>19.293749999999999</v>
      </c>
      <c r="S618">
        <v>20.416889999999999</v>
      </c>
      <c r="T618">
        <v>3</v>
      </c>
      <c r="U618">
        <v>2</v>
      </c>
      <c r="V618">
        <v>1</v>
      </c>
      <c r="W618">
        <v>2</v>
      </c>
      <c r="X618">
        <v>2</v>
      </c>
      <c r="Y618">
        <v>2</v>
      </c>
      <c r="Z618">
        <v>3</v>
      </c>
      <c r="AA618">
        <v>1</v>
      </c>
      <c r="AB618">
        <v>1</v>
      </c>
      <c r="AC618">
        <v>2</v>
      </c>
      <c r="AD618">
        <v>1</v>
      </c>
      <c r="AE618">
        <v>3</v>
      </c>
      <c r="AF618">
        <v>2</v>
      </c>
      <c r="AG618">
        <v>0</v>
      </c>
      <c r="AH618">
        <v>25.436</v>
      </c>
    </row>
    <row r="619" spans="1:34">
      <c r="A619" t="s">
        <v>2775</v>
      </c>
      <c r="B619" s="5" t="str">
        <f>VLOOKUP(C619,[1]Sheet1!$C$2:$D$4112,2,FALSE)</f>
        <v>intermediary metabolism and respiration</v>
      </c>
      <c r="C619" t="s">
        <v>2778</v>
      </c>
      <c r="D619" t="s">
        <v>2776</v>
      </c>
      <c r="E619" t="s">
        <v>2777</v>
      </c>
      <c r="F619">
        <v>17.277000000000001</v>
      </c>
      <c r="G619">
        <v>75.900000000000006</v>
      </c>
      <c r="H619">
        <v>25.168479999999999</v>
      </c>
      <c r="I619">
        <v>24.159849999999999</v>
      </c>
      <c r="J619">
        <v>24.9299</v>
      </c>
      <c r="K619">
        <v>22.873069999999998</v>
      </c>
      <c r="L619">
        <v>25.935639999999999</v>
      </c>
      <c r="M619">
        <v>24.35736</v>
      </c>
      <c r="N619">
        <v>23.787659999999999</v>
      </c>
      <c r="O619">
        <v>23.678529999999999</v>
      </c>
      <c r="P619">
        <v>25.035910000000001</v>
      </c>
      <c r="Q619">
        <v>23.988330000000001</v>
      </c>
      <c r="R619">
        <v>25.42531</v>
      </c>
      <c r="S619">
        <v>25.558910000000001</v>
      </c>
      <c r="T619">
        <v>8</v>
      </c>
      <c r="U619">
        <v>6</v>
      </c>
      <c r="V619">
        <v>3</v>
      </c>
      <c r="W619">
        <v>8</v>
      </c>
      <c r="X619">
        <v>4</v>
      </c>
      <c r="Y619">
        <v>7</v>
      </c>
      <c r="Z619">
        <v>7</v>
      </c>
      <c r="AA619">
        <v>2</v>
      </c>
      <c r="AB619">
        <v>4</v>
      </c>
      <c r="AC619">
        <v>3</v>
      </c>
      <c r="AD619">
        <v>3</v>
      </c>
      <c r="AE619">
        <v>6</v>
      </c>
      <c r="AF619">
        <v>6</v>
      </c>
      <c r="AG619">
        <v>0</v>
      </c>
      <c r="AH619">
        <v>143.19</v>
      </c>
    </row>
    <row r="620" spans="1:34">
      <c r="A620" t="s">
        <v>2779</v>
      </c>
      <c r="B620" s="5" t="str">
        <f>VLOOKUP(C620,[1]Sheet1!$C$2:$D$4112,2,FALSE)</f>
        <v>Conserved hypotheticals</v>
      </c>
      <c r="C620" t="s">
        <v>2782</v>
      </c>
      <c r="D620" t="s">
        <v>2780</v>
      </c>
      <c r="E620" t="s">
        <v>2781</v>
      </c>
      <c r="F620">
        <v>32.270000000000003</v>
      </c>
      <c r="G620">
        <v>29.2</v>
      </c>
      <c r="H620">
        <v>23.23714</v>
      </c>
      <c r="I620">
        <v>19.4375</v>
      </c>
      <c r="J620">
        <v>24.481480000000001</v>
      </c>
      <c r="K620">
        <v>23.922979999999999</v>
      </c>
      <c r="L620">
        <v>19.01887</v>
      </c>
      <c r="M620">
        <v>24.731539999999999</v>
      </c>
      <c r="N620">
        <v>22.74343</v>
      </c>
      <c r="O620">
        <v>22.498139999999999</v>
      </c>
      <c r="P620">
        <v>24.680240000000001</v>
      </c>
      <c r="Q620">
        <v>22.698309999999999</v>
      </c>
      <c r="R620">
        <v>22.446370000000002</v>
      </c>
      <c r="S620">
        <v>19.641089999999998</v>
      </c>
      <c r="T620">
        <v>5</v>
      </c>
      <c r="U620">
        <v>2</v>
      </c>
      <c r="V620">
        <v>1</v>
      </c>
      <c r="W620">
        <v>3</v>
      </c>
      <c r="X620">
        <v>3</v>
      </c>
      <c r="Y620">
        <v>4</v>
      </c>
      <c r="Z620">
        <v>2</v>
      </c>
      <c r="AA620">
        <v>2</v>
      </c>
      <c r="AB620">
        <v>3</v>
      </c>
      <c r="AC620">
        <v>1</v>
      </c>
      <c r="AD620">
        <v>2</v>
      </c>
      <c r="AE620">
        <v>1</v>
      </c>
      <c r="AF620">
        <v>0</v>
      </c>
      <c r="AG620">
        <v>0</v>
      </c>
      <c r="AH620">
        <v>117.7</v>
      </c>
    </row>
    <row r="621" spans="1:34">
      <c r="A621" t="s">
        <v>2783</v>
      </c>
      <c r="B621" s="5" t="s">
        <v>3572</v>
      </c>
      <c r="D621" t="s">
        <v>2784</v>
      </c>
      <c r="F621">
        <v>41.79</v>
      </c>
      <c r="G621">
        <v>8.4</v>
      </c>
      <c r="H621">
        <v>17.317039999999999</v>
      </c>
      <c r="I621">
        <v>19.474489999999999</v>
      </c>
      <c r="J621">
        <v>19.771139999999999</v>
      </c>
      <c r="K621">
        <v>18.8505</v>
      </c>
      <c r="L621">
        <v>18.704229999999999</v>
      </c>
      <c r="M621">
        <v>18.494720000000001</v>
      </c>
      <c r="N621">
        <v>18.69537</v>
      </c>
      <c r="O621">
        <v>19.402450000000002</v>
      </c>
      <c r="P621">
        <v>19.637560000000001</v>
      </c>
      <c r="Q621">
        <v>19.701409999999999</v>
      </c>
      <c r="R621">
        <v>20.137339999999998</v>
      </c>
      <c r="S621">
        <v>17.92353</v>
      </c>
      <c r="T621">
        <v>2</v>
      </c>
      <c r="U621">
        <v>1</v>
      </c>
      <c r="V621">
        <v>2</v>
      </c>
      <c r="W621">
        <v>2</v>
      </c>
      <c r="X621">
        <v>2</v>
      </c>
      <c r="Y621">
        <v>1</v>
      </c>
      <c r="Z621">
        <v>1</v>
      </c>
      <c r="AA621">
        <v>1</v>
      </c>
      <c r="AB621">
        <v>2</v>
      </c>
      <c r="AC621">
        <v>2</v>
      </c>
      <c r="AD621">
        <v>1</v>
      </c>
      <c r="AE621">
        <v>2</v>
      </c>
      <c r="AF621">
        <v>1</v>
      </c>
      <c r="AG621">
        <v>0</v>
      </c>
      <c r="AH621">
        <v>3.2642000000000002</v>
      </c>
    </row>
    <row r="622" spans="1:34">
      <c r="A622" t="s">
        <v>2785</v>
      </c>
      <c r="B622" s="5" t="str">
        <f>VLOOKUP(C622,[1]Sheet1!$C$2:$D$4112,2,FALSE)</f>
        <v>cell wall and cell processes</v>
      </c>
      <c r="C622" t="s">
        <v>2788</v>
      </c>
      <c r="D622" t="s">
        <v>2786</v>
      </c>
      <c r="E622" t="s">
        <v>2787</v>
      </c>
      <c r="F622">
        <v>32.819000000000003</v>
      </c>
      <c r="G622">
        <v>14.8</v>
      </c>
      <c r="H622">
        <v>24.782419999999998</v>
      </c>
      <c r="I622">
        <v>23.424959999999999</v>
      </c>
      <c r="J622">
        <v>25.743220000000001</v>
      </c>
      <c r="K622">
        <v>24.38186</v>
      </c>
      <c r="L622">
        <v>19.306809999999999</v>
      </c>
      <c r="M622">
        <v>23.107060000000001</v>
      </c>
      <c r="N622">
        <v>19.648510000000002</v>
      </c>
      <c r="O622">
        <v>23.90334</v>
      </c>
      <c r="P622">
        <v>24.934049999999999</v>
      </c>
      <c r="Q622">
        <v>22.157399999999999</v>
      </c>
      <c r="R622">
        <v>21.143270000000001</v>
      </c>
      <c r="S622">
        <v>21.58907</v>
      </c>
      <c r="T622">
        <v>3</v>
      </c>
      <c r="U622">
        <v>2</v>
      </c>
      <c r="V622">
        <v>2</v>
      </c>
      <c r="W622">
        <v>2</v>
      </c>
      <c r="X622">
        <v>2</v>
      </c>
      <c r="Y622">
        <v>1</v>
      </c>
      <c r="Z622">
        <v>2</v>
      </c>
      <c r="AA622">
        <v>1</v>
      </c>
      <c r="AB622">
        <v>2</v>
      </c>
      <c r="AC622">
        <v>2</v>
      </c>
      <c r="AD622">
        <v>2</v>
      </c>
      <c r="AE622">
        <v>3</v>
      </c>
      <c r="AF622">
        <v>3</v>
      </c>
      <c r="AG622">
        <v>0</v>
      </c>
      <c r="AH622">
        <v>58.463999999999999</v>
      </c>
    </row>
    <row r="623" spans="1:34">
      <c r="A623" t="s">
        <v>2789</v>
      </c>
      <c r="B623" s="5" t="str">
        <f>VLOOKUP(C623,[1]Sheet1!$C$2:$D$4112,2,FALSE)</f>
        <v>cell wall and cell processes</v>
      </c>
      <c r="C623" t="s">
        <v>2792</v>
      </c>
      <c r="D623" t="s">
        <v>2790</v>
      </c>
      <c r="E623" t="s">
        <v>2791</v>
      </c>
      <c r="F623">
        <v>30.654</v>
      </c>
      <c r="G623">
        <v>31.7</v>
      </c>
      <c r="H623">
        <v>23.740780000000001</v>
      </c>
      <c r="I623">
        <v>23.285599999999999</v>
      </c>
      <c r="J623">
        <v>23.320170000000001</v>
      </c>
      <c r="K623">
        <v>21.999410000000001</v>
      </c>
      <c r="L623">
        <v>22.86092</v>
      </c>
      <c r="M623">
        <v>22.107279999999999</v>
      </c>
      <c r="N623">
        <v>24.072019999999998</v>
      </c>
      <c r="O623">
        <v>18.94218</v>
      </c>
      <c r="P623">
        <v>23.110189999999999</v>
      </c>
      <c r="Q623">
        <v>21.571729999999999</v>
      </c>
      <c r="R623">
        <v>23.793420000000001</v>
      </c>
      <c r="S623">
        <v>22.517130000000002</v>
      </c>
      <c r="T623">
        <v>4</v>
      </c>
      <c r="U623">
        <v>2</v>
      </c>
      <c r="V623">
        <v>3</v>
      </c>
      <c r="W623">
        <v>2</v>
      </c>
      <c r="X623">
        <v>3</v>
      </c>
      <c r="Y623">
        <v>2</v>
      </c>
      <c r="Z623">
        <v>4</v>
      </c>
      <c r="AA623">
        <v>2</v>
      </c>
      <c r="AB623">
        <v>1</v>
      </c>
      <c r="AC623">
        <v>3</v>
      </c>
      <c r="AD623">
        <v>2</v>
      </c>
      <c r="AE623">
        <v>3</v>
      </c>
      <c r="AF623">
        <v>3</v>
      </c>
      <c r="AG623">
        <v>0</v>
      </c>
      <c r="AH623">
        <v>14.154</v>
      </c>
    </row>
    <row r="624" spans="1:34">
      <c r="A624" t="s">
        <v>2793</v>
      </c>
      <c r="B624" s="5" t="str">
        <f>VLOOKUP(C624,[1]Sheet1!$C$2:$D$4112,2,FALSE)</f>
        <v>cell wall and cell processes</v>
      </c>
      <c r="C624" t="s">
        <v>2796</v>
      </c>
      <c r="D624" t="s">
        <v>2794</v>
      </c>
      <c r="E624" t="s">
        <v>2795</v>
      </c>
      <c r="F624">
        <v>41.682000000000002</v>
      </c>
      <c r="G624">
        <v>42</v>
      </c>
      <c r="H624">
        <v>22.326160000000002</v>
      </c>
      <c r="I624">
        <v>21.674700000000001</v>
      </c>
      <c r="J624">
        <v>23.096499999999999</v>
      </c>
      <c r="K624">
        <v>22.95486</v>
      </c>
      <c r="L624">
        <v>21.793600000000001</v>
      </c>
      <c r="M624">
        <v>23.133479999999999</v>
      </c>
      <c r="N624">
        <v>19.83596</v>
      </c>
      <c r="O624">
        <v>22.702439999999999</v>
      </c>
      <c r="P624">
        <v>22.030390000000001</v>
      </c>
      <c r="Q624">
        <v>22.757090000000002</v>
      </c>
      <c r="R624">
        <v>22.425090000000001</v>
      </c>
      <c r="S624">
        <v>22.110410000000002</v>
      </c>
      <c r="T624">
        <v>9</v>
      </c>
      <c r="U624">
        <v>3</v>
      </c>
      <c r="V624">
        <v>2</v>
      </c>
      <c r="W624">
        <v>2</v>
      </c>
      <c r="X624">
        <v>5</v>
      </c>
      <c r="Y624">
        <v>5</v>
      </c>
      <c r="Z624">
        <v>5</v>
      </c>
      <c r="AA624">
        <v>1</v>
      </c>
      <c r="AB624">
        <v>3</v>
      </c>
      <c r="AC624">
        <v>2</v>
      </c>
      <c r="AD624">
        <v>3</v>
      </c>
      <c r="AE624">
        <v>4</v>
      </c>
      <c r="AF624">
        <v>1</v>
      </c>
      <c r="AG624">
        <v>0</v>
      </c>
      <c r="AH624">
        <v>81.052000000000007</v>
      </c>
    </row>
    <row r="625" spans="1:34">
      <c r="A625" t="s">
        <v>2797</v>
      </c>
      <c r="B625" s="5" t="str">
        <f>VLOOKUP(C625,[1]Sheet1!$C$2:$D$4112,2,FALSE)</f>
        <v>intermediary metabolism and respiration</v>
      </c>
      <c r="C625" t="s">
        <v>2800</v>
      </c>
      <c r="D625" t="s">
        <v>2798</v>
      </c>
      <c r="E625" t="s">
        <v>2799</v>
      </c>
      <c r="F625">
        <v>49.354999999999997</v>
      </c>
      <c r="G625">
        <v>70.2</v>
      </c>
      <c r="H625">
        <v>24.306539999999998</v>
      </c>
      <c r="I625">
        <v>23.50264</v>
      </c>
      <c r="J625">
        <v>24.839659999999999</v>
      </c>
      <c r="K625">
        <v>24.477720000000001</v>
      </c>
      <c r="L625">
        <v>24.339459999999999</v>
      </c>
      <c r="M625">
        <v>24.714030000000001</v>
      </c>
      <c r="N625">
        <v>23.108740000000001</v>
      </c>
      <c r="O625">
        <v>23.959869999999999</v>
      </c>
      <c r="P625">
        <v>23.59206</v>
      </c>
      <c r="Q625">
        <v>23.624549999999999</v>
      </c>
      <c r="R625">
        <v>25.165990000000001</v>
      </c>
      <c r="S625">
        <v>24.312570000000001</v>
      </c>
      <c r="T625">
        <v>21</v>
      </c>
      <c r="U625">
        <v>10</v>
      </c>
      <c r="V625">
        <v>7</v>
      </c>
      <c r="W625">
        <v>13</v>
      </c>
      <c r="X625">
        <v>9</v>
      </c>
      <c r="Y625">
        <v>18</v>
      </c>
      <c r="Z625">
        <v>12</v>
      </c>
      <c r="AA625">
        <v>5</v>
      </c>
      <c r="AB625">
        <v>6</v>
      </c>
      <c r="AC625">
        <v>6</v>
      </c>
      <c r="AD625">
        <v>4</v>
      </c>
      <c r="AE625">
        <v>14</v>
      </c>
      <c r="AF625">
        <v>12</v>
      </c>
      <c r="AG625">
        <v>0</v>
      </c>
      <c r="AH625">
        <v>172.62</v>
      </c>
    </row>
    <row r="626" spans="1:34">
      <c r="A626" t="s">
        <v>2801</v>
      </c>
      <c r="B626" s="5" t="str">
        <f>VLOOKUP(C626,[1]Sheet1!$C$2:$D$4112,2,FALSE)</f>
        <v>lipid metabolism</v>
      </c>
      <c r="C626" t="s">
        <v>2804</v>
      </c>
      <c r="D626" t="s">
        <v>2802</v>
      </c>
      <c r="E626" t="s">
        <v>2803</v>
      </c>
      <c r="F626">
        <v>61.741</v>
      </c>
      <c r="G626">
        <v>25.5</v>
      </c>
      <c r="H626">
        <v>23.561039999999998</v>
      </c>
      <c r="I626">
        <v>22.817489999999999</v>
      </c>
      <c r="J626">
        <v>25.129750000000001</v>
      </c>
      <c r="K626">
        <v>23.587610000000002</v>
      </c>
      <c r="L626">
        <v>21.58229</v>
      </c>
      <c r="M626">
        <v>23.636220000000002</v>
      </c>
      <c r="N626">
        <v>20.7683</v>
      </c>
      <c r="O626">
        <v>23.017029999999998</v>
      </c>
      <c r="P626">
        <v>22.624199999999998</v>
      </c>
      <c r="Q626">
        <v>22.1432</v>
      </c>
      <c r="R626">
        <v>21.566579999999998</v>
      </c>
      <c r="S626">
        <v>22.492260000000002</v>
      </c>
      <c r="T626">
        <v>8</v>
      </c>
      <c r="U626">
        <v>4</v>
      </c>
      <c r="V626">
        <v>5</v>
      </c>
      <c r="W626">
        <v>4</v>
      </c>
      <c r="X626">
        <v>6</v>
      </c>
      <c r="Y626">
        <v>4</v>
      </c>
      <c r="Z626">
        <v>6</v>
      </c>
      <c r="AA626">
        <v>2</v>
      </c>
      <c r="AB626">
        <v>5</v>
      </c>
      <c r="AC626">
        <v>3</v>
      </c>
      <c r="AD626">
        <v>4</v>
      </c>
      <c r="AE626">
        <v>4</v>
      </c>
      <c r="AF626">
        <v>3</v>
      </c>
      <c r="AG626">
        <v>0</v>
      </c>
      <c r="AH626">
        <v>87.896000000000001</v>
      </c>
    </row>
    <row r="627" spans="1:34">
      <c r="A627" t="s">
        <v>2805</v>
      </c>
      <c r="B627" s="5" t="str">
        <f>VLOOKUP(C627,[1]Sheet1!$C$2:$D$4112,2,FALSE)</f>
        <v>intermediary metabolism and respiration</v>
      </c>
      <c r="C627" t="s">
        <v>2808</v>
      </c>
      <c r="D627" t="s">
        <v>2806</v>
      </c>
      <c r="E627" t="s">
        <v>2807</v>
      </c>
      <c r="F627">
        <v>47.356999999999999</v>
      </c>
      <c r="G627">
        <v>53.7</v>
      </c>
      <c r="H627">
        <v>24.927409999999998</v>
      </c>
      <c r="I627">
        <v>23.703880000000002</v>
      </c>
      <c r="J627">
        <v>25.33933</v>
      </c>
      <c r="K627">
        <v>24.94922</v>
      </c>
      <c r="L627">
        <v>22.577919999999999</v>
      </c>
      <c r="M627">
        <v>24.080749999999998</v>
      </c>
      <c r="N627">
        <v>23.752459999999999</v>
      </c>
      <c r="O627">
        <v>24.980720000000002</v>
      </c>
      <c r="P627">
        <v>24.533560000000001</v>
      </c>
      <c r="Q627">
        <v>24.637440000000002</v>
      </c>
      <c r="R627">
        <v>23.116959999999999</v>
      </c>
      <c r="S627">
        <v>24.769359999999999</v>
      </c>
      <c r="T627">
        <v>11</v>
      </c>
      <c r="U627">
        <v>5</v>
      </c>
      <c r="V627">
        <v>4</v>
      </c>
      <c r="W627">
        <v>7</v>
      </c>
      <c r="X627">
        <v>7</v>
      </c>
      <c r="Y627">
        <v>4</v>
      </c>
      <c r="Z627">
        <v>7</v>
      </c>
      <c r="AA627">
        <v>5</v>
      </c>
      <c r="AB627">
        <v>4</v>
      </c>
      <c r="AC627">
        <v>6</v>
      </c>
      <c r="AD627">
        <v>4</v>
      </c>
      <c r="AE627">
        <v>6</v>
      </c>
      <c r="AF627">
        <v>5</v>
      </c>
      <c r="AG627">
        <v>0</v>
      </c>
      <c r="AH627">
        <v>108.14</v>
      </c>
    </row>
    <row r="628" spans="1:34">
      <c r="A628" t="s">
        <v>2809</v>
      </c>
      <c r="B628" s="5" t="str">
        <f>VLOOKUP(C628,[1]Sheet1!$C$2:$D$4112,2,FALSE)</f>
        <v>Conserved hypotheticals</v>
      </c>
      <c r="C628" t="s">
        <v>2812</v>
      </c>
      <c r="D628" t="s">
        <v>2810</v>
      </c>
      <c r="E628" t="s">
        <v>2811</v>
      </c>
      <c r="F628">
        <v>12.512</v>
      </c>
      <c r="G628">
        <v>86.1</v>
      </c>
      <c r="H628">
        <v>20.82376</v>
      </c>
      <c r="I628">
        <v>21.997489999999999</v>
      </c>
      <c r="J628">
        <v>21.60304</v>
      </c>
      <c r="K628">
        <v>21.85331</v>
      </c>
      <c r="L628">
        <v>23.38073</v>
      </c>
      <c r="M628">
        <v>22.400279999999999</v>
      </c>
      <c r="N628">
        <v>21.558050000000001</v>
      </c>
      <c r="O628">
        <v>21.922090000000001</v>
      </c>
      <c r="P628">
        <v>21.777640000000002</v>
      </c>
      <c r="Q628">
        <v>22.34262</v>
      </c>
      <c r="R628">
        <v>22.521930000000001</v>
      </c>
      <c r="S628">
        <v>21.878409999999999</v>
      </c>
      <c r="T628">
        <v>9</v>
      </c>
      <c r="U628">
        <v>7</v>
      </c>
      <c r="V628">
        <v>2</v>
      </c>
      <c r="W628">
        <v>7</v>
      </c>
      <c r="X628">
        <v>4</v>
      </c>
      <c r="Y628">
        <v>8</v>
      </c>
      <c r="Z628">
        <v>8</v>
      </c>
      <c r="AA628">
        <v>4</v>
      </c>
      <c r="AB628">
        <v>4</v>
      </c>
      <c r="AC628">
        <v>4</v>
      </c>
      <c r="AD628">
        <v>3</v>
      </c>
      <c r="AE628">
        <v>7</v>
      </c>
      <c r="AF628">
        <v>7</v>
      </c>
      <c r="AG628">
        <v>0</v>
      </c>
      <c r="AH628">
        <v>56.442999999999998</v>
      </c>
    </row>
    <row r="629" spans="1:34">
      <c r="A629" t="s">
        <v>2813</v>
      </c>
      <c r="B629" s="5" t="str">
        <f>VLOOKUP(C629,[1]Sheet1!$C$2:$D$4112,2,FALSE)</f>
        <v>PE/PPE families</v>
      </c>
      <c r="C629" t="s">
        <v>2816</v>
      </c>
      <c r="D629" t="s">
        <v>2814</v>
      </c>
      <c r="E629" t="s">
        <v>2815</v>
      </c>
      <c r="F629">
        <v>38.408000000000001</v>
      </c>
      <c r="G629">
        <v>32</v>
      </c>
      <c r="H629">
        <v>23.136700000000001</v>
      </c>
      <c r="I629">
        <v>22.339490000000001</v>
      </c>
      <c r="J629">
        <v>22.376259999999998</v>
      </c>
      <c r="K629">
        <v>22.237680000000001</v>
      </c>
      <c r="L629">
        <v>18.290939999999999</v>
      </c>
      <c r="M629">
        <v>21.881630000000001</v>
      </c>
      <c r="N629">
        <v>22.94548</v>
      </c>
      <c r="O629">
        <v>19.214269999999999</v>
      </c>
      <c r="P629">
        <v>22.37698</v>
      </c>
      <c r="Q629">
        <v>20.0395</v>
      </c>
      <c r="R629">
        <v>22.366019999999999</v>
      </c>
      <c r="S629">
        <v>22.308800000000002</v>
      </c>
      <c r="T629">
        <v>4</v>
      </c>
      <c r="U629">
        <v>4</v>
      </c>
      <c r="V629">
        <v>4</v>
      </c>
      <c r="W629">
        <v>3</v>
      </c>
      <c r="X629">
        <v>2</v>
      </c>
      <c r="Y629">
        <v>1</v>
      </c>
      <c r="Z629">
        <v>3</v>
      </c>
      <c r="AA629">
        <v>2</v>
      </c>
      <c r="AB629">
        <v>1</v>
      </c>
      <c r="AC629">
        <v>2</v>
      </c>
      <c r="AD629">
        <v>1</v>
      </c>
      <c r="AE629">
        <v>2</v>
      </c>
      <c r="AF629">
        <v>2</v>
      </c>
      <c r="AG629">
        <v>0</v>
      </c>
      <c r="AH629">
        <v>18.869</v>
      </c>
    </row>
    <row r="630" spans="1:34">
      <c r="A630" t="s">
        <v>2817</v>
      </c>
      <c r="B630" s="5" t="str">
        <f>VLOOKUP(C630,[1]Sheet1!$C$2:$D$4112,2,FALSE)</f>
        <v>lipid metabolism</v>
      </c>
      <c r="C630" t="s">
        <v>2820</v>
      </c>
      <c r="D630" t="s">
        <v>2818</v>
      </c>
      <c r="E630" t="s">
        <v>2819</v>
      </c>
      <c r="F630">
        <v>43.344000000000001</v>
      </c>
      <c r="G630">
        <v>39.9</v>
      </c>
      <c r="H630">
        <v>23.89152</v>
      </c>
      <c r="I630">
        <v>24.43974</v>
      </c>
      <c r="J630">
        <v>25.629729999999999</v>
      </c>
      <c r="K630">
        <v>23.859279999999998</v>
      </c>
      <c r="L630">
        <v>24.759640000000001</v>
      </c>
      <c r="M630">
        <v>24.552510000000002</v>
      </c>
      <c r="N630">
        <v>24.296559999999999</v>
      </c>
      <c r="O630">
        <v>23.577850000000002</v>
      </c>
      <c r="P630">
        <v>25.492159999999998</v>
      </c>
      <c r="Q630">
        <v>24.151199999999999</v>
      </c>
      <c r="R630">
        <v>23.43479</v>
      </c>
      <c r="S630">
        <v>24.890039999999999</v>
      </c>
      <c r="T630">
        <v>11</v>
      </c>
      <c r="U630">
        <v>4</v>
      </c>
      <c r="V630">
        <v>5</v>
      </c>
      <c r="W630">
        <v>9</v>
      </c>
      <c r="X630">
        <v>6</v>
      </c>
      <c r="Y630">
        <v>7</v>
      </c>
      <c r="Z630">
        <v>7</v>
      </c>
      <c r="AA630">
        <v>2</v>
      </c>
      <c r="AB630">
        <v>4</v>
      </c>
      <c r="AC630">
        <v>4</v>
      </c>
      <c r="AD630">
        <v>4</v>
      </c>
      <c r="AE630">
        <v>7</v>
      </c>
      <c r="AF630">
        <v>6</v>
      </c>
      <c r="AG630">
        <v>0</v>
      </c>
      <c r="AH630">
        <v>144.88999999999999</v>
      </c>
    </row>
    <row r="631" spans="1:34">
      <c r="A631" t="s">
        <v>2821</v>
      </c>
      <c r="B631" s="5" t="str">
        <f>VLOOKUP(C631,[1]Sheet1!$C$2:$D$4112,2,FALSE)</f>
        <v>intermediary metabolism and respiration</v>
      </c>
      <c r="C631" t="s">
        <v>2824</v>
      </c>
      <c r="D631" t="s">
        <v>2822</v>
      </c>
      <c r="E631" t="s">
        <v>2823</v>
      </c>
      <c r="F631">
        <v>40.615000000000002</v>
      </c>
      <c r="G631">
        <v>21</v>
      </c>
      <c r="H631">
        <v>17.776230000000002</v>
      </c>
      <c r="I631">
        <v>18.806170000000002</v>
      </c>
      <c r="J631">
        <v>18.247620000000001</v>
      </c>
      <c r="K631">
        <v>18.710170000000002</v>
      </c>
      <c r="L631">
        <v>20.061050000000002</v>
      </c>
      <c r="M631">
        <v>17.418810000000001</v>
      </c>
      <c r="N631">
        <v>19.566890000000001</v>
      </c>
      <c r="O631">
        <v>19.602150000000002</v>
      </c>
      <c r="P631">
        <v>18.940770000000001</v>
      </c>
      <c r="Q631">
        <v>18.959769999999999</v>
      </c>
      <c r="R631">
        <v>19.177479999999999</v>
      </c>
      <c r="S631">
        <v>19.207599999999999</v>
      </c>
      <c r="T631">
        <v>7</v>
      </c>
      <c r="U631">
        <v>2</v>
      </c>
      <c r="V631">
        <v>0</v>
      </c>
      <c r="W631">
        <v>3</v>
      </c>
      <c r="X631">
        <v>1</v>
      </c>
      <c r="Y631">
        <v>6</v>
      </c>
      <c r="Z631">
        <v>4</v>
      </c>
      <c r="AA631">
        <v>0</v>
      </c>
      <c r="AB631">
        <v>1</v>
      </c>
      <c r="AC631">
        <v>0</v>
      </c>
      <c r="AD631">
        <v>0</v>
      </c>
      <c r="AE631">
        <v>4</v>
      </c>
      <c r="AF631">
        <v>2</v>
      </c>
      <c r="AG631">
        <v>0</v>
      </c>
      <c r="AH631">
        <v>23.625</v>
      </c>
    </row>
    <row r="632" spans="1:34">
      <c r="A632" t="s">
        <v>2825</v>
      </c>
      <c r="B632" s="5" t="str">
        <f>VLOOKUP(C632,[1]Sheet1!$C$2:$D$4112,2,FALSE)</f>
        <v>Regulatory proteins</v>
      </c>
      <c r="C632" t="s">
        <v>2828</v>
      </c>
      <c r="D632" t="s">
        <v>2826</v>
      </c>
      <c r="E632" t="s">
        <v>2827</v>
      </c>
      <c r="F632">
        <v>27.597000000000001</v>
      </c>
      <c r="G632">
        <v>46.7</v>
      </c>
      <c r="H632">
        <v>23.67595</v>
      </c>
      <c r="I632">
        <v>22.03999</v>
      </c>
      <c r="J632">
        <v>23.366800000000001</v>
      </c>
      <c r="K632">
        <v>23.81363</v>
      </c>
      <c r="L632">
        <v>23.636330000000001</v>
      </c>
      <c r="M632">
        <v>23.453620000000001</v>
      </c>
      <c r="N632">
        <v>22.80227</v>
      </c>
      <c r="O632">
        <v>23.203869999999998</v>
      </c>
      <c r="P632">
        <v>23.63456</v>
      </c>
      <c r="Q632">
        <v>23.032080000000001</v>
      </c>
      <c r="R632">
        <v>22.601749999999999</v>
      </c>
      <c r="S632">
        <v>20.92426</v>
      </c>
      <c r="T632">
        <v>9</v>
      </c>
      <c r="U632">
        <v>7</v>
      </c>
      <c r="V632">
        <v>3</v>
      </c>
      <c r="W632">
        <v>9</v>
      </c>
      <c r="X632">
        <v>4</v>
      </c>
      <c r="Y632">
        <v>7</v>
      </c>
      <c r="Z632">
        <v>4</v>
      </c>
      <c r="AA632">
        <v>1</v>
      </c>
      <c r="AB632">
        <v>2</v>
      </c>
      <c r="AC632">
        <v>1</v>
      </c>
      <c r="AD632">
        <v>2</v>
      </c>
      <c r="AE632">
        <v>8</v>
      </c>
      <c r="AF632">
        <v>5</v>
      </c>
      <c r="AG632">
        <v>0</v>
      </c>
      <c r="AH632">
        <v>135.28</v>
      </c>
    </row>
    <row r="633" spans="1:34">
      <c r="A633" t="s">
        <v>2829</v>
      </c>
      <c r="B633" s="5" t="str">
        <f>VLOOKUP(C633,[1]Sheet1!$C$2:$D$4112,2,FALSE)</f>
        <v>lipid metabolism</v>
      </c>
      <c r="C633" t="s">
        <v>2832</v>
      </c>
      <c r="D633" t="s">
        <v>2830</v>
      </c>
      <c r="E633" t="s">
        <v>2831</v>
      </c>
      <c r="F633">
        <v>38.770000000000003</v>
      </c>
      <c r="G633">
        <v>75.400000000000006</v>
      </c>
      <c r="H633">
        <v>27.667359999999999</v>
      </c>
      <c r="I633">
        <v>27.158850000000001</v>
      </c>
      <c r="J633">
        <v>27.086279999999999</v>
      </c>
      <c r="K633">
        <v>26.76446</v>
      </c>
      <c r="L633">
        <v>24.780470000000001</v>
      </c>
      <c r="M633">
        <v>25.97222</v>
      </c>
      <c r="N633">
        <v>26.637270000000001</v>
      </c>
      <c r="O633">
        <v>26.05763</v>
      </c>
      <c r="P633">
        <v>26.294339999999998</v>
      </c>
      <c r="Q633">
        <v>26.78032</v>
      </c>
      <c r="R633">
        <v>27.933199999999999</v>
      </c>
      <c r="S633">
        <v>26.297799999999999</v>
      </c>
      <c r="T633">
        <v>18</v>
      </c>
      <c r="U633">
        <v>11</v>
      </c>
      <c r="V633">
        <v>7</v>
      </c>
      <c r="W633">
        <v>11</v>
      </c>
      <c r="X633">
        <v>9</v>
      </c>
      <c r="Y633">
        <v>11</v>
      </c>
      <c r="Z633">
        <v>10</v>
      </c>
      <c r="AA633">
        <v>7</v>
      </c>
      <c r="AB633">
        <v>9</v>
      </c>
      <c r="AC633">
        <v>7</v>
      </c>
      <c r="AD633">
        <v>6</v>
      </c>
      <c r="AE633">
        <v>11</v>
      </c>
      <c r="AF633">
        <v>11</v>
      </c>
      <c r="AG633">
        <v>0</v>
      </c>
      <c r="AH633">
        <v>158.49</v>
      </c>
    </row>
    <row r="634" spans="1:34">
      <c r="A634" t="s">
        <v>2833</v>
      </c>
      <c r="B634" s="5" t="str">
        <f>VLOOKUP(C634,[1]Sheet1!$C$2:$D$4112,2,FALSE)</f>
        <v>information pathways</v>
      </c>
      <c r="C634" t="s">
        <v>2836</v>
      </c>
      <c r="D634" t="s">
        <v>2834</v>
      </c>
      <c r="E634" t="s">
        <v>2835</v>
      </c>
      <c r="F634">
        <v>33.648000000000003</v>
      </c>
      <c r="G634">
        <v>13.7</v>
      </c>
      <c r="H634">
        <v>18.71913</v>
      </c>
      <c r="I634">
        <v>18.78471</v>
      </c>
      <c r="J634">
        <v>17.63391</v>
      </c>
      <c r="K634">
        <v>19.78096</v>
      </c>
      <c r="L634">
        <v>19.53359</v>
      </c>
      <c r="M634">
        <v>20.034970000000001</v>
      </c>
      <c r="N634">
        <v>20.35333</v>
      </c>
      <c r="O634">
        <v>18.518750000000001</v>
      </c>
      <c r="P634">
        <v>19.990069999999999</v>
      </c>
      <c r="Q634">
        <v>18.991969999999998</v>
      </c>
      <c r="R634">
        <v>18.705300000000001</v>
      </c>
      <c r="S634">
        <v>17.694929999999999</v>
      </c>
      <c r="T634">
        <v>5</v>
      </c>
      <c r="U634">
        <v>1</v>
      </c>
      <c r="V634">
        <v>1</v>
      </c>
      <c r="W634">
        <v>1</v>
      </c>
      <c r="X634">
        <v>2</v>
      </c>
      <c r="Y634">
        <v>5</v>
      </c>
      <c r="Z634">
        <v>2</v>
      </c>
      <c r="AA634">
        <v>0</v>
      </c>
      <c r="AB634">
        <v>0</v>
      </c>
      <c r="AC634">
        <v>0</v>
      </c>
      <c r="AD634">
        <v>0</v>
      </c>
      <c r="AE634">
        <v>1</v>
      </c>
      <c r="AF634">
        <v>0</v>
      </c>
      <c r="AG634">
        <v>0</v>
      </c>
      <c r="AH634">
        <v>17.152999999999999</v>
      </c>
    </row>
    <row r="635" spans="1:34">
      <c r="A635" t="s">
        <v>2837</v>
      </c>
      <c r="B635" s="5" t="str">
        <f>VLOOKUP(C635,[1]Sheet1!$C$2:$D$4112,2,FALSE)</f>
        <v>Conserved hypotheticals</v>
      </c>
      <c r="C635" t="s">
        <v>2840</v>
      </c>
      <c r="D635" t="s">
        <v>2838</v>
      </c>
      <c r="E635" t="s">
        <v>2839</v>
      </c>
      <c r="F635">
        <v>15.718</v>
      </c>
      <c r="G635">
        <v>38.9</v>
      </c>
      <c r="H635">
        <v>26.01812</v>
      </c>
      <c r="I635">
        <v>24.833639999999999</v>
      </c>
      <c r="J635">
        <v>24.964729999999999</v>
      </c>
      <c r="K635">
        <v>25.067640000000001</v>
      </c>
      <c r="L635">
        <v>22.444479999999999</v>
      </c>
      <c r="M635">
        <v>26.165089999999999</v>
      </c>
      <c r="N635">
        <v>25.84479</v>
      </c>
      <c r="O635">
        <v>26.06915</v>
      </c>
      <c r="P635">
        <v>25.448399999999999</v>
      </c>
      <c r="Q635">
        <v>25.749549999999999</v>
      </c>
      <c r="R635">
        <v>24.78736</v>
      </c>
      <c r="S635">
        <v>23.936610000000002</v>
      </c>
      <c r="T635">
        <v>4</v>
      </c>
      <c r="U635">
        <v>3</v>
      </c>
      <c r="V635">
        <v>3</v>
      </c>
      <c r="W635">
        <v>3</v>
      </c>
      <c r="X635">
        <v>3</v>
      </c>
      <c r="Y635">
        <v>3</v>
      </c>
      <c r="Z635">
        <v>3</v>
      </c>
      <c r="AA635">
        <v>2</v>
      </c>
      <c r="AB635">
        <v>3</v>
      </c>
      <c r="AC635">
        <v>3</v>
      </c>
      <c r="AD635">
        <v>3</v>
      </c>
      <c r="AE635">
        <v>2</v>
      </c>
      <c r="AF635">
        <v>3</v>
      </c>
      <c r="AG635">
        <v>0</v>
      </c>
      <c r="AH635">
        <v>31.794</v>
      </c>
    </row>
    <row r="636" spans="1:34">
      <c r="A636" t="s">
        <v>2841</v>
      </c>
      <c r="B636" s="5" t="str">
        <f>VLOOKUP(C636,[1]Sheet1!$C$2:$D$4112,2,FALSE)</f>
        <v>Conserved hypotheticals</v>
      </c>
      <c r="C636" t="s">
        <v>2844</v>
      </c>
      <c r="D636" t="s">
        <v>2842</v>
      </c>
      <c r="E636" t="s">
        <v>2843</v>
      </c>
      <c r="F636">
        <v>17.649000000000001</v>
      </c>
      <c r="G636">
        <v>47.1</v>
      </c>
      <c r="H636">
        <v>18.507680000000001</v>
      </c>
      <c r="I636">
        <v>20.02477</v>
      </c>
      <c r="J636">
        <v>22.356490000000001</v>
      </c>
      <c r="K636">
        <v>21.38401</v>
      </c>
      <c r="L636">
        <v>17.226030000000002</v>
      </c>
      <c r="M636">
        <v>21.638339999999999</v>
      </c>
      <c r="N636">
        <v>22.273209999999999</v>
      </c>
      <c r="O636">
        <v>18.17268</v>
      </c>
      <c r="P636">
        <v>25.012530000000002</v>
      </c>
      <c r="Q636">
        <v>22.151430000000001</v>
      </c>
      <c r="R636">
        <v>21.685690000000001</v>
      </c>
      <c r="S636">
        <v>18.35107</v>
      </c>
      <c r="T636">
        <v>3</v>
      </c>
      <c r="U636">
        <v>1</v>
      </c>
      <c r="V636">
        <v>1</v>
      </c>
      <c r="W636">
        <v>2</v>
      </c>
      <c r="X636">
        <v>2</v>
      </c>
      <c r="Y636">
        <v>0</v>
      </c>
      <c r="Z636">
        <v>2</v>
      </c>
      <c r="AA636">
        <v>2</v>
      </c>
      <c r="AB636">
        <v>1</v>
      </c>
      <c r="AC636">
        <v>2</v>
      </c>
      <c r="AD636">
        <v>2</v>
      </c>
      <c r="AE636">
        <v>3</v>
      </c>
      <c r="AF636">
        <v>1</v>
      </c>
      <c r="AG636">
        <v>0</v>
      </c>
      <c r="AH636">
        <v>13.661</v>
      </c>
    </row>
    <row r="637" spans="1:34">
      <c r="A637" t="s">
        <v>2845</v>
      </c>
      <c r="B637" s="5" t="str">
        <f>VLOOKUP(C637,[1]Sheet1!$C$2:$D$4112,2,FALSE)</f>
        <v>Conserved hypotheticals</v>
      </c>
      <c r="C637" t="s">
        <v>2848</v>
      </c>
      <c r="D637" t="s">
        <v>2846</v>
      </c>
      <c r="E637" t="s">
        <v>2847</v>
      </c>
      <c r="F637">
        <v>23.664000000000001</v>
      </c>
      <c r="G637">
        <v>47</v>
      </c>
      <c r="H637">
        <v>21.43365</v>
      </c>
      <c r="I637">
        <v>22.413509999999999</v>
      </c>
      <c r="J637">
        <v>22.479679999999998</v>
      </c>
      <c r="K637">
        <v>23.106169999999999</v>
      </c>
      <c r="L637">
        <v>23.77223</v>
      </c>
      <c r="M637">
        <v>23.39676</v>
      </c>
      <c r="N637">
        <v>22.30894</v>
      </c>
      <c r="O637">
        <v>22.612629999999999</v>
      </c>
      <c r="P637">
        <v>22.049530000000001</v>
      </c>
      <c r="Q637">
        <v>21.633649999999999</v>
      </c>
      <c r="R637">
        <v>23.699649999999998</v>
      </c>
      <c r="S637">
        <v>22.960909999999998</v>
      </c>
      <c r="T637">
        <v>10</v>
      </c>
      <c r="U637">
        <v>4</v>
      </c>
      <c r="V637">
        <v>2</v>
      </c>
      <c r="W637">
        <v>5</v>
      </c>
      <c r="X637">
        <v>5</v>
      </c>
      <c r="Y637">
        <v>7</v>
      </c>
      <c r="Z637">
        <v>6</v>
      </c>
      <c r="AA637">
        <v>3</v>
      </c>
      <c r="AB637">
        <v>3</v>
      </c>
      <c r="AC637">
        <v>2</v>
      </c>
      <c r="AD637">
        <v>4</v>
      </c>
      <c r="AE637">
        <v>6</v>
      </c>
      <c r="AF637">
        <v>3</v>
      </c>
      <c r="AG637">
        <v>0</v>
      </c>
      <c r="AH637">
        <v>56.826999999999998</v>
      </c>
    </row>
    <row r="638" spans="1:34">
      <c r="A638" t="s">
        <v>2849</v>
      </c>
      <c r="B638" s="5" t="str">
        <f>VLOOKUP(C638,[1]Sheet1!$C$2:$D$4112,2,FALSE)</f>
        <v>Conserved hypotheticals</v>
      </c>
      <c r="C638" t="s">
        <v>2852</v>
      </c>
      <c r="D638" t="s">
        <v>2850</v>
      </c>
      <c r="E638" t="s">
        <v>2851</v>
      </c>
      <c r="F638">
        <v>31.350999999999999</v>
      </c>
      <c r="G638">
        <v>27.7</v>
      </c>
      <c r="H638">
        <v>23.057600000000001</v>
      </c>
      <c r="I638">
        <v>23.231680000000001</v>
      </c>
      <c r="J638">
        <v>22.515640000000001</v>
      </c>
      <c r="K638">
        <v>23.11645</v>
      </c>
      <c r="L638">
        <v>20.47833</v>
      </c>
      <c r="M638">
        <v>22.376339999999999</v>
      </c>
      <c r="N638">
        <v>23.197800000000001</v>
      </c>
      <c r="O638">
        <v>23.116479999999999</v>
      </c>
      <c r="P638">
        <v>23.896889999999999</v>
      </c>
      <c r="Q638">
        <v>23.698589999999999</v>
      </c>
      <c r="R638">
        <v>23.033919999999998</v>
      </c>
      <c r="S638">
        <v>21.499649999999999</v>
      </c>
      <c r="T638">
        <v>5</v>
      </c>
      <c r="U638">
        <v>3</v>
      </c>
      <c r="V638">
        <v>3</v>
      </c>
      <c r="W638">
        <v>2</v>
      </c>
      <c r="X638">
        <v>4</v>
      </c>
      <c r="Y638">
        <v>3</v>
      </c>
      <c r="Z638">
        <v>4</v>
      </c>
      <c r="AA638">
        <v>3</v>
      </c>
      <c r="AB638">
        <v>3</v>
      </c>
      <c r="AC638">
        <v>3</v>
      </c>
      <c r="AD638">
        <v>4</v>
      </c>
      <c r="AE638">
        <v>3</v>
      </c>
      <c r="AF638">
        <v>3</v>
      </c>
      <c r="AG638">
        <v>0</v>
      </c>
      <c r="AH638">
        <v>27.686</v>
      </c>
    </row>
    <row r="639" spans="1:34">
      <c r="A639" t="s">
        <v>2853</v>
      </c>
      <c r="B639" s="5" t="str">
        <f>VLOOKUP(C639,[1]Sheet1!$C$2:$D$4112,2,FALSE)</f>
        <v>cell wall and cell processes</v>
      </c>
      <c r="C639" t="s">
        <v>2856</v>
      </c>
      <c r="D639" t="s">
        <v>2854</v>
      </c>
      <c r="E639" t="s">
        <v>2855</v>
      </c>
      <c r="F639">
        <v>35.427999999999997</v>
      </c>
      <c r="G639">
        <v>62.7</v>
      </c>
      <c r="H639">
        <v>27.051749999999998</v>
      </c>
      <c r="I639">
        <v>24.925380000000001</v>
      </c>
      <c r="J639">
        <v>26.709910000000001</v>
      </c>
      <c r="K639">
        <v>26.722339999999999</v>
      </c>
      <c r="L639">
        <v>23.080539999999999</v>
      </c>
      <c r="M639">
        <v>26.332260000000002</v>
      </c>
      <c r="N639">
        <v>25.272770000000001</v>
      </c>
      <c r="O639">
        <v>26.11158</v>
      </c>
      <c r="P639">
        <v>26.087019999999999</v>
      </c>
      <c r="Q639">
        <v>24.834610000000001</v>
      </c>
      <c r="R639">
        <v>24.26464</v>
      </c>
      <c r="S639">
        <v>23.741599999999998</v>
      </c>
      <c r="T639">
        <v>10</v>
      </c>
      <c r="U639">
        <v>5</v>
      </c>
      <c r="V639">
        <v>4</v>
      </c>
      <c r="W639">
        <v>8</v>
      </c>
      <c r="X639">
        <v>1</v>
      </c>
      <c r="Y639">
        <v>5</v>
      </c>
      <c r="Z639">
        <v>4</v>
      </c>
      <c r="AA639">
        <v>3</v>
      </c>
      <c r="AB639">
        <v>1</v>
      </c>
      <c r="AC639">
        <v>3</v>
      </c>
      <c r="AD639">
        <v>2</v>
      </c>
      <c r="AE639">
        <v>6</v>
      </c>
      <c r="AF639">
        <v>4</v>
      </c>
      <c r="AG639">
        <v>0</v>
      </c>
      <c r="AH639">
        <v>152.83000000000001</v>
      </c>
    </row>
    <row r="640" spans="1:34">
      <c r="A640" t="s">
        <v>2857</v>
      </c>
      <c r="B640" s="5" t="str">
        <f>VLOOKUP(C640,[1]Sheet1!$C$2:$D$4112,2,FALSE)</f>
        <v>Conserved hypotheticals</v>
      </c>
      <c r="C640" t="s">
        <v>2860</v>
      </c>
      <c r="D640" t="s">
        <v>2858</v>
      </c>
      <c r="E640" t="s">
        <v>2859</v>
      </c>
      <c r="F640">
        <v>38.002000000000002</v>
      </c>
      <c r="G640">
        <v>31.7</v>
      </c>
      <c r="H640">
        <v>21.0596</v>
      </c>
      <c r="I640">
        <v>20.129940000000001</v>
      </c>
      <c r="J640">
        <v>21.454930000000001</v>
      </c>
      <c r="K640">
        <v>22.425799999999999</v>
      </c>
      <c r="L640">
        <v>19.10144</v>
      </c>
      <c r="M640">
        <v>22.454830000000001</v>
      </c>
      <c r="N640">
        <v>19.727679999999999</v>
      </c>
      <c r="O640">
        <v>22.126950000000001</v>
      </c>
      <c r="P640">
        <v>21.002369999999999</v>
      </c>
      <c r="Q640">
        <v>21.26482</v>
      </c>
      <c r="R640">
        <v>21.46697</v>
      </c>
      <c r="S640">
        <v>18.77608</v>
      </c>
      <c r="T640">
        <v>6</v>
      </c>
      <c r="U640">
        <v>4</v>
      </c>
      <c r="V640">
        <v>2</v>
      </c>
      <c r="W640">
        <v>4</v>
      </c>
      <c r="X640">
        <v>5</v>
      </c>
      <c r="Y640">
        <v>4</v>
      </c>
      <c r="Z640">
        <v>4</v>
      </c>
      <c r="AA640">
        <v>1</v>
      </c>
      <c r="AB640">
        <v>3</v>
      </c>
      <c r="AC640">
        <v>4</v>
      </c>
      <c r="AD640">
        <v>3</v>
      </c>
      <c r="AE640">
        <v>4</v>
      </c>
      <c r="AF640">
        <v>2</v>
      </c>
      <c r="AG640">
        <v>0</v>
      </c>
      <c r="AH640">
        <v>14.858000000000001</v>
      </c>
    </row>
    <row r="641" spans="1:34">
      <c r="A641" t="s">
        <v>2861</v>
      </c>
      <c r="B641" s="5" t="str">
        <f>VLOOKUP(C641,[1]Sheet1!$C$2:$D$4112,2,FALSE)</f>
        <v>Conserved hypotheticals</v>
      </c>
      <c r="C641" t="s">
        <v>2864</v>
      </c>
      <c r="D641" t="s">
        <v>2862</v>
      </c>
      <c r="E641" t="s">
        <v>2863</v>
      </c>
      <c r="F641">
        <v>34.933</v>
      </c>
      <c r="G641">
        <v>40.299999999999997</v>
      </c>
      <c r="H641">
        <v>24.484249999999999</v>
      </c>
      <c r="I641">
        <v>22.34186</v>
      </c>
      <c r="J641">
        <v>22.724589999999999</v>
      </c>
      <c r="K641">
        <v>23.79382</v>
      </c>
      <c r="L641">
        <v>20.951910000000002</v>
      </c>
      <c r="M641">
        <v>23.46949</v>
      </c>
      <c r="N641">
        <v>23.615379999999998</v>
      </c>
      <c r="O641">
        <v>23.427769999999999</v>
      </c>
      <c r="P641">
        <v>23.03773</v>
      </c>
      <c r="Q641">
        <v>23.091619999999999</v>
      </c>
      <c r="R641">
        <v>22.518789999999999</v>
      </c>
      <c r="S641">
        <v>22.593589999999999</v>
      </c>
      <c r="T641">
        <v>8</v>
      </c>
      <c r="U641">
        <v>3</v>
      </c>
      <c r="V641">
        <v>2</v>
      </c>
      <c r="W641">
        <v>4</v>
      </c>
      <c r="X641">
        <v>4</v>
      </c>
      <c r="Y641">
        <v>5</v>
      </c>
      <c r="Z641">
        <v>4</v>
      </c>
      <c r="AA641">
        <v>3</v>
      </c>
      <c r="AB641">
        <v>5</v>
      </c>
      <c r="AC641">
        <v>3</v>
      </c>
      <c r="AD641">
        <v>3</v>
      </c>
      <c r="AE641">
        <v>5</v>
      </c>
      <c r="AF641">
        <v>2</v>
      </c>
      <c r="AG641">
        <v>0</v>
      </c>
      <c r="AH641">
        <v>37.478000000000002</v>
      </c>
    </row>
    <row r="642" spans="1:34">
      <c r="A642" t="s">
        <v>2865</v>
      </c>
      <c r="B642" s="5" t="str">
        <f>VLOOKUP(C642,[1]Sheet1!$C$2:$D$4112,2,FALSE)</f>
        <v>Conserved hypotheticals</v>
      </c>
      <c r="C642" t="s">
        <v>2868</v>
      </c>
      <c r="D642" t="s">
        <v>2866</v>
      </c>
      <c r="E642" t="s">
        <v>2867</v>
      </c>
      <c r="F642">
        <v>27.469000000000001</v>
      </c>
      <c r="G642">
        <v>38.5</v>
      </c>
      <c r="H642">
        <v>21.356870000000001</v>
      </c>
      <c r="I642">
        <v>18.49145</v>
      </c>
      <c r="J642">
        <v>20.96508</v>
      </c>
      <c r="K642">
        <v>18.222719999999999</v>
      </c>
      <c r="L642">
        <v>20.599139999999998</v>
      </c>
      <c r="M642">
        <v>17.650580000000001</v>
      </c>
      <c r="N642">
        <v>18.560130000000001</v>
      </c>
      <c r="O642">
        <v>20.16386</v>
      </c>
      <c r="P642">
        <v>18.814959999999999</v>
      </c>
      <c r="Q642">
        <v>19.17351</v>
      </c>
      <c r="R642">
        <v>21.540759999999999</v>
      </c>
      <c r="S642">
        <v>21.740780000000001</v>
      </c>
      <c r="T642">
        <v>4</v>
      </c>
      <c r="U642">
        <v>3</v>
      </c>
      <c r="V642">
        <v>0</v>
      </c>
      <c r="W642">
        <v>4</v>
      </c>
      <c r="X642">
        <v>1</v>
      </c>
      <c r="Y642">
        <v>3</v>
      </c>
      <c r="Z642">
        <v>2</v>
      </c>
      <c r="AA642">
        <v>1</v>
      </c>
      <c r="AB642">
        <v>0</v>
      </c>
      <c r="AC642">
        <v>2</v>
      </c>
      <c r="AD642">
        <v>0</v>
      </c>
      <c r="AE642">
        <v>3</v>
      </c>
      <c r="AF642">
        <v>3</v>
      </c>
      <c r="AG642">
        <v>0</v>
      </c>
      <c r="AH642">
        <v>19</v>
      </c>
    </row>
    <row r="643" spans="1:34">
      <c r="A643" t="s">
        <v>2869</v>
      </c>
      <c r="B643" s="5" t="str">
        <f>VLOOKUP(C643,[1]Sheet1!$C$2:$D$4112,2,FALSE)</f>
        <v>Conserved hypotheticals</v>
      </c>
      <c r="C643" t="s">
        <v>2872</v>
      </c>
      <c r="D643" t="s">
        <v>2870</v>
      </c>
      <c r="E643" t="s">
        <v>2871</v>
      </c>
      <c r="F643">
        <v>16.097999999999999</v>
      </c>
      <c r="G643">
        <v>36.200000000000003</v>
      </c>
      <c r="H643">
        <v>21.870760000000001</v>
      </c>
      <c r="I643">
        <v>20.078479999999999</v>
      </c>
      <c r="J643">
        <v>19.557790000000001</v>
      </c>
      <c r="K643">
        <v>19.93704</v>
      </c>
      <c r="L643">
        <v>18.679539999999999</v>
      </c>
      <c r="M643">
        <v>20.073260000000001</v>
      </c>
      <c r="N643">
        <v>20.524989999999999</v>
      </c>
      <c r="O643">
        <v>20.828810000000001</v>
      </c>
      <c r="P643">
        <v>20.136710000000001</v>
      </c>
      <c r="Q643">
        <v>20.814800000000002</v>
      </c>
      <c r="R643">
        <v>19.835319999999999</v>
      </c>
      <c r="S643">
        <v>19.011469999999999</v>
      </c>
      <c r="T643">
        <v>4</v>
      </c>
      <c r="U643">
        <v>1</v>
      </c>
      <c r="V643">
        <v>1</v>
      </c>
      <c r="W643">
        <v>1</v>
      </c>
      <c r="X643">
        <v>2</v>
      </c>
      <c r="Y643">
        <v>2</v>
      </c>
      <c r="Z643">
        <v>1</v>
      </c>
      <c r="AA643">
        <v>2</v>
      </c>
      <c r="AB643">
        <v>2</v>
      </c>
      <c r="AC643">
        <v>1</v>
      </c>
      <c r="AD643">
        <v>2</v>
      </c>
      <c r="AE643">
        <v>1</v>
      </c>
      <c r="AF643">
        <v>0</v>
      </c>
      <c r="AG643">
        <v>0</v>
      </c>
      <c r="AH643">
        <v>28.940999999999999</v>
      </c>
    </row>
    <row r="644" spans="1:34">
      <c r="A644" t="s">
        <v>2873</v>
      </c>
      <c r="B644" s="5" t="str">
        <f>VLOOKUP(C644,[1]Sheet1!$C$2:$D$4112,2,FALSE)</f>
        <v>cell wall and cell processes</v>
      </c>
      <c r="C644" t="s">
        <v>2876</v>
      </c>
      <c r="D644" t="s">
        <v>2874</v>
      </c>
      <c r="E644" t="s">
        <v>2875</v>
      </c>
      <c r="F644">
        <v>47.012999999999998</v>
      </c>
      <c r="G644">
        <v>14</v>
      </c>
      <c r="H644">
        <v>17.078099999999999</v>
      </c>
      <c r="I644">
        <v>18.66827</v>
      </c>
      <c r="J644">
        <v>18.500360000000001</v>
      </c>
      <c r="K644">
        <v>19.940919999999998</v>
      </c>
      <c r="L644">
        <v>17.88616</v>
      </c>
      <c r="M644">
        <v>18.599250000000001</v>
      </c>
      <c r="N644">
        <v>19.430019999999999</v>
      </c>
      <c r="O644">
        <v>18.976680000000002</v>
      </c>
      <c r="P644">
        <v>19.63289</v>
      </c>
      <c r="Q644">
        <v>19.433859999999999</v>
      </c>
      <c r="R644">
        <v>17.444030000000001</v>
      </c>
      <c r="S644">
        <v>18.066600000000001</v>
      </c>
      <c r="T644">
        <v>5</v>
      </c>
      <c r="U644">
        <v>1</v>
      </c>
      <c r="V644">
        <v>2</v>
      </c>
      <c r="W644">
        <v>2</v>
      </c>
      <c r="X644">
        <v>2</v>
      </c>
      <c r="Y644">
        <v>3</v>
      </c>
      <c r="Z644">
        <v>2</v>
      </c>
      <c r="AA644">
        <v>1</v>
      </c>
      <c r="AB644">
        <v>2</v>
      </c>
      <c r="AC644">
        <v>2</v>
      </c>
      <c r="AD644">
        <v>1</v>
      </c>
      <c r="AE644">
        <v>3</v>
      </c>
      <c r="AF644">
        <v>3</v>
      </c>
      <c r="AG644">
        <v>0</v>
      </c>
      <c r="AH644">
        <v>14.352</v>
      </c>
    </row>
    <row r="645" spans="1:34">
      <c r="A645" t="s">
        <v>2877</v>
      </c>
      <c r="B645" s="5" t="str">
        <f>VLOOKUP(C645,[1]Sheet1!$C$2:$D$4112,2,FALSE)</f>
        <v>Conserved hypotheticals</v>
      </c>
      <c r="C645" t="s">
        <v>2880</v>
      </c>
      <c r="D645" t="s">
        <v>2878</v>
      </c>
      <c r="E645" t="s">
        <v>2879</v>
      </c>
      <c r="F645">
        <v>26.515000000000001</v>
      </c>
      <c r="G645">
        <v>23.1</v>
      </c>
      <c r="H645">
        <v>18.806000000000001</v>
      </c>
      <c r="I645">
        <v>19.90662</v>
      </c>
      <c r="J645">
        <v>18.984680000000001</v>
      </c>
      <c r="K645">
        <v>19.51285</v>
      </c>
      <c r="L645">
        <v>17.769559999999998</v>
      </c>
      <c r="M645">
        <v>20.56644</v>
      </c>
      <c r="N645">
        <v>19.406970000000001</v>
      </c>
      <c r="O645">
        <v>18.399619999999999</v>
      </c>
      <c r="P645">
        <v>19.239170000000001</v>
      </c>
      <c r="Q645">
        <v>19.381340000000002</v>
      </c>
      <c r="R645">
        <v>18.924659999999999</v>
      </c>
      <c r="S645">
        <v>18.804410000000001</v>
      </c>
      <c r="T645">
        <v>4</v>
      </c>
      <c r="U645">
        <v>1</v>
      </c>
      <c r="V645">
        <v>1</v>
      </c>
      <c r="W645">
        <v>2</v>
      </c>
      <c r="X645">
        <v>3</v>
      </c>
      <c r="Y645">
        <v>1</v>
      </c>
      <c r="Z645">
        <v>3</v>
      </c>
      <c r="AA645">
        <v>1</v>
      </c>
      <c r="AB645">
        <v>2</v>
      </c>
      <c r="AC645">
        <v>1</v>
      </c>
      <c r="AD645">
        <v>2</v>
      </c>
      <c r="AE645">
        <v>3</v>
      </c>
      <c r="AF645">
        <v>1</v>
      </c>
      <c r="AG645">
        <v>0</v>
      </c>
      <c r="AH645">
        <v>4.2702999999999998</v>
      </c>
    </row>
    <row r="646" spans="1:34">
      <c r="A646" t="s">
        <v>2881</v>
      </c>
      <c r="B646" s="5" t="str">
        <f>VLOOKUP(C646,[1]Sheet1!$C$2:$D$4112,2,FALSE)</f>
        <v>Conserved hypotheticals</v>
      </c>
      <c r="C646" t="s">
        <v>2884</v>
      </c>
      <c r="D646" t="s">
        <v>2882</v>
      </c>
      <c r="E646" t="s">
        <v>2883</v>
      </c>
      <c r="F646">
        <v>9.92</v>
      </c>
      <c r="G646">
        <v>70.099999999999994</v>
      </c>
      <c r="H646">
        <v>19.894179999999999</v>
      </c>
      <c r="I646">
        <v>20.1082</v>
      </c>
      <c r="J646">
        <v>19.901800000000001</v>
      </c>
      <c r="K646">
        <v>20.067499999999999</v>
      </c>
      <c r="L646">
        <v>24.554500000000001</v>
      </c>
      <c r="M646">
        <v>19.781759999999998</v>
      </c>
      <c r="N646">
        <v>21.500039999999998</v>
      </c>
      <c r="O646">
        <v>19.097799999999999</v>
      </c>
      <c r="P646">
        <v>18.301739999999999</v>
      </c>
      <c r="Q646">
        <v>18.626580000000001</v>
      </c>
      <c r="R646">
        <v>20.6435</v>
      </c>
      <c r="S646">
        <v>19.692039999999999</v>
      </c>
      <c r="T646">
        <v>5</v>
      </c>
      <c r="U646">
        <v>3</v>
      </c>
      <c r="V646">
        <v>1</v>
      </c>
      <c r="W646">
        <v>4</v>
      </c>
      <c r="X646">
        <v>4</v>
      </c>
      <c r="Y646">
        <v>3</v>
      </c>
      <c r="Z646">
        <v>4</v>
      </c>
      <c r="AA646">
        <v>3</v>
      </c>
      <c r="AB646">
        <v>3</v>
      </c>
      <c r="AC646">
        <v>1</v>
      </c>
      <c r="AD646">
        <v>1</v>
      </c>
      <c r="AE646">
        <v>4</v>
      </c>
      <c r="AF646">
        <v>3</v>
      </c>
      <c r="AG646">
        <v>0</v>
      </c>
      <c r="AH646">
        <v>241.47</v>
      </c>
    </row>
    <row r="647" spans="1:34">
      <c r="A647" t="s">
        <v>2885</v>
      </c>
      <c r="B647" s="5" t="str">
        <f>VLOOKUP(C647,[1]Sheet1!$C$2:$D$4112,2,FALSE)</f>
        <v>lipid metabolism</v>
      </c>
      <c r="C647" t="s">
        <v>2888</v>
      </c>
      <c r="D647" t="s">
        <v>2886</v>
      </c>
      <c r="E647" t="s">
        <v>2887</v>
      </c>
      <c r="F647">
        <v>63.023000000000003</v>
      </c>
      <c r="G647">
        <v>7.1</v>
      </c>
      <c r="H647">
        <v>23.759589999999999</v>
      </c>
      <c r="I647">
        <v>19.371110000000002</v>
      </c>
      <c r="J647">
        <v>24.429880000000001</v>
      </c>
      <c r="K647">
        <v>23.807739999999999</v>
      </c>
      <c r="L647">
        <v>18.874790000000001</v>
      </c>
      <c r="M647">
        <v>22.50074</v>
      </c>
      <c r="N647">
        <v>18.155449999999998</v>
      </c>
      <c r="O647">
        <v>23.339189999999999</v>
      </c>
      <c r="P647">
        <v>23.279229999999998</v>
      </c>
      <c r="Q647">
        <v>21.522390000000001</v>
      </c>
      <c r="R647">
        <v>20.090420000000002</v>
      </c>
      <c r="S647">
        <v>22.43929</v>
      </c>
      <c r="T647">
        <v>2</v>
      </c>
      <c r="U647">
        <v>2</v>
      </c>
      <c r="V647">
        <v>1</v>
      </c>
      <c r="W647">
        <v>2</v>
      </c>
      <c r="X647">
        <v>2</v>
      </c>
      <c r="Y647">
        <v>0</v>
      </c>
      <c r="Z647">
        <v>2</v>
      </c>
      <c r="AA647">
        <v>1</v>
      </c>
      <c r="AB647">
        <v>2</v>
      </c>
      <c r="AC647">
        <v>2</v>
      </c>
      <c r="AD647">
        <v>2</v>
      </c>
      <c r="AE647">
        <v>2</v>
      </c>
      <c r="AF647">
        <v>2</v>
      </c>
      <c r="AG647">
        <v>0</v>
      </c>
      <c r="AH647">
        <v>36.484999999999999</v>
      </c>
    </row>
    <row r="648" spans="1:34">
      <c r="A648" t="s">
        <v>2889</v>
      </c>
      <c r="B648" s="5" t="str">
        <f>VLOOKUP(C648,[1]Sheet1!$C$2:$D$4112,2,FALSE)</f>
        <v>Conserved hypotheticals</v>
      </c>
      <c r="C648" t="s">
        <v>2892</v>
      </c>
      <c r="D648" t="s">
        <v>2890</v>
      </c>
      <c r="E648" t="s">
        <v>2891</v>
      </c>
      <c r="F648">
        <v>40.640999999999998</v>
      </c>
      <c r="G648">
        <v>16.399999999999999</v>
      </c>
      <c r="H648">
        <v>19.117460000000001</v>
      </c>
      <c r="I648">
        <v>19.609269999999999</v>
      </c>
      <c r="J648">
        <v>18.74126</v>
      </c>
      <c r="K648">
        <v>20.837</v>
      </c>
      <c r="L648">
        <v>17.661650000000002</v>
      </c>
      <c r="M648">
        <v>20.543310000000002</v>
      </c>
      <c r="N648">
        <v>21.25873</v>
      </c>
      <c r="O648">
        <v>19.774380000000001</v>
      </c>
      <c r="P648">
        <v>19.27694</v>
      </c>
      <c r="Q648">
        <v>19.631630000000001</v>
      </c>
      <c r="R648">
        <v>19.537839999999999</v>
      </c>
      <c r="S648">
        <v>18.77338</v>
      </c>
      <c r="T648">
        <v>4</v>
      </c>
      <c r="U648">
        <v>1</v>
      </c>
      <c r="V648">
        <v>2</v>
      </c>
      <c r="W648">
        <v>2</v>
      </c>
      <c r="X648">
        <v>3</v>
      </c>
      <c r="Y648">
        <v>0</v>
      </c>
      <c r="Z648">
        <v>3</v>
      </c>
      <c r="AA648">
        <v>0</v>
      </c>
      <c r="AB648">
        <v>2</v>
      </c>
      <c r="AC648">
        <v>1</v>
      </c>
      <c r="AD648">
        <v>2</v>
      </c>
      <c r="AE648">
        <v>3</v>
      </c>
      <c r="AF648">
        <v>1</v>
      </c>
      <c r="AG648">
        <v>0</v>
      </c>
      <c r="AH648">
        <v>10.494</v>
      </c>
    </row>
    <row r="649" spans="1:34">
      <c r="A649" t="s">
        <v>2893</v>
      </c>
      <c r="B649" s="5" t="str">
        <f>VLOOKUP(C649,[1]Sheet1!$C$2:$D$4112,2,FALSE)</f>
        <v>information pathways</v>
      </c>
      <c r="C649" t="s">
        <v>2896</v>
      </c>
      <c r="D649" t="s">
        <v>2894</v>
      </c>
      <c r="E649" t="s">
        <v>2895</v>
      </c>
      <c r="F649">
        <v>22.919</v>
      </c>
      <c r="G649">
        <v>37.700000000000003</v>
      </c>
      <c r="H649">
        <v>22.201740000000001</v>
      </c>
      <c r="I649">
        <v>19.290690000000001</v>
      </c>
      <c r="J649">
        <v>22.074439999999999</v>
      </c>
      <c r="K649">
        <v>20.61045</v>
      </c>
      <c r="L649">
        <v>21.27139</v>
      </c>
      <c r="M649">
        <v>20.37867</v>
      </c>
      <c r="N649">
        <v>19.89621</v>
      </c>
      <c r="O649">
        <v>20.653860000000002</v>
      </c>
      <c r="P649">
        <v>19.843450000000001</v>
      </c>
      <c r="Q649">
        <v>17.549659999999999</v>
      </c>
      <c r="R649">
        <v>20.23958</v>
      </c>
      <c r="S649">
        <v>21.75422</v>
      </c>
      <c r="T649">
        <v>6</v>
      </c>
      <c r="U649">
        <v>1</v>
      </c>
      <c r="V649">
        <v>1</v>
      </c>
      <c r="W649">
        <v>2</v>
      </c>
      <c r="X649">
        <v>1</v>
      </c>
      <c r="Y649">
        <v>5</v>
      </c>
      <c r="Z649">
        <v>2</v>
      </c>
      <c r="AA649">
        <v>1</v>
      </c>
      <c r="AB649">
        <v>1</v>
      </c>
      <c r="AC649">
        <v>1</v>
      </c>
      <c r="AD649">
        <v>1</v>
      </c>
      <c r="AE649">
        <v>3</v>
      </c>
      <c r="AF649">
        <v>3</v>
      </c>
      <c r="AG649">
        <v>0</v>
      </c>
      <c r="AH649">
        <v>16.931000000000001</v>
      </c>
    </row>
    <row r="650" spans="1:34">
      <c r="A650" t="s">
        <v>2897</v>
      </c>
      <c r="B650" s="5" t="str">
        <f>VLOOKUP(C650,[1]Sheet1!$C$2:$D$4112,2,FALSE)</f>
        <v>Conserved hypotheticals</v>
      </c>
      <c r="C650" t="s">
        <v>2900</v>
      </c>
      <c r="D650" t="s">
        <v>2898</v>
      </c>
      <c r="E650" t="s">
        <v>2899</v>
      </c>
      <c r="F650">
        <v>27.626000000000001</v>
      </c>
      <c r="G650">
        <v>67.7</v>
      </c>
      <c r="H650">
        <v>22.568950000000001</v>
      </c>
      <c r="I650">
        <v>19.399260000000002</v>
      </c>
      <c r="J650">
        <v>23.410799999999998</v>
      </c>
      <c r="K650">
        <v>22.241299999999999</v>
      </c>
      <c r="L650">
        <v>17.71434</v>
      </c>
      <c r="M650">
        <v>23.118960000000001</v>
      </c>
      <c r="N650">
        <v>19.229389999999999</v>
      </c>
      <c r="O650">
        <v>18.921900000000001</v>
      </c>
      <c r="P650">
        <v>23.133299999999998</v>
      </c>
      <c r="Q650">
        <v>20.107710000000001</v>
      </c>
      <c r="R650">
        <v>19.46799</v>
      </c>
      <c r="S650">
        <v>23.664380000000001</v>
      </c>
      <c r="T650">
        <v>7</v>
      </c>
      <c r="U650">
        <v>3</v>
      </c>
      <c r="V650">
        <v>0</v>
      </c>
      <c r="W650">
        <v>3</v>
      </c>
      <c r="X650">
        <v>3</v>
      </c>
      <c r="Y650">
        <v>4</v>
      </c>
      <c r="Z650">
        <v>2</v>
      </c>
      <c r="AA650">
        <v>1</v>
      </c>
      <c r="AB650">
        <v>0</v>
      </c>
      <c r="AC650">
        <v>2</v>
      </c>
      <c r="AD650">
        <v>1</v>
      </c>
      <c r="AE650">
        <v>3</v>
      </c>
      <c r="AF650">
        <v>1</v>
      </c>
      <c r="AG650">
        <v>0</v>
      </c>
      <c r="AH650">
        <v>22.63</v>
      </c>
    </row>
    <row r="651" spans="1:34">
      <c r="A651" t="s">
        <v>2901</v>
      </c>
      <c r="B651" s="5" t="str">
        <f>VLOOKUP(C651,[1]Sheet1!$C$2:$D$4112,2,FALSE)</f>
        <v>intermediary metabolism and respiration</v>
      </c>
      <c r="C651" t="s">
        <v>2904</v>
      </c>
      <c r="D651" t="s">
        <v>2902</v>
      </c>
      <c r="E651" t="s">
        <v>2903</v>
      </c>
      <c r="F651">
        <v>32.043999999999997</v>
      </c>
      <c r="G651">
        <v>39.5</v>
      </c>
      <c r="H651">
        <v>18.721109999999999</v>
      </c>
      <c r="I651">
        <v>19.15128</v>
      </c>
      <c r="J651">
        <v>18.567299999999999</v>
      </c>
      <c r="K651">
        <v>21.471299999999999</v>
      </c>
      <c r="L651">
        <v>19.157340000000001</v>
      </c>
      <c r="M651">
        <v>21.603860000000001</v>
      </c>
      <c r="N651">
        <v>19.48273</v>
      </c>
      <c r="O651">
        <v>20.59778</v>
      </c>
      <c r="P651">
        <v>18.701070000000001</v>
      </c>
      <c r="Q651">
        <v>20.489540000000002</v>
      </c>
      <c r="R651">
        <v>20.377079999999999</v>
      </c>
      <c r="S651">
        <v>19.387889999999999</v>
      </c>
      <c r="T651">
        <v>8</v>
      </c>
      <c r="U651">
        <v>3</v>
      </c>
      <c r="V651">
        <v>1</v>
      </c>
      <c r="W651">
        <v>6</v>
      </c>
      <c r="X651">
        <v>4</v>
      </c>
      <c r="Y651">
        <v>8</v>
      </c>
      <c r="Z651">
        <v>4</v>
      </c>
      <c r="AA651">
        <v>1</v>
      </c>
      <c r="AB651">
        <v>3</v>
      </c>
      <c r="AC651">
        <v>1</v>
      </c>
      <c r="AD651">
        <v>3</v>
      </c>
      <c r="AE651">
        <v>5</v>
      </c>
      <c r="AF651">
        <v>1</v>
      </c>
      <c r="AG651">
        <v>0</v>
      </c>
      <c r="AH651">
        <v>70.715999999999994</v>
      </c>
    </row>
    <row r="652" spans="1:34">
      <c r="A652" t="s">
        <v>2905</v>
      </c>
      <c r="B652" s="5" t="str">
        <f>VLOOKUP(C652,[1]Sheet1!$C$2:$D$4112,2,FALSE)</f>
        <v>Conserved hypotheticals</v>
      </c>
      <c r="C652" t="s">
        <v>2908</v>
      </c>
      <c r="D652" t="s">
        <v>2906</v>
      </c>
      <c r="E652" t="s">
        <v>2907</v>
      </c>
      <c r="F652">
        <v>37.750999999999998</v>
      </c>
      <c r="G652">
        <v>54.7</v>
      </c>
      <c r="H652">
        <v>24.766580000000001</v>
      </c>
      <c r="I652">
        <v>23.481850000000001</v>
      </c>
      <c r="J652">
        <v>24.362919999999999</v>
      </c>
      <c r="K652">
        <v>24.7681</v>
      </c>
      <c r="L652">
        <v>23.465009999999999</v>
      </c>
      <c r="M652">
        <v>24.888549999999999</v>
      </c>
      <c r="N652">
        <v>24.819289999999999</v>
      </c>
      <c r="O652">
        <v>24.45224</v>
      </c>
      <c r="P652">
        <v>24.31493</v>
      </c>
      <c r="Q652">
        <v>24.47166</v>
      </c>
      <c r="R652">
        <v>25.326799999999999</v>
      </c>
      <c r="S652">
        <v>24.726189999999999</v>
      </c>
      <c r="T652">
        <v>12</v>
      </c>
      <c r="U652">
        <v>8</v>
      </c>
      <c r="V652">
        <v>5</v>
      </c>
      <c r="W652">
        <v>8</v>
      </c>
      <c r="X652">
        <v>3</v>
      </c>
      <c r="Y652">
        <v>10</v>
      </c>
      <c r="Z652">
        <v>6</v>
      </c>
      <c r="AA652">
        <v>4</v>
      </c>
      <c r="AB652">
        <v>3</v>
      </c>
      <c r="AC652">
        <v>6</v>
      </c>
      <c r="AD652">
        <v>3</v>
      </c>
      <c r="AE652">
        <v>6</v>
      </c>
      <c r="AF652">
        <v>10</v>
      </c>
      <c r="AG652">
        <v>0</v>
      </c>
      <c r="AH652">
        <v>98.141999999999996</v>
      </c>
    </row>
    <row r="653" spans="1:34">
      <c r="A653" t="s">
        <v>2909</v>
      </c>
      <c r="B653" s="5" t="str">
        <f>VLOOKUP(C653,[1]Sheet1!$C$2:$D$4112,2,FALSE)</f>
        <v>intermediary metabolism and respiration</v>
      </c>
      <c r="C653" t="s">
        <v>2912</v>
      </c>
      <c r="D653" t="s">
        <v>2910</v>
      </c>
      <c r="E653" t="s">
        <v>2911</v>
      </c>
      <c r="F653">
        <v>67.570999999999998</v>
      </c>
      <c r="G653">
        <v>28.5</v>
      </c>
      <c r="H653">
        <v>21.189119999999999</v>
      </c>
      <c r="I653">
        <v>21.444759999999999</v>
      </c>
      <c r="J653">
        <v>21.685130000000001</v>
      </c>
      <c r="K653">
        <v>22.950009999999999</v>
      </c>
      <c r="L653">
        <v>18.072700000000001</v>
      </c>
      <c r="M653">
        <v>22.22935</v>
      </c>
      <c r="N653">
        <v>21.029720000000001</v>
      </c>
      <c r="O653">
        <v>21.414670000000001</v>
      </c>
      <c r="P653">
        <v>20.463339999999999</v>
      </c>
      <c r="Q653">
        <v>21.490179999999999</v>
      </c>
      <c r="R653">
        <v>22.006789999999999</v>
      </c>
      <c r="S653">
        <v>21.08699</v>
      </c>
      <c r="T653">
        <v>11</v>
      </c>
      <c r="U653">
        <v>3</v>
      </c>
      <c r="V653">
        <v>3</v>
      </c>
      <c r="W653">
        <v>6</v>
      </c>
      <c r="X653">
        <v>6</v>
      </c>
      <c r="Y653">
        <v>3</v>
      </c>
      <c r="Z653">
        <v>5</v>
      </c>
      <c r="AA653">
        <v>3</v>
      </c>
      <c r="AB653">
        <v>4</v>
      </c>
      <c r="AC653">
        <v>2</v>
      </c>
      <c r="AD653">
        <v>1</v>
      </c>
      <c r="AE653">
        <v>5</v>
      </c>
      <c r="AF653">
        <v>4</v>
      </c>
      <c r="AG653">
        <v>0</v>
      </c>
      <c r="AH653">
        <v>75.760999999999996</v>
      </c>
    </row>
    <row r="654" spans="1:34">
      <c r="A654" t="s">
        <v>2913</v>
      </c>
      <c r="B654" s="5" t="str">
        <f>VLOOKUP(C654,[1]Sheet1!$C$2:$D$4112,2,FALSE)</f>
        <v>intermediary metabolism and respiration</v>
      </c>
      <c r="C654" t="s">
        <v>2916</v>
      </c>
      <c r="D654" t="s">
        <v>2914</v>
      </c>
      <c r="E654" t="s">
        <v>2915</v>
      </c>
      <c r="F654">
        <v>45.695</v>
      </c>
      <c r="G654">
        <v>32.200000000000003</v>
      </c>
      <c r="H654">
        <v>21.746449999999999</v>
      </c>
      <c r="I654">
        <v>19.209890000000001</v>
      </c>
      <c r="J654">
        <v>21.11617</v>
      </c>
      <c r="K654">
        <v>21.977920000000001</v>
      </c>
      <c r="L654">
        <v>19.9145</v>
      </c>
      <c r="M654">
        <v>21.467970000000001</v>
      </c>
      <c r="N654">
        <v>20.421479999999999</v>
      </c>
      <c r="O654">
        <v>21.588200000000001</v>
      </c>
      <c r="P654">
        <v>19.64339</v>
      </c>
      <c r="Q654">
        <v>19.840579999999999</v>
      </c>
      <c r="R654">
        <v>23.19755</v>
      </c>
      <c r="S654">
        <v>21.68235</v>
      </c>
      <c r="T654">
        <v>8</v>
      </c>
      <c r="U654">
        <v>2</v>
      </c>
      <c r="V654">
        <v>1</v>
      </c>
      <c r="W654">
        <v>5</v>
      </c>
      <c r="X654">
        <v>4</v>
      </c>
      <c r="Y654">
        <v>5</v>
      </c>
      <c r="Z654">
        <v>4</v>
      </c>
      <c r="AA654">
        <v>1</v>
      </c>
      <c r="AB654">
        <v>4</v>
      </c>
      <c r="AC654">
        <v>0</v>
      </c>
      <c r="AD654">
        <v>1</v>
      </c>
      <c r="AE654">
        <v>5</v>
      </c>
      <c r="AF654">
        <v>3</v>
      </c>
      <c r="AG654">
        <v>0</v>
      </c>
      <c r="AH654">
        <v>32.814</v>
      </c>
    </row>
    <row r="655" spans="1:34">
      <c r="A655" t="s">
        <v>2917</v>
      </c>
      <c r="B655" s="5" t="str">
        <f>VLOOKUP(C655,[1]Sheet1!$C$2:$D$4112,2,FALSE)</f>
        <v>cell wall and cell processes</v>
      </c>
      <c r="C655" t="s">
        <v>2920</v>
      </c>
      <c r="D655" t="s">
        <v>2918</v>
      </c>
      <c r="E655" t="s">
        <v>2919</v>
      </c>
      <c r="F655">
        <v>38.215000000000003</v>
      </c>
      <c r="G655">
        <v>51.3</v>
      </c>
      <c r="H655">
        <v>28.804210000000001</v>
      </c>
      <c r="I655">
        <v>29.069690000000001</v>
      </c>
      <c r="J655">
        <v>28.72728</v>
      </c>
      <c r="K655">
        <v>28.25507</v>
      </c>
      <c r="L655">
        <v>27.599959999999999</v>
      </c>
      <c r="M655">
        <v>29.840949999999999</v>
      </c>
      <c r="N655">
        <v>28.402999999999999</v>
      </c>
      <c r="O655">
        <v>28.336670000000002</v>
      </c>
      <c r="P655">
        <v>27.810230000000001</v>
      </c>
      <c r="Q655">
        <v>28.74146</v>
      </c>
      <c r="R655">
        <v>28.99822</v>
      </c>
      <c r="S655">
        <v>27.661529999999999</v>
      </c>
      <c r="T655">
        <v>9</v>
      </c>
      <c r="U655">
        <v>5</v>
      </c>
      <c r="V655">
        <v>8</v>
      </c>
      <c r="W655">
        <v>6</v>
      </c>
      <c r="X655">
        <v>7</v>
      </c>
      <c r="Y655">
        <v>7</v>
      </c>
      <c r="Z655">
        <v>8</v>
      </c>
      <c r="AA655">
        <v>6</v>
      </c>
      <c r="AB655">
        <v>7</v>
      </c>
      <c r="AC655">
        <v>6</v>
      </c>
      <c r="AD655">
        <v>7</v>
      </c>
      <c r="AE655">
        <v>8</v>
      </c>
      <c r="AF655">
        <v>9</v>
      </c>
      <c r="AG655">
        <v>0</v>
      </c>
      <c r="AH655">
        <v>221.16</v>
      </c>
    </row>
    <row r="656" spans="1:34">
      <c r="A656" t="s">
        <v>2921</v>
      </c>
      <c r="B656" s="5" t="str">
        <f>VLOOKUP(C656,[1]Sheet1!$C$2:$D$4112,2,FALSE)</f>
        <v>lipid metabolism</v>
      </c>
      <c r="C656" t="s">
        <v>2924</v>
      </c>
      <c r="D656" t="s">
        <v>2922</v>
      </c>
      <c r="E656" t="s">
        <v>2923</v>
      </c>
      <c r="F656">
        <v>16.887</v>
      </c>
      <c r="G656">
        <v>59.6</v>
      </c>
      <c r="H656">
        <v>24.59018</v>
      </c>
      <c r="I656">
        <v>24.64669</v>
      </c>
      <c r="J656">
        <v>23.783069999999999</v>
      </c>
      <c r="K656">
        <v>24.298310000000001</v>
      </c>
      <c r="L656">
        <v>24.293900000000001</v>
      </c>
      <c r="M656">
        <v>25.235420000000001</v>
      </c>
      <c r="N656">
        <v>24.645040000000002</v>
      </c>
      <c r="O656">
        <v>24.30696</v>
      </c>
      <c r="P656">
        <v>24.49259</v>
      </c>
      <c r="Q656">
        <v>24.449470000000002</v>
      </c>
      <c r="R656">
        <v>25.74924</v>
      </c>
      <c r="S656">
        <v>22.853629999999999</v>
      </c>
      <c r="T656">
        <v>7</v>
      </c>
      <c r="U656">
        <v>4</v>
      </c>
      <c r="V656">
        <v>5</v>
      </c>
      <c r="W656">
        <v>4</v>
      </c>
      <c r="X656">
        <v>5</v>
      </c>
      <c r="Y656">
        <v>5</v>
      </c>
      <c r="Z656">
        <v>6</v>
      </c>
      <c r="AA656">
        <v>4</v>
      </c>
      <c r="AB656">
        <v>4</v>
      </c>
      <c r="AC656">
        <v>4</v>
      </c>
      <c r="AD656">
        <v>4</v>
      </c>
      <c r="AE656">
        <v>6</v>
      </c>
      <c r="AF656">
        <v>3</v>
      </c>
      <c r="AG656">
        <v>0</v>
      </c>
      <c r="AH656">
        <v>53.643000000000001</v>
      </c>
    </row>
    <row r="657" spans="1:34">
      <c r="A657" t="s">
        <v>2925</v>
      </c>
      <c r="B657" s="5" t="str">
        <f>VLOOKUP(C657,[1]Sheet1!$C$2:$D$4112,2,FALSE)</f>
        <v>information pathways</v>
      </c>
      <c r="C657" t="s">
        <v>2928</v>
      </c>
      <c r="D657" t="s">
        <v>2926</v>
      </c>
      <c r="E657" t="s">
        <v>2927</v>
      </c>
      <c r="F657">
        <v>28.091999999999999</v>
      </c>
      <c r="G657">
        <v>16.399999999999999</v>
      </c>
      <c r="H657">
        <v>21.082129999999999</v>
      </c>
      <c r="I657">
        <v>20.771609999999999</v>
      </c>
      <c r="J657">
        <v>20.822520000000001</v>
      </c>
      <c r="K657">
        <v>22.2865</v>
      </c>
      <c r="L657">
        <v>17.979050000000001</v>
      </c>
      <c r="M657">
        <v>20.796849999999999</v>
      </c>
      <c r="N657">
        <v>21.093969999999999</v>
      </c>
      <c r="O657">
        <v>22.459589999999999</v>
      </c>
      <c r="P657">
        <v>20.65718</v>
      </c>
      <c r="Q657">
        <v>22.07526</v>
      </c>
      <c r="R657">
        <v>20.48631</v>
      </c>
      <c r="S657">
        <v>20.572559999999999</v>
      </c>
      <c r="T657">
        <v>3</v>
      </c>
      <c r="U657">
        <v>2</v>
      </c>
      <c r="V657">
        <v>3</v>
      </c>
      <c r="W657">
        <v>1</v>
      </c>
      <c r="X657">
        <v>2</v>
      </c>
      <c r="Y657">
        <v>0</v>
      </c>
      <c r="Z657">
        <v>3</v>
      </c>
      <c r="AA657">
        <v>2</v>
      </c>
      <c r="AB657">
        <v>2</v>
      </c>
      <c r="AC657">
        <v>2</v>
      </c>
      <c r="AD657">
        <v>1</v>
      </c>
      <c r="AE657">
        <v>3</v>
      </c>
      <c r="AF657">
        <v>2</v>
      </c>
      <c r="AG657">
        <v>0</v>
      </c>
      <c r="AH657">
        <v>23.353000000000002</v>
      </c>
    </row>
    <row r="658" spans="1:34">
      <c r="A658" t="s">
        <v>2929</v>
      </c>
      <c r="B658" s="5" t="str">
        <f>VLOOKUP(C658,[1]Sheet1!$C$2:$D$4112,2,FALSE)</f>
        <v>intermediary metabolism and respiration</v>
      </c>
      <c r="C658" t="s">
        <v>2932</v>
      </c>
      <c r="D658" t="s">
        <v>2930</v>
      </c>
      <c r="E658" t="s">
        <v>2931</v>
      </c>
      <c r="F658">
        <v>22.414999999999999</v>
      </c>
      <c r="G658">
        <v>42.8</v>
      </c>
      <c r="H658">
        <v>21.530360000000002</v>
      </c>
      <c r="I658">
        <v>20.517589999999998</v>
      </c>
      <c r="J658">
        <v>21.480149999999998</v>
      </c>
      <c r="K658">
        <v>20.864080000000001</v>
      </c>
      <c r="L658">
        <v>18.411819999999999</v>
      </c>
      <c r="M658">
        <v>19.721270000000001</v>
      </c>
      <c r="N658">
        <v>20.19575</v>
      </c>
      <c r="O658">
        <v>21.597370000000002</v>
      </c>
      <c r="P658">
        <v>20.937259999999998</v>
      </c>
      <c r="Q658">
        <v>21.301729999999999</v>
      </c>
      <c r="R658">
        <v>20.878969999999999</v>
      </c>
      <c r="S658">
        <v>20.62435</v>
      </c>
      <c r="T658">
        <v>5</v>
      </c>
      <c r="U658">
        <v>1</v>
      </c>
      <c r="V658">
        <v>1</v>
      </c>
      <c r="W658">
        <v>2</v>
      </c>
      <c r="X658">
        <v>3</v>
      </c>
      <c r="Y658">
        <v>2</v>
      </c>
      <c r="Z658">
        <v>2</v>
      </c>
      <c r="AA658">
        <v>1</v>
      </c>
      <c r="AB658">
        <v>3</v>
      </c>
      <c r="AC658">
        <v>1</v>
      </c>
      <c r="AD658">
        <v>3</v>
      </c>
      <c r="AE658">
        <v>3</v>
      </c>
      <c r="AF658">
        <v>3</v>
      </c>
      <c r="AG658">
        <v>0</v>
      </c>
      <c r="AH658">
        <v>21.84</v>
      </c>
    </row>
    <row r="659" spans="1:34">
      <c r="A659" t="s">
        <v>2933</v>
      </c>
      <c r="B659" s="5" t="str">
        <f>VLOOKUP(C659,[1]Sheet1!$C$2:$D$4112,2,FALSE)</f>
        <v>intermediary metabolism and respiration</v>
      </c>
      <c r="C659" t="s">
        <v>2936</v>
      </c>
      <c r="D659" t="s">
        <v>2934</v>
      </c>
      <c r="E659" t="s">
        <v>2935</v>
      </c>
      <c r="F659">
        <v>64.825000000000003</v>
      </c>
      <c r="G659">
        <v>31.9</v>
      </c>
      <c r="H659">
        <v>22.872129999999999</v>
      </c>
      <c r="I659">
        <v>23.68507</v>
      </c>
      <c r="J659">
        <v>23.337289999999999</v>
      </c>
      <c r="K659">
        <v>24.128730000000001</v>
      </c>
      <c r="L659">
        <v>23.273700000000002</v>
      </c>
      <c r="M659">
        <v>24.016400000000001</v>
      </c>
      <c r="N659">
        <v>20.537179999999999</v>
      </c>
      <c r="O659">
        <v>22.03069</v>
      </c>
      <c r="P659">
        <v>23.434920000000002</v>
      </c>
      <c r="Q659">
        <v>22.215520000000001</v>
      </c>
      <c r="R659">
        <v>22.60942</v>
      </c>
      <c r="S659">
        <v>22.111429999999999</v>
      </c>
      <c r="T659">
        <v>12</v>
      </c>
      <c r="U659">
        <v>4</v>
      </c>
      <c r="V659">
        <v>2</v>
      </c>
      <c r="W659">
        <v>7</v>
      </c>
      <c r="X659">
        <v>6</v>
      </c>
      <c r="Y659">
        <v>7</v>
      </c>
      <c r="Z659">
        <v>3</v>
      </c>
      <c r="AA659">
        <v>1</v>
      </c>
      <c r="AB659">
        <v>2</v>
      </c>
      <c r="AC659">
        <v>4</v>
      </c>
      <c r="AD659">
        <v>3</v>
      </c>
      <c r="AE659">
        <v>6</v>
      </c>
      <c r="AF659">
        <v>3</v>
      </c>
      <c r="AG659">
        <v>0</v>
      </c>
      <c r="AH659">
        <v>56.698999999999998</v>
      </c>
    </row>
    <row r="660" spans="1:34">
      <c r="A660" t="s">
        <v>2937</v>
      </c>
      <c r="B660" s="5" t="str">
        <f>VLOOKUP(C660,[1]Sheet1!$C$2:$D$4112,2,FALSE)</f>
        <v>lipid metabolism</v>
      </c>
      <c r="C660" t="s">
        <v>2940</v>
      </c>
      <c r="D660" t="s">
        <v>2938</v>
      </c>
      <c r="E660" t="s">
        <v>2939</v>
      </c>
      <c r="F660">
        <v>41.524000000000001</v>
      </c>
      <c r="G660">
        <v>20.9</v>
      </c>
      <c r="H660">
        <v>18.588740000000001</v>
      </c>
      <c r="I660">
        <v>19.766259999999999</v>
      </c>
      <c r="J660">
        <v>18.163270000000001</v>
      </c>
      <c r="K660">
        <v>21.284949999999998</v>
      </c>
      <c r="L660">
        <v>17.496079999999999</v>
      </c>
      <c r="M660">
        <v>23.291229999999999</v>
      </c>
      <c r="N660">
        <v>19.55245</v>
      </c>
      <c r="O660">
        <v>18.90033</v>
      </c>
      <c r="P660">
        <v>24.359580000000001</v>
      </c>
      <c r="Q660">
        <v>21.701039999999999</v>
      </c>
      <c r="R660">
        <v>20.683029999999999</v>
      </c>
      <c r="S660">
        <v>18.263480000000001</v>
      </c>
      <c r="T660">
        <v>3</v>
      </c>
      <c r="U660">
        <v>1</v>
      </c>
      <c r="V660">
        <v>1</v>
      </c>
      <c r="W660">
        <v>1</v>
      </c>
      <c r="X660">
        <v>3</v>
      </c>
      <c r="Y660">
        <v>0</v>
      </c>
      <c r="Z660">
        <v>3</v>
      </c>
      <c r="AA660">
        <v>1</v>
      </c>
      <c r="AB660">
        <v>2</v>
      </c>
      <c r="AC660">
        <v>2</v>
      </c>
      <c r="AD660">
        <v>2</v>
      </c>
      <c r="AE660">
        <v>2</v>
      </c>
      <c r="AF660">
        <v>1</v>
      </c>
      <c r="AG660">
        <v>0</v>
      </c>
      <c r="AH660">
        <v>67.436999999999998</v>
      </c>
    </row>
    <row r="661" spans="1:34">
      <c r="A661" t="s">
        <v>2941</v>
      </c>
      <c r="B661" s="5" t="str">
        <f>VLOOKUP(C661,[1]Sheet1!$C$2:$D$4112,2,FALSE)</f>
        <v>cell wall and cell processes</v>
      </c>
      <c r="C661" t="s">
        <v>2942</v>
      </c>
      <c r="D661" t="s">
        <v>30</v>
      </c>
      <c r="E661" t="s">
        <v>31</v>
      </c>
      <c r="F661">
        <v>22.981999999999999</v>
      </c>
      <c r="G661">
        <v>22.7</v>
      </c>
      <c r="H661">
        <v>18.756039999999999</v>
      </c>
      <c r="I661">
        <v>17.620529999999999</v>
      </c>
      <c r="J661">
        <v>18.354620000000001</v>
      </c>
      <c r="K661">
        <v>22.616160000000001</v>
      </c>
      <c r="L661">
        <v>18.524059999999999</v>
      </c>
      <c r="M661">
        <v>23.7681</v>
      </c>
      <c r="N661">
        <v>22.845210000000002</v>
      </c>
      <c r="O661">
        <v>22.94735</v>
      </c>
      <c r="P661">
        <v>20.594090000000001</v>
      </c>
      <c r="Q661">
        <v>23.295159999999999</v>
      </c>
      <c r="R661">
        <v>21.535399999999999</v>
      </c>
      <c r="S661">
        <v>18.84665</v>
      </c>
      <c r="T661">
        <v>3</v>
      </c>
      <c r="U661">
        <v>1</v>
      </c>
      <c r="V661">
        <v>1</v>
      </c>
      <c r="W661">
        <v>2</v>
      </c>
      <c r="X661">
        <v>1</v>
      </c>
      <c r="Y661">
        <v>3</v>
      </c>
      <c r="Z661">
        <v>1</v>
      </c>
      <c r="AA661">
        <v>1</v>
      </c>
      <c r="AB661">
        <v>1</v>
      </c>
      <c r="AC661">
        <v>1</v>
      </c>
      <c r="AD661">
        <v>1</v>
      </c>
      <c r="AE661">
        <v>2</v>
      </c>
      <c r="AF661">
        <v>1</v>
      </c>
      <c r="AG661">
        <v>0</v>
      </c>
      <c r="AH661">
        <v>11.353999999999999</v>
      </c>
    </row>
    <row r="662" spans="1:34">
      <c r="A662" t="s">
        <v>2943</v>
      </c>
      <c r="B662" s="5" t="str">
        <f>VLOOKUP(C662,[1]Sheet1!$C$2:$D$4112,2,FALSE)</f>
        <v>intermediary metabolism and respiration</v>
      </c>
      <c r="C662" t="s">
        <v>2946</v>
      </c>
      <c r="D662" t="s">
        <v>2944</v>
      </c>
      <c r="E662" t="s">
        <v>2945</v>
      </c>
      <c r="F662">
        <v>24.05</v>
      </c>
      <c r="G662">
        <v>29.4</v>
      </c>
      <c r="H662">
        <v>19.74926</v>
      </c>
      <c r="I662">
        <v>18.84215</v>
      </c>
      <c r="J662">
        <v>17.76455</v>
      </c>
      <c r="K662">
        <v>18.647790000000001</v>
      </c>
      <c r="L662">
        <v>19.665320000000001</v>
      </c>
      <c r="M662">
        <v>19.597719999999999</v>
      </c>
      <c r="N662">
        <v>19.85107</v>
      </c>
      <c r="O662">
        <v>20.09571</v>
      </c>
      <c r="P662">
        <v>17.849219999999999</v>
      </c>
      <c r="Q662">
        <v>19.643799999999999</v>
      </c>
      <c r="R662">
        <v>20.384270000000001</v>
      </c>
      <c r="S662">
        <v>19.40016</v>
      </c>
      <c r="T662">
        <v>5</v>
      </c>
      <c r="U662">
        <v>3</v>
      </c>
      <c r="V662">
        <v>1</v>
      </c>
      <c r="W662">
        <v>4</v>
      </c>
      <c r="X662">
        <v>3</v>
      </c>
      <c r="Y662">
        <v>4</v>
      </c>
      <c r="Z662">
        <v>2</v>
      </c>
      <c r="AA662">
        <v>1</v>
      </c>
      <c r="AB662">
        <v>2</v>
      </c>
      <c r="AC662">
        <v>2</v>
      </c>
      <c r="AD662">
        <v>0</v>
      </c>
      <c r="AE662">
        <v>3</v>
      </c>
      <c r="AF662">
        <v>2</v>
      </c>
      <c r="AG662">
        <v>0</v>
      </c>
      <c r="AH662">
        <v>16.164000000000001</v>
      </c>
    </row>
    <row r="663" spans="1:34">
      <c r="A663" t="s">
        <v>2947</v>
      </c>
      <c r="B663" s="5" t="str">
        <f>VLOOKUP(C663,[1]Sheet1!$C$2:$D$4112,2,FALSE)</f>
        <v>Conserved hypotheticals</v>
      </c>
      <c r="C663" t="s">
        <v>2950</v>
      </c>
      <c r="D663" t="s">
        <v>2948</v>
      </c>
      <c r="E663" t="s">
        <v>2949</v>
      </c>
      <c r="F663">
        <v>11.928000000000001</v>
      </c>
      <c r="G663">
        <v>43.9</v>
      </c>
      <c r="H663">
        <v>18.660699999999999</v>
      </c>
      <c r="I663">
        <v>17.675319999999999</v>
      </c>
      <c r="J663">
        <v>17.834689999999998</v>
      </c>
      <c r="K663">
        <v>19.373860000000001</v>
      </c>
      <c r="L663">
        <v>19.099550000000001</v>
      </c>
      <c r="M663">
        <v>20.002369999999999</v>
      </c>
      <c r="N663">
        <v>20.149270000000001</v>
      </c>
      <c r="O663">
        <v>18.646529999999998</v>
      </c>
      <c r="P663">
        <v>18.184709999999999</v>
      </c>
      <c r="Q663">
        <v>20.04767</v>
      </c>
      <c r="R663">
        <v>17.703939999999999</v>
      </c>
      <c r="S663">
        <v>18.62968</v>
      </c>
      <c r="T663">
        <v>3</v>
      </c>
      <c r="U663">
        <v>0</v>
      </c>
      <c r="V663">
        <v>1</v>
      </c>
      <c r="W663">
        <v>1</v>
      </c>
      <c r="X663">
        <v>2</v>
      </c>
      <c r="Y663">
        <v>2</v>
      </c>
      <c r="Z663">
        <v>2</v>
      </c>
      <c r="AA663">
        <v>1</v>
      </c>
      <c r="AB663">
        <v>2</v>
      </c>
      <c r="AC663">
        <v>2</v>
      </c>
      <c r="AD663">
        <v>2</v>
      </c>
      <c r="AE663">
        <v>2</v>
      </c>
      <c r="AF663">
        <v>2</v>
      </c>
      <c r="AG663">
        <v>0</v>
      </c>
      <c r="AH663">
        <v>39.658999999999999</v>
      </c>
    </row>
    <row r="664" spans="1:34">
      <c r="A664" t="s">
        <v>2951</v>
      </c>
      <c r="B664" s="5" t="str">
        <f>VLOOKUP(C664,[1]Sheet1!$C$2:$D$4112,2,FALSE)</f>
        <v>intermediary metabolism and respiration</v>
      </c>
      <c r="C664" t="s">
        <v>2954</v>
      </c>
      <c r="D664" t="s">
        <v>2952</v>
      </c>
      <c r="E664" t="s">
        <v>2953</v>
      </c>
      <c r="F664">
        <v>18.440999999999999</v>
      </c>
      <c r="G664">
        <v>63.5</v>
      </c>
      <c r="H664">
        <v>23.93948</v>
      </c>
      <c r="I664">
        <v>23.68731</v>
      </c>
      <c r="J664">
        <v>24.07161</v>
      </c>
      <c r="K664">
        <v>22.506350000000001</v>
      </c>
      <c r="L664">
        <v>25.273980000000002</v>
      </c>
      <c r="M664">
        <v>23.383900000000001</v>
      </c>
      <c r="N664">
        <v>23.61223</v>
      </c>
      <c r="O664">
        <v>23.6371</v>
      </c>
      <c r="P664">
        <v>23.644269999999999</v>
      </c>
      <c r="Q664">
        <v>24.387319999999999</v>
      </c>
      <c r="R664">
        <v>24.57986</v>
      </c>
      <c r="S664">
        <v>24.71471</v>
      </c>
      <c r="T664">
        <v>6</v>
      </c>
      <c r="U664">
        <v>3</v>
      </c>
      <c r="V664">
        <v>5</v>
      </c>
      <c r="W664">
        <v>5</v>
      </c>
      <c r="X664">
        <v>5</v>
      </c>
      <c r="Y664">
        <v>4</v>
      </c>
      <c r="Z664">
        <v>5</v>
      </c>
      <c r="AA664">
        <v>4</v>
      </c>
      <c r="AB664">
        <v>4</v>
      </c>
      <c r="AC664">
        <v>5</v>
      </c>
      <c r="AD664">
        <v>2</v>
      </c>
      <c r="AE664">
        <v>5</v>
      </c>
      <c r="AF664">
        <v>4</v>
      </c>
      <c r="AG664">
        <v>0</v>
      </c>
      <c r="AH664">
        <v>173.06</v>
      </c>
    </row>
    <row r="665" spans="1:34">
      <c r="A665" t="s">
        <v>2955</v>
      </c>
      <c r="B665" s="5" t="str">
        <f>VLOOKUP(C665,[1]Sheet1!$C$2:$D$4112,2,FALSE)</f>
        <v>Conserved hypotheticals</v>
      </c>
      <c r="C665" t="s">
        <v>2958</v>
      </c>
      <c r="D665" t="s">
        <v>2956</v>
      </c>
      <c r="E665" t="s">
        <v>2957</v>
      </c>
      <c r="F665">
        <v>27.545000000000002</v>
      </c>
      <c r="G665">
        <v>16.8</v>
      </c>
      <c r="H665">
        <v>20.845749999999999</v>
      </c>
      <c r="I665">
        <v>19.36683</v>
      </c>
      <c r="J665">
        <v>20.06737</v>
      </c>
      <c r="K665">
        <v>20.812840000000001</v>
      </c>
      <c r="L665">
        <v>18.237649999999999</v>
      </c>
      <c r="M665">
        <v>21.37358</v>
      </c>
      <c r="N665">
        <v>19.935030000000001</v>
      </c>
      <c r="O665">
        <v>20.335599999999999</v>
      </c>
      <c r="P665">
        <v>20.556930000000001</v>
      </c>
      <c r="Q665">
        <v>20.37613</v>
      </c>
      <c r="R665">
        <v>20.335049999999999</v>
      </c>
      <c r="S665">
        <v>19.226369999999999</v>
      </c>
      <c r="T665">
        <v>2</v>
      </c>
      <c r="U665">
        <v>1</v>
      </c>
      <c r="V665">
        <v>1</v>
      </c>
      <c r="W665">
        <v>1</v>
      </c>
      <c r="X665">
        <v>2</v>
      </c>
      <c r="Y665">
        <v>0</v>
      </c>
      <c r="Z665">
        <v>1</v>
      </c>
      <c r="AA665">
        <v>1</v>
      </c>
      <c r="AB665">
        <v>1</v>
      </c>
      <c r="AC665">
        <v>1</v>
      </c>
      <c r="AD665">
        <v>1</v>
      </c>
      <c r="AE665">
        <v>1</v>
      </c>
      <c r="AF665">
        <v>1</v>
      </c>
      <c r="AG665">
        <v>0</v>
      </c>
      <c r="AH665">
        <v>16.625</v>
      </c>
    </row>
    <row r="666" spans="1:34">
      <c r="A666" t="s">
        <v>2959</v>
      </c>
      <c r="B666" s="5" t="str">
        <f>VLOOKUP(C666,[1]Sheet1!$C$2:$D$4112,2,FALSE)</f>
        <v>cell wall and cell processes</v>
      </c>
      <c r="C666" t="s">
        <v>2962</v>
      </c>
      <c r="D666" t="s">
        <v>2960</v>
      </c>
      <c r="E666" t="s">
        <v>2961</v>
      </c>
      <c r="F666">
        <v>23.933</v>
      </c>
      <c r="G666">
        <v>58.6</v>
      </c>
      <c r="H666">
        <v>21.945920000000001</v>
      </c>
      <c r="I666">
        <v>22.303239999999999</v>
      </c>
      <c r="J666">
        <v>22.791840000000001</v>
      </c>
      <c r="K666">
        <v>18.459219999999998</v>
      </c>
      <c r="L666">
        <v>21.595369999999999</v>
      </c>
      <c r="M666">
        <v>22.127700000000001</v>
      </c>
      <c r="N666">
        <v>22.604289999999999</v>
      </c>
      <c r="O666">
        <v>22.72655</v>
      </c>
      <c r="P666">
        <v>21.60811</v>
      </c>
      <c r="Q666">
        <v>22.161740000000002</v>
      </c>
      <c r="R666">
        <v>22.757619999999999</v>
      </c>
      <c r="S666">
        <v>21.39686</v>
      </c>
      <c r="T666">
        <v>8</v>
      </c>
      <c r="U666">
        <v>3</v>
      </c>
      <c r="V666">
        <v>2</v>
      </c>
      <c r="W666">
        <v>4</v>
      </c>
      <c r="X666">
        <v>1</v>
      </c>
      <c r="Y666">
        <v>6</v>
      </c>
      <c r="Z666">
        <v>5</v>
      </c>
      <c r="AA666">
        <v>2</v>
      </c>
      <c r="AB666">
        <v>2</v>
      </c>
      <c r="AC666">
        <v>3</v>
      </c>
      <c r="AD666">
        <v>3</v>
      </c>
      <c r="AE666">
        <v>4</v>
      </c>
      <c r="AF666">
        <v>7</v>
      </c>
      <c r="AG666">
        <v>0</v>
      </c>
      <c r="AH666">
        <v>63.832999999999998</v>
      </c>
    </row>
    <row r="667" spans="1:34">
      <c r="A667" t="s">
        <v>2963</v>
      </c>
      <c r="B667" s="5" t="str">
        <f>VLOOKUP(C667,[1]Sheet1!$C$2:$D$4112,2,FALSE)</f>
        <v>intermediary metabolism and respiration</v>
      </c>
      <c r="C667" t="s">
        <v>2966</v>
      </c>
      <c r="D667" t="s">
        <v>2964</v>
      </c>
      <c r="E667" t="s">
        <v>2965</v>
      </c>
      <c r="F667">
        <v>52.072000000000003</v>
      </c>
      <c r="G667">
        <v>68.2</v>
      </c>
      <c r="H667">
        <v>24.654640000000001</v>
      </c>
      <c r="I667">
        <v>24.714919999999999</v>
      </c>
      <c r="J667">
        <v>25.01878</v>
      </c>
      <c r="K667">
        <v>25.107849999999999</v>
      </c>
      <c r="L667">
        <v>24.862159999999999</v>
      </c>
      <c r="M667">
        <v>25.77027</v>
      </c>
      <c r="N667">
        <v>24.594629999999999</v>
      </c>
      <c r="O667">
        <v>25.177820000000001</v>
      </c>
      <c r="P667">
        <v>24.19783</v>
      </c>
      <c r="Q667">
        <v>24.67557</v>
      </c>
      <c r="R667">
        <v>26.389880000000002</v>
      </c>
      <c r="S667">
        <v>23.752050000000001</v>
      </c>
      <c r="T667">
        <v>21</v>
      </c>
      <c r="U667">
        <v>12</v>
      </c>
      <c r="V667">
        <v>9</v>
      </c>
      <c r="W667">
        <v>14</v>
      </c>
      <c r="X667">
        <v>9</v>
      </c>
      <c r="Y667">
        <v>17</v>
      </c>
      <c r="Z667">
        <v>15</v>
      </c>
      <c r="AA667">
        <v>8</v>
      </c>
      <c r="AB667">
        <v>8</v>
      </c>
      <c r="AC667">
        <v>7</v>
      </c>
      <c r="AD667">
        <v>6</v>
      </c>
      <c r="AE667">
        <v>15</v>
      </c>
      <c r="AF667">
        <v>13</v>
      </c>
      <c r="AG667">
        <v>0</v>
      </c>
      <c r="AH667">
        <v>323.31</v>
      </c>
    </row>
    <row r="668" spans="1:34">
      <c r="A668" t="s">
        <v>2967</v>
      </c>
      <c r="B668" s="5" t="s">
        <v>2971</v>
      </c>
      <c r="C668" t="s">
        <v>2970</v>
      </c>
      <c r="D668" t="s">
        <v>2968</v>
      </c>
      <c r="E668" t="s">
        <v>2969</v>
      </c>
      <c r="F668">
        <v>59.74</v>
      </c>
      <c r="G668">
        <v>26.1</v>
      </c>
      <c r="H668">
        <v>18.982700000000001</v>
      </c>
      <c r="I668">
        <v>19.307690000000001</v>
      </c>
      <c r="J668">
        <v>19.934159999999999</v>
      </c>
      <c r="K668">
        <v>17.69556</v>
      </c>
      <c r="L668">
        <v>17.284520000000001</v>
      </c>
      <c r="M668">
        <v>17.442509999999999</v>
      </c>
      <c r="N668">
        <v>20.25459</v>
      </c>
      <c r="O668">
        <v>19.879020000000001</v>
      </c>
      <c r="P668">
        <v>19.94764</v>
      </c>
      <c r="Q668">
        <v>18.921690000000002</v>
      </c>
      <c r="R668">
        <v>21.174990000000001</v>
      </c>
      <c r="S668">
        <v>19.562200000000001</v>
      </c>
      <c r="T668">
        <v>9</v>
      </c>
      <c r="U668">
        <v>1</v>
      </c>
      <c r="V668">
        <v>1</v>
      </c>
      <c r="W668">
        <v>2</v>
      </c>
      <c r="X668">
        <v>0</v>
      </c>
      <c r="Y668">
        <v>4</v>
      </c>
      <c r="Z668">
        <v>1</v>
      </c>
      <c r="AA668">
        <v>0</v>
      </c>
      <c r="AB668">
        <v>0</v>
      </c>
      <c r="AC668">
        <v>2</v>
      </c>
      <c r="AD668">
        <v>0</v>
      </c>
      <c r="AE668">
        <v>5</v>
      </c>
      <c r="AF668">
        <v>4</v>
      </c>
      <c r="AG668">
        <v>0</v>
      </c>
      <c r="AH668">
        <v>21.631</v>
      </c>
    </row>
    <row r="669" spans="1:34">
      <c r="A669" t="s">
        <v>2972</v>
      </c>
      <c r="B669" s="5" t="str">
        <f>VLOOKUP(C669,[1]Sheet1!$C$2:$D$4112,2,FALSE)</f>
        <v>information pathways</v>
      </c>
      <c r="C669" t="s">
        <v>2975</v>
      </c>
      <c r="D669" t="s">
        <v>2973</v>
      </c>
      <c r="E669" t="s">
        <v>2974</v>
      </c>
      <c r="F669">
        <v>57.8</v>
      </c>
      <c r="G669">
        <v>30.9</v>
      </c>
      <c r="H669">
        <v>24.125499999999999</v>
      </c>
      <c r="I669">
        <v>24.2379</v>
      </c>
      <c r="J669">
        <v>24.539549999999998</v>
      </c>
      <c r="K669">
        <v>23.980589999999999</v>
      </c>
      <c r="L669">
        <v>24.856950000000001</v>
      </c>
      <c r="M669">
        <v>23.74324</v>
      </c>
      <c r="N669">
        <v>23.284469999999999</v>
      </c>
      <c r="O669">
        <v>24.073080000000001</v>
      </c>
      <c r="P669">
        <v>24.11767</v>
      </c>
      <c r="Q669">
        <v>23.860130000000002</v>
      </c>
      <c r="R669">
        <v>22.910550000000001</v>
      </c>
      <c r="S669">
        <v>23.402889999999999</v>
      </c>
      <c r="T669">
        <v>13</v>
      </c>
      <c r="U669">
        <v>8</v>
      </c>
      <c r="V669">
        <v>4</v>
      </c>
      <c r="W669">
        <v>10</v>
      </c>
      <c r="X669">
        <v>6</v>
      </c>
      <c r="Y669">
        <v>12</v>
      </c>
      <c r="Z669">
        <v>7</v>
      </c>
      <c r="AA669">
        <v>1</v>
      </c>
      <c r="AB669">
        <v>2</v>
      </c>
      <c r="AC669">
        <v>4</v>
      </c>
      <c r="AD669">
        <v>1</v>
      </c>
      <c r="AE669">
        <v>8</v>
      </c>
      <c r="AF669">
        <v>7</v>
      </c>
      <c r="AG669">
        <v>0</v>
      </c>
      <c r="AH669">
        <v>133.25</v>
      </c>
    </row>
    <row r="670" spans="1:34">
      <c r="A670" t="s">
        <v>2976</v>
      </c>
      <c r="B670" s="5" t="str">
        <f>VLOOKUP(C670,[1]Sheet1!$C$2:$D$4112,2,FALSE)</f>
        <v>intermediary metabolism and respiration</v>
      </c>
      <c r="C670" t="s">
        <v>2979</v>
      </c>
      <c r="D670" t="s">
        <v>2977</v>
      </c>
      <c r="E670" t="s">
        <v>2978</v>
      </c>
      <c r="F670">
        <v>35.476999999999997</v>
      </c>
      <c r="G670">
        <v>78.2</v>
      </c>
      <c r="H670">
        <v>26.841940000000001</v>
      </c>
      <c r="I670">
        <v>26.432449999999999</v>
      </c>
      <c r="J670">
        <v>26.218599999999999</v>
      </c>
      <c r="K670">
        <v>27.165949999999999</v>
      </c>
      <c r="L670">
        <v>24.749189999999999</v>
      </c>
      <c r="M670">
        <v>27.56456</v>
      </c>
      <c r="N670">
        <v>26.419809999999998</v>
      </c>
      <c r="O670">
        <v>27.34967</v>
      </c>
      <c r="P670">
        <v>26.73415</v>
      </c>
      <c r="Q670">
        <v>26.975639999999999</v>
      </c>
      <c r="R670">
        <v>26.570709999999998</v>
      </c>
      <c r="S670">
        <v>24.454440000000002</v>
      </c>
      <c r="T670">
        <v>17</v>
      </c>
      <c r="U670">
        <v>12</v>
      </c>
      <c r="V670">
        <v>7</v>
      </c>
      <c r="W670">
        <v>12</v>
      </c>
      <c r="X670">
        <v>10</v>
      </c>
      <c r="Y670">
        <v>15</v>
      </c>
      <c r="Z670">
        <v>11</v>
      </c>
      <c r="AA670">
        <v>6</v>
      </c>
      <c r="AB670">
        <v>10</v>
      </c>
      <c r="AC670">
        <v>8</v>
      </c>
      <c r="AD670">
        <v>9</v>
      </c>
      <c r="AE670">
        <v>11</v>
      </c>
      <c r="AF670">
        <v>15</v>
      </c>
      <c r="AG670">
        <v>0</v>
      </c>
      <c r="AH670">
        <v>170.48</v>
      </c>
    </row>
    <row r="671" spans="1:34">
      <c r="A671" t="s">
        <v>2980</v>
      </c>
      <c r="B671" s="5" t="str">
        <f>VLOOKUP(C671,[1]Sheet1!$C$2:$D$4112,2,FALSE)</f>
        <v>Conserved hypotheticals</v>
      </c>
      <c r="C671" t="s">
        <v>2983</v>
      </c>
      <c r="D671" t="s">
        <v>2981</v>
      </c>
      <c r="E671" t="s">
        <v>2982</v>
      </c>
      <c r="F671">
        <v>25.96</v>
      </c>
      <c r="G671">
        <v>28</v>
      </c>
      <c r="H671">
        <v>19.391860000000001</v>
      </c>
      <c r="I671">
        <v>21.777519999999999</v>
      </c>
      <c r="J671">
        <v>21.866990000000001</v>
      </c>
      <c r="K671">
        <v>21.88129</v>
      </c>
      <c r="L671">
        <v>17.264220000000002</v>
      </c>
      <c r="M671">
        <v>22.145479999999999</v>
      </c>
      <c r="N671">
        <v>19.96677</v>
      </c>
      <c r="O671">
        <v>19.445309999999999</v>
      </c>
      <c r="P671">
        <v>19.456499999999998</v>
      </c>
      <c r="Q671">
        <v>19.361809999999998</v>
      </c>
      <c r="R671">
        <v>21.897480000000002</v>
      </c>
      <c r="S671">
        <v>18.43524</v>
      </c>
      <c r="T671">
        <v>4</v>
      </c>
      <c r="U671">
        <v>2</v>
      </c>
      <c r="V671">
        <v>2</v>
      </c>
      <c r="W671">
        <v>3</v>
      </c>
      <c r="X671">
        <v>3</v>
      </c>
      <c r="Y671">
        <v>0</v>
      </c>
      <c r="Z671">
        <v>3</v>
      </c>
      <c r="AA671">
        <v>2</v>
      </c>
      <c r="AB671">
        <v>1</v>
      </c>
      <c r="AC671">
        <v>1</v>
      </c>
      <c r="AD671">
        <v>1</v>
      </c>
      <c r="AE671">
        <v>3</v>
      </c>
      <c r="AF671">
        <v>0</v>
      </c>
      <c r="AG671">
        <v>0</v>
      </c>
      <c r="AH671">
        <v>19.879000000000001</v>
      </c>
    </row>
    <row r="672" spans="1:34">
      <c r="A672" t="s">
        <v>2984</v>
      </c>
      <c r="B672" s="5" t="str">
        <f>VLOOKUP(C672,[1]Sheet1!$C$2:$D$4112,2,FALSE)</f>
        <v>Conserved hypotheticals</v>
      </c>
      <c r="C672" t="s">
        <v>2987</v>
      </c>
      <c r="D672" t="s">
        <v>2985</v>
      </c>
      <c r="E672" t="s">
        <v>2986</v>
      </c>
      <c r="F672">
        <v>8.9620999999999995</v>
      </c>
      <c r="G672">
        <v>40.200000000000003</v>
      </c>
      <c r="H672">
        <v>19.161429999999999</v>
      </c>
      <c r="I672">
        <v>19.129449999999999</v>
      </c>
      <c r="J672">
        <v>18.861540000000002</v>
      </c>
      <c r="K672">
        <v>18.828189999999999</v>
      </c>
      <c r="L672">
        <v>19.267510000000001</v>
      </c>
      <c r="M672">
        <v>19.83371</v>
      </c>
      <c r="N672">
        <v>18.21594</v>
      </c>
      <c r="O672">
        <v>19.75498</v>
      </c>
      <c r="P672">
        <v>18.489350000000002</v>
      </c>
      <c r="Q672">
        <v>18.47954</v>
      </c>
      <c r="R672">
        <v>20.346789999999999</v>
      </c>
      <c r="S672">
        <v>19.437069999999999</v>
      </c>
      <c r="T672">
        <v>2</v>
      </c>
      <c r="U672">
        <v>2</v>
      </c>
      <c r="V672">
        <v>1</v>
      </c>
      <c r="W672">
        <v>2</v>
      </c>
      <c r="X672">
        <v>0</v>
      </c>
      <c r="Y672">
        <v>2</v>
      </c>
      <c r="Z672">
        <v>2</v>
      </c>
      <c r="AA672">
        <v>1</v>
      </c>
      <c r="AB672">
        <v>0</v>
      </c>
      <c r="AC672">
        <v>0</v>
      </c>
      <c r="AD672">
        <v>0</v>
      </c>
      <c r="AE672">
        <v>2</v>
      </c>
      <c r="AF672">
        <v>1</v>
      </c>
      <c r="AG672">
        <v>0</v>
      </c>
      <c r="AH672">
        <v>25.373000000000001</v>
      </c>
    </row>
    <row r="673" spans="1:34">
      <c r="A673" t="s">
        <v>2988</v>
      </c>
      <c r="B673" s="5" t="str">
        <f>VLOOKUP(C673,[1]Sheet1!$C$2:$D$4112,2,FALSE)</f>
        <v>Conserved hypotheticals</v>
      </c>
      <c r="C673" t="s">
        <v>2991</v>
      </c>
      <c r="D673" t="s">
        <v>2989</v>
      </c>
      <c r="E673" t="s">
        <v>2990</v>
      </c>
      <c r="F673">
        <v>35.590000000000003</v>
      </c>
      <c r="G673">
        <v>67.900000000000006</v>
      </c>
      <c r="H673">
        <v>22.54222</v>
      </c>
      <c r="I673">
        <v>25.0687</v>
      </c>
      <c r="J673">
        <v>23.04383</v>
      </c>
      <c r="K673">
        <v>22.436800000000002</v>
      </c>
      <c r="L673">
        <v>23.45776</v>
      </c>
      <c r="M673">
        <v>24.801590000000001</v>
      </c>
      <c r="N673">
        <v>24.980550000000001</v>
      </c>
      <c r="O673">
        <v>23.65992</v>
      </c>
      <c r="P673">
        <v>23.99335</v>
      </c>
      <c r="Q673">
        <v>24.722650000000002</v>
      </c>
      <c r="R673">
        <v>24.251619999999999</v>
      </c>
      <c r="S673">
        <v>23.7166</v>
      </c>
      <c r="T673">
        <v>12</v>
      </c>
      <c r="U673">
        <v>6</v>
      </c>
      <c r="V673">
        <v>4</v>
      </c>
      <c r="W673">
        <v>8</v>
      </c>
      <c r="X673">
        <v>5</v>
      </c>
      <c r="Y673">
        <v>8</v>
      </c>
      <c r="Z673">
        <v>7</v>
      </c>
      <c r="AA673">
        <v>4</v>
      </c>
      <c r="AB673">
        <v>4</v>
      </c>
      <c r="AC673">
        <v>5</v>
      </c>
      <c r="AD673">
        <v>5</v>
      </c>
      <c r="AE673">
        <v>6</v>
      </c>
      <c r="AF673">
        <v>7</v>
      </c>
      <c r="AG673">
        <v>0</v>
      </c>
      <c r="AH673">
        <v>124.36</v>
      </c>
    </row>
    <row r="674" spans="1:34">
      <c r="A674" t="s">
        <v>2992</v>
      </c>
      <c r="B674" s="5" t="str">
        <f>VLOOKUP(C674,[1]Sheet1!$C$2:$D$4112,2,FALSE)</f>
        <v>intermediary metabolism and respiration</v>
      </c>
      <c r="C674" t="s">
        <v>2995</v>
      </c>
      <c r="D674" t="s">
        <v>2993</v>
      </c>
      <c r="E674" t="s">
        <v>2994</v>
      </c>
      <c r="F674">
        <v>27.890999999999998</v>
      </c>
      <c r="G674">
        <v>32.200000000000003</v>
      </c>
      <c r="H674">
        <v>18.899170000000002</v>
      </c>
      <c r="I674">
        <v>19.960940000000001</v>
      </c>
      <c r="J674">
        <v>18.250219999999999</v>
      </c>
      <c r="K674">
        <v>18.33841</v>
      </c>
      <c r="L674">
        <v>19.79298</v>
      </c>
      <c r="M674">
        <v>19.863379999999999</v>
      </c>
      <c r="N674">
        <v>19.625340000000001</v>
      </c>
      <c r="O674">
        <v>19.054490000000001</v>
      </c>
      <c r="P674">
        <v>20.329599999999999</v>
      </c>
      <c r="Q674">
        <v>19.456040000000002</v>
      </c>
      <c r="R674">
        <v>23.041630000000001</v>
      </c>
      <c r="S674">
        <v>21.404679999999999</v>
      </c>
      <c r="T674">
        <v>5</v>
      </c>
      <c r="U674">
        <v>0</v>
      </c>
      <c r="V674">
        <v>2</v>
      </c>
      <c r="W674">
        <v>2</v>
      </c>
      <c r="X674">
        <v>1</v>
      </c>
      <c r="Y674">
        <v>4</v>
      </c>
      <c r="Z674">
        <v>1</v>
      </c>
      <c r="AA674">
        <v>0</v>
      </c>
      <c r="AB674">
        <v>0</v>
      </c>
      <c r="AC674">
        <v>1</v>
      </c>
      <c r="AD674">
        <v>1</v>
      </c>
      <c r="AE674">
        <v>2</v>
      </c>
      <c r="AF674">
        <v>4</v>
      </c>
      <c r="AG674">
        <v>0</v>
      </c>
      <c r="AH674">
        <v>22.608000000000001</v>
      </c>
    </row>
    <row r="675" spans="1:34">
      <c r="A675" t="s">
        <v>2996</v>
      </c>
      <c r="B675" s="5" t="str">
        <f>VLOOKUP(C675,[1]Sheet1!$C$2:$D$4112,2,FALSE)</f>
        <v>lipid metabolism</v>
      </c>
      <c r="C675" t="s">
        <v>2999</v>
      </c>
      <c r="D675" t="s">
        <v>2997</v>
      </c>
      <c r="E675" t="s">
        <v>2998</v>
      </c>
      <c r="F675">
        <v>41.328000000000003</v>
      </c>
      <c r="G675">
        <v>17.100000000000001</v>
      </c>
      <c r="H675">
        <v>19.423629999999999</v>
      </c>
      <c r="I675">
        <v>18.484580000000001</v>
      </c>
      <c r="J675">
        <v>17.969390000000001</v>
      </c>
      <c r="K675">
        <v>18.779890000000002</v>
      </c>
      <c r="L675">
        <v>17.94163</v>
      </c>
      <c r="M675">
        <v>19.078469999999999</v>
      </c>
      <c r="N675">
        <v>20.359660000000002</v>
      </c>
      <c r="O675">
        <v>18.92221</v>
      </c>
      <c r="P675">
        <v>19.82601</v>
      </c>
      <c r="Q675">
        <v>19.40963</v>
      </c>
      <c r="R675">
        <v>20.370180000000001</v>
      </c>
      <c r="S675">
        <v>18.74156</v>
      </c>
      <c r="T675">
        <v>3</v>
      </c>
      <c r="U675">
        <v>1</v>
      </c>
      <c r="V675">
        <v>0</v>
      </c>
      <c r="W675">
        <v>1</v>
      </c>
      <c r="X675">
        <v>0</v>
      </c>
      <c r="Y675">
        <v>1</v>
      </c>
      <c r="Z675">
        <v>1</v>
      </c>
      <c r="AA675">
        <v>0</v>
      </c>
      <c r="AB675">
        <v>0</v>
      </c>
      <c r="AC675">
        <v>0</v>
      </c>
      <c r="AD675">
        <v>0</v>
      </c>
      <c r="AE675">
        <v>3</v>
      </c>
      <c r="AF675">
        <v>2</v>
      </c>
      <c r="AG675">
        <v>0</v>
      </c>
      <c r="AH675">
        <v>16.541</v>
      </c>
    </row>
    <row r="676" spans="1:34">
      <c r="A676" t="s">
        <v>3000</v>
      </c>
      <c r="B676" s="5" t="str">
        <f>VLOOKUP(C676,[1]Sheet1!$C$2:$D$4112,2,FALSE)</f>
        <v>virulence, detoxification and adaptation</v>
      </c>
      <c r="C676" t="s">
        <v>3003</v>
      </c>
      <c r="D676" t="s">
        <v>3001</v>
      </c>
      <c r="E676" t="s">
        <v>3002</v>
      </c>
      <c r="F676">
        <v>16.593</v>
      </c>
      <c r="G676">
        <v>57</v>
      </c>
      <c r="H676">
        <v>18.780090000000001</v>
      </c>
      <c r="I676">
        <v>21.214659999999999</v>
      </c>
      <c r="J676">
        <v>20.264880000000002</v>
      </c>
      <c r="K676">
        <v>21.072669999999999</v>
      </c>
      <c r="L676">
        <v>19.85605</v>
      </c>
      <c r="M676">
        <v>20.888369999999998</v>
      </c>
      <c r="N676">
        <v>20.78931</v>
      </c>
      <c r="O676">
        <v>20.141660000000002</v>
      </c>
      <c r="P676">
        <v>20.40052</v>
      </c>
      <c r="Q676">
        <v>19.912849999999999</v>
      </c>
      <c r="R676">
        <v>22.05762</v>
      </c>
      <c r="S676">
        <v>19.000859999999999</v>
      </c>
      <c r="T676">
        <v>5</v>
      </c>
      <c r="U676">
        <v>1</v>
      </c>
      <c r="V676">
        <v>3</v>
      </c>
      <c r="W676">
        <v>2</v>
      </c>
      <c r="X676">
        <v>2</v>
      </c>
      <c r="Y676">
        <v>4</v>
      </c>
      <c r="Z676">
        <v>2</v>
      </c>
      <c r="AA676">
        <v>2</v>
      </c>
      <c r="AB676">
        <v>1</v>
      </c>
      <c r="AC676">
        <v>2</v>
      </c>
      <c r="AD676">
        <v>1</v>
      </c>
      <c r="AE676">
        <v>3</v>
      </c>
      <c r="AF676">
        <v>1</v>
      </c>
      <c r="AG676">
        <v>0</v>
      </c>
      <c r="AH676">
        <v>19.12</v>
      </c>
    </row>
    <row r="677" spans="1:34">
      <c r="A677" t="s">
        <v>3004</v>
      </c>
      <c r="B677" s="5" t="str">
        <f>VLOOKUP(C677,[1]Sheet1!$C$2:$D$4112,2,FALSE)</f>
        <v>lipid metabolism</v>
      </c>
      <c r="C677" t="s">
        <v>3007</v>
      </c>
      <c r="D677" t="s">
        <v>3005</v>
      </c>
      <c r="E677" t="s">
        <v>3006</v>
      </c>
      <c r="F677">
        <v>40.902000000000001</v>
      </c>
      <c r="G677">
        <v>46.4</v>
      </c>
      <c r="H677">
        <v>20.913270000000001</v>
      </c>
      <c r="I677">
        <v>20.81174</v>
      </c>
      <c r="J677">
        <v>20.192440000000001</v>
      </c>
      <c r="K677">
        <v>23.132729999999999</v>
      </c>
      <c r="L677">
        <v>21.591999999999999</v>
      </c>
      <c r="M677">
        <v>22.961939999999998</v>
      </c>
      <c r="N677">
        <v>20.613150000000001</v>
      </c>
      <c r="O677">
        <v>22.081710000000001</v>
      </c>
      <c r="P677">
        <v>20.709019999999999</v>
      </c>
      <c r="Q677">
        <v>21.481780000000001</v>
      </c>
      <c r="R677">
        <v>23.559059999999999</v>
      </c>
      <c r="S677">
        <v>20.717659999999999</v>
      </c>
      <c r="T677">
        <v>12</v>
      </c>
      <c r="U677">
        <v>4</v>
      </c>
      <c r="V677">
        <v>1</v>
      </c>
      <c r="W677">
        <v>5</v>
      </c>
      <c r="X677">
        <v>4</v>
      </c>
      <c r="Y677">
        <v>10</v>
      </c>
      <c r="Z677">
        <v>6</v>
      </c>
      <c r="AA677">
        <v>1</v>
      </c>
      <c r="AB677">
        <v>2</v>
      </c>
      <c r="AC677">
        <v>1</v>
      </c>
      <c r="AD677">
        <v>1</v>
      </c>
      <c r="AE677">
        <v>8</v>
      </c>
      <c r="AF677">
        <v>2</v>
      </c>
      <c r="AG677">
        <v>0</v>
      </c>
      <c r="AH677">
        <v>36.892000000000003</v>
      </c>
    </row>
    <row r="678" spans="1:34">
      <c r="A678" t="s">
        <v>3008</v>
      </c>
      <c r="B678" s="5" t="str">
        <f>VLOOKUP(C678,[1]Sheet1!$C$2:$D$4112,2,FALSE)</f>
        <v>cell wall and cell processes</v>
      </c>
      <c r="C678" t="s">
        <v>3011</v>
      </c>
      <c r="D678" t="s">
        <v>3009</v>
      </c>
      <c r="E678" t="s">
        <v>3010</v>
      </c>
      <c r="F678">
        <v>88.885999999999996</v>
      </c>
      <c r="G678">
        <v>16</v>
      </c>
      <c r="H678">
        <v>19.515740000000001</v>
      </c>
      <c r="I678">
        <v>21.7469</v>
      </c>
      <c r="J678">
        <v>21.754049999999999</v>
      </c>
      <c r="K678">
        <v>21.69689</v>
      </c>
      <c r="L678">
        <v>20.170349999999999</v>
      </c>
      <c r="M678">
        <v>21.76858</v>
      </c>
      <c r="N678">
        <v>18.43628</v>
      </c>
      <c r="O678">
        <v>21.31617</v>
      </c>
      <c r="P678">
        <v>20.300160000000002</v>
      </c>
      <c r="Q678">
        <v>18.503740000000001</v>
      </c>
      <c r="R678">
        <v>22.234760000000001</v>
      </c>
      <c r="S678">
        <v>22.59393</v>
      </c>
      <c r="T678">
        <v>8</v>
      </c>
      <c r="U678">
        <v>1</v>
      </c>
      <c r="V678">
        <v>3</v>
      </c>
      <c r="W678">
        <v>2</v>
      </c>
      <c r="X678">
        <v>3</v>
      </c>
      <c r="Y678">
        <v>5</v>
      </c>
      <c r="Z678">
        <v>4</v>
      </c>
      <c r="AA678">
        <v>0</v>
      </c>
      <c r="AB678">
        <v>3</v>
      </c>
      <c r="AC678">
        <v>1</v>
      </c>
      <c r="AD678">
        <v>1</v>
      </c>
      <c r="AE678">
        <v>5</v>
      </c>
      <c r="AF678">
        <v>2</v>
      </c>
      <c r="AG678">
        <v>0</v>
      </c>
      <c r="AH678">
        <v>39.725999999999999</v>
      </c>
    </row>
    <row r="679" spans="1:34">
      <c r="A679" t="s">
        <v>3012</v>
      </c>
      <c r="B679" s="5" t="str">
        <f>VLOOKUP(C679,[1]Sheet1!$C$2:$D$4112,2,FALSE)</f>
        <v>intermediary metabolism and respiration</v>
      </c>
      <c r="C679" t="s">
        <v>3015</v>
      </c>
      <c r="D679" t="s">
        <v>3013</v>
      </c>
      <c r="E679" t="s">
        <v>3014</v>
      </c>
      <c r="F679">
        <v>23.733000000000001</v>
      </c>
      <c r="G679">
        <v>63.1</v>
      </c>
      <c r="H679">
        <v>17.969139999999999</v>
      </c>
      <c r="I679">
        <v>24.24343</v>
      </c>
      <c r="J679">
        <v>22.26078</v>
      </c>
      <c r="K679">
        <v>24.699809999999999</v>
      </c>
      <c r="L679">
        <v>23.474070000000001</v>
      </c>
      <c r="M679">
        <v>25.752590000000001</v>
      </c>
      <c r="N679">
        <v>24.636769999999999</v>
      </c>
      <c r="O679">
        <v>23.897539999999999</v>
      </c>
      <c r="P679">
        <v>24.295860000000001</v>
      </c>
      <c r="Q679">
        <v>24.360980000000001</v>
      </c>
      <c r="R679">
        <v>23.771830000000001</v>
      </c>
      <c r="S679">
        <v>23.064209999999999</v>
      </c>
      <c r="T679">
        <v>11</v>
      </c>
      <c r="U679">
        <v>2</v>
      </c>
      <c r="V679">
        <v>6</v>
      </c>
      <c r="W679">
        <v>8</v>
      </c>
      <c r="X679">
        <v>6</v>
      </c>
      <c r="Y679">
        <v>8</v>
      </c>
      <c r="Z679">
        <v>5</v>
      </c>
      <c r="AA679">
        <v>4</v>
      </c>
      <c r="AB679">
        <v>5</v>
      </c>
      <c r="AC679">
        <v>5</v>
      </c>
      <c r="AD679">
        <v>5</v>
      </c>
      <c r="AE679">
        <v>10</v>
      </c>
      <c r="AF679">
        <v>8</v>
      </c>
      <c r="AG679">
        <v>0</v>
      </c>
      <c r="AH679">
        <v>82.863</v>
      </c>
    </row>
    <row r="680" spans="1:34">
      <c r="A680" t="s">
        <v>3016</v>
      </c>
      <c r="B680" s="5" t="str">
        <f>VLOOKUP(C680,[1]Sheet1!$C$2:$D$4112,2,FALSE)</f>
        <v>intermediary metabolism and respiration</v>
      </c>
      <c r="C680" t="s">
        <v>3017</v>
      </c>
      <c r="D680" t="s">
        <v>158</v>
      </c>
      <c r="E680" t="s">
        <v>157</v>
      </c>
      <c r="F680">
        <v>31.029</v>
      </c>
      <c r="G680">
        <v>24.4</v>
      </c>
      <c r="H680">
        <v>23.9038</v>
      </c>
      <c r="I680">
        <v>19.592220000000001</v>
      </c>
      <c r="J680">
        <v>22.489270000000001</v>
      </c>
      <c r="K680">
        <v>22.594840000000001</v>
      </c>
      <c r="L680">
        <v>17.218789999999998</v>
      </c>
      <c r="M680">
        <v>18.766380000000002</v>
      </c>
      <c r="N680">
        <v>20.58005</v>
      </c>
      <c r="O680">
        <v>18.838519999999999</v>
      </c>
      <c r="P680">
        <v>19.682539999999999</v>
      </c>
      <c r="Q680">
        <v>19.638169999999999</v>
      </c>
      <c r="R680">
        <v>18.148700000000002</v>
      </c>
      <c r="S680">
        <v>19.191040000000001</v>
      </c>
      <c r="T680">
        <v>4</v>
      </c>
      <c r="U680">
        <v>2</v>
      </c>
      <c r="V680">
        <v>1</v>
      </c>
      <c r="W680">
        <v>2</v>
      </c>
      <c r="X680">
        <v>3</v>
      </c>
      <c r="Y680">
        <v>2</v>
      </c>
      <c r="Z680">
        <v>1</v>
      </c>
      <c r="AA680">
        <v>1</v>
      </c>
      <c r="AB680">
        <v>1</v>
      </c>
      <c r="AC680">
        <v>1</v>
      </c>
      <c r="AD680">
        <v>1</v>
      </c>
      <c r="AE680">
        <v>1</v>
      </c>
      <c r="AF680">
        <v>1</v>
      </c>
      <c r="AG680">
        <v>0</v>
      </c>
      <c r="AH680">
        <v>9.1908999999999992</v>
      </c>
    </row>
    <row r="681" spans="1:34">
      <c r="A681" t="s">
        <v>3018</v>
      </c>
      <c r="B681" s="5" t="str">
        <f>VLOOKUP(C681,[1]Sheet1!$C$2:$D$4112,2,FALSE)</f>
        <v>intermediary metabolism and respiration</v>
      </c>
      <c r="C681" t="s">
        <v>3021</v>
      </c>
      <c r="D681" t="s">
        <v>3019</v>
      </c>
      <c r="E681" t="s">
        <v>3020</v>
      </c>
      <c r="F681">
        <v>43.142000000000003</v>
      </c>
      <c r="G681">
        <v>30.5</v>
      </c>
      <c r="H681">
        <v>20.943490000000001</v>
      </c>
      <c r="I681">
        <v>22.039159999999999</v>
      </c>
      <c r="J681">
        <v>21.098669999999998</v>
      </c>
      <c r="K681">
        <v>21.498090000000001</v>
      </c>
      <c r="L681">
        <v>20.05669</v>
      </c>
      <c r="M681">
        <v>21.77535</v>
      </c>
      <c r="N681">
        <v>20.880990000000001</v>
      </c>
      <c r="O681">
        <v>21.562159999999999</v>
      </c>
      <c r="P681">
        <v>20.57348</v>
      </c>
      <c r="Q681">
        <v>21.41442</v>
      </c>
      <c r="R681">
        <v>22.841570000000001</v>
      </c>
      <c r="S681">
        <v>20.606210000000001</v>
      </c>
      <c r="T681">
        <v>9</v>
      </c>
      <c r="U681">
        <v>5</v>
      </c>
      <c r="V681">
        <v>3</v>
      </c>
      <c r="W681">
        <v>3</v>
      </c>
      <c r="X681">
        <v>4</v>
      </c>
      <c r="Y681">
        <v>6</v>
      </c>
      <c r="Z681">
        <v>3</v>
      </c>
      <c r="AA681">
        <v>3</v>
      </c>
      <c r="AB681">
        <v>4</v>
      </c>
      <c r="AC681">
        <v>3</v>
      </c>
      <c r="AD681">
        <v>4</v>
      </c>
      <c r="AE681">
        <v>5</v>
      </c>
      <c r="AF681">
        <v>5</v>
      </c>
      <c r="AG681">
        <v>0</v>
      </c>
      <c r="AH681">
        <v>65.608000000000004</v>
      </c>
    </row>
    <row r="682" spans="1:34">
      <c r="A682" t="s">
        <v>3022</v>
      </c>
      <c r="B682" s="5" t="str">
        <f>VLOOKUP(C682,[1]Sheet1!$C$2:$D$4112,2,FALSE)</f>
        <v>Regulatory proteins</v>
      </c>
      <c r="C682" t="s">
        <v>3025</v>
      </c>
      <c r="D682" t="s">
        <v>3023</v>
      </c>
      <c r="E682" t="s">
        <v>3024</v>
      </c>
      <c r="F682">
        <v>38.209000000000003</v>
      </c>
      <c r="G682">
        <v>27.6</v>
      </c>
      <c r="H682">
        <v>20.155729999999998</v>
      </c>
      <c r="I682">
        <v>19.53049</v>
      </c>
      <c r="J682">
        <v>20.749600000000001</v>
      </c>
      <c r="K682">
        <v>21.898409999999998</v>
      </c>
      <c r="L682">
        <v>21.350079999999998</v>
      </c>
      <c r="M682">
        <v>22.492599999999999</v>
      </c>
      <c r="N682">
        <v>20.036729999999999</v>
      </c>
      <c r="O682">
        <v>19.57987</v>
      </c>
      <c r="P682">
        <v>20.380790000000001</v>
      </c>
      <c r="Q682">
        <v>21.183800000000002</v>
      </c>
      <c r="R682">
        <v>20.976520000000001</v>
      </c>
      <c r="S682">
        <v>19.160160000000001</v>
      </c>
      <c r="T682">
        <v>7</v>
      </c>
      <c r="U682">
        <v>2</v>
      </c>
      <c r="V682">
        <v>1</v>
      </c>
      <c r="W682">
        <v>2</v>
      </c>
      <c r="X682">
        <v>4</v>
      </c>
      <c r="Y682">
        <v>4</v>
      </c>
      <c r="Z682">
        <v>2</v>
      </c>
      <c r="AA682">
        <v>1</v>
      </c>
      <c r="AB682">
        <v>1</v>
      </c>
      <c r="AC682">
        <v>2</v>
      </c>
      <c r="AD682">
        <v>2</v>
      </c>
      <c r="AE682">
        <v>4</v>
      </c>
      <c r="AF682">
        <v>0</v>
      </c>
      <c r="AG682">
        <v>0</v>
      </c>
      <c r="AH682">
        <v>26.68</v>
      </c>
    </row>
    <row r="683" spans="1:34">
      <c r="A683" t="s">
        <v>3026</v>
      </c>
      <c r="B683" s="5" t="str">
        <f>VLOOKUP(C683,[1]Sheet1!$C$2:$D$4112,2,FALSE)</f>
        <v>cell wall and cell processes</v>
      </c>
      <c r="C683" t="s">
        <v>3029</v>
      </c>
      <c r="D683" t="s">
        <v>3027</v>
      </c>
      <c r="E683" t="s">
        <v>3028</v>
      </c>
      <c r="F683">
        <v>18.818000000000001</v>
      </c>
      <c r="G683">
        <v>53.8</v>
      </c>
      <c r="H683">
        <v>24.996020000000001</v>
      </c>
      <c r="I683">
        <v>24.067920000000001</v>
      </c>
      <c r="J683">
        <v>24.148569999999999</v>
      </c>
      <c r="K683">
        <v>25.790420000000001</v>
      </c>
      <c r="L683">
        <v>25.348780000000001</v>
      </c>
      <c r="M683">
        <v>25.963069999999998</v>
      </c>
      <c r="N683">
        <v>24.157920000000001</v>
      </c>
      <c r="O683">
        <v>26.22784</v>
      </c>
      <c r="P683">
        <v>23.940020000000001</v>
      </c>
      <c r="Q683">
        <v>25.79298</v>
      </c>
      <c r="R683">
        <v>24.899750000000001</v>
      </c>
      <c r="S683">
        <v>23.143799999999999</v>
      </c>
      <c r="T683">
        <v>7</v>
      </c>
      <c r="U683">
        <v>7</v>
      </c>
      <c r="V683">
        <v>5</v>
      </c>
      <c r="W683">
        <v>7</v>
      </c>
      <c r="X683">
        <v>4</v>
      </c>
      <c r="Y683">
        <v>7</v>
      </c>
      <c r="Z683">
        <v>7</v>
      </c>
      <c r="AA683">
        <v>3</v>
      </c>
      <c r="AB683">
        <v>3</v>
      </c>
      <c r="AC683">
        <v>5</v>
      </c>
      <c r="AD683">
        <v>2</v>
      </c>
      <c r="AE683">
        <v>7</v>
      </c>
      <c r="AF683">
        <v>7</v>
      </c>
      <c r="AG683">
        <v>0</v>
      </c>
      <c r="AH683">
        <v>181.42</v>
      </c>
    </row>
    <row r="684" spans="1:34">
      <c r="A684" t="s">
        <v>3030</v>
      </c>
      <c r="B684" s="5" t="str">
        <f>VLOOKUP(C684,[1]Sheet1!$C$2:$D$4112,2,FALSE)</f>
        <v>lipid metabolism</v>
      </c>
      <c r="C684" t="s">
        <v>3033</v>
      </c>
      <c r="D684" t="s">
        <v>3031</v>
      </c>
      <c r="E684" t="s">
        <v>3032</v>
      </c>
      <c r="F684">
        <v>32.433999999999997</v>
      </c>
      <c r="G684">
        <v>47.4</v>
      </c>
      <c r="H684">
        <v>20.40239</v>
      </c>
      <c r="I684">
        <v>21.087710000000001</v>
      </c>
      <c r="J684">
        <v>20.532879999999999</v>
      </c>
      <c r="K684">
        <v>21.78792</v>
      </c>
      <c r="L684">
        <v>18.868310000000001</v>
      </c>
      <c r="M684">
        <v>21.441269999999999</v>
      </c>
      <c r="N684">
        <v>20.27844</v>
      </c>
      <c r="O684">
        <v>21.734300000000001</v>
      </c>
      <c r="P684">
        <v>21.154</v>
      </c>
      <c r="Q684">
        <v>21.20467</v>
      </c>
      <c r="R684">
        <v>22.095359999999999</v>
      </c>
      <c r="S684">
        <v>20.414110000000001</v>
      </c>
      <c r="T684">
        <v>8</v>
      </c>
      <c r="U684">
        <v>6</v>
      </c>
      <c r="V684">
        <v>4</v>
      </c>
      <c r="W684">
        <v>4</v>
      </c>
      <c r="X684">
        <v>4</v>
      </c>
      <c r="Y684">
        <v>1</v>
      </c>
      <c r="Z684">
        <v>4</v>
      </c>
      <c r="AA684">
        <v>4</v>
      </c>
      <c r="AB684">
        <v>4</v>
      </c>
      <c r="AC684">
        <v>3</v>
      </c>
      <c r="AD684">
        <v>5</v>
      </c>
      <c r="AE684">
        <v>7</v>
      </c>
      <c r="AF684">
        <v>5</v>
      </c>
      <c r="AG684">
        <v>0</v>
      </c>
      <c r="AH684">
        <v>38.198999999999998</v>
      </c>
    </row>
    <row r="685" spans="1:34">
      <c r="A685" t="s">
        <v>3034</v>
      </c>
      <c r="B685" s="5" t="str">
        <f>VLOOKUP(C685,[1]Sheet1!$C$2:$D$4112,2,FALSE)</f>
        <v>intermediary metabolism and respiration</v>
      </c>
      <c r="C685" t="s">
        <v>3037</v>
      </c>
      <c r="D685" t="s">
        <v>3035</v>
      </c>
      <c r="E685" t="s">
        <v>3036</v>
      </c>
      <c r="F685">
        <v>26.158999999999999</v>
      </c>
      <c r="G685">
        <v>75.900000000000006</v>
      </c>
      <c r="H685">
        <v>26.27712</v>
      </c>
      <c r="I685">
        <v>25.69304</v>
      </c>
      <c r="J685">
        <v>26.4937</v>
      </c>
      <c r="K685">
        <v>25.487380000000002</v>
      </c>
      <c r="L685">
        <v>26.226320000000001</v>
      </c>
      <c r="M685">
        <v>25.920210000000001</v>
      </c>
      <c r="N685">
        <v>25.908619999999999</v>
      </c>
      <c r="O685">
        <v>26.27478</v>
      </c>
      <c r="P685">
        <v>26.272839999999999</v>
      </c>
      <c r="Q685">
        <v>26.497240000000001</v>
      </c>
      <c r="R685">
        <v>25.198730000000001</v>
      </c>
      <c r="S685">
        <v>26.05951</v>
      </c>
      <c r="T685">
        <v>13</v>
      </c>
      <c r="U685">
        <v>7</v>
      </c>
      <c r="V685">
        <v>3</v>
      </c>
      <c r="W685">
        <v>6</v>
      </c>
      <c r="X685">
        <v>7</v>
      </c>
      <c r="Y685">
        <v>9</v>
      </c>
      <c r="Z685">
        <v>9</v>
      </c>
      <c r="AA685">
        <v>3</v>
      </c>
      <c r="AB685">
        <v>7</v>
      </c>
      <c r="AC685">
        <v>3</v>
      </c>
      <c r="AD685">
        <v>5</v>
      </c>
      <c r="AE685">
        <v>10</v>
      </c>
      <c r="AF685">
        <v>6</v>
      </c>
      <c r="AG685">
        <v>0</v>
      </c>
      <c r="AH685">
        <v>242.14</v>
      </c>
    </row>
    <row r="686" spans="1:34">
      <c r="A686" t="s">
        <v>3038</v>
      </c>
      <c r="B686" s="5" t="str">
        <f>VLOOKUP(C686,[1]Sheet1!$C$2:$D$4112,2,FALSE)</f>
        <v>intermediary metabolism and respiration</v>
      </c>
      <c r="C686" t="s">
        <v>3041</v>
      </c>
      <c r="D686" t="s">
        <v>3039</v>
      </c>
      <c r="E686" t="s">
        <v>3040</v>
      </c>
      <c r="F686">
        <v>48.634999999999998</v>
      </c>
      <c r="G686">
        <v>47.2</v>
      </c>
      <c r="H686">
        <v>22.447790000000001</v>
      </c>
      <c r="I686">
        <v>23.008019999999998</v>
      </c>
      <c r="J686">
        <v>22.805720000000001</v>
      </c>
      <c r="K686">
        <v>24.102049999999998</v>
      </c>
      <c r="L686">
        <v>22.140619999999998</v>
      </c>
      <c r="M686">
        <v>24.417449999999999</v>
      </c>
      <c r="N686">
        <v>23.31119</v>
      </c>
      <c r="O686">
        <v>23.51051</v>
      </c>
      <c r="P686">
        <v>23.268139999999999</v>
      </c>
      <c r="Q686">
        <v>23.66536</v>
      </c>
      <c r="R686">
        <v>24.558769999999999</v>
      </c>
      <c r="S686">
        <v>23.178830000000001</v>
      </c>
      <c r="T686">
        <v>14</v>
      </c>
      <c r="U686">
        <v>9</v>
      </c>
      <c r="V686">
        <v>6</v>
      </c>
      <c r="W686">
        <v>10</v>
      </c>
      <c r="X686">
        <v>5</v>
      </c>
      <c r="Y686">
        <v>13</v>
      </c>
      <c r="Z686">
        <v>6</v>
      </c>
      <c r="AA686">
        <v>4</v>
      </c>
      <c r="AB686">
        <v>5</v>
      </c>
      <c r="AC686">
        <v>5</v>
      </c>
      <c r="AD686">
        <v>4</v>
      </c>
      <c r="AE686">
        <v>10</v>
      </c>
      <c r="AF686">
        <v>9</v>
      </c>
      <c r="AG686">
        <v>0</v>
      </c>
      <c r="AH686">
        <v>91.143000000000001</v>
      </c>
    </row>
    <row r="687" spans="1:34">
      <c r="A687" t="s">
        <v>3042</v>
      </c>
      <c r="B687" s="5" t="str">
        <f>VLOOKUP(C687,[1]Sheet1!$C$2:$D$4112,2,FALSE)</f>
        <v>Conserved hypotheticals</v>
      </c>
      <c r="C687" t="s">
        <v>3043</v>
      </c>
      <c r="D687" t="s">
        <v>114</v>
      </c>
      <c r="E687" t="s">
        <v>112</v>
      </c>
      <c r="F687">
        <v>9.2955000000000005</v>
      </c>
      <c r="G687">
        <v>37.5</v>
      </c>
      <c r="H687">
        <v>16.04795</v>
      </c>
      <c r="I687">
        <v>18.628969999999999</v>
      </c>
      <c r="J687">
        <v>15.595000000000001</v>
      </c>
      <c r="K687">
        <v>14.67088</v>
      </c>
      <c r="L687">
        <v>19.85942</v>
      </c>
      <c r="M687">
        <v>14.929029999999999</v>
      </c>
      <c r="N687">
        <v>20.64133</v>
      </c>
      <c r="O687">
        <v>18.610250000000001</v>
      </c>
      <c r="P687">
        <v>19.68357</v>
      </c>
      <c r="Q687">
        <v>18.346710000000002</v>
      </c>
      <c r="R687">
        <v>14.5312</v>
      </c>
      <c r="S687">
        <v>18.1995</v>
      </c>
      <c r="T687">
        <v>3</v>
      </c>
      <c r="U687">
        <v>1</v>
      </c>
      <c r="V687">
        <v>0</v>
      </c>
      <c r="W687">
        <v>2</v>
      </c>
      <c r="X687">
        <v>3</v>
      </c>
      <c r="Y687">
        <v>3</v>
      </c>
      <c r="Z687">
        <v>2</v>
      </c>
      <c r="AA687">
        <v>0</v>
      </c>
      <c r="AB687">
        <v>0</v>
      </c>
      <c r="AC687">
        <v>0</v>
      </c>
      <c r="AD687">
        <v>0</v>
      </c>
      <c r="AE687">
        <v>2</v>
      </c>
      <c r="AF687">
        <v>0</v>
      </c>
      <c r="AG687">
        <v>0</v>
      </c>
      <c r="AH687">
        <v>123.62</v>
      </c>
    </row>
    <row r="688" spans="1:34">
      <c r="A688" t="s">
        <v>3044</v>
      </c>
      <c r="B688" s="5" t="str">
        <f>VLOOKUP(C688,[1]Sheet1!$C$2:$D$4112,2,FALSE)</f>
        <v>virulence, detoxification and adaptation</v>
      </c>
      <c r="C688" t="s">
        <v>3045</v>
      </c>
      <c r="D688" t="s">
        <v>319</v>
      </c>
      <c r="E688" t="s">
        <v>320</v>
      </c>
      <c r="F688">
        <v>11.395</v>
      </c>
      <c r="G688">
        <v>35.799999999999997</v>
      </c>
      <c r="H688">
        <v>19.222560000000001</v>
      </c>
      <c r="I688">
        <v>19.725439999999999</v>
      </c>
      <c r="J688">
        <v>21.87998</v>
      </c>
      <c r="K688">
        <v>17.203060000000001</v>
      </c>
      <c r="L688">
        <v>20.194600000000001</v>
      </c>
      <c r="M688">
        <v>17.908950000000001</v>
      </c>
      <c r="N688">
        <v>20.231400000000001</v>
      </c>
      <c r="O688">
        <v>20.13383</v>
      </c>
      <c r="P688">
        <v>18.377500000000001</v>
      </c>
      <c r="Q688">
        <v>19.02974</v>
      </c>
      <c r="R688">
        <v>23.41377</v>
      </c>
      <c r="S688">
        <v>22.25543</v>
      </c>
      <c r="T688">
        <v>2</v>
      </c>
      <c r="U688">
        <v>1</v>
      </c>
      <c r="V688">
        <v>0</v>
      </c>
      <c r="W688">
        <v>2</v>
      </c>
      <c r="X688">
        <v>0</v>
      </c>
      <c r="Y688">
        <v>2</v>
      </c>
      <c r="Z688">
        <v>0</v>
      </c>
      <c r="AA688">
        <v>0</v>
      </c>
      <c r="AB688">
        <v>0</v>
      </c>
      <c r="AC688">
        <v>0</v>
      </c>
      <c r="AD688">
        <v>0</v>
      </c>
      <c r="AE688">
        <v>1</v>
      </c>
      <c r="AF688">
        <v>2</v>
      </c>
      <c r="AG688">
        <v>0</v>
      </c>
      <c r="AH688">
        <v>12.597</v>
      </c>
    </row>
    <row r="689" spans="1:34">
      <c r="A689" t="s">
        <v>3046</v>
      </c>
      <c r="B689" s="5" t="str">
        <f>VLOOKUP(C689,[1]Sheet1!$C$2:$D$4112,2,FALSE)</f>
        <v>cell wall and cell processes</v>
      </c>
      <c r="C689" t="s">
        <v>3049</v>
      </c>
      <c r="D689" t="s">
        <v>3047</v>
      </c>
      <c r="E689" t="s">
        <v>3048</v>
      </c>
      <c r="F689">
        <v>39.887999999999998</v>
      </c>
      <c r="G689">
        <v>16.8</v>
      </c>
      <c r="H689">
        <v>20.257300000000001</v>
      </c>
      <c r="I689">
        <v>21.320530000000002</v>
      </c>
      <c r="J689">
        <v>21.6753</v>
      </c>
      <c r="K689">
        <v>21.090879999999999</v>
      </c>
      <c r="L689">
        <v>21.385850000000001</v>
      </c>
      <c r="M689">
        <v>22.848459999999999</v>
      </c>
      <c r="N689">
        <v>20.1858</v>
      </c>
      <c r="O689">
        <v>18.642579999999999</v>
      </c>
      <c r="P689">
        <v>19.936610000000002</v>
      </c>
      <c r="Q689">
        <v>18.590949999999999</v>
      </c>
      <c r="R689">
        <v>21.38279</v>
      </c>
      <c r="S689">
        <v>19.689699999999998</v>
      </c>
      <c r="T689">
        <v>4</v>
      </c>
      <c r="U689">
        <v>3</v>
      </c>
      <c r="V689">
        <v>2</v>
      </c>
      <c r="W689">
        <v>3</v>
      </c>
      <c r="X689">
        <v>3</v>
      </c>
      <c r="Y689">
        <v>3</v>
      </c>
      <c r="Z689">
        <v>3</v>
      </c>
      <c r="AA689">
        <v>2</v>
      </c>
      <c r="AB689">
        <v>1</v>
      </c>
      <c r="AC689">
        <v>2</v>
      </c>
      <c r="AD689">
        <v>0</v>
      </c>
      <c r="AE689">
        <v>4</v>
      </c>
      <c r="AF689">
        <v>3</v>
      </c>
      <c r="AG689">
        <v>0</v>
      </c>
      <c r="AH689">
        <v>74.150000000000006</v>
      </c>
    </row>
    <row r="690" spans="1:34">
      <c r="A690" t="s">
        <v>3050</v>
      </c>
      <c r="B690" s="5" t="str">
        <f>VLOOKUP(C690,[1]Sheet1!$C$2:$D$4112,2,FALSE)</f>
        <v>Conserved hypotheticals</v>
      </c>
      <c r="C690" t="s">
        <v>3053</v>
      </c>
      <c r="D690" t="s">
        <v>3051</v>
      </c>
      <c r="E690" t="s">
        <v>3052</v>
      </c>
      <c r="F690">
        <v>46.834000000000003</v>
      </c>
      <c r="G690">
        <v>36.200000000000003</v>
      </c>
      <c r="H690">
        <v>18.338819999999998</v>
      </c>
      <c r="I690">
        <v>19.899629999999998</v>
      </c>
      <c r="J690">
        <v>17.240290000000002</v>
      </c>
      <c r="K690">
        <v>21.58719</v>
      </c>
      <c r="L690">
        <v>21.43308</v>
      </c>
      <c r="M690">
        <v>22.517420000000001</v>
      </c>
      <c r="N690">
        <v>19.607790000000001</v>
      </c>
      <c r="O690">
        <v>22.838229999999999</v>
      </c>
      <c r="P690">
        <v>20.077739999999999</v>
      </c>
      <c r="Q690">
        <v>21.810490000000001</v>
      </c>
      <c r="R690">
        <v>22.104500000000002</v>
      </c>
      <c r="S690">
        <v>22.259599999999999</v>
      </c>
      <c r="T690">
        <v>8</v>
      </c>
      <c r="U690">
        <v>0</v>
      </c>
      <c r="V690">
        <v>1</v>
      </c>
      <c r="W690">
        <v>0</v>
      </c>
      <c r="X690">
        <v>3</v>
      </c>
      <c r="Y690">
        <v>4</v>
      </c>
      <c r="Z690">
        <v>5</v>
      </c>
      <c r="AA690">
        <v>2</v>
      </c>
      <c r="AB690">
        <v>2</v>
      </c>
      <c r="AC690">
        <v>0</v>
      </c>
      <c r="AD690">
        <v>3</v>
      </c>
      <c r="AE690">
        <v>4</v>
      </c>
      <c r="AF690">
        <v>4</v>
      </c>
      <c r="AG690">
        <v>0</v>
      </c>
      <c r="AH690">
        <v>36.027000000000001</v>
      </c>
    </row>
    <row r="691" spans="1:34">
      <c r="A691" t="s">
        <v>3054</v>
      </c>
      <c r="B691" s="5" t="str">
        <f>VLOOKUP(C691,[1]Sheet1!$C$2:$D$4112,2,FALSE)</f>
        <v>cell wall and cell processes</v>
      </c>
      <c r="C691" s="2" t="s">
        <v>3057</v>
      </c>
      <c r="D691" t="s">
        <v>3055</v>
      </c>
      <c r="E691" t="s">
        <v>3056</v>
      </c>
      <c r="F691">
        <v>51.575000000000003</v>
      </c>
      <c r="G691">
        <v>18.7</v>
      </c>
      <c r="H691">
        <v>18.913119999999999</v>
      </c>
      <c r="I691">
        <v>20.740410000000001</v>
      </c>
      <c r="J691">
        <v>20.296479999999999</v>
      </c>
      <c r="K691">
        <v>21.271450000000002</v>
      </c>
      <c r="L691">
        <v>20.074770000000001</v>
      </c>
      <c r="M691">
        <v>21.69689</v>
      </c>
      <c r="N691">
        <v>18.57762</v>
      </c>
      <c r="O691">
        <v>20.4709</v>
      </c>
      <c r="P691">
        <v>17.71312</v>
      </c>
      <c r="Q691">
        <v>21.035640000000001</v>
      </c>
      <c r="R691">
        <v>21.102900000000002</v>
      </c>
      <c r="S691">
        <v>19.747679999999999</v>
      </c>
      <c r="T691">
        <v>4</v>
      </c>
      <c r="U691">
        <v>1</v>
      </c>
      <c r="V691">
        <v>2</v>
      </c>
      <c r="W691">
        <v>2</v>
      </c>
      <c r="X691">
        <v>3</v>
      </c>
      <c r="Y691">
        <v>1</v>
      </c>
      <c r="Z691">
        <v>2</v>
      </c>
      <c r="AA691">
        <v>1</v>
      </c>
      <c r="AB691">
        <v>3</v>
      </c>
      <c r="AC691">
        <v>1</v>
      </c>
      <c r="AD691">
        <v>2</v>
      </c>
      <c r="AE691">
        <v>4</v>
      </c>
      <c r="AF691">
        <v>2</v>
      </c>
      <c r="AG691">
        <v>0</v>
      </c>
      <c r="AH691">
        <v>34.984999999999999</v>
      </c>
    </row>
    <row r="692" spans="1:34">
      <c r="A692" t="s">
        <v>3058</v>
      </c>
      <c r="B692" s="5" t="str">
        <f>VLOOKUP(C692,[1]Sheet1!$C$2:$D$4112,2,FALSE)</f>
        <v>virulence, detoxification and adaptation</v>
      </c>
      <c r="C692" t="s">
        <v>3061</v>
      </c>
      <c r="D692" t="s">
        <v>3059</v>
      </c>
      <c r="E692" t="s">
        <v>3060</v>
      </c>
      <c r="F692">
        <v>34.694000000000003</v>
      </c>
      <c r="G692">
        <v>43</v>
      </c>
      <c r="H692">
        <v>23.64141</v>
      </c>
      <c r="I692">
        <v>21.82687</v>
      </c>
      <c r="J692">
        <v>22.988330000000001</v>
      </c>
      <c r="K692">
        <v>23.024280000000001</v>
      </c>
      <c r="L692">
        <v>23.359839999999998</v>
      </c>
      <c r="M692">
        <v>23.582909999999998</v>
      </c>
      <c r="N692">
        <v>23.190829999999998</v>
      </c>
      <c r="O692">
        <v>22.136769999999999</v>
      </c>
      <c r="P692">
        <v>23.372920000000001</v>
      </c>
      <c r="Q692">
        <v>22.23911</v>
      </c>
      <c r="R692">
        <v>22.355070000000001</v>
      </c>
      <c r="S692">
        <v>21.726379999999999</v>
      </c>
      <c r="T692">
        <v>8</v>
      </c>
      <c r="U692">
        <v>3</v>
      </c>
      <c r="V692">
        <v>3</v>
      </c>
      <c r="W692">
        <v>4</v>
      </c>
      <c r="X692">
        <v>6</v>
      </c>
      <c r="Y692">
        <v>2</v>
      </c>
      <c r="Z692">
        <v>6</v>
      </c>
      <c r="AA692">
        <v>4</v>
      </c>
      <c r="AB692">
        <v>4</v>
      </c>
      <c r="AC692">
        <v>4</v>
      </c>
      <c r="AD692">
        <v>3</v>
      </c>
      <c r="AE692">
        <v>7</v>
      </c>
      <c r="AF692">
        <v>3</v>
      </c>
      <c r="AG692">
        <v>0</v>
      </c>
      <c r="AH692">
        <v>100.19</v>
      </c>
    </row>
    <row r="693" spans="1:34">
      <c r="A693" t="s">
        <v>3062</v>
      </c>
      <c r="B693" s="5" t="str">
        <f>VLOOKUP(C693,[1]Sheet1!$C$2:$D$4112,2,FALSE)</f>
        <v>cell wall and cell processes</v>
      </c>
      <c r="C693" t="s">
        <v>3065</v>
      </c>
      <c r="D693" t="s">
        <v>3063</v>
      </c>
      <c r="E693" t="s">
        <v>3064</v>
      </c>
      <c r="F693">
        <v>45.866</v>
      </c>
      <c r="G693">
        <v>7.9</v>
      </c>
      <c r="H693">
        <v>20.088760000000001</v>
      </c>
      <c r="I693">
        <v>19.58315</v>
      </c>
      <c r="J693">
        <v>19.0533</v>
      </c>
      <c r="K693">
        <v>18.055209999999999</v>
      </c>
      <c r="L693">
        <v>18.733070000000001</v>
      </c>
      <c r="M693">
        <v>18.531659999999999</v>
      </c>
      <c r="N693">
        <v>19.045719999999999</v>
      </c>
      <c r="O693">
        <v>18.499300000000002</v>
      </c>
      <c r="P693">
        <v>18.984390000000001</v>
      </c>
      <c r="Q693">
        <v>17.671029999999998</v>
      </c>
      <c r="R693">
        <v>18.4314</v>
      </c>
      <c r="S693">
        <v>19.075690000000002</v>
      </c>
      <c r="T693">
        <v>2</v>
      </c>
      <c r="U693">
        <v>1</v>
      </c>
      <c r="V693">
        <v>0</v>
      </c>
      <c r="W693">
        <v>1</v>
      </c>
      <c r="X693">
        <v>1</v>
      </c>
      <c r="Y693">
        <v>0</v>
      </c>
      <c r="Z693">
        <v>1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1</v>
      </c>
      <c r="AG693">
        <v>0</v>
      </c>
      <c r="AH693">
        <v>3.8736999999999999</v>
      </c>
    </row>
    <row r="694" spans="1:34">
      <c r="A694" t="s">
        <v>3066</v>
      </c>
      <c r="B694" s="5" t="str">
        <f>VLOOKUP(C694,[1]Sheet1!$C$2:$D$4112,2,FALSE)</f>
        <v>intermediary metabolism and respiration</v>
      </c>
      <c r="C694" t="s">
        <v>3069</v>
      </c>
      <c r="D694" t="s">
        <v>3067</v>
      </c>
      <c r="E694" t="s">
        <v>3068</v>
      </c>
      <c r="F694">
        <v>28.524000000000001</v>
      </c>
      <c r="G694">
        <v>29.9</v>
      </c>
      <c r="H694">
        <v>21.964659999999999</v>
      </c>
      <c r="I694">
        <v>21.759309999999999</v>
      </c>
      <c r="J694">
        <v>21.964479999999998</v>
      </c>
      <c r="K694">
        <v>23.99455</v>
      </c>
      <c r="L694">
        <v>21.059729999999998</v>
      </c>
      <c r="M694">
        <v>23.514610000000001</v>
      </c>
      <c r="N694">
        <v>21.143270000000001</v>
      </c>
      <c r="O694">
        <v>23.315480000000001</v>
      </c>
      <c r="P694">
        <v>21.87031</v>
      </c>
      <c r="Q694">
        <v>22.446999999999999</v>
      </c>
      <c r="R694">
        <v>22.78931</v>
      </c>
      <c r="S694">
        <v>20.896000000000001</v>
      </c>
      <c r="T694">
        <v>6</v>
      </c>
      <c r="U694">
        <v>2</v>
      </c>
      <c r="V694">
        <v>3</v>
      </c>
      <c r="W694">
        <v>2</v>
      </c>
      <c r="X694">
        <v>5</v>
      </c>
      <c r="Y694">
        <v>3</v>
      </c>
      <c r="Z694">
        <v>4</v>
      </c>
      <c r="AA694">
        <v>3</v>
      </c>
      <c r="AB694">
        <v>4</v>
      </c>
      <c r="AC694">
        <v>3</v>
      </c>
      <c r="AD694">
        <v>3</v>
      </c>
      <c r="AE694">
        <v>4</v>
      </c>
      <c r="AF694">
        <v>5</v>
      </c>
      <c r="AG694">
        <v>0</v>
      </c>
      <c r="AH694">
        <v>16.405000000000001</v>
      </c>
    </row>
    <row r="695" spans="1:34">
      <c r="A695" t="s">
        <v>3070</v>
      </c>
      <c r="B695" s="5" t="str">
        <f>VLOOKUP(C695,[1]Sheet1!$C$2:$D$4112,2,FALSE)</f>
        <v>intermediary metabolism and respiration</v>
      </c>
      <c r="C695" t="s">
        <v>3073</v>
      </c>
      <c r="D695" t="s">
        <v>3071</v>
      </c>
      <c r="E695" t="s">
        <v>3072</v>
      </c>
      <c r="F695">
        <v>25.786999999999999</v>
      </c>
      <c r="G695">
        <v>61.6</v>
      </c>
      <c r="H695">
        <v>23.507490000000001</v>
      </c>
      <c r="I695">
        <v>25.33933</v>
      </c>
      <c r="J695">
        <v>24.802430000000001</v>
      </c>
      <c r="K695">
        <v>24.348269999999999</v>
      </c>
      <c r="L695">
        <v>22.706869999999999</v>
      </c>
      <c r="M695">
        <v>25.15081</v>
      </c>
      <c r="N695">
        <v>26.006689999999999</v>
      </c>
      <c r="O695">
        <v>24.30452</v>
      </c>
      <c r="P695">
        <v>24.702290000000001</v>
      </c>
      <c r="Q695">
        <v>25.220410000000001</v>
      </c>
      <c r="R695">
        <v>25.441739999999999</v>
      </c>
      <c r="S695">
        <v>23.523489999999999</v>
      </c>
      <c r="T695">
        <v>9</v>
      </c>
      <c r="U695">
        <v>5</v>
      </c>
      <c r="V695">
        <v>5</v>
      </c>
      <c r="W695">
        <v>7</v>
      </c>
      <c r="X695">
        <v>5</v>
      </c>
      <c r="Y695">
        <v>7</v>
      </c>
      <c r="Z695">
        <v>5</v>
      </c>
      <c r="AA695">
        <v>3</v>
      </c>
      <c r="AB695">
        <v>4</v>
      </c>
      <c r="AC695">
        <v>5</v>
      </c>
      <c r="AD695">
        <v>5</v>
      </c>
      <c r="AE695">
        <v>8</v>
      </c>
      <c r="AF695">
        <v>5</v>
      </c>
      <c r="AG695">
        <v>0</v>
      </c>
      <c r="AH695">
        <v>112.98</v>
      </c>
    </row>
    <row r="696" spans="1:34">
      <c r="A696" t="s">
        <v>3074</v>
      </c>
      <c r="B696" s="5" t="str">
        <f>VLOOKUP(C696,[1]Sheet1!$C$2:$D$4112,2,FALSE)</f>
        <v>Conserved hypotheticals</v>
      </c>
      <c r="C696" t="s">
        <v>3077</v>
      </c>
      <c r="D696" t="s">
        <v>3075</v>
      </c>
      <c r="E696" t="s">
        <v>3076</v>
      </c>
      <c r="F696">
        <v>9.8619000000000003</v>
      </c>
      <c r="G696">
        <v>94.1</v>
      </c>
      <c r="H696">
        <v>18.770900000000001</v>
      </c>
      <c r="I696">
        <v>21.580950000000001</v>
      </c>
      <c r="J696">
        <v>20.33821</v>
      </c>
      <c r="K696">
        <v>19.072050000000001</v>
      </c>
      <c r="L696">
        <v>19.926580000000001</v>
      </c>
      <c r="M696">
        <v>20.154620000000001</v>
      </c>
      <c r="N696">
        <v>21.607559999999999</v>
      </c>
      <c r="O696">
        <v>19.157550000000001</v>
      </c>
      <c r="P696">
        <v>20.756920000000001</v>
      </c>
      <c r="Q696">
        <v>19.568490000000001</v>
      </c>
      <c r="R696">
        <v>22.932469999999999</v>
      </c>
      <c r="S696">
        <v>18.119810000000001</v>
      </c>
      <c r="T696">
        <v>5</v>
      </c>
      <c r="U696">
        <v>1</v>
      </c>
      <c r="V696">
        <v>3</v>
      </c>
      <c r="W696">
        <v>2</v>
      </c>
      <c r="X696">
        <v>0</v>
      </c>
      <c r="Y696">
        <v>3</v>
      </c>
      <c r="Z696">
        <v>2</v>
      </c>
      <c r="AA696">
        <v>2</v>
      </c>
      <c r="AB696">
        <v>1</v>
      </c>
      <c r="AC696">
        <v>1</v>
      </c>
      <c r="AD696">
        <v>1</v>
      </c>
      <c r="AE696">
        <v>4</v>
      </c>
      <c r="AF696">
        <v>0</v>
      </c>
      <c r="AG696">
        <v>0</v>
      </c>
      <c r="AH696">
        <v>19.888000000000002</v>
      </c>
    </row>
    <row r="697" spans="1:34">
      <c r="A697" t="s">
        <v>3078</v>
      </c>
      <c r="B697" s="5" t="str">
        <f>VLOOKUP(C697,[1]Sheet1!$C$2:$D$4112,2,FALSE)</f>
        <v>intermediary metabolism and respiration</v>
      </c>
      <c r="C697" t="s">
        <v>3081</v>
      </c>
      <c r="D697" t="s">
        <v>3079</v>
      </c>
      <c r="E697" t="s">
        <v>3080</v>
      </c>
      <c r="F697">
        <v>39.972999999999999</v>
      </c>
      <c r="G697">
        <v>58.2</v>
      </c>
      <c r="H697">
        <v>21.87</v>
      </c>
      <c r="I697">
        <v>24.97898</v>
      </c>
      <c r="J697">
        <v>22.772210000000001</v>
      </c>
      <c r="K697">
        <v>21.651669999999999</v>
      </c>
      <c r="L697">
        <v>24.125340000000001</v>
      </c>
      <c r="M697">
        <v>22.562629999999999</v>
      </c>
      <c r="N697">
        <v>24.896609999999999</v>
      </c>
      <c r="O697">
        <v>23.34028</v>
      </c>
      <c r="P697">
        <v>22.33475</v>
      </c>
      <c r="Q697">
        <v>22.61149</v>
      </c>
      <c r="R697">
        <v>22.4663</v>
      </c>
      <c r="S697">
        <v>21.725629999999999</v>
      </c>
      <c r="T697">
        <v>11</v>
      </c>
      <c r="U697">
        <v>5</v>
      </c>
      <c r="V697">
        <v>4</v>
      </c>
      <c r="W697">
        <v>7</v>
      </c>
      <c r="X697">
        <v>4</v>
      </c>
      <c r="Y697">
        <v>10</v>
      </c>
      <c r="Z697">
        <v>7</v>
      </c>
      <c r="AA697">
        <v>5</v>
      </c>
      <c r="AB697">
        <v>5</v>
      </c>
      <c r="AC697">
        <v>3</v>
      </c>
      <c r="AD697">
        <v>4</v>
      </c>
      <c r="AE697">
        <v>4</v>
      </c>
      <c r="AF697">
        <v>4</v>
      </c>
      <c r="AG697">
        <v>0</v>
      </c>
      <c r="AH697">
        <v>53.237000000000002</v>
      </c>
    </row>
    <row r="698" spans="1:34">
      <c r="A698" t="s">
        <v>3082</v>
      </c>
      <c r="B698" s="5" t="str">
        <f>VLOOKUP(C698,[1]Sheet1!$C$2:$D$4112,2,FALSE)</f>
        <v>Regulatory proteins</v>
      </c>
      <c r="C698" t="s">
        <v>3085</v>
      </c>
      <c r="D698" t="s">
        <v>3083</v>
      </c>
      <c r="E698" t="s">
        <v>3084</v>
      </c>
      <c r="F698">
        <v>25.661000000000001</v>
      </c>
      <c r="G698">
        <v>30.4</v>
      </c>
      <c r="H698">
        <v>20.688849999999999</v>
      </c>
      <c r="I698">
        <v>19.48977</v>
      </c>
      <c r="J698">
        <v>20.208839999999999</v>
      </c>
      <c r="K698">
        <v>20.105969999999999</v>
      </c>
      <c r="L698">
        <v>18.87912</v>
      </c>
      <c r="M698">
        <v>20.093779999999999</v>
      </c>
      <c r="N698">
        <v>18.94782</v>
      </c>
      <c r="O698">
        <v>21.312740000000002</v>
      </c>
      <c r="P698">
        <v>20.12452</v>
      </c>
      <c r="Q698">
        <v>21.466329999999999</v>
      </c>
      <c r="R698">
        <v>18.984400000000001</v>
      </c>
      <c r="S698">
        <v>19.199490000000001</v>
      </c>
      <c r="T698">
        <v>5</v>
      </c>
      <c r="U698">
        <v>2</v>
      </c>
      <c r="V698">
        <v>1</v>
      </c>
      <c r="W698">
        <v>2</v>
      </c>
      <c r="X698">
        <v>1</v>
      </c>
      <c r="Y698">
        <v>1</v>
      </c>
      <c r="Z698">
        <v>5</v>
      </c>
      <c r="AA698">
        <v>1</v>
      </c>
      <c r="AB698">
        <v>2</v>
      </c>
      <c r="AC698">
        <v>2</v>
      </c>
      <c r="AD698">
        <v>1</v>
      </c>
      <c r="AE698">
        <v>4</v>
      </c>
      <c r="AF698">
        <v>1</v>
      </c>
      <c r="AG698">
        <v>0</v>
      </c>
      <c r="AH698">
        <v>21.036000000000001</v>
      </c>
    </row>
    <row r="699" spans="1:34">
      <c r="A699" t="s">
        <v>3086</v>
      </c>
      <c r="B699" s="5" t="str">
        <f>VLOOKUP(C699,[1]Sheet1!$C$2:$D$4112,2,FALSE)</f>
        <v>lipid metabolism</v>
      </c>
      <c r="C699" t="s">
        <v>3089</v>
      </c>
      <c r="D699" t="s">
        <v>3087</v>
      </c>
      <c r="E699" t="s">
        <v>3088</v>
      </c>
      <c r="F699">
        <v>71.474999999999994</v>
      </c>
      <c r="G699">
        <v>20.9</v>
      </c>
      <c r="H699">
        <v>21.997240000000001</v>
      </c>
      <c r="I699">
        <v>22.96979</v>
      </c>
      <c r="J699">
        <v>22.77121</v>
      </c>
      <c r="K699">
        <v>21.906680000000001</v>
      </c>
      <c r="L699">
        <v>16.073039999999999</v>
      </c>
      <c r="M699">
        <v>21.479610000000001</v>
      </c>
      <c r="N699">
        <v>22.859729999999999</v>
      </c>
      <c r="O699">
        <v>22.177759999999999</v>
      </c>
      <c r="P699">
        <v>22.000450000000001</v>
      </c>
      <c r="Q699">
        <v>22.214569999999998</v>
      </c>
      <c r="R699">
        <v>21.662710000000001</v>
      </c>
      <c r="S699">
        <v>22.186070000000001</v>
      </c>
      <c r="T699">
        <v>8</v>
      </c>
      <c r="U699">
        <v>2</v>
      </c>
      <c r="V699">
        <v>4</v>
      </c>
      <c r="W699">
        <v>5</v>
      </c>
      <c r="X699">
        <v>5</v>
      </c>
      <c r="Y699">
        <v>2</v>
      </c>
      <c r="Z699">
        <v>5</v>
      </c>
      <c r="AA699">
        <v>3</v>
      </c>
      <c r="AB699">
        <v>2</v>
      </c>
      <c r="AC699">
        <v>3</v>
      </c>
      <c r="AD699">
        <v>3</v>
      </c>
      <c r="AE699">
        <v>3</v>
      </c>
      <c r="AF699">
        <v>3</v>
      </c>
      <c r="AG699">
        <v>0</v>
      </c>
      <c r="AH699">
        <v>22.158999999999999</v>
      </c>
    </row>
    <row r="700" spans="1:34">
      <c r="A700" t="s">
        <v>3090</v>
      </c>
      <c r="B700" s="5" t="str">
        <f>VLOOKUP(C700,[1]Sheet1!$C$2:$D$4112,2,FALSE)</f>
        <v>Conserved hypotheticals</v>
      </c>
      <c r="C700" t="s">
        <v>3092</v>
      </c>
      <c r="D700" t="s">
        <v>3091</v>
      </c>
      <c r="E700" t="s">
        <v>195</v>
      </c>
      <c r="F700">
        <v>20.872</v>
      </c>
      <c r="G700">
        <v>55.9</v>
      </c>
      <c r="H700">
        <v>23.790939999999999</v>
      </c>
      <c r="I700">
        <v>25.270099999999999</v>
      </c>
      <c r="J700">
        <v>23.969830000000002</v>
      </c>
      <c r="K700">
        <v>23.693809999999999</v>
      </c>
      <c r="L700">
        <v>24.31015</v>
      </c>
      <c r="M700">
        <v>25.747779999999999</v>
      </c>
      <c r="N700">
        <v>24.968340000000001</v>
      </c>
      <c r="O700">
        <v>23.945920000000001</v>
      </c>
      <c r="P700">
        <v>24.524619999999999</v>
      </c>
      <c r="Q700">
        <v>24.173410000000001</v>
      </c>
      <c r="R700">
        <v>24.44575</v>
      </c>
      <c r="S700">
        <v>22.164809999999999</v>
      </c>
      <c r="T700">
        <v>8</v>
      </c>
      <c r="U700">
        <v>5</v>
      </c>
      <c r="V700">
        <v>2</v>
      </c>
      <c r="W700">
        <v>5</v>
      </c>
      <c r="X700">
        <v>5</v>
      </c>
      <c r="Y700">
        <v>6</v>
      </c>
      <c r="Z700">
        <v>5</v>
      </c>
      <c r="AA700">
        <v>3</v>
      </c>
      <c r="AB700">
        <v>4</v>
      </c>
      <c r="AC700">
        <v>3</v>
      </c>
      <c r="AD700">
        <v>3</v>
      </c>
      <c r="AE700">
        <v>5</v>
      </c>
      <c r="AF700">
        <v>6</v>
      </c>
      <c r="AG700">
        <v>0</v>
      </c>
      <c r="AH700">
        <v>72.015000000000001</v>
      </c>
    </row>
    <row r="701" spans="1:34">
      <c r="A701" t="s">
        <v>3093</v>
      </c>
      <c r="B701" s="5" t="str">
        <f>VLOOKUP(C701,[1]Sheet1!$C$2:$D$4112,2,FALSE)</f>
        <v>Conserved hypotheticals</v>
      </c>
      <c r="C701" t="s">
        <v>3096</v>
      </c>
      <c r="D701" t="s">
        <v>3094</v>
      </c>
      <c r="E701" t="s">
        <v>3095</v>
      </c>
      <c r="F701">
        <v>28.89</v>
      </c>
      <c r="G701">
        <v>46.2</v>
      </c>
      <c r="H701">
        <v>21.527740000000001</v>
      </c>
      <c r="I701">
        <v>21.62426</v>
      </c>
      <c r="J701">
        <v>21.40691</v>
      </c>
      <c r="K701">
        <v>23.118580000000001</v>
      </c>
      <c r="L701">
        <v>22.244260000000001</v>
      </c>
      <c r="M701">
        <v>22.647069999999999</v>
      </c>
      <c r="N701">
        <v>21.972639999999998</v>
      </c>
      <c r="O701">
        <v>22.25384</v>
      </c>
      <c r="P701">
        <v>21.98197</v>
      </c>
      <c r="Q701">
        <v>18.914200000000001</v>
      </c>
      <c r="R701">
        <v>21.820650000000001</v>
      </c>
      <c r="S701">
        <v>19.845020000000002</v>
      </c>
      <c r="T701">
        <v>9</v>
      </c>
      <c r="U701">
        <v>1</v>
      </c>
      <c r="V701">
        <v>1</v>
      </c>
      <c r="W701">
        <v>2</v>
      </c>
      <c r="X701">
        <v>7</v>
      </c>
      <c r="Y701">
        <v>5</v>
      </c>
      <c r="Z701">
        <v>3</v>
      </c>
      <c r="AA701">
        <v>1</v>
      </c>
      <c r="AB701">
        <v>4</v>
      </c>
      <c r="AC701">
        <v>2</v>
      </c>
      <c r="AD701">
        <v>2</v>
      </c>
      <c r="AE701">
        <v>3</v>
      </c>
      <c r="AF701">
        <v>1</v>
      </c>
      <c r="AG701">
        <v>0</v>
      </c>
      <c r="AH701">
        <v>24.135000000000002</v>
      </c>
    </row>
    <row r="702" spans="1:34">
      <c r="A702" t="s">
        <v>3097</v>
      </c>
      <c r="B702" s="5" t="str">
        <f>VLOOKUP(C702,[1]Sheet1!$C$2:$D$4112,2,FALSE)</f>
        <v>intermediary metabolism and respiration</v>
      </c>
      <c r="C702" t="s">
        <v>3100</v>
      </c>
      <c r="D702" t="s">
        <v>3098</v>
      </c>
      <c r="E702" t="s">
        <v>3099</v>
      </c>
      <c r="F702">
        <v>28.49</v>
      </c>
      <c r="G702">
        <v>22.7</v>
      </c>
      <c r="H702">
        <v>24.218969999999999</v>
      </c>
      <c r="I702">
        <v>22.57939</v>
      </c>
      <c r="J702">
        <v>24.561330000000002</v>
      </c>
      <c r="K702">
        <v>23.332789999999999</v>
      </c>
      <c r="L702">
        <v>17.947759999999999</v>
      </c>
      <c r="M702">
        <v>24.466940000000001</v>
      </c>
      <c r="N702">
        <v>23.008230000000001</v>
      </c>
      <c r="O702">
        <v>23.27327</v>
      </c>
      <c r="P702">
        <v>24.119019999999999</v>
      </c>
      <c r="Q702">
        <v>23.037130000000001</v>
      </c>
      <c r="R702">
        <v>22.387250000000002</v>
      </c>
      <c r="S702">
        <v>21.644819999999999</v>
      </c>
      <c r="T702">
        <v>4</v>
      </c>
      <c r="U702">
        <v>2</v>
      </c>
      <c r="V702">
        <v>2</v>
      </c>
      <c r="W702">
        <v>4</v>
      </c>
      <c r="X702">
        <v>3</v>
      </c>
      <c r="Y702">
        <v>1</v>
      </c>
      <c r="Z702">
        <v>3</v>
      </c>
      <c r="AA702">
        <v>2</v>
      </c>
      <c r="AB702">
        <v>3</v>
      </c>
      <c r="AC702">
        <v>2</v>
      </c>
      <c r="AD702">
        <v>2</v>
      </c>
      <c r="AE702">
        <v>2</v>
      </c>
      <c r="AF702">
        <v>2</v>
      </c>
      <c r="AG702">
        <v>0</v>
      </c>
      <c r="AH702">
        <v>71.38</v>
      </c>
    </row>
    <row r="703" spans="1:34">
      <c r="A703" t="s">
        <v>3101</v>
      </c>
      <c r="B703" s="5" t="str">
        <f>VLOOKUP(C703,[1]Sheet1!$C$2:$D$4112,2,FALSE)</f>
        <v>cell wall and cell processes</v>
      </c>
      <c r="C703" t="s">
        <v>3104</v>
      </c>
      <c r="D703" t="s">
        <v>3102</v>
      </c>
      <c r="E703" t="s">
        <v>3103</v>
      </c>
      <c r="F703">
        <v>66.129000000000005</v>
      </c>
      <c r="G703">
        <v>25.5</v>
      </c>
      <c r="H703">
        <v>20.699729999999999</v>
      </c>
      <c r="I703">
        <v>21.957840000000001</v>
      </c>
      <c r="J703">
        <v>21.01577</v>
      </c>
      <c r="K703">
        <v>21.66865</v>
      </c>
      <c r="L703">
        <v>22.020119999999999</v>
      </c>
      <c r="M703">
        <v>23.510269999999998</v>
      </c>
      <c r="N703">
        <v>19.303660000000001</v>
      </c>
      <c r="O703">
        <v>21.37846</v>
      </c>
      <c r="P703">
        <v>19.04693</v>
      </c>
      <c r="Q703">
        <v>22.016449999999999</v>
      </c>
      <c r="R703">
        <v>23.310359999999999</v>
      </c>
      <c r="S703">
        <v>20.404160000000001</v>
      </c>
      <c r="T703">
        <v>15</v>
      </c>
      <c r="U703">
        <v>2</v>
      </c>
      <c r="V703">
        <v>4</v>
      </c>
      <c r="W703">
        <v>4</v>
      </c>
      <c r="X703">
        <v>7</v>
      </c>
      <c r="Y703">
        <v>11</v>
      </c>
      <c r="Z703">
        <v>6</v>
      </c>
      <c r="AA703">
        <v>1</v>
      </c>
      <c r="AB703">
        <v>5</v>
      </c>
      <c r="AC703">
        <v>1</v>
      </c>
      <c r="AD703">
        <v>4</v>
      </c>
      <c r="AE703">
        <v>6</v>
      </c>
      <c r="AF703">
        <v>3</v>
      </c>
      <c r="AG703">
        <v>0</v>
      </c>
      <c r="AH703">
        <v>67.617999999999995</v>
      </c>
    </row>
    <row r="704" spans="1:34">
      <c r="A704" t="s">
        <v>3105</v>
      </c>
      <c r="B704" s="5" t="str">
        <f>VLOOKUP(C704,[1]Sheet1!$C$2:$D$4112,2,FALSE)</f>
        <v>intermediary metabolism and respiration</v>
      </c>
      <c r="C704" t="s">
        <v>3108</v>
      </c>
      <c r="D704" t="s">
        <v>3106</v>
      </c>
      <c r="E704" t="s">
        <v>3107</v>
      </c>
      <c r="F704">
        <v>6.9036</v>
      </c>
      <c r="G704">
        <v>74.599999999999994</v>
      </c>
      <c r="H704">
        <v>18.330110000000001</v>
      </c>
      <c r="I704">
        <v>19.31625</v>
      </c>
      <c r="J704">
        <v>18.180700000000002</v>
      </c>
      <c r="K704">
        <v>18.428850000000001</v>
      </c>
      <c r="L704">
        <v>20.776679999999999</v>
      </c>
      <c r="M704">
        <v>19.338229999999999</v>
      </c>
      <c r="N704">
        <v>22.143699999999999</v>
      </c>
      <c r="O704">
        <v>19.347380000000001</v>
      </c>
      <c r="P704">
        <v>18.935860000000002</v>
      </c>
      <c r="Q704">
        <v>19.3371</v>
      </c>
      <c r="R704">
        <v>22.011780000000002</v>
      </c>
      <c r="S704">
        <v>22.178650000000001</v>
      </c>
      <c r="T704">
        <v>2</v>
      </c>
      <c r="U704">
        <v>0</v>
      </c>
      <c r="V704">
        <v>1</v>
      </c>
      <c r="W704">
        <v>0</v>
      </c>
      <c r="X704">
        <v>1</v>
      </c>
      <c r="Y704">
        <v>2</v>
      </c>
      <c r="Z704">
        <v>1</v>
      </c>
      <c r="AA704">
        <v>2</v>
      </c>
      <c r="AB704">
        <v>0</v>
      </c>
      <c r="AC704">
        <v>1</v>
      </c>
      <c r="AD704">
        <v>0</v>
      </c>
      <c r="AE704">
        <v>2</v>
      </c>
      <c r="AF704">
        <v>2</v>
      </c>
      <c r="AG704">
        <v>0</v>
      </c>
      <c r="AH704">
        <v>25.472000000000001</v>
      </c>
    </row>
    <row r="705" spans="1:34">
      <c r="A705" t="s">
        <v>3109</v>
      </c>
      <c r="B705" s="5" t="str">
        <f>VLOOKUP(C705,[1]Sheet1!$C$2:$D$4112,2,FALSE)</f>
        <v>intermediary metabolism and respiration</v>
      </c>
      <c r="C705" t="s">
        <v>3112</v>
      </c>
      <c r="D705" t="s">
        <v>3110</v>
      </c>
      <c r="E705" t="s">
        <v>3111</v>
      </c>
      <c r="F705">
        <v>29.686</v>
      </c>
      <c r="G705">
        <v>12</v>
      </c>
      <c r="H705">
        <v>19.680209999999999</v>
      </c>
      <c r="I705">
        <v>18.106760000000001</v>
      </c>
      <c r="J705">
        <v>16.15673</v>
      </c>
      <c r="K705">
        <v>18.11477</v>
      </c>
      <c r="L705">
        <v>18.753050000000002</v>
      </c>
      <c r="M705">
        <v>17.217790000000001</v>
      </c>
      <c r="N705">
        <v>19.110520000000001</v>
      </c>
      <c r="O705">
        <v>16.92428</v>
      </c>
      <c r="P705">
        <v>17.074729999999999</v>
      </c>
      <c r="Q705">
        <v>19.602460000000001</v>
      </c>
      <c r="R705">
        <v>16.956399999999999</v>
      </c>
      <c r="S705">
        <v>17.43676</v>
      </c>
      <c r="T705">
        <v>3</v>
      </c>
      <c r="U705">
        <v>1</v>
      </c>
      <c r="V705">
        <v>1</v>
      </c>
      <c r="W705">
        <v>1</v>
      </c>
      <c r="X705">
        <v>2</v>
      </c>
      <c r="Y705">
        <v>1</v>
      </c>
      <c r="Z705">
        <v>1</v>
      </c>
      <c r="AA705">
        <v>0</v>
      </c>
      <c r="AB705">
        <v>2</v>
      </c>
      <c r="AC705">
        <v>1</v>
      </c>
      <c r="AD705">
        <v>0</v>
      </c>
      <c r="AE705">
        <v>2</v>
      </c>
      <c r="AF705">
        <v>1</v>
      </c>
      <c r="AG705">
        <v>0</v>
      </c>
      <c r="AH705">
        <v>6.0549999999999997</v>
      </c>
    </row>
    <row r="706" spans="1:34">
      <c r="A706" t="s">
        <v>3113</v>
      </c>
      <c r="B706" s="5" t="str">
        <f>VLOOKUP(C706,[1]Sheet1!$C$2:$D$4112,2,FALSE)</f>
        <v>intermediary metabolism and respiration</v>
      </c>
      <c r="C706" t="s">
        <v>3116</v>
      </c>
      <c r="D706" t="s">
        <v>3114</v>
      </c>
      <c r="E706" t="s">
        <v>3115</v>
      </c>
      <c r="F706">
        <v>11.839</v>
      </c>
      <c r="G706">
        <v>37</v>
      </c>
      <c r="H706">
        <v>20.212050000000001</v>
      </c>
      <c r="I706">
        <v>18.956479999999999</v>
      </c>
      <c r="J706">
        <v>20.24203</v>
      </c>
      <c r="K706">
        <v>18.618130000000001</v>
      </c>
      <c r="L706">
        <v>23.982769999999999</v>
      </c>
      <c r="M706">
        <v>20.186409999999999</v>
      </c>
      <c r="N706">
        <v>20.622479999999999</v>
      </c>
      <c r="O706">
        <v>19.075869999999998</v>
      </c>
      <c r="P706">
        <v>19.679169999999999</v>
      </c>
      <c r="Q706">
        <v>18.769919999999999</v>
      </c>
      <c r="R706">
        <v>19.942489999999999</v>
      </c>
      <c r="S706">
        <v>21.27787</v>
      </c>
      <c r="T706">
        <v>3</v>
      </c>
      <c r="U706">
        <v>3</v>
      </c>
      <c r="V706">
        <v>2</v>
      </c>
      <c r="W706">
        <v>2</v>
      </c>
      <c r="X706">
        <v>3</v>
      </c>
      <c r="Y706">
        <v>3</v>
      </c>
      <c r="Z706">
        <v>3</v>
      </c>
      <c r="AA706">
        <v>2</v>
      </c>
      <c r="AB706">
        <v>1</v>
      </c>
      <c r="AC706">
        <v>2</v>
      </c>
      <c r="AD706">
        <v>1</v>
      </c>
      <c r="AE706">
        <v>3</v>
      </c>
      <c r="AF706">
        <v>2</v>
      </c>
      <c r="AG706">
        <v>0</v>
      </c>
      <c r="AH706">
        <v>152.63999999999999</v>
      </c>
    </row>
    <row r="707" spans="1:34">
      <c r="A707" t="s">
        <v>3117</v>
      </c>
      <c r="B707" s="5" t="str">
        <f>VLOOKUP(C707,[1]Sheet1!$C$2:$D$4112,2,FALSE)</f>
        <v>intermediary metabolism and respiration</v>
      </c>
      <c r="C707" t="s">
        <v>3120</v>
      </c>
      <c r="D707" t="s">
        <v>3118</v>
      </c>
      <c r="E707" t="s">
        <v>3119</v>
      </c>
      <c r="F707">
        <v>55.859000000000002</v>
      </c>
      <c r="G707">
        <v>35.799999999999997</v>
      </c>
      <c r="H707">
        <v>21.490819999999999</v>
      </c>
      <c r="I707">
        <v>21.892230000000001</v>
      </c>
      <c r="J707">
        <v>22.71087</v>
      </c>
      <c r="K707">
        <v>22.304659999999998</v>
      </c>
      <c r="L707">
        <v>20.136959999999998</v>
      </c>
      <c r="M707">
        <v>23.237439999999999</v>
      </c>
      <c r="N707">
        <v>22.223199999999999</v>
      </c>
      <c r="O707">
        <v>21.734300000000001</v>
      </c>
      <c r="P707">
        <v>22.355789999999999</v>
      </c>
      <c r="Q707">
        <v>22.103770000000001</v>
      </c>
      <c r="R707">
        <v>23.37172</v>
      </c>
      <c r="S707">
        <v>21.561789999999998</v>
      </c>
      <c r="T707">
        <v>12</v>
      </c>
      <c r="U707">
        <v>4</v>
      </c>
      <c r="V707">
        <v>3</v>
      </c>
      <c r="W707">
        <v>7</v>
      </c>
      <c r="X707">
        <v>6</v>
      </c>
      <c r="Y707">
        <v>5</v>
      </c>
      <c r="Z707">
        <v>5</v>
      </c>
      <c r="AA707">
        <v>3</v>
      </c>
      <c r="AB707">
        <v>4</v>
      </c>
      <c r="AC707">
        <v>4</v>
      </c>
      <c r="AD707">
        <v>4</v>
      </c>
      <c r="AE707">
        <v>9</v>
      </c>
      <c r="AF707">
        <v>5</v>
      </c>
      <c r="AG707">
        <v>0</v>
      </c>
      <c r="AH707">
        <v>73.338999999999999</v>
      </c>
    </row>
    <row r="708" spans="1:34">
      <c r="A708" t="s">
        <v>3121</v>
      </c>
      <c r="B708" s="5" t="str">
        <f>VLOOKUP(C708,[1]Sheet1!$C$2:$D$4112,2,FALSE)</f>
        <v>lipid metabolism</v>
      </c>
      <c r="C708" t="s">
        <v>3124</v>
      </c>
      <c r="D708" t="s">
        <v>3122</v>
      </c>
      <c r="E708" t="s">
        <v>3123</v>
      </c>
      <c r="F708">
        <v>41.420999999999999</v>
      </c>
      <c r="G708">
        <v>9.6</v>
      </c>
      <c r="H708">
        <v>18.532330000000002</v>
      </c>
      <c r="I708">
        <v>18.688330000000001</v>
      </c>
      <c r="J708">
        <v>17.948779999999999</v>
      </c>
      <c r="K708">
        <v>19.351990000000001</v>
      </c>
      <c r="L708">
        <v>17.173770000000001</v>
      </c>
      <c r="M708">
        <v>19.665569999999999</v>
      </c>
      <c r="N708">
        <v>19.328240000000001</v>
      </c>
      <c r="O708">
        <v>18.0122</v>
      </c>
      <c r="P708">
        <v>18.050750000000001</v>
      </c>
      <c r="Q708">
        <v>19.695640000000001</v>
      </c>
      <c r="R708">
        <v>18.1435</v>
      </c>
      <c r="S708">
        <v>19.479900000000001</v>
      </c>
      <c r="T708">
        <v>2</v>
      </c>
      <c r="U708">
        <v>1</v>
      </c>
      <c r="V708">
        <v>1</v>
      </c>
      <c r="W708">
        <v>1</v>
      </c>
      <c r="X708">
        <v>2</v>
      </c>
      <c r="Y708">
        <v>1</v>
      </c>
      <c r="Z708">
        <v>2</v>
      </c>
      <c r="AA708">
        <v>1</v>
      </c>
      <c r="AB708">
        <v>1</v>
      </c>
      <c r="AC708">
        <v>1</v>
      </c>
      <c r="AD708">
        <v>1</v>
      </c>
      <c r="AE708">
        <v>2</v>
      </c>
      <c r="AF708">
        <v>1</v>
      </c>
      <c r="AG708">
        <v>0</v>
      </c>
      <c r="AH708">
        <v>9.2758000000000003</v>
      </c>
    </row>
    <row r="709" spans="1:34">
      <c r="A709" t="s">
        <v>3125</v>
      </c>
      <c r="B709" s="5" t="str">
        <f>VLOOKUP(C709,[1]Sheet1!$C$2:$D$4112,2,FALSE)</f>
        <v>Conserved hypotheticals</v>
      </c>
      <c r="C709" t="s">
        <v>3128</v>
      </c>
      <c r="D709" t="s">
        <v>3126</v>
      </c>
      <c r="E709" t="s">
        <v>3127</v>
      </c>
      <c r="F709">
        <v>27.44</v>
      </c>
      <c r="G709">
        <v>30.8</v>
      </c>
      <c r="H709">
        <v>17.725539999999999</v>
      </c>
      <c r="I709">
        <v>21.491399999999999</v>
      </c>
      <c r="J709">
        <v>20.73124</v>
      </c>
      <c r="K709">
        <v>22.600159999999999</v>
      </c>
      <c r="L709">
        <v>20.263850000000001</v>
      </c>
      <c r="M709">
        <v>22.500399999999999</v>
      </c>
      <c r="N709">
        <v>22.649809999999999</v>
      </c>
      <c r="O709">
        <v>21.28951</v>
      </c>
      <c r="P709">
        <v>20.570620000000002</v>
      </c>
      <c r="Q709">
        <v>22.283850000000001</v>
      </c>
      <c r="R709">
        <v>21.856960000000001</v>
      </c>
      <c r="S709">
        <v>21.71565</v>
      </c>
      <c r="T709">
        <v>7</v>
      </c>
      <c r="U709">
        <v>1</v>
      </c>
      <c r="V709">
        <v>3</v>
      </c>
      <c r="W709">
        <v>3</v>
      </c>
      <c r="X709">
        <v>3</v>
      </c>
      <c r="Y709">
        <v>5</v>
      </c>
      <c r="Z709">
        <v>2</v>
      </c>
      <c r="AA709">
        <v>2</v>
      </c>
      <c r="AB709">
        <v>2</v>
      </c>
      <c r="AC709">
        <v>2</v>
      </c>
      <c r="AD709">
        <v>2</v>
      </c>
      <c r="AE709">
        <v>3</v>
      </c>
      <c r="AF709">
        <v>2</v>
      </c>
      <c r="AG709">
        <v>0</v>
      </c>
      <c r="AH709">
        <v>20.260000000000002</v>
      </c>
    </row>
    <row r="710" spans="1:34">
      <c r="A710" t="s">
        <v>3129</v>
      </c>
      <c r="B710" s="5" t="str">
        <f>VLOOKUP(C710,[1]Sheet1!$C$2:$D$4112,2,FALSE)</f>
        <v>intermediary metabolism and respiration</v>
      </c>
      <c r="C710" t="s">
        <v>3132</v>
      </c>
      <c r="D710" t="s">
        <v>3130</v>
      </c>
      <c r="E710" t="s">
        <v>3131</v>
      </c>
      <c r="F710">
        <v>44.460999999999999</v>
      </c>
      <c r="G710">
        <v>34</v>
      </c>
      <c r="H710">
        <v>21.705020000000001</v>
      </c>
      <c r="I710">
        <v>22.828710000000001</v>
      </c>
      <c r="J710">
        <v>22.355979999999999</v>
      </c>
      <c r="K710">
        <v>22.096450000000001</v>
      </c>
      <c r="L710">
        <v>21.95411</v>
      </c>
      <c r="M710">
        <v>22.202490000000001</v>
      </c>
      <c r="N710">
        <v>22.199459999999998</v>
      </c>
      <c r="O710">
        <v>22.14358</v>
      </c>
      <c r="P710">
        <v>21.39791</v>
      </c>
      <c r="Q710">
        <v>22.152699999999999</v>
      </c>
      <c r="R710">
        <v>24.247060000000001</v>
      </c>
      <c r="S710">
        <v>22.542339999999999</v>
      </c>
      <c r="T710">
        <v>9</v>
      </c>
      <c r="U710">
        <v>5</v>
      </c>
      <c r="V710">
        <v>2</v>
      </c>
      <c r="W710">
        <v>7</v>
      </c>
      <c r="X710">
        <v>5</v>
      </c>
      <c r="Y710">
        <v>6</v>
      </c>
      <c r="Z710">
        <v>5</v>
      </c>
      <c r="AA710">
        <v>3</v>
      </c>
      <c r="AB710">
        <v>4</v>
      </c>
      <c r="AC710">
        <v>3</v>
      </c>
      <c r="AD710">
        <v>3</v>
      </c>
      <c r="AE710">
        <v>7</v>
      </c>
      <c r="AF710">
        <v>3</v>
      </c>
      <c r="AG710">
        <v>0</v>
      </c>
      <c r="AH710">
        <v>44.4</v>
      </c>
    </row>
    <row r="711" spans="1:34">
      <c r="A711" t="s">
        <v>3133</v>
      </c>
      <c r="B711" s="5" t="str">
        <f>VLOOKUP(C711,[1]Sheet1!$C$2:$D$4112,2,FALSE)</f>
        <v>intermediary metabolism and respiration</v>
      </c>
      <c r="C711" t="s">
        <v>3136</v>
      </c>
      <c r="D711" t="s">
        <v>3134</v>
      </c>
      <c r="E711" t="s">
        <v>3135</v>
      </c>
      <c r="F711">
        <v>30.890999999999998</v>
      </c>
      <c r="G711">
        <v>47</v>
      </c>
      <c r="H711">
        <v>20.447790000000001</v>
      </c>
      <c r="I711">
        <v>19.16985</v>
      </c>
      <c r="J711">
        <v>21.366019999999999</v>
      </c>
      <c r="K711">
        <v>21.97533</v>
      </c>
      <c r="L711">
        <v>23.35286</v>
      </c>
      <c r="M711">
        <v>20.118069999999999</v>
      </c>
      <c r="N711">
        <v>20.071940000000001</v>
      </c>
      <c r="O711">
        <v>22.015219999999999</v>
      </c>
      <c r="P711">
        <v>18.351980000000001</v>
      </c>
      <c r="Q711">
        <v>22.381499999999999</v>
      </c>
      <c r="R711">
        <v>19.559889999999999</v>
      </c>
      <c r="S711">
        <v>20.297260000000001</v>
      </c>
      <c r="T711">
        <v>10</v>
      </c>
      <c r="U711">
        <v>5</v>
      </c>
      <c r="V711">
        <v>2</v>
      </c>
      <c r="W711">
        <v>7</v>
      </c>
      <c r="X711">
        <v>5</v>
      </c>
      <c r="Y711">
        <v>8</v>
      </c>
      <c r="Z711">
        <v>7</v>
      </c>
      <c r="AA711">
        <v>0</v>
      </c>
      <c r="AB711">
        <v>5</v>
      </c>
      <c r="AC711">
        <v>1</v>
      </c>
      <c r="AD711">
        <v>5</v>
      </c>
      <c r="AE711">
        <v>4</v>
      </c>
      <c r="AF711">
        <v>3</v>
      </c>
      <c r="AG711">
        <v>0</v>
      </c>
      <c r="AH711">
        <v>67.653999999999996</v>
      </c>
    </row>
    <row r="712" spans="1:34">
      <c r="A712" t="s">
        <v>3137</v>
      </c>
      <c r="B712" s="5" t="str">
        <f>VLOOKUP(C712,[1]Sheet1!$C$2:$D$4112,2,FALSE)</f>
        <v>information pathways</v>
      </c>
      <c r="C712" t="s">
        <v>3140</v>
      </c>
      <c r="D712" t="s">
        <v>3138</v>
      </c>
      <c r="E712" t="s">
        <v>3139</v>
      </c>
      <c r="F712">
        <v>61.923000000000002</v>
      </c>
      <c r="G712">
        <v>30.6</v>
      </c>
      <c r="H712">
        <v>21.110569999999999</v>
      </c>
      <c r="I712">
        <v>22.13768</v>
      </c>
      <c r="J712">
        <v>21.491299999999999</v>
      </c>
      <c r="K712">
        <v>22.714359999999999</v>
      </c>
      <c r="L712">
        <v>23.1053</v>
      </c>
      <c r="M712">
        <v>22.34196</v>
      </c>
      <c r="N712">
        <v>22.838999999999999</v>
      </c>
      <c r="O712">
        <v>22.222169999999998</v>
      </c>
      <c r="P712">
        <v>22.23169</v>
      </c>
      <c r="Q712">
        <v>21.888030000000001</v>
      </c>
      <c r="R712">
        <v>22.195409999999999</v>
      </c>
      <c r="S712">
        <v>20.917719999999999</v>
      </c>
      <c r="T712">
        <v>12</v>
      </c>
      <c r="U712">
        <v>2</v>
      </c>
      <c r="V712">
        <v>4</v>
      </c>
      <c r="W712">
        <v>4</v>
      </c>
      <c r="X712">
        <v>6</v>
      </c>
      <c r="Y712">
        <v>7</v>
      </c>
      <c r="Z712">
        <v>4</v>
      </c>
      <c r="AA712">
        <v>3</v>
      </c>
      <c r="AB712">
        <v>3</v>
      </c>
      <c r="AC712">
        <v>2</v>
      </c>
      <c r="AD712">
        <v>3</v>
      </c>
      <c r="AE712">
        <v>4</v>
      </c>
      <c r="AF712">
        <v>3</v>
      </c>
      <c r="AG712">
        <v>0</v>
      </c>
      <c r="AH712">
        <v>80.748000000000005</v>
      </c>
    </row>
    <row r="713" spans="1:34">
      <c r="A713" t="s">
        <v>3141</v>
      </c>
      <c r="B713" s="5" t="str">
        <f>VLOOKUP(C713,[1]Sheet1!$C$2:$D$4112,2,FALSE)</f>
        <v>virulence, detoxification and adaptation</v>
      </c>
      <c r="C713" t="s">
        <v>3144</v>
      </c>
      <c r="D713" t="s">
        <v>3142</v>
      </c>
      <c r="E713" t="s">
        <v>3143</v>
      </c>
      <c r="F713">
        <v>68.591999999999999</v>
      </c>
      <c r="G713">
        <v>52.1</v>
      </c>
      <c r="H713">
        <v>24.859369999999998</v>
      </c>
      <c r="I713">
        <v>24.8811</v>
      </c>
      <c r="J713">
        <v>25.951180000000001</v>
      </c>
      <c r="K713">
        <v>24.402889999999999</v>
      </c>
      <c r="L713">
        <v>22.823139999999999</v>
      </c>
      <c r="M713">
        <v>25.706430000000001</v>
      </c>
      <c r="N713">
        <v>24.081969999999998</v>
      </c>
      <c r="O713">
        <v>22.96895</v>
      </c>
      <c r="P713">
        <v>25.993369999999999</v>
      </c>
      <c r="Q713">
        <v>23.91752</v>
      </c>
      <c r="R713">
        <v>25.472059999999999</v>
      </c>
      <c r="S713">
        <v>22.84451</v>
      </c>
      <c r="T713">
        <v>17</v>
      </c>
      <c r="U713">
        <v>8</v>
      </c>
      <c r="V713">
        <v>6</v>
      </c>
      <c r="W713">
        <v>10</v>
      </c>
      <c r="X713">
        <v>9</v>
      </c>
      <c r="Y713">
        <v>9</v>
      </c>
      <c r="Z713">
        <v>9</v>
      </c>
      <c r="AA713">
        <v>6</v>
      </c>
      <c r="AB713">
        <v>6</v>
      </c>
      <c r="AC713">
        <v>5</v>
      </c>
      <c r="AD713">
        <v>4</v>
      </c>
      <c r="AE713">
        <v>11</v>
      </c>
      <c r="AF713">
        <v>10</v>
      </c>
      <c r="AG713">
        <v>0</v>
      </c>
      <c r="AH713">
        <v>137.15</v>
      </c>
    </row>
    <row r="714" spans="1:34">
      <c r="A714" t="s">
        <v>3145</v>
      </c>
      <c r="B714" s="5" t="str">
        <f>VLOOKUP(C714,[1]Sheet1!$C$2:$D$4112,2,FALSE)</f>
        <v>intermediary metabolism and respiration</v>
      </c>
      <c r="C714" t="s">
        <v>3146</v>
      </c>
      <c r="D714" t="s">
        <v>139</v>
      </c>
      <c r="E714" t="s">
        <v>140</v>
      </c>
      <c r="F714">
        <v>48.432000000000002</v>
      </c>
      <c r="G714">
        <v>15.7</v>
      </c>
      <c r="H714">
        <v>21.968070000000001</v>
      </c>
      <c r="I714">
        <v>19.303789999999999</v>
      </c>
      <c r="J714">
        <v>22.105969999999999</v>
      </c>
      <c r="K714">
        <v>22.001750000000001</v>
      </c>
      <c r="L714">
        <v>21.47016</v>
      </c>
      <c r="M714">
        <v>22.221990000000002</v>
      </c>
      <c r="N714">
        <v>19.656690000000001</v>
      </c>
      <c r="O714">
        <v>19.600629999999999</v>
      </c>
      <c r="P714">
        <v>18.937200000000001</v>
      </c>
      <c r="Q714">
        <v>19.253990000000002</v>
      </c>
      <c r="R714">
        <v>22.196650000000002</v>
      </c>
      <c r="S714">
        <v>18.69698</v>
      </c>
      <c r="T714">
        <v>4</v>
      </c>
      <c r="U714">
        <v>2</v>
      </c>
      <c r="V714">
        <v>0</v>
      </c>
      <c r="W714">
        <v>2</v>
      </c>
      <c r="X714">
        <v>1</v>
      </c>
      <c r="Y714">
        <v>2</v>
      </c>
      <c r="Z714">
        <v>2</v>
      </c>
      <c r="AA714">
        <v>1</v>
      </c>
      <c r="AB714">
        <v>0</v>
      </c>
      <c r="AC714">
        <v>0</v>
      </c>
      <c r="AD714">
        <v>0</v>
      </c>
      <c r="AE714">
        <v>3</v>
      </c>
      <c r="AF714">
        <v>1</v>
      </c>
      <c r="AG714">
        <v>0</v>
      </c>
      <c r="AH714">
        <v>50.838999999999999</v>
      </c>
    </row>
    <row r="715" spans="1:34">
      <c r="A715" t="s">
        <v>3147</v>
      </c>
      <c r="B715" s="5" t="str">
        <f>VLOOKUP(C715,[1]Sheet1!$C$2:$D$4112,2,FALSE)</f>
        <v>intermediary metabolism and respiration</v>
      </c>
      <c r="C715" t="s">
        <v>3150</v>
      </c>
      <c r="D715" t="s">
        <v>3148</v>
      </c>
      <c r="E715" t="s">
        <v>3149</v>
      </c>
      <c r="F715">
        <v>42.034999999999997</v>
      </c>
      <c r="G715">
        <v>24.7</v>
      </c>
      <c r="H715">
        <v>20.260259999999999</v>
      </c>
      <c r="I715">
        <v>18.086210000000001</v>
      </c>
      <c r="J715">
        <v>18.207190000000001</v>
      </c>
      <c r="K715">
        <v>19.669619999999998</v>
      </c>
      <c r="L715">
        <v>18.598230000000001</v>
      </c>
      <c r="M715">
        <v>21.082909999999998</v>
      </c>
      <c r="N715">
        <v>19.31776</v>
      </c>
      <c r="O715">
        <v>19.493030000000001</v>
      </c>
      <c r="P715">
        <v>18.70478</v>
      </c>
      <c r="Q715">
        <v>20.360479999999999</v>
      </c>
      <c r="R715">
        <v>21.123380000000001</v>
      </c>
      <c r="S715">
        <v>19.598240000000001</v>
      </c>
      <c r="T715">
        <v>6</v>
      </c>
      <c r="U715">
        <v>2</v>
      </c>
      <c r="V715">
        <v>1</v>
      </c>
      <c r="W715">
        <v>2</v>
      </c>
      <c r="X715">
        <v>3</v>
      </c>
      <c r="Y715">
        <v>4</v>
      </c>
      <c r="Z715">
        <v>4</v>
      </c>
      <c r="AA715">
        <v>0</v>
      </c>
      <c r="AB715">
        <v>0</v>
      </c>
      <c r="AC715">
        <v>1</v>
      </c>
      <c r="AD715">
        <v>0</v>
      </c>
      <c r="AE715">
        <v>2</v>
      </c>
      <c r="AF715">
        <v>1</v>
      </c>
      <c r="AG715">
        <v>0</v>
      </c>
      <c r="AH715">
        <v>30.568000000000001</v>
      </c>
    </row>
    <row r="716" spans="1:34">
      <c r="A716" t="s">
        <v>3151</v>
      </c>
      <c r="B716" s="5" t="str">
        <f>VLOOKUP(C716,[1]Sheet1!$C$2:$D$4112,2,FALSE)</f>
        <v>intermediary metabolism and respiration</v>
      </c>
      <c r="C716" t="s">
        <v>3154</v>
      </c>
      <c r="D716" t="s">
        <v>3152</v>
      </c>
      <c r="E716" t="s">
        <v>3153</v>
      </c>
      <c r="F716">
        <v>50.914999999999999</v>
      </c>
      <c r="G716">
        <v>32.1</v>
      </c>
      <c r="H716">
        <v>17.906140000000001</v>
      </c>
      <c r="I716">
        <v>22.62406</v>
      </c>
      <c r="J716">
        <v>23.302430000000001</v>
      </c>
      <c r="K716">
        <v>23.497039999999998</v>
      </c>
      <c r="L716">
        <v>22.304970000000001</v>
      </c>
      <c r="M716">
        <v>23.159659999999999</v>
      </c>
      <c r="N716">
        <v>23.874739999999999</v>
      </c>
      <c r="O716">
        <v>23.106200000000001</v>
      </c>
      <c r="P716">
        <v>24.24474</v>
      </c>
      <c r="Q716">
        <v>18.951920000000001</v>
      </c>
      <c r="R716">
        <v>23.523489999999999</v>
      </c>
      <c r="S716">
        <v>21.955819999999999</v>
      </c>
      <c r="T716">
        <v>9</v>
      </c>
      <c r="U716">
        <v>1</v>
      </c>
      <c r="V716">
        <v>4</v>
      </c>
      <c r="W716">
        <v>4</v>
      </c>
      <c r="X716">
        <v>5</v>
      </c>
      <c r="Y716">
        <v>4</v>
      </c>
      <c r="Z716">
        <v>4</v>
      </c>
      <c r="AA716">
        <v>2</v>
      </c>
      <c r="AB716">
        <v>4</v>
      </c>
      <c r="AC716">
        <v>3</v>
      </c>
      <c r="AD716">
        <v>2</v>
      </c>
      <c r="AE716">
        <v>7</v>
      </c>
      <c r="AF716">
        <v>5</v>
      </c>
      <c r="AG716">
        <v>0</v>
      </c>
      <c r="AH716">
        <v>65.266000000000005</v>
      </c>
    </row>
    <row r="717" spans="1:34">
      <c r="A717" t="s">
        <v>3155</v>
      </c>
      <c r="B717" s="5" t="str">
        <f>VLOOKUP(C717,[1]Sheet1!$C$2:$D$4112,2,FALSE)</f>
        <v>intermediary metabolism and respiration</v>
      </c>
      <c r="C717" t="s">
        <v>3158</v>
      </c>
      <c r="D717" t="s">
        <v>3156</v>
      </c>
      <c r="E717" t="s">
        <v>3157</v>
      </c>
      <c r="F717">
        <v>30.602</v>
      </c>
      <c r="G717">
        <v>67.099999999999994</v>
      </c>
      <c r="H717">
        <v>22.967099999999999</v>
      </c>
      <c r="I717">
        <v>24.292069999999999</v>
      </c>
      <c r="J717">
        <v>24.297329999999999</v>
      </c>
      <c r="K717">
        <v>23.730029999999999</v>
      </c>
      <c r="L717">
        <v>24.15831</v>
      </c>
      <c r="M717">
        <v>24.666060000000002</v>
      </c>
      <c r="N717">
        <v>24.490449999999999</v>
      </c>
      <c r="O717">
        <v>22.839289999999998</v>
      </c>
      <c r="P717">
        <v>23.662970000000001</v>
      </c>
      <c r="Q717">
        <v>23.740469999999998</v>
      </c>
      <c r="R717">
        <v>25.310880000000001</v>
      </c>
      <c r="S717">
        <v>24.307580000000002</v>
      </c>
      <c r="T717">
        <v>12</v>
      </c>
      <c r="U717">
        <v>9</v>
      </c>
      <c r="V717">
        <v>5</v>
      </c>
      <c r="W717">
        <v>9</v>
      </c>
      <c r="X717">
        <v>8</v>
      </c>
      <c r="Y717">
        <v>6</v>
      </c>
      <c r="Z717">
        <v>6</v>
      </c>
      <c r="AA717">
        <v>4</v>
      </c>
      <c r="AB717">
        <v>6</v>
      </c>
      <c r="AC717">
        <v>5</v>
      </c>
      <c r="AD717">
        <v>5</v>
      </c>
      <c r="AE717">
        <v>8</v>
      </c>
      <c r="AF717">
        <v>6</v>
      </c>
      <c r="AG717">
        <v>0</v>
      </c>
      <c r="AH717">
        <v>77.533000000000001</v>
      </c>
    </row>
    <row r="718" spans="1:34">
      <c r="A718" t="s">
        <v>3159</v>
      </c>
      <c r="B718" s="5" t="str">
        <f>VLOOKUP(C718,[1]Sheet1!$C$2:$D$4112,2,FALSE)</f>
        <v>intermediary metabolism and respiration</v>
      </c>
      <c r="C718" t="s">
        <v>3162</v>
      </c>
      <c r="D718" t="s">
        <v>3160</v>
      </c>
      <c r="E718" t="s">
        <v>3161</v>
      </c>
      <c r="F718">
        <v>36.975999999999999</v>
      </c>
      <c r="G718">
        <v>12.1</v>
      </c>
      <c r="H718">
        <v>18.71622</v>
      </c>
      <c r="I718">
        <v>19.16498</v>
      </c>
      <c r="J718">
        <v>18.871980000000001</v>
      </c>
      <c r="K718">
        <v>19.897200000000002</v>
      </c>
      <c r="L718">
        <v>18.635529999999999</v>
      </c>
      <c r="M718">
        <v>20.572469999999999</v>
      </c>
      <c r="N718">
        <v>19.479369999999999</v>
      </c>
      <c r="O718">
        <v>19.486280000000001</v>
      </c>
      <c r="P718">
        <v>18.655419999999999</v>
      </c>
      <c r="Q718">
        <v>19.265879999999999</v>
      </c>
      <c r="R718">
        <v>19.739419999999999</v>
      </c>
      <c r="S718">
        <v>18.83624</v>
      </c>
      <c r="T718">
        <v>3</v>
      </c>
      <c r="U718">
        <v>2</v>
      </c>
      <c r="V718">
        <v>0</v>
      </c>
      <c r="W718">
        <v>2</v>
      </c>
      <c r="X718">
        <v>2</v>
      </c>
      <c r="Y718">
        <v>1</v>
      </c>
      <c r="Z718">
        <v>2</v>
      </c>
      <c r="AA718">
        <v>0</v>
      </c>
      <c r="AB718">
        <v>2</v>
      </c>
      <c r="AC718">
        <v>1</v>
      </c>
      <c r="AD718">
        <v>2</v>
      </c>
      <c r="AE718">
        <v>1</v>
      </c>
      <c r="AF718">
        <v>2</v>
      </c>
      <c r="AG718">
        <v>0</v>
      </c>
      <c r="AH718">
        <v>44.192</v>
      </c>
    </row>
    <row r="719" spans="1:34">
      <c r="A719" t="s">
        <v>3163</v>
      </c>
      <c r="B719" s="5" t="str">
        <f>VLOOKUP(C719,[1]Sheet1!$C$2:$D$4112,2,FALSE)</f>
        <v>lipid metabolism</v>
      </c>
      <c r="C719" t="s">
        <v>3166</v>
      </c>
      <c r="D719" t="s">
        <v>3164</v>
      </c>
      <c r="E719" t="s">
        <v>3165</v>
      </c>
      <c r="F719">
        <v>26.332999999999998</v>
      </c>
      <c r="G719">
        <v>28.7</v>
      </c>
      <c r="H719">
        <v>20.507660000000001</v>
      </c>
      <c r="I719">
        <v>19.424579999999999</v>
      </c>
      <c r="J719">
        <v>20.868310000000001</v>
      </c>
      <c r="K719">
        <v>21.71142</v>
      </c>
      <c r="L719">
        <v>17.873180000000001</v>
      </c>
      <c r="M719">
        <v>21.909759999999999</v>
      </c>
      <c r="N719">
        <v>19.844650000000001</v>
      </c>
      <c r="O719">
        <v>21.446929999999998</v>
      </c>
      <c r="P719">
        <v>19.185210000000001</v>
      </c>
      <c r="Q719">
        <v>19.503740000000001</v>
      </c>
      <c r="R719">
        <v>18.412050000000001</v>
      </c>
      <c r="S719">
        <v>18.895620000000001</v>
      </c>
      <c r="T719">
        <v>4</v>
      </c>
      <c r="U719">
        <v>2</v>
      </c>
      <c r="V719">
        <v>1</v>
      </c>
      <c r="W719">
        <v>2</v>
      </c>
      <c r="X719">
        <v>4</v>
      </c>
      <c r="Y719">
        <v>0</v>
      </c>
      <c r="Z719">
        <v>2</v>
      </c>
      <c r="AA719">
        <v>0</v>
      </c>
      <c r="AB719">
        <v>4</v>
      </c>
      <c r="AC719">
        <v>1</v>
      </c>
      <c r="AD719">
        <v>2</v>
      </c>
      <c r="AE719">
        <v>1</v>
      </c>
      <c r="AF719">
        <v>0</v>
      </c>
      <c r="AG719">
        <v>0</v>
      </c>
      <c r="AH719">
        <v>52.048999999999999</v>
      </c>
    </row>
    <row r="720" spans="1:34">
      <c r="A720" t="s">
        <v>3167</v>
      </c>
      <c r="B720" s="5" t="str">
        <f>VLOOKUP(C720,[1]Sheet1!$C$2:$D$4112,2,FALSE)</f>
        <v>Conserved hypotheticals</v>
      </c>
      <c r="C720" t="s">
        <v>3170</v>
      </c>
      <c r="D720" t="s">
        <v>3168</v>
      </c>
      <c r="E720" t="s">
        <v>3169</v>
      </c>
      <c r="F720">
        <v>12.226000000000001</v>
      </c>
      <c r="G720">
        <v>71.3</v>
      </c>
      <c r="H720">
        <v>19.387979999999999</v>
      </c>
      <c r="I720">
        <v>18.564150000000001</v>
      </c>
      <c r="J720">
        <v>19.228750000000002</v>
      </c>
      <c r="K720">
        <v>20.13045</v>
      </c>
      <c r="L720">
        <v>20.297599999999999</v>
      </c>
      <c r="M720">
        <v>18.38092</v>
      </c>
      <c r="N720">
        <v>19.421510000000001</v>
      </c>
      <c r="O720">
        <v>20.121739999999999</v>
      </c>
      <c r="P720">
        <v>20.176760000000002</v>
      </c>
      <c r="Q720">
        <v>19.195329999999998</v>
      </c>
      <c r="R720">
        <v>22.7361</v>
      </c>
      <c r="S720">
        <v>21.073720000000002</v>
      </c>
      <c r="T720">
        <v>6</v>
      </c>
      <c r="U720">
        <v>3</v>
      </c>
      <c r="V720">
        <v>1</v>
      </c>
      <c r="W720">
        <v>4</v>
      </c>
      <c r="X720">
        <v>1</v>
      </c>
      <c r="Y720">
        <v>5</v>
      </c>
      <c r="Z720">
        <v>1</v>
      </c>
      <c r="AA720">
        <v>1</v>
      </c>
      <c r="AB720">
        <v>2</v>
      </c>
      <c r="AC720">
        <v>1</v>
      </c>
      <c r="AD720">
        <v>1</v>
      </c>
      <c r="AE720">
        <v>4</v>
      </c>
      <c r="AF720">
        <v>6</v>
      </c>
      <c r="AG720">
        <v>0</v>
      </c>
      <c r="AH720">
        <v>24.097999999999999</v>
      </c>
    </row>
    <row r="721" spans="1:34">
      <c r="A721" t="s">
        <v>3171</v>
      </c>
      <c r="B721" s="5" t="str">
        <f>VLOOKUP(C721,[1]Sheet1!$C$2:$D$4112,2,FALSE)</f>
        <v>Regulatory proteins</v>
      </c>
      <c r="C721" t="s">
        <v>3174</v>
      </c>
      <c r="D721" t="s">
        <v>3172</v>
      </c>
      <c r="E721" t="s">
        <v>3173</v>
      </c>
      <c r="F721">
        <v>30.643000000000001</v>
      </c>
      <c r="G721">
        <v>25</v>
      </c>
      <c r="H721">
        <v>24.179269999999999</v>
      </c>
      <c r="I721">
        <v>22.441949999999999</v>
      </c>
      <c r="J721">
        <v>24.21171</v>
      </c>
      <c r="K721">
        <v>23.65174</v>
      </c>
      <c r="L721">
        <v>20.336690000000001</v>
      </c>
      <c r="M721">
        <v>22.065329999999999</v>
      </c>
      <c r="N721">
        <v>21.612839999999998</v>
      </c>
      <c r="O721">
        <v>22.793209999999998</v>
      </c>
      <c r="P721">
        <v>23.042529999999999</v>
      </c>
      <c r="Q721">
        <v>22.633870000000002</v>
      </c>
      <c r="R721">
        <v>21.595780000000001</v>
      </c>
      <c r="S721">
        <v>22.248899999999999</v>
      </c>
      <c r="T721">
        <v>5</v>
      </c>
      <c r="U721">
        <v>2</v>
      </c>
      <c r="V721">
        <v>4</v>
      </c>
      <c r="W721">
        <v>5</v>
      </c>
      <c r="X721">
        <v>4</v>
      </c>
      <c r="Y721">
        <v>2</v>
      </c>
      <c r="Z721">
        <v>3</v>
      </c>
      <c r="AA721">
        <v>3</v>
      </c>
      <c r="AB721">
        <v>4</v>
      </c>
      <c r="AC721">
        <v>2</v>
      </c>
      <c r="AD721">
        <v>3</v>
      </c>
      <c r="AE721">
        <v>3</v>
      </c>
      <c r="AF721">
        <v>4</v>
      </c>
      <c r="AG721">
        <v>0</v>
      </c>
      <c r="AH721">
        <v>34.15</v>
      </c>
    </row>
    <row r="722" spans="1:34">
      <c r="A722" t="s">
        <v>3175</v>
      </c>
      <c r="B722" s="5" t="str">
        <f>VLOOKUP(C722,[1]Sheet1!$C$2:$D$4112,2,FALSE)</f>
        <v>cell wall and cell processes</v>
      </c>
      <c r="C722" t="s">
        <v>3178</v>
      </c>
      <c r="D722" t="s">
        <v>3176</v>
      </c>
      <c r="E722" t="s">
        <v>3177</v>
      </c>
      <c r="F722">
        <v>42.914999999999999</v>
      </c>
      <c r="G722">
        <v>22.1</v>
      </c>
      <c r="H722">
        <v>17.91611</v>
      </c>
      <c r="I722">
        <v>18.926639999999999</v>
      </c>
      <c r="J722">
        <v>17.646850000000001</v>
      </c>
      <c r="K722">
        <v>20.556560000000001</v>
      </c>
      <c r="L722">
        <v>18.776039999999998</v>
      </c>
      <c r="M722">
        <v>20.667090000000002</v>
      </c>
      <c r="N722">
        <v>19.51493</v>
      </c>
      <c r="O722">
        <v>20.147310000000001</v>
      </c>
      <c r="P722">
        <v>18.940740000000002</v>
      </c>
      <c r="Q722">
        <v>20.550619999999999</v>
      </c>
      <c r="R722">
        <v>20.850950000000001</v>
      </c>
      <c r="S722">
        <v>20.167169999999999</v>
      </c>
      <c r="T722">
        <v>7</v>
      </c>
      <c r="U722">
        <v>1</v>
      </c>
      <c r="V722">
        <v>1</v>
      </c>
      <c r="W722">
        <v>0</v>
      </c>
      <c r="X722">
        <v>4</v>
      </c>
      <c r="Y722">
        <v>5</v>
      </c>
      <c r="Z722">
        <v>2</v>
      </c>
      <c r="AA722">
        <v>1</v>
      </c>
      <c r="AB722">
        <v>4</v>
      </c>
      <c r="AC722">
        <v>0</v>
      </c>
      <c r="AD722">
        <v>2</v>
      </c>
      <c r="AE722">
        <v>3</v>
      </c>
      <c r="AF722">
        <v>3</v>
      </c>
      <c r="AG722">
        <v>0</v>
      </c>
      <c r="AH722">
        <v>13.208</v>
      </c>
    </row>
    <row r="723" spans="1:34">
      <c r="A723" t="s">
        <v>3179</v>
      </c>
      <c r="B723" s="5" t="str">
        <f>VLOOKUP(C723,[1]Sheet1!$C$2:$D$4112,2,FALSE)</f>
        <v>cell wall and cell processes</v>
      </c>
      <c r="C723" t="s">
        <v>3180</v>
      </c>
      <c r="D723" t="s">
        <v>267</v>
      </c>
      <c r="E723" t="s">
        <v>268</v>
      </c>
      <c r="F723">
        <v>29.745999999999999</v>
      </c>
      <c r="G723">
        <v>36.799999999999997</v>
      </c>
      <c r="H723">
        <v>18.684519999999999</v>
      </c>
      <c r="I723">
        <v>20.8584</v>
      </c>
      <c r="J723">
        <v>19.323730000000001</v>
      </c>
      <c r="K723">
        <v>19.839400000000001</v>
      </c>
      <c r="L723">
        <v>22.334589999999999</v>
      </c>
      <c r="M723">
        <v>22.072379999999999</v>
      </c>
      <c r="N723">
        <v>18.557749999999999</v>
      </c>
      <c r="O723">
        <v>19.286799999999999</v>
      </c>
      <c r="P723">
        <v>20.668310000000002</v>
      </c>
      <c r="Q723">
        <v>21.53069</v>
      </c>
      <c r="R723">
        <v>18.27384</v>
      </c>
      <c r="S723">
        <v>18.874479999999998</v>
      </c>
      <c r="T723">
        <v>6</v>
      </c>
      <c r="U723">
        <v>2</v>
      </c>
      <c r="V723">
        <v>1</v>
      </c>
      <c r="W723">
        <v>3</v>
      </c>
      <c r="X723">
        <v>5</v>
      </c>
      <c r="Y723">
        <v>3</v>
      </c>
      <c r="Z723">
        <v>3</v>
      </c>
      <c r="AA723">
        <v>0</v>
      </c>
      <c r="AB723">
        <v>2</v>
      </c>
      <c r="AC723">
        <v>1</v>
      </c>
      <c r="AD723">
        <v>1</v>
      </c>
      <c r="AE723">
        <v>1</v>
      </c>
      <c r="AF723">
        <v>0</v>
      </c>
      <c r="AG723">
        <v>0</v>
      </c>
      <c r="AH723">
        <v>49.076999999999998</v>
      </c>
    </row>
    <row r="724" spans="1:34">
      <c r="A724" t="s">
        <v>3181</v>
      </c>
      <c r="B724" s="5" t="str">
        <f>VLOOKUP(C724,[1]Sheet1!$C$2:$D$4112,2,FALSE)</f>
        <v>Conserved hypotheticals</v>
      </c>
      <c r="C724" t="s">
        <v>3182</v>
      </c>
      <c r="D724" t="s">
        <v>187</v>
      </c>
      <c r="E724" t="s">
        <v>188</v>
      </c>
      <c r="F724">
        <v>65.823999999999998</v>
      </c>
      <c r="G724">
        <v>11.6</v>
      </c>
      <c r="H724">
        <v>23.266279999999998</v>
      </c>
      <c r="I724">
        <v>19.419360000000001</v>
      </c>
      <c r="J724">
        <v>22.29477</v>
      </c>
      <c r="K724">
        <v>23.283339999999999</v>
      </c>
      <c r="L724">
        <v>18.544129999999999</v>
      </c>
      <c r="M724">
        <v>21.512920000000001</v>
      </c>
      <c r="N724">
        <v>20.172689999999999</v>
      </c>
      <c r="O724">
        <v>22.128329999999998</v>
      </c>
      <c r="P724">
        <v>19.433859999999999</v>
      </c>
      <c r="Q724">
        <v>19.73226</v>
      </c>
      <c r="R724">
        <v>20.623190000000001</v>
      </c>
      <c r="S724">
        <v>19.43289</v>
      </c>
      <c r="T724">
        <v>4</v>
      </c>
      <c r="U724">
        <v>3</v>
      </c>
      <c r="V724">
        <v>2</v>
      </c>
      <c r="W724">
        <v>3</v>
      </c>
      <c r="X724">
        <v>4</v>
      </c>
      <c r="Y724">
        <v>0</v>
      </c>
      <c r="Z724">
        <v>2</v>
      </c>
      <c r="AA724">
        <v>1</v>
      </c>
      <c r="AB724">
        <v>2</v>
      </c>
      <c r="AC724">
        <v>1</v>
      </c>
      <c r="AD724">
        <v>1</v>
      </c>
      <c r="AE724">
        <v>1</v>
      </c>
      <c r="AF724">
        <v>0</v>
      </c>
      <c r="AG724">
        <v>0</v>
      </c>
      <c r="AH724">
        <v>14.942</v>
      </c>
    </row>
    <row r="725" spans="1:34">
      <c r="A725" t="s">
        <v>3183</v>
      </c>
      <c r="B725" s="5" t="str">
        <f>VLOOKUP(C725,[1]Sheet1!$C$2:$D$4112,2,FALSE)</f>
        <v>cell wall and cell processes</v>
      </c>
      <c r="C725" t="s">
        <v>3186</v>
      </c>
      <c r="D725" t="s">
        <v>3184</v>
      </c>
      <c r="E725" t="s">
        <v>3185</v>
      </c>
      <c r="F725">
        <v>130.63999999999999</v>
      </c>
      <c r="G725">
        <v>17.100000000000001</v>
      </c>
      <c r="H725">
        <v>22.552060000000001</v>
      </c>
      <c r="I725">
        <v>21.902460000000001</v>
      </c>
      <c r="J725">
        <v>21.84525</v>
      </c>
      <c r="K725">
        <v>22.347190000000001</v>
      </c>
      <c r="L725">
        <v>21.035229999999999</v>
      </c>
      <c r="M725">
        <v>21.560009999999998</v>
      </c>
      <c r="N725">
        <v>19.343640000000001</v>
      </c>
      <c r="O725">
        <v>21.922560000000001</v>
      </c>
      <c r="P725">
        <v>19.806740000000001</v>
      </c>
      <c r="Q725">
        <v>21.507850000000001</v>
      </c>
      <c r="R725">
        <v>22.561319999999998</v>
      </c>
      <c r="S725">
        <v>18.48217</v>
      </c>
      <c r="T725">
        <v>15</v>
      </c>
      <c r="U725">
        <v>3</v>
      </c>
      <c r="V725">
        <v>4</v>
      </c>
      <c r="W725">
        <v>4</v>
      </c>
      <c r="X725">
        <v>4</v>
      </c>
      <c r="Y725">
        <v>10</v>
      </c>
      <c r="Z725">
        <v>3</v>
      </c>
      <c r="AA725">
        <v>0</v>
      </c>
      <c r="AB725">
        <v>3</v>
      </c>
      <c r="AC725">
        <v>1</v>
      </c>
      <c r="AD725">
        <v>3</v>
      </c>
      <c r="AE725">
        <v>9</v>
      </c>
      <c r="AF725">
        <v>2</v>
      </c>
      <c r="AG725">
        <v>0</v>
      </c>
      <c r="AH725">
        <v>104.26</v>
      </c>
    </row>
    <row r="726" spans="1:34">
      <c r="A726" t="s">
        <v>3187</v>
      </c>
      <c r="B726" s="5" t="str">
        <f>VLOOKUP(C726,[1]Sheet1!$C$2:$D$4112,2,FALSE)</f>
        <v>intermediary metabolism and respiration</v>
      </c>
      <c r="C726" t="s">
        <v>3190</v>
      </c>
      <c r="D726" t="s">
        <v>3188</v>
      </c>
      <c r="E726" t="s">
        <v>3189</v>
      </c>
      <c r="F726">
        <v>47.354999999999997</v>
      </c>
      <c r="G726">
        <v>28.7</v>
      </c>
      <c r="H726">
        <v>22.608650000000001</v>
      </c>
      <c r="I726">
        <v>22.91508</v>
      </c>
      <c r="J726">
        <v>23.594460000000002</v>
      </c>
      <c r="K726">
        <v>23.279520000000002</v>
      </c>
      <c r="L726">
        <v>21.47184</v>
      </c>
      <c r="M726">
        <v>24.152979999999999</v>
      </c>
      <c r="N726">
        <v>22.370850000000001</v>
      </c>
      <c r="O726">
        <v>22.53614</v>
      </c>
      <c r="P726">
        <v>22.727170000000001</v>
      </c>
      <c r="Q726">
        <v>22.686730000000001</v>
      </c>
      <c r="R726">
        <v>23.09515</v>
      </c>
      <c r="S726">
        <v>20.98912</v>
      </c>
      <c r="T726">
        <v>7</v>
      </c>
      <c r="U726">
        <v>3</v>
      </c>
      <c r="V726">
        <v>4</v>
      </c>
      <c r="W726">
        <v>6</v>
      </c>
      <c r="X726">
        <v>4</v>
      </c>
      <c r="Y726">
        <v>3</v>
      </c>
      <c r="Z726">
        <v>6</v>
      </c>
      <c r="AA726">
        <v>3</v>
      </c>
      <c r="AB726">
        <v>2</v>
      </c>
      <c r="AC726">
        <v>4</v>
      </c>
      <c r="AD726">
        <v>3</v>
      </c>
      <c r="AE726">
        <v>2</v>
      </c>
      <c r="AF726">
        <v>4</v>
      </c>
      <c r="AG726">
        <v>0</v>
      </c>
      <c r="AH726">
        <v>75.691000000000003</v>
      </c>
    </row>
    <row r="727" spans="1:34">
      <c r="A727" t="s">
        <v>3191</v>
      </c>
      <c r="B727" s="5" t="str">
        <f>VLOOKUP(C727,[1]Sheet1!$C$2:$D$4112,2,FALSE)</f>
        <v>lipid metabolism</v>
      </c>
      <c r="C727" t="s">
        <v>3194</v>
      </c>
      <c r="D727" t="s">
        <v>3192</v>
      </c>
      <c r="E727" t="s">
        <v>3193</v>
      </c>
      <c r="F727">
        <v>29.151</v>
      </c>
      <c r="G727">
        <v>69.7</v>
      </c>
      <c r="H727">
        <v>22.682559999999999</v>
      </c>
      <c r="I727">
        <v>23.948689999999999</v>
      </c>
      <c r="J727">
        <v>22.409579999999998</v>
      </c>
      <c r="K727">
        <v>24.97053</v>
      </c>
      <c r="L727">
        <v>23.734690000000001</v>
      </c>
      <c r="M727">
        <v>24.56935</v>
      </c>
      <c r="N727">
        <v>25.28641</v>
      </c>
      <c r="O727">
        <v>23.933820000000001</v>
      </c>
      <c r="P727">
        <v>24.222660000000001</v>
      </c>
      <c r="Q727">
        <v>24.050840000000001</v>
      </c>
      <c r="R727">
        <v>24.046769999999999</v>
      </c>
      <c r="S727">
        <v>23.649329999999999</v>
      </c>
      <c r="T727">
        <v>14</v>
      </c>
      <c r="U727">
        <v>9</v>
      </c>
      <c r="V727">
        <v>7</v>
      </c>
      <c r="W727">
        <v>11</v>
      </c>
      <c r="X727">
        <v>9</v>
      </c>
      <c r="Y727">
        <v>11</v>
      </c>
      <c r="Z727">
        <v>8</v>
      </c>
      <c r="AA727">
        <v>6</v>
      </c>
      <c r="AB727">
        <v>8</v>
      </c>
      <c r="AC727">
        <v>6</v>
      </c>
      <c r="AD727">
        <v>6</v>
      </c>
      <c r="AE727">
        <v>9</v>
      </c>
      <c r="AF727">
        <v>7</v>
      </c>
      <c r="AG727">
        <v>0</v>
      </c>
      <c r="AH727">
        <v>68.394000000000005</v>
      </c>
    </row>
    <row r="728" spans="1:34">
      <c r="A728" t="s">
        <v>3195</v>
      </c>
      <c r="B728" s="5" t="str">
        <f>VLOOKUP(C728,[1]Sheet1!$C$2:$D$4112,2,FALSE)</f>
        <v>Conserved hypotheticals</v>
      </c>
      <c r="C728" t="s">
        <v>3198</v>
      </c>
      <c r="D728" t="s">
        <v>3196</v>
      </c>
      <c r="E728" t="s">
        <v>3197</v>
      </c>
      <c r="F728">
        <v>16.756</v>
      </c>
      <c r="G728">
        <v>53.7</v>
      </c>
      <c r="H728">
        <v>18.786059999999999</v>
      </c>
      <c r="I728">
        <v>19.720770000000002</v>
      </c>
      <c r="J728">
        <v>17.218170000000001</v>
      </c>
      <c r="K728">
        <v>21.88252</v>
      </c>
      <c r="L728">
        <v>19.288029999999999</v>
      </c>
      <c r="M728">
        <v>19.96536</v>
      </c>
      <c r="N728">
        <v>20.398119999999999</v>
      </c>
      <c r="O728">
        <v>21.28105</v>
      </c>
      <c r="P728">
        <v>19.615290000000002</v>
      </c>
      <c r="Q728">
        <v>21.871849999999998</v>
      </c>
      <c r="R728">
        <v>19.73939</v>
      </c>
      <c r="S728">
        <v>19.92605</v>
      </c>
      <c r="T728">
        <v>8</v>
      </c>
      <c r="U728">
        <v>3</v>
      </c>
      <c r="V728">
        <v>4</v>
      </c>
      <c r="W728">
        <v>4</v>
      </c>
      <c r="X728">
        <v>6</v>
      </c>
      <c r="Y728">
        <v>7</v>
      </c>
      <c r="Z728">
        <v>5</v>
      </c>
      <c r="AA728">
        <v>3</v>
      </c>
      <c r="AB728">
        <v>5</v>
      </c>
      <c r="AC728">
        <v>3</v>
      </c>
      <c r="AD728">
        <v>4</v>
      </c>
      <c r="AE728">
        <v>7</v>
      </c>
      <c r="AF728">
        <v>3</v>
      </c>
      <c r="AG728">
        <v>0</v>
      </c>
      <c r="AH728">
        <v>31.279</v>
      </c>
    </row>
    <row r="729" spans="1:34">
      <c r="A729" t="s">
        <v>3199</v>
      </c>
      <c r="B729" s="5" t="str">
        <f>VLOOKUP(C729,[1]Sheet1!$C$2:$D$4112,2,FALSE)</f>
        <v>virulence, detoxification and adaptation</v>
      </c>
      <c r="C729" t="s">
        <v>3202</v>
      </c>
      <c r="D729" t="s">
        <v>3200</v>
      </c>
      <c r="E729" t="s">
        <v>3201</v>
      </c>
      <c r="F729">
        <v>53.817</v>
      </c>
      <c r="G729">
        <v>50.1</v>
      </c>
      <c r="H729">
        <v>26.331009999999999</v>
      </c>
      <c r="I729">
        <v>23.987629999999999</v>
      </c>
      <c r="J729">
        <v>23.91095</v>
      </c>
      <c r="K729">
        <v>24.40185</v>
      </c>
      <c r="L729">
        <v>24.233229999999999</v>
      </c>
      <c r="M729">
        <v>24.94838</v>
      </c>
      <c r="N729">
        <v>23.96499</v>
      </c>
      <c r="O729">
        <v>23.793330000000001</v>
      </c>
      <c r="P729">
        <v>24.610710000000001</v>
      </c>
      <c r="Q729">
        <v>25.41873</v>
      </c>
      <c r="R729">
        <v>24.22325</v>
      </c>
      <c r="S729">
        <v>22.591380000000001</v>
      </c>
      <c r="T729">
        <v>17</v>
      </c>
      <c r="U729">
        <v>7</v>
      </c>
      <c r="V729">
        <v>7</v>
      </c>
      <c r="W729">
        <v>12</v>
      </c>
      <c r="X729">
        <v>8</v>
      </c>
      <c r="Y729">
        <v>12</v>
      </c>
      <c r="Z729">
        <v>9</v>
      </c>
      <c r="AA729">
        <v>6</v>
      </c>
      <c r="AB729">
        <v>5</v>
      </c>
      <c r="AC729">
        <v>8</v>
      </c>
      <c r="AD729">
        <v>5</v>
      </c>
      <c r="AE729">
        <v>7</v>
      </c>
      <c r="AF729">
        <v>7</v>
      </c>
      <c r="AG729">
        <v>0</v>
      </c>
      <c r="AH729">
        <v>137.94999999999999</v>
      </c>
    </row>
    <row r="730" spans="1:34">
      <c r="A730" t="s">
        <v>3203</v>
      </c>
      <c r="B730" s="5" t="str">
        <f>VLOOKUP(C730,[1]Sheet1!$C$2:$D$4112,2,FALSE)</f>
        <v>lipid metabolism</v>
      </c>
      <c r="C730" t="s">
        <v>3206</v>
      </c>
      <c r="D730" t="s">
        <v>3204</v>
      </c>
      <c r="E730" t="s">
        <v>3205</v>
      </c>
      <c r="F730">
        <v>230.62</v>
      </c>
      <c r="G730">
        <v>24.6</v>
      </c>
      <c r="H730">
        <v>23.512799999999999</v>
      </c>
      <c r="I730">
        <v>24.73123</v>
      </c>
      <c r="J730">
        <v>24.14453</v>
      </c>
      <c r="K730">
        <v>25.479669999999999</v>
      </c>
      <c r="L730">
        <v>20.864609999999999</v>
      </c>
      <c r="M730">
        <v>25.11609</v>
      </c>
      <c r="N730">
        <v>22.937419999999999</v>
      </c>
      <c r="O730">
        <v>24.142810000000001</v>
      </c>
      <c r="P730">
        <v>24.066939999999999</v>
      </c>
      <c r="Q730">
        <v>22.295079999999999</v>
      </c>
      <c r="R730">
        <v>23.331150000000001</v>
      </c>
      <c r="S730">
        <v>22.533570000000001</v>
      </c>
      <c r="T730">
        <v>27</v>
      </c>
      <c r="U730">
        <v>6</v>
      </c>
      <c r="V730">
        <v>10</v>
      </c>
      <c r="W730">
        <v>7</v>
      </c>
      <c r="X730">
        <v>16</v>
      </c>
      <c r="Y730">
        <v>11</v>
      </c>
      <c r="Z730">
        <v>10</v>
      </c>
      <c r="AA730">
        <v>5</v>
      </c>
      <c r="AB730">
        <v>12</v>
      </c>
      <c r="AC730">
        <v>4</v>
      </c>
      <c r="AD730">
        <v>5</v>
      </c>
      <c r="AE730">
        <v>12</v>
      </c>
      <c r="AF730">
        <v>7</v>
      </c>
      <c r="AG730">
        <v>0</v>
      </c>
      <c r="AH730">
        <v>166.78</v>
      </c>
    </row>
    <row r="731" spans="1:34">
      <c r="A731" t="s">
        <v>3207</v>
      </c>
      <c r="B731" s="5" t="str">
        <f>VLOOKUP(C731,[1]Sheet1!$C$2:$D$4112,2,FALSE)</f>
        <v>Regulatory proteins</v>
      </c>
      <c r="C731" t="s">
        <v>3210</v>
      </c>
      <c r="D731" t="s">
        <v>3208</v>
      </c>
      <c r="E731" t="s">
        <v>3209</v>
      </c>
      <c r="F731">
        <v>17.907</v>
      </c>
      <c r="G731">
        <v>51.9</v>
      </c>
      <c r="H731">
        <v>22.298210000000001</v>
      </c>
      <c r="I731">
        <v>20.554500000000001</v>
      </c>
      <c r="J731">
        <v>21.727170000000001</v>
      </c>
      <c r="K731">
        <v>20.026209999999999</v>
      </c>
      <c r="L731">
        <v>24.433710000000001</v>
      </c>
      <c r="M731">
        <v>20.823689999999999</v>
      </c>
      <c r="N731">
        <v>20.631209999999999</v>
      </c>
      <c r="O731">
        <v>19.821449999999999</v>
      </c>
      <c r="P731">
        <v>20.25188</v>
      </c>
      <c r="Q731">
        <v>18.606639999999999</v>
      </c>
      <c r="R731">
        <v>22.44445</v>
      </c>
      <c r="S731">
        <v>22.29684</v>
      </c>
      <c r="T731">
        <v>6</v>
      </c>
      <c r="U731">
        <v>5</v>
      </c>
      <c r="V731">
        <v>3</v>
      </c>
      <c r="W731">
        <v>5</v>
      </c>
      <c r="X731">
        <v>4</v>
      </c>
      <c r="Y731">
        <v>5</v>
      </c>
      <c r="Z731">
        <v>5</v>
      </c>
      <c r="AA731">
        <v>3</v>
      </c>
      <c r="AB731">
        <v>4</v>
      </c>
      <c r="AC731">
        <v>2</v>
      </c>
      <c r="AD731">
        <v>2</v>
      </c>
      <c r="AE731">
        <v>6</v>
      </c>
      <c r="AF731">
        <v>5</v>
      </c>
      <c r="AG731">
        <v>0</v>
      </c>
      <c r="AH731">
        <v>137.71</v>
      </c>
    </row>
    <row r="732" spans="1:34">
      <c r="A732" t="s">
        <v>3211</v>
      </c>
      <c r="B732" s="5" t="str">
        <f>VLOOKUP(C732,[1]Sheet1!$C$2:$D$4112,2,FALSE)</f>
        <v>cell wall and cell processes</v>
      </c>
      <c r="C732" t="s">
        <v>3214</v>
      </c>
      <c r="D732" t="s">
        <v>3212</v>
      </c>
      <c r="E732" t="s">
        <v>3213</v>
      </c>
      <c r="F732">
        <v>35.353000000000002</v>
      </c>
      <c r="G732">
        <v>17.399999999999999</v>
      </c>
      <c r="H732">
        <v>17.620429999999999</v>
      </c>
      <c r="I732">
        <v>18.985849999999999</v>
      </c>
      <c r="J732">
        <v>19.131260000000001</v>
      </c>
      <c r="K732">
        <v>21.209430000000001</v>
      </c>
      <c r="L732">
        <v>19.207550000000001</v>
      </c>
      <c r="M732">
        <v>18.789090000000002</v>
      </c>
      <c r="N732">
        <v>18.753219999999999</v>
      </c>
      <c r="O732">
        <v>18.916049999999998</v>
      </c>
      <c r="P732">
        <v>18.381869999999999</v>
      </c>
      <c r="Q732">
        <v>20.556080000000001</v>
      </c>
      <c r="R732">
        <v>18.907679999999999</v>
      </c>
      <c r="S732">
        <v>18.06925</v>
      </c>
      <c r="T732">
        <v>5</v>
      </c>
      <c r="U732">
        <v>1</v>
      </c>
      <c r="V732">
        <v>1</v>
      </c>
      <c r="W732">
        <v>1</v>
      </c>
      <c r="X732">
        <v>3</v>
      </c>
      <c r="Y732">
        <v>4</v>
      </c>
      <c r="Z732">
        <v>3</v>
      </c>
      <c r="AA732">
        <v>0</v>
      </c>
      <c r="AB732">
        <v>1</v>
      </c>
      <c r="AC732">
        <v>1</v>
      </c>
      <c r="AD732">
        <v>0</v>
      </c>
      <c r="AE732">
        <v>2</v>
      </c>
      <c r="AF732">
        <v>2</v>
      </c>
      <c r="AG732">
        <v>0</v>
      </c>
      <c r="AH732">
        <v>10.372</v>
      </c>
    </row>
    <row r="733" spans="1:34">
      <c r="A733" t="s">
        <v>3215</v>
      </c>
      <c r="B733" s="5" t="str">
        <f>VLOOKUP(C733,[1]Sheet1!$C$2:$D$4112,2,FALSE)</f>
        <v>cell wall and cell processes</v>
      </c>
      <c r="C733" t="s">
        <v>3218</v>
      </c>
      <c r="D733" t="s">
        <v>3216</v>
      </c>
      <c r="E733" t="s">
        <v>3217</v>
      </c>
      <c r="F733">
        <v>15.147</v>
      </c>
      <c r="G733">
        <v>60.4</v>
      </c>
      <c r="H733">
        <v>19.023399999999999</v>
      </c>
      <c r="I733">
        <v>19.867069999999998</v>
      </c>
      <c r="J733">
        <v>20.069330000000001</v>
      </c>
      <c r="K733">
        <v>20.18289</v>
      </c>
      <c r="L733">
        <v>23.996020000000001</v>
      </c>
      <c r="M733">
        <v>22.32685</v>
      </c>
      <c r="N733">
        <v>21.50121</v>
      </c>
      <c r="O733">
        <v>19.43581</v>
      </c>
      <c r="P733">
        <v>19.221119999999999</v>
      </c>
      <c r="Q733">
        <v>20.252189999999999</v>
      </c>
      <c r="R733">
        <v>22.03473</v>
      </c>
      <c r="S733">
        <v>22.345790000000001</v>
      </c>
      <c r="T733">
        <v>4</v>
      </c>
      <c r="U733">
        <v>2</v>
      </c>
      <c r="V733">
        <v>2</v>
      </c>
      <c r="W733">
        <v>3</v>
      </c>
      <c r="X733">
        <v>3</v>
      </c>
      <c r="Y733">
        <v>4</v>
      </c>
      <c r="Z733">
        <v>3</v>
      </c>
      <c r="AA733">
        <v>2</v>
      </c>
      <c r="AB733">
        <v>3</v>
      </c>
      <c r="AC733">
        <v>2</v>
      </c>
      <c r="AD733">
        <v>1</v>
      </c>
      <c r="AE733">
        <v>2</v>
      </c>
      <c r="AF733">
        <v>3</v>
      </c>
      <c r="AG733">
        <v>0</v>
      </c>
      <c r="AH733">
        <v>26.486000000000001</v>
      </c>
    </row>
    <row r="734" spans="1:34">
      <c r="A734" t="s">
        <v>3219</v>
      </c>
      <c r="B734" s="5" t="str">
        <f>VLOOKUP(C734,[1]Sheet1!$C$2:$D$4112,2,FALSE)</f>
        <v>Conserved hypotheticals</v>
      </c>
      <c r="C734" t="s">
        <v>3222</v>
      </c>
      <c r="D734" t="s">
        <v>3220</v>
      </c>
      <c r="E734" t="s">
        <v>3221</v>
      </c>
      <c r="F734">
        <v>16.446999999999999</v>
      </c>
      <c r="G734">
        <v>77.8</v>
      </c>
      <c r="H734">
        <v>24.04327</v>
      </c>
      <c r="I734">
        <v>23.80341</v>
      </c>
      <c r="J734">
        <v>25.333269999999999</v>
      </c>
      <c r="K734">
        <v>23.847280000000001</v>
      </c>
      <c r="L734">
        <v>23.764150000000001</v>
      </c>
      <c r="M734">
        <v>25.252739999999999</v>
      </c>
      <c r="N734">
        <v>24.079930000000001</v>
      </c>
      <c r="O734">
        <v>22.528410000000001</v>
      </c>
      <c r="P734">
        <v>24.259899999999998</v>
      </c>
      <c r="Q734">
        <v>24.273409999999998</v>
      </c>
      <c r="R734">
        <v>24.22044</v>
      </c>
      <c r="S734">
        <v>23.7454</v>
      </c>
      <c r="T734">
        <v>7</v>
      </c>
      <c r="U734">
        <v>3</v>
      </c>
      <c r="V734">
        <v>3</v>
      </c>
      <c r="W734">
        <v>4</v>
      </c>
      <c r="X734">
        <v>3</v>
      </c>
      <c r="Y734">
        <v>5</v>
      </c>
      <c r="Z734">
        <v>4</v>
      </c>
      <c r="AA734">
        <v>2</v>
      </c>
      <c r="AB734">
        <v>3</v>
      </c>
      <c r="AC734">
        <v>1</v>
      </c>
      <c r="AD734">
        <v>3</v>
      </c>
      <c r="AE734">
        <v>4</v>
      </c>
      <c r="AF734">
        <v>2</v>
      </c>
      <c r="AG734">
        <v>0</v>
      </c>
      <c r="AH734">
        <v>61.133000000000003</v>
      </c>
    </row>
    <row r="735" spans="1:34">
      <c r="A735" t="s">
        <v>3223</v>
      </c>
      <c r="B735" s="5" t="str">
        <f>VLOOKUP(C735,[1]Sheet1!$C$2:$D$4112,2,FALSE)</f>
        <v>lipid metabolism</v>
      </c>
      <c r="C735" t="s">
        <v>3226</v>
      </c>
      <c r="D735" t="s">
        <v>3224</v>
      </c>
      <c r="E735" t="s">
        <v>3225</v>
      </c>
      <c r="F735">
        <v>67.475999999999999</v>
      </c>
      <c r="G735">
        <v>33</v>
      </c>
      <c r="H735">
        <v>20.867930000000001</v>
      </c>
      <c r="I735">
        <v>22.74737</v>
      </c>
      <c r="J735">
        <v>22.226849999999999</v>
      </c>
      <c r="K735">
        <v>24.253789999999999</v>
      </c>
      <c r="L735">
        <v>21.571449999999999</v>
      </c>
      <c r="M735">
        <v>22.598800000000001</v>
      </c>
      <c r="N735">
        <v>22.911249999999999</v>
      </c>
      <c r="O735">
        <v>23.451239999999999</v>
      </c>
      <c r="P735">
        <v>22.524640000000002</v>
      </c>
      <c r="Q735">
        <v>21.99165</v>
      </c>
      <c r="R735">
        <v>22.985810000000001</v>
      </c>
      <c r="S735">
        <v>21.912839999999999</v>
      </c>
      <c r="T735">
        <v>13</v>
      </c>
      <c r="U735">
        <v>3</v>
      </c>
      <c r="V735">
        <v>4</v>
      </c>
      <c r="W735">
        <v>8</v>
      </c>
      <c r="X735">
        <v>7</v>
      </c>
      <c r="Y735">
        <v>4</v>
      </c>
      <c r="Z735">
        <v>6</v>
      </c>
      <c r="AA735">
        <v>2</v>
      </c>
      <c r="AB735">
        <v>5</v>
      </c>
      <c r="AC735">
        <v>2</v>
      </c>
      <c r="AD735">
        <v>5</v>
      </c>
      <c r="AE735">
        <v>8</v>
      </c>
      <c r="AF735">
        <v>5</v>
      </c>
      <c r="AG735">
        <v>0</v>
      </c>
      <c r="AH735">
        <v>97.825000000000003</v>
      </c>
    </row>
    <row r="736" spans="1:34">
      <c r="A736" t="s">
        <v>3227</v>
      </c>
      <c r="B736" s="5" t="str">
        <f>VLOOKUP(C736,[1]Sheet1!$C$2:$D$4112,2,FALSE)</f>
        <v>cell wall and cell processes</v>
      </c>
      <c r="C736" t="s">
        <v>3230</v>
      </c>
      <c r="D736" t="s">
        <v>3228</v>
      </c>
      <c r="E736" t="s">
        <v>3229</v>
      </c>
      <c r="F736">
        <v>43.015999999999998</v>
      </c>
      <c r="G736">
        <v>55.7</v>
      </c>
      <c r="H736">
        <v>19.465409999999999</v>
      </c>
      <c r="I736">
        <v>19.945810000000002</v>
      </c>
      <c r="J736">
        <v>19.492229999999999</v>
      </c>
      <c r="K736">
        <v>18.82123</v>
      </c>
      <c r="L736">
        <v>20.557120000000001</v>
      </c>
      <c r="M736">
        <v>19.671019999999999</v>
      </c>
      <c r="N736">
        <v>19.996030000000001</v>
      </c>
      <c r="O736">
        <v>19.898969999999998</v>
      </c>
      <c r="P736">
        <v>19.819240000000001</v>
      </c>
      <c r="Q736">
        <v>19.693549999999998</v>
      </c>
      <c r="R736">
        <v>21.98489</v>
      </c>
      <c r="S736">
        <v>19.6997</v>
      </c>
      <c r="T736">
        <v>13</v>
      </c>
      <c r="U736">
        <v>1</v>
      </c>
      <c r="V736">
        <v>1</v>
      </c>
      <c r="W736">
        <v>5</v>
      </c>
      <c r="X736">
        <v>1</v>
      </c>
      <c r="Y736">
        <v>9</v>
      </c>
      <c r="Z736">
        <v>2</v>
      </c>
      <c r="AA736">
        <v>1</v>
      </c>
      <c r="AB736">
        <v>0</v>
      </c>
      <c r="AC736">
        <v>1</v>
      </c>
      <c r="AD736">
        <v>0</v>
      </c>
      <c r="AE736">
        <v>6</v>
      </c>
      <c r="AF736">
        <v>3</v>
      </c>
      <c r="AG736">
        <v>0</v>
      </c>
      <c r="AH736">
        <v>83.581999999999994</v>
      </c>
    </row>
    <row r="737" spans="1:34">
      <c r="A737" t="s">
        <v>3231</v>
      </c>
      <c r="B737" s="5" t="str">
        <f>VLOOKUP(C737,[1]Sheet1!$C$2:$D$4112,2,FALSE)</f>
        <v>cell wall and cell processes</v>
      </c>
      <c r="C737" t="s">
        <v>3234</v>
      </c>
      <c r="D737" t="s">
        <v>3232</v>
      </c>
      <c r="E737" t="s">
        <v>3233</v>
      </c>
      <c r="F737">
        <v>65.292000000000002</v>
      </c>
      <c r="G737">
        <v>17.600000000000001</v>
      </c>
      <c r="H737">
        <v>17.636489999999998</v>
      </c>
      <c r="I737">
        <v>18.898319999999998</v>
      </c>
      <c r="J737">
        <v>22.220929999999999</v>
      </c>
      <c r="K737">
        <v>21.186160000000001</v>
      </c>
      <c r="L737">
        <v>19.61825</v>
      </c>
      <c r="M737">
        <v>22.564019999999999</v>
      </c>
      <c r="N737">
        <v>19.899039999999999</v>
      </c>
      <c r="O737">
        <v>19.97935</v>
      </c>
      <c r="P737">
        <v>18.625060000000001</v>
      </c>
      <c r="Q737">
        <v>19.312889999999999</v>
      </c>
      <c r="R737">
        <v>19.27486</v>
      </c>
      <c r="S737">
        <v>19.583279999999998</v>
      </c>
      <c r="T737">
        <v>5</v>
      </c>
      <c r="U737">
        <v>0</v>
      </c>
      <c r="V737">
        <v>2</v>
      </c>
      <c r="W737">
        <v>2</v>
      </c>
      <c r="X737">
        <v>4</v>
      </c>
      <c r="Y737">
        <v>3</v>
      </c>
      <c r="Z737">
        <v>3</v>
      </c>
      <c r="AA737">
        <v>1</v>
      </c>
      <c r="AB737">
        <v>0</v>
      </c>
      <c r="AC737">
        <v>1</v>
      </c>
      <c r="AD737">
        <v>0</v>
      </c>
      <c r="AE737">
        <v>2</v>
      </c>
      <c r="AF737">
        <v>2</v>
      </c>
      <c r="AG737">
        <v>0</v>
      </c>
      <c r="AH737">
        <v>34.119</v>
      </c>
    </row>
    <row r="738" spans="1:34">
      <c r="A738" t="s">
        <v>3235</v>
      </c>
      <c r="B738" s="5" t="str">
        <f>VLOOKUP(C738,[1]Sheet1!$C$2:$D$4112,2,FALSE)</f>
        <v>cell wall and cell processes</v>
      </c>
      <c r="C738" t="s">
        <v>3238</v>
      </c>
      <c r="D738" t="s">
        <v>3236</v>
      </c>
      <c r="E738" t="s">
        <v>3237</v>
      </c>
      <c r="F738">
        <v>81.984999999999999</v>
      </c>
      <c r="G738">
        <v>34.6</v>
      </c>
      <c r="H738">
        <v>22.702349999999999</v>
      </c>
      <c r="I738">
        <v>23.268989999999999</v>
      </c>
      <c r="J738">
        <v>22.192019999999999</v>
      </c>
      <c r="K738">
        <v>22.72082</v>
      </c>
      <c r="L738">
        <v>21.870760000000001</v>
      </c>
      <c r="M738">
        <v>23.477409999999999</v>
      </c>
      <c r="N738">
        <v>24.010950000000001</v>
      </c>
      <c r="O738">
        <v>23.01127</v>
      </c>
      <c r="P738">
        <v>19.050830000000001</v>
      </c>
      <c r="Q738">
        <v>22.874649999999999</v>
      </c>
      <c r="R738">
        <v>23.188669999999998</v>
      </c>
      <c r="S738">
        <v>22.402729999999998</v>
      </c>
      <c r="T738">
        <v>16</v>
      </c>
      <c r="U738">
        <v>2</v>
      </c>
      <c r="V738">
        <v>4</v>
      </c>
      <c r="W738">
        <v>3</v>
      </c>
      <c r="X738">
        <v>5</v>
      </c>
      <c r="Y738">
        <v>11</v>
      </c>
      <c r="Z738">
        <v>5</v>
      </c>
      <c r="AA738">
        <v>2</v>
      </c>
      <c r="AB738">
        <v>3</v>
      </c>
      <c r="AC738">
        <v>1</v>
      </c>
      <c r="AD738">
        <v>3</v>
      </c>
      <c r="AE738">
        <v>8</v>
      </c>
      <c r="AF738">
        <v>6</v>
      </c>
      <c r="AG738">
        <v>0</v>
      </c>
      <c r="AH738">
        <v>119.19</v>
      </c>
    </row>
    <row r="739" spans="1:34">
      <c r="A739" t="s">
        <v>3239</v>
      </c>
      <c r="B739" s="5" t="str">
        <f>VLOOKUP(C739,[1]Sheet1!$C$2:$D$4112,2,FALSE)</f>
        <v>Conserved hypotheticals</v>
      </c>
      <c r="C739" t="s">
        <v>3242</v>
      </c>
      <c r="D739" t="s">
        <v>3240</v>
      </c>
      <c r="E739" t="s">
        <v>3241</v>
      </c>
      <c r="F739">
        <v>17.209</v>
      </c>
      <c r="G739">
        <v>36</v>
      </c>
      <c r="H739">
        <v>17.603400000000001</v>
      </c>
      <c r="I739">
        <v>22.15456</v>
      </c>
      <c r="J739">
        <v>22.129719999999999</v>
      </c>
      <c r="K739">
        <v>19.368500000000001</v>
      </c>
      <c r="L739">
        <v>22.376339999999999</v>
      </c>
      <c r="M739">
        <v>17.840969999999999</v>
      </c>
      <c r="N739">
        <v>19.191389999999998</v>
      </c>
      <c r="O739">
        <v>18.128309999999999</v>
      </c>
      <c r="P739">
        <v>20.46613</v>
      </c>
      <c r="Q739">
        <v>20.195060000000002</v>
      </c>
      <c r="R739">
        <v>24.32526</v>
      </c>
      <c r="S739">
        <v>22.6525</v>
      </c>
      <c r="T739">
        <v>4</v>
      </c>
      <c r="U739">
        <v>1</v>
      </c>
      <c r="V739">
        <v>2</v>
      </c>
      <c r="W739">
        <v>2</v>
      </c>
      <c r="X739">
        <v>0</v>
      </c>
      <c r="Y739">
        <v>4</v>
      </c>
      <c r="Z739">
        <v>0</v>
      </c>
      <c r="AA739">
        <v>1</v>
      </c>
      <c r="AB739">
        <v>0</v>
      </c>
      <c r="AC739">
        <v>1</v>
      </c>
      <c r="AD739">
        <v>0</v>
      </c>
      <c r="AE739">
        <v>2</v>
      </c>
      <c r="AF739">
        <v>2</v>
      </c>
      <c r="AG739">
        <v>0</v>
      </c>
      <c r="AH739">
        <v>70.569000000000003</v>
      </c>
    </row>
    <row r="740" spans="1:34">
      <c r="A740" t="s">
        <v>3243</v>
      </c>
      <c r="B740" s="5" t="str">
        <f>VLOOKUP(C740,[1]Sheet1!$C$2:$D$4112,2,FALSE)</f>
        <v>cell wall and cell processes</v>
      </c>
      <c r="C740" t="s">
        <v>3244</v>
      </c>
      <c r="D740" t="s">
        <v>21</v>
      </c>
      <c r="E740" t="s">
        <v>22</v>
      </c>
      <c r="F740">
        <v>10.795</v>
      </c>
      <c r="G740">
        <v>19.399999999999999</v>
      </c>
      <c r="H740">
        <v>15.076980000000001</v>
      </c>
      <c r="I740">
        <v>13.60941</v>
      </c>
      <c r="J740">
        <v>15.10435</v>
      </c>
      <c r="K740">
        <v>13.83891</v>
      </c>
      <c r="L740">
        <v>22.728950000000001</v>
      </c>
      <c r="M740">
        <v>14.66478</v>
      </c>
      <c r="N740">
        <v>19.139749999999999</v>
      </c>
      <c r="O740">
        <v>18.839269999999999</v>
      </c>
      <c r="P740">
        <v>18.874749999999999</v>
      </c>
      <c r="Q740">
        <v>19.819900000000001</v>
      </c>
      <c r="R740">
        <v>13.496980000000001</v>
      </c>
      <c r="S740">
        <v>18.560680000000001</v>
      </c>
      <c r="T740">
        <v>2</v>
      </c>
      <c r="U740">
        <v>2</v>
      </c>
      <c r="V740">
        <v>2</v>
      </c>
      <c r="W740">
        <v>2</v>
      </c>
      <c r="X740">
        <v>2</v>
      </c>
      <c r="Y740">
        <v>2</v>
      </c>
      <c r="Z740">
        <v>2</v>
      </c>
      <c r="AA740">
        <v>0</v>
      </c>
      <c r="AB740">
        <v>0</v>
      </c>
      <c r="AC740">
        <v>1</v>
      </c>
      <c r="AD740">
        <v>0</v>
      </c>
      <c r="AE740">
        <v>2</v>
      </c>
      <c r="AF740">
        <v>1</v>
      </c>
      <c r="AG740">
        <v>0</v>
      </c>
      <c r="AH740">
        <v>22.376000000000001</v>
      </c>
    </row>
    <row r="741" spans="1:34">
      <c r="A741" t="s">
        <v>3245</v>
      </c>
      <c r="B741" s="5" t="str">
        <f>VLOOKUP(C741,[1]Sheet1!$C$2:$D$4112,2,FALSE)</f>
        <v>cell wall and cell processes</v>
      </c>
      <c r="C741" t="s">
        <v>3248</v>
      </c>
      <c r="D741" t="s">
        <v>3246</v>
      </c>
      <c r="E741" t="s">
        <v>3247</v>
      </c>
      <c r="F741">
        <v>103.5</v>
      </c>
      <c r="G741">
        <v>8.6</v>
      </c>
      <c r="H741">
        <v>17.539929999999998</v>
      </c>
      <c r="I741">
        <v>20.31082</v>
      </c>
      <c r="J741">
        <v>18.733509999999999</v>
      </c>
      <c r="K741">
        <v>19.311859999999999</v>
      </c>
      <c r="L741">
        <v>18.464919999999999</v>
      </c>
      <c r="M741">
        <v>17.77552</v>
      </c>
      <c r="N741">
        <v>18.496770000000001</v>
      </c>
      <c r="O741">
        <v>17.900359999999999</v>
      </c>
      <c r="P741">
        <v>20.68656</v>
      </c>
      <c r="Q741">
        <v>19.91133</v>
      </c>
      <c r="R741">
        <v>17.817530000000001</v>
      </c>
      <c r="S741">
        <v>18.99897</v>
      </c>
      <c r="T741">
        <v>7</v>
      </c>
      <c r="U741">
        <v>1</v>
      </c>
      <c r="V741">
        <v>1</v>
      </c>
      <c r="W741">
        <v>2</v>
      </c>
      <c r="X741">
        <v>5</v>
      </c>
      <c r="Y741">
        <v>2</v>
      </c>
      <c r="Z741">
        <v>4</v>
      </c>
      <c r="AA741">
        <v>0</v>
      </c>
      <c r="AB741">
        <v>2</v>
      </c>
      <c r="AC741">
        <v>0</v>
      </c>
      <c r="AD741">
        <v>0</v>
      </c>
      <c r="AE741">
        <v>3</v>
      </c>
      <c r="AF741">
        <v>0</v>
      </c>
      <c r="AG741">
        <v>0</v>
      </c>
      <c r="AH741">
        <v>5.6367000000000003</v>
      </c>
    </row>
    <row r="742" spans="1:34">
      <c r="A742" t="s">
        <v>3249</v>
      </c>
      <c r="B742" s="5" t="str">
        <f>VLOOKUP(C742,[1]Sheet1!$C$2:$D$4112,2,FALSE)</f>
        <v>cell wall and cell processes</v>
      </c>
      <c r="C742" t="s">
        <v>3252</v>
      </c>
      <c r="D742" t="s">
        <v>3250</v>
      </c>
      <c r="E742" t="s">
        <v>3251</v>
      </c>
      <c r="F742">
        <v>33.863999999999997</v>
      </c>
      <c r="G742">
        <v>31.2</v>
      </c>
      <c r="H742">
        <v>23.936789999999998</v>
      </c>
      <c r="I742">
        <v>21.720880000000001</v>
      </c>
      <c r="J742">
        <v>23.89837</v>
      </c>
      <c r="K742">
        <v>22.572980000000001</v>
      </c>
      <c r="L742">
        <v>18.409179999999999</v>
      </c>
      <c r="M742">
        <v>22.624929999999999</v>
      </c>
      <c r="N742">
        <v>21.86955</v>
      </c>
      <c r="O742">
        <v>21.962330000000001</v>
      </c>
      <c r="P742">
        <v>23.728059999999999</v>
      </c>
      <c r="Q742">
        <v>20.29786</v>
      </c>
      <c r="R742">
        <v>20.841989999999999</v>
      </c>
      <c r="S742">
        <v>22.018049999999999</v>
      </c>
      <c r="T742">
        <v>6</v>
      </c>
      <c r="U742">
        <v>4</v>
      </c>
      <c r="V742">
        <v>2</v>
      </c>
      <c r="W742">
        <v>4</v>
      </c>
      <c r="X742">
        <v>5</v>
      </c>
      <c r="Y742">
        <v>1</v>
      </c>
      <c r="Z742">
        <v>3</v>
      </c>
      <c r="AA742">
        <v>2</v>
      </c>
      <c r="AB742">
        <v>3</v>
      </c>
      <c r="AC742">
        <v>3</v>
      </c>
      <c r="AD742">
        <v>1</v>
      </c>
      <c r="AE742">
        <v>4</v>
      </c>
      <c r="AF742">
        <v>2</v>
      </c>
      <c r="AG742">
        <v>0</v>
      </c>
      <c r="AH742">
        <v>33.914999999999999</v>
      </c>
    </row>
    <row r="743" spans="1:34">
      <c r="A743" t="s">
        <v>3253</v>
      </c>
      <c r="B743" s="5" t="str">
        <f>VLOOKUP(C743,[1]Sheet1!$C$2:$D$4112,2,FALSE)</f>
        <v>Conserved hypotheticals</v>
      </c>
      <c r="C743" t="s">
        <v>3256</v>
      </c>
      <c r="D743" t="s">
        <v>3254</v>
      </c>
      <c r="E743" t="s">
        <v>3255</v>
      </c>
      <c r="F743">
        <v>26.175000000000001</v>
      </c>
      <c r="G743">
        <v>62.4</v>
      </c>
      <c r="H743">
        <v>27.819700000000001</v>
      </c>
      <c r="I743">
        <v>25.857399999999998</v>
      </c>
      <c r="J743">
        <v>26.623239999999999</v>
      </c>
      <c r="K743">
        <v>25.52749</v>
      </c>
      <c r="L743">
        <v>23.24709</v>
      </c>
      <c r="M743">
        <v>26.673570000000002</v>
      </c>
      <c r="N743">
        <v>26.360969999999998</v>
      </c>
      <c r="O743">
        <v>25.58821</v>
      </c>
      <c r="P743">
        <v>26.638380000000002</v>
      </c>
      <c r="Q743">
        <v>25.557950000000002</v>
      </c>
      <c r="R743">
        <v>25.050550000000001</v>
      </c>
      <c r="S743">
        <v>22.780609999999999</v>
      </c>
      <c r="T743">
        <v>10</v>
      </c>
      <c r="U743">
        <v>2</v>
      </c>
      <c r="V743">
        <v>5</v>
      </c>
      <c r="W743">
        <v>3</v>
      </c>
      <c r="X743">
        <v>5</v>
      </c>
      <c r="Y743">
        <v>8</v>
      </c>
      <c r="Z743">
        <v>5</v>
      </c>
      <c r="AA743">
        <v>4</v>
      </c>
      <c r="AB743">
        <v>5</v>
      </c>
      <c r="AC743">
        <v>5</v>
      </c>
      <c r="AD743">
        <v>4</v>
      </c>
      <c r="AE743">
        <v>6</v>
      </c>
      <c r="AF743">
        <v>4</v>
      </c>
      <c r="AG743">
        <v>0</v>
      </c>
      <c r="AH743">
        <v>138.5</v>
      </c>
    </row>
    <row r="744" spans="1:34">
      <c r="A744" t="s">
        <v>3257</v>
      </c>
      <c r="B744" s="5" t="str">
        <f>VLOOKUP(C744,[1]Sheet1!$C$2:$D$4112,2,FALSE)</f>
        <v>information pathways</v>
      </c>
      <c r="C744" t="s">
        <v>3260</v>
      </c>
      <c r="D744" t="s">
        <v>3258</v>
      </c>
      <c r="E744" t="s">
        <v>3259</v>
      </c>
      <c r="F744">
        <v>65.132999999999996</v>
      </c>
      <c r="G744">
        <v>56.1</v>
      </c>
      <c r="H744">
        <v>27.750019999999999</v>
      </c>
      <c r="I744">
        <v>26.90438</v>
      </c>
      <c r="J744">
        <v>26.923999999999999</v>
      </c>
      <c r="K744">
        <v>27.763380000000002</v>
      </c>
      <c r="L744">
        <v>26.16919</v>
      </c>
      <c r="M744">
        <v>27.289650000000002</v>
      </c>
      <c r="N744">
        <v>27.955380000000002</v>
      </c>
      <c r="O744">
        <v>27.74053</v>
      </c>
      <c r="P744">
        <v>27.143460000000001</v>
      </c>
      <c r="Q744">
        <v>27.245090000000001</v>
      </c>
      <c r="R744">
        <v>28.49297</v>
      </c>
      <c r="S744">
        <v>25.451550000000001</v>
      </c>
      <c r="T744">
        <v>26</v>
      </c>
      <c r="U744">
        <v>15</v>
      </c>
      <c r="V744">
        <v>8</v>
      </c>
      <c r="W744">
        <v>16</v>
      </c>
      <c r="X744">
        <v>10</v>
      </c>
      <c r="Y744">
        <v>22</v>
      </c>
      <c r="Z744">
        <v>14</v>
      </c>
      <c r="AA744">
        <v>8</v>
      </c>
      <c r="AB744">
        <v>12</v>
      </c>
      <c r="AC744">
        <v>11</v>
      </c>
      <c r="AD744">
        <v>8</v>
      </c>
      <c r="AE744">
        <v>21</v>
      </c>
      <c r="AF744">
        <v>15</v>
      </c>
      <c r="AG744">
        <v>0</v>
      </c>
      <c r="AH744">
        <v>306.77</v>
      </c>
    </row>
    <row r="745" spans="1:34">
      <c r="A745" t="s">
        <v>3261</v>
      </c>
      <c r="B745" s="5" t="str">
        <f>VLOOKUP(C745,[1]Sheet1!$C$2:$D$4112,2,FALSE)</f>
        <v>Conserved hypotheticals</v>
      </c>
      <c r="C745" t="s">
        <v>3264</v>
      </c>
      <c r="D745" t="s">
        <v>3262</v>
      </c>
      <c r="E745" t="s">
        <v>3263</v>
      </c>
      <c r="F745">
        <v>38.439</v>
      </c>
      <c r="G745">
        <v>24</v>
      </c>
      <c r="H745">
        <v>22.331910000000001</v>
      </c>
      <c r="I745">
        <v>18.769089999999998</v>
      </c>
      <c r="J745">
        <v>22.37406</v>
      </c>
      <c r="K745">
        <v>21.696760000000001</v>
      </c>
      <c r="L745">
        <v>18.616910000000001</v>
      </c>
      <c r="M745">
        <v>20.787800000000001</v>
      </c>
      <c r="N745">
        <v>18.922899999999998</v>
      </c>
      <c r="O745">
        <v>18.461819999999999</v>
      </c>
      <c r="P745">
        <v>21.649609999999999</v>
      </c>
      <c r="Q745">
        <v>18.8521</v>
      </c>
      <c r="R745">
        <v>17.720079999999999</v>
      </c>
      <c r="S745">
        <v>19.0245</v>
      </c>
      <c r="T745">
        <v>4</v>
      </c>
      <c r="U745">
        <v>2</v>
      </c>
      <c r="V745">
        <v>1</v>
      </c>
      <c r="W745">
        <v>2</v>
      </c>
      <c r="X745">
        <v>2</v>
      </c>
      <c r="Y745">
        <v>2</v>
      </c>
      <c r="Z745">
        <v>2</v>
      </c>
      <c r="AA745">
        <v>1</v>
      </c>
      <c r="AB745">
        <v>1</v>
      </c>
      <c r="AC745">
        <v>2</v>
      </c>
      <c r="AD745">
        <v>1</v>
      </c>
      <c r="AE745">
        <v>2</v>
      </c>
      <c r="AF745">
        <v>1</v>
      </c>
      <c r="AG745">
        <v>0</v>
      </c>
      <c r="AH745">
        <v>10.233000000000001</v>
      </c>
    </row>
    <row r="746" spans="1:34">
      <c r="A746" t="s">
        <v>3265</v>
      </c>
      <c r="B746" s="5" t="str">
        <f>VLOOKUP(C746,[1]Sheet1!$C$2:$D$4112,2,FALSE)</f>
        <v>Conserved hypotheticals</v>
      </c>
      <c r="C746" t="s">
        <v>3268</v>
      </c>
      <c r="D746" t="s">
        <v>3266</v>
      </c>
      <c r="E746" t="s">
        <v>3267</v>
      </c>
      <c r="F746">
        <v>17.405999999999999</v>
      </c>
      <c r="G746">
        <v>73.3</v>
      </c>
      <c r="H746">
        <v>23.838840000000001</v>
      </c>
      <c r="I746">
        <v>23.969480000000001</v>
      </c>
      <c r="J746">
        <v>24.052</v>
      </c>
      <c r="K746">
        <v>22.716550000000002</v>
      </c>
      <c r="L746">
        <v>25.284040000000001</v>
      </c>
      <c r="M746">
        <v>25.028169999999999</v>
      </c>
      <c r="N746">
        <v>23.11374</v>
      </c>
      <c r="O746">
        <v>22.959569999999999</v>
      </c>
      <c r="P746">
        <v>23.197970000000002</v>
      </c>
      <c r="Q746">
        <v>24.878299999999999</v>
      </c>
      <c r="R746">
        <v>24.845130000000001</v>
      </c>
      <c r="S746">
        <v>23.495699999999999</v>
      </c>
      <c r="T746">
        <v>7</v>
      </c>
      <c r="U746">
        <v>5</v>
      </c>
      <c r="V746">
        <v>4</v>
      </c>
      <c r="W746">
        <v>7</v>
      </c>
      <c r="X746">
        <v>4</v>
      </c>
      <c r="Y746">
        <v>6</v>
      </c>
      <c r="Z746">
        <v>5</v>
      </c>
      <c r="AA746">
        <v>5</v>
      </c>
      <c r="AB746">
        <v>2</v>
      </c>
      <c r="AC746">
        <v>4</v>
      </c>
      <c r="AD746">
        <v>1</v>
      </c>
      <c r="AE746">
        <v>5</v>
      </c>
      <c r="AF746">
        <v>5</v>
      </c>
      <c r="AG746">
        <v>0</v>
      </c>
      <c r="AH746">
        <v>75.016999999999996</v>
      </c>
    </row>
    <row r="747" spans="1:34">
      <c r="A747" t="s">
        <v>3269</v>
      </c>
      <c r="B747" s="5" t="str">
        <f>VLOOKUP(C747,[1]Sheet1!$C$2:$D$4112,2,FALSE)</f>
        <v>lipid metabolism</v>
      </c>
      <c r="C747" t="s">
        <v>3272</v>
      </c>
      <c r="D747" t="s">
        <v>3270</v>
      </c>
      <c r="E747" t="s">
        <v>3271</v>
      </c>
      <c r="F747">
        <v>58.887999999999998</v>
      </c>
      <c r="G747">
        <v>22.2</v>
      </c>
      <c r="H747">
        <v>18.59234</v>
      </c>
      <c r="I747">
        <v>19.535499999999999</v>
      </c>
      <c r="J747">
        <v>20.626580000000001</v>
      </c>
      <c r="K747">
        <v>20.264189999999999</v>
      </c>
      <c r="L747">
        <v>17.637779999999999</v>
      </c>
      <c r="M747">
        <v>21.318049999999999</v>
      </c>
      <c r="N747">
        <v>19.729749999999999</v>
      </c>
      <c r="O747">
        <v>18.884930000000001</v>
      </c>
      <c r="P747">
        <v>19.27928</v>
      </c>
      <c r="Q747">
        <v>18.626550000000002</v>
      </c>
      <c r="R747">
        <v>18.25892</v>
      </c>
      <c r="S747">
        <v>19.527360000000002</v>
      </c>
      <c r="T747">
        <v>7</v>
      </c>
      <c r="U747">
        <v>1</v>
      </c>
      <c r="V747">
        <v>2</v>
      </c>
      <c r="W747">
        <v>3</v>
      </c>
      <c r="X747">
        <v>3</v>
      </c>
      <c r="Y747">
        <v>3</v>
      </c>
      <c r="Z747">
        <v>3</v>
      </c>
      <c r="AA747">
        <v>1</v>
      </c>
      <c r="AB747">
        <v>1</v>
      </c>
      <c r="AC747">
        <v>0</v>
      </c>
      <c r="AD747">
        <v>1</v>
      </c>
      <c r="AE747">
        <v>2</v>
      </c>
      <c r="AF747">
        <v>3</v>
      </c>
      <c r="AG747">
        <v>0</v>
      </c>
      <c r="AH747">
        <v>26.288</v>
      </c>
    </row>
    <row r="748" spans="1:34">
      <c r="A748" t="s">
        <v>3273</v>
      </c>
      <c r="B748" s="5" t="str">
        <f>VLOOKUP(C748,[1]Sheet1!$C$2:$D$4112,2,FALSE)</f>
        <v>intermediary metabolism and respiration</v>
      </c>
      <c r="C748" t="s">
        <v>3276</v>
      </c>
      <c r="D748" t="s">
        <v>3274</v>
      </c>
      <c r="E748" t="s">
        <v>3275</v>
      </c>
      <c r="F748">
        <v>26.213000000000001</v>
      </c>
      <c r="G748">
        <v>37.299999999999997</v>
      </c>
      <c r="H748">
        <v>23.975519999999999</v>
      </c>
      <c r="I748">
        <v>22.00929</v>
      </c>
      <c r="J748">
        <v>23.55321</v>
      </c>
      <c r="K748">
        <v>21.968530000000001</v>
      </c>
      <c r="L748">
        <v>17.69303</v>
      </c>
      <c r="M748">
        <v>22.558990000000001</v>
      </c>
      <c r="N748">
        <v>22.343779999999999</v>
      </c>
      <c r="O748">
        <v>22.362469999999998</v>
      </c>
      <c r="P748">
        <v>23.670660000000002</v>
      </c>
      <c r="Q748">
        <v>22.264510000000001</v>
      </c>
      <c r="R748">
        <v>21.231870000000001</v>
      </c>
      <c r="S748">
        <v>20.98545</v>
      </c>
      <c r="T748">
        <v>5</v>
      </c>
      <c r="U748">
        <v>2</v>
      </c>
      <c r="V748">
        <v>1</v>
      </c>
      <c r="W748">
        <v>2</v>
      </c>
      <c r="X748">
        <v>3</v>
      </c>
      <c r="Y748">
        <v>1</v>
      </c>
      <c r="Z748">
        <v>1</v>
      </c>
      <c r="AA748">
        <v>1</v>
      </c>
      <c r="AB748">
        <v>2</v>
      </c>
      <c r="AC748">
        <v>2</v>
      </c>
      <c r="AD748">
        <v>1</v>
      </c>
      <c r="AE748">
        <v>2</v>
      </c>
      <c r="AF748">
        <v>3</v>
      </c>
      <c r="AG748">
        <v>0</v>
      </c>
      <c r="AH748">
        <v>34.927999999999997</v>
      </c>
    </row>
    <row r="749" spans="1:34">
      <c r="A749" t="s">
        <v>3277</v>
      </c>
      <c r="B749" s="5" t="str">
        <f>VLOOKUP(C749,[1]Sheet1!$C$2:$D$4112,2,FALSE)</f>
        <v>intermediary metabolism and respiration</v>
      </c>
      <c r="C749" t="s">
        <v>3280</v>
      </c>
      <c r="D749" t="s">
        <v>3278</v>
      </c>
      <c r="E749" t="s">
        <v>3279</v>
      </c>
      <c r="F749">
        <v>27.466000000000001</v>
      </c>
      <c r="G749">
        <v>12</v>
      </c>
      <c r="H749">
        <v>21.524539999999998</v>
      </c>
      <c r="I749">
        <v>19.869129999999998</v>
      </c>
      <c r="J749">
        <v>21.097190000000001</v>
      </c>
      <c r="K749">
        <v>21.90455</v>
      </c>
      <c r="L749">
        <v>17.92126</v>
      </c>
      <c r="M749">
        <v>21.191649999999999</v>
      </c>
      <c r="N749">
        <v>19.743839999999999</v>
      </c>
      <c r="O749">
        <v>17.831520000000001</v>
      </c>
      <c r="P749">
        <v>17.761959999999998</v>
      </c>
      <c r="Q749">
        <v>21.164539999999999</v>
      </c>
      <c r="R749">
        <v>19.494029999999999</v>
      </c>
      <c r="S749">
        <v>21.412199999999999</v>
      </c>
      <c r="T749">
        <v>2</v>
      </c>
      <c r="U749">
        <v>2</v>
      </c>
      <c r="V749">
        <v>1</v>
      </c>
      <c r="W749">
        <v>2</v>
      </c>
      <c r="X749">
        <v>2</v>
      </c>
      <c r="Y749">
        <v>1</v>
      </c>
      <c r="Z749">
        <v>1</v>
      </c>
      <c r="AA749">
        <v>0</v>
      </c>
      <c r="AB749">
        <v>1</v>
      </c>
      <c r="AC749">
        <v>0</v>
      </c>
      <c r="AD749">
        <v>2</v>
      </c>
      <c r="AE749">
        <v>1</v>
      </c>
      <c r="AF749">
        <v>1</v>
      </c>
      <c r="AG749">
        <v>0</v>
      </c>
      <c r="AH749">
        <v>7.2385999999999999</v>
      </c>
    </row>
    <row r="750" spans="1:34">
      <c r="A750" t="s">
        <v>3281</v>
      </c>
      <c r="B750" s="5" t="str">
        <f>VLOOKUP(C750,[1]Sheet1!$C$2:$D$4112,2,FALSE)</f>
        <v>cell wall and cell processes</v>
      </c>
      <c r="C750" t="s">
        <v>3284</v>
      </c>
      <c r="D750" t="s">
        <v>3282</v>
      </c>
      <c r="E750" t="s">
        <v>3283</v>
      </c>
      <c r="F750">
        <v>117.49</v>
      </c>
      <c r="G750">
        <v>11.2</v>
      </c>
      <c r="H750">
        <v>18.06934</v>
      </c>
      <c r="I750">
        <v>20.00994</v>
      </c>
      <c r="J750">
        <v>18.766400000000001</v>
      </c>
      <c r="K750">
        <v>19.34796</v>
      </c>
      <c r="L750">
        <v>18.744119999999999</v>
      </c>
      <c r="M750">
        <v>20.096240000000002</v>
      </c>
      <c r="N750">
        <v>20.29053</v>
      </c>
      <c r="O750">
        <v>19.161059999999999</v>
      </c>
      <c r="P750">
        <v>18.360980000000001</v>
      </c>
      <c r="Q750">
        <v>19.566510000000001</v>
      </c>
      <c r="R750">
        <v>21.534030000000001</v>
      </c>
      <c r="S750">
        <v>20.009899999999998</v>
      </c>
      <c r="T750">
        <v>6</v>
      </c>
      <c r="U750">
        <v>0</v>
      </c>
      <c r="V750">
        <v>1</v>
      </c>
      <c r="W750">
        <v>1</v>
      </c>
      <c r="X750">
        <v>2</v>
      </c>
      <c r="Y750">
        <v>3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3</v>
      </c>
      <c r="AF750">
        <v>2</v>
      </c>
      <c r="AG750">
        <v>0</v>
      </c>
      <c r="AH750">
        <v>18.356999999999999</v>
      </c>
    </row>
    <row r="751" spans="1:34">
      <c r="A751" t="s">
        <v>3285</v>
      </c>
      <c r="B751" s="5" t="str">
        <f>VLOOKUP(C751,[1]Sheet1!$C$2:$D$4112,2,FALSE)</f>
        <v>cell wall and cell processes</v>
      </c>
      <c r="C751" t="s">
        <v>3288</v>
      </c>
      <c r="D751" t="s">
        <v>3286</v>
      </c>
      <c r="E751" t="s">
        <v>3287</v>
      </c>
      <c r="F751">
        <v>44.063000000000002</v>
      </c>
      <c r="G751">
        <v>26.1</v>
      </c>
      <c r="H751">
        <v>18.261489999999998</v>
      </c>
      <c r="I751">
        <v>21.67483</v>
      </c>
      <c r="J751">
        <v>22.438269999999999</v>
      </c>
      <c r="K751">
        <v>21.10463</v>
      </c>
      <c r="L751">
        <v>18.74325</v>
      </c>
      <c r="M751">
        <v>22.131440000000001</v>
      </c>
      <c r="N751">
        <v>22.76294</v>
      </c>
      <c r="O751">
        <v>18.364989999999999</v>
      </c>
      <c r="P751">
        <v>22.511299999999999</v>
      </c>
      <c r="Q751">
        <v>18.369689999999999</v>
      </c>
      <c r="R751">
        <v>21.508870000000002</v>
      </c>
      <c r="S751">
        <v>19.957439999999998</v>
      </c>
      <c r="T751">
        <v>5</v>
      </c>
      <c r="U751">
        <v>0</v>
      </c>
      <c r="V751">
        <v>2</v>
      </c>
      <c r="W751">
        <v>4</v>
      </c>
      <c r="X751">
        <v>3</v>
      </c>
      <c r="Y751">
        <v>1</v>
      </c>
      <c r="Z751">
        <v>3</v>
      </c>
      <c r="AA751">
        <v>3</v>
      </c>
      <c r="AB751">
        <v>2</v>
      </c>
      <c r="AC751">
        <v>2</v>
      </c>
      <c r="AD751">
        <v>1</v>
      </c>
      <c r="AE751">
        <v>2</v>
      </c>
      <c r="AF751">
        <v>1</v>
      </c>
      <c r="AG751">
        <v>0</v>
      </c>
      <c r="AH751">
        <v>23.812999999999999</v>
      </c>
    </row>
    <row r="752" spans="1:34">
      <c r="A752" t="s">
        <v>3289</v>
      </c>
      <c r="B752" s="5" t="str">
        <f>VLOOKUP(C752,[1]Sheet1!$C$2:$D$4112,2,FALSE)</f>
        <v>intermediary metabolism and respiration</v>
      </c>
      <c r="C752" t="s">
        <v>3292</v>
      </c>
      <c r="D752" t="s">
        <v>3290</v>
      </c>
      <c r="E752" t="s">
        <v>3291</v>
      </c>
      <c r="F752">
        <v>18.199000000000002</v>
      </c>
      <c r="G752">
        <v>58.9</v>
      </c>
      <c r="H752">
        <v>20.36741</v>
      </c>
      <c r="I752">
        <v>19.949629999999999</v>
      </c>
      <c r="J752">
        <v>20.025259999999999</v>
      </c>
      <c r="K752">
        <v>19.459779999999999</v>
      </c>
      <c r="L752">
        <v>20.799700000000001</v>
      </c>
      <c r="M752">
        <v>20.25638</v>
      </c>
      <c r="N752">
        <v>19.438089999999999</v>
      </c>
      <c r="O752">
        <v>19.583749999999998</v>
      </c>
      <c r="P752">
        <v>18.973990000000001</v>
      </c>
      <c r="Q752">
        <v>19.35219</v>
      </c>
      <c r="R752">
        <v>21.932179999999999</v>
      </c>
      <c r="S752">
        <v>20.272760000000002</v>
      </c>
      <c r="T752">
        <v>9</v>
      </c>
      <c r="U752">
        <v>5</v>
      </c>
      <c r="V752">
        <v>2</v>
      </c>
      <c r="W752">
        <v>5</v>
      </c>
      <c r="X752">
        <v>5</v>
      </c>
      <c r="Y752">
        <v>7</v>
      </c>
      <c r="Z752">
        <v>3</v>
      </c>
      <c r="AA752">
        <v>2</v>
      </c>
      <c r="AB752">
        <v>3</v>
      </c>
      <c r="AC752">
        <v>2</v>
      </c>
      <c r="AD752">
        <v>3</v>
      </c>
      <c r="AE752">
        <v>6</v>
      </c>
      <c r="AF752">
        <v>4</v>
      </c>
      <c r="AG752">
        <v>0</v>
      </c>
      <c r="AH752">
        <v>56.362000000000002</v>
      </c>
    </row>
    <row r="753" spans="1:34">
      <c r="A753" t="s">
        <v>3293</v>
      </c>
      <c r="B753" s="5" t="str">
        <f>VLOOKUP(C753,[1]Sheet1!$C$2:$D$4112,2,FALSE)</f>
        <v>lipid metabolism</v>
      </c>
      <c r="C753" t="s">
        <v>3296</v>
      </c>
      <c r="D753" t="s">
        <v>3294</v>
      </c>
      <c r="E753" t="s">
        <v>3295</v>
      </c>
      <c r="F753">
        <v>31.088999999999999</v>
      </c>
      <c r="G753">
        <v>70.599999999999994</v>
      </c>
      <c r="H753">
        <v>26.70872</v>
      </c>
      <c r="I753">
        <v>26.427309999999999</v>
      </c>
      <c r="J753">
        <v>25.51557</v>
      </c>
      <c r="K753">
        <v>27.15981</v>
      </c>
      <c r="L753">
        <v>21.202459999999999</v>
      </c>
      <c r="M753">
        <v>28.32328</v>
      </c>
      <c r="N753">
        <v>26.53313</v>
      </c>
      <c r="O753">
        <v>26.5153</v>
      </c>
      <c r="P753">
        <v>26.671420000000001</v>
      </c>
      <c r="Q753">
        <v>27.336369999999999</v>
      </c>
      <c r="R753">
        <v>25.851600000000001</v>
      </c>
      <c r="S753">
        <v>24.22832</v>
      </c>
      <c r="T753">
        <v>8</v>
      </c>
      <c r="U753">
        <v>6</v>
      </c>
      <c r="V753">
        <v>6</v>
      </c>
      <c r="W753">
        <v>7</v>
      </c>
      <c r="X753">
        <v>5</v>
      </c>
      <c r="Y753">
        <v>4</v>
      </c>
      <c r="Z753">
        <v>6</v>
      </c>
      <c r="AA753">
        <v>7</v>
      </c>
      <c r="AB753">
        <v>7</v>
      </c>
      <c r="AC753">
        <v>5</v>
      </c>
      <c r="AD753">
        <v>6</v>
      </c>
      <c r="AE753">
        <v>7</v>
      </c>
      <c r="AF753">
        <v>7</v>
      </c>
      <c r="AG753">
        <v>0</v>
      </c>
      <c r="AH753">
        <v>134.59</v>
      </c>
    </row>
    <row r="754" spans="1:34">
      <c r="A754" t="s">
        <v>3297</v>
      </c>
      <c r="B754" s="5" t="str">
        <f>VLOOKUP(C754,[1]Sheet1!$C$2:$D$4112,2,FALSE)</f>
        <v>cell wall and cell processes</v>
      </c>
      <c r="C754" t="s">
        <v>3300</v>
      </c>
      <c r="D754" t="s">
        <v>3298</v>
      </c>
      <c r="E754" t="s">
        <v>3299</v>
      </c>
      <c r="F754">
        <v>5.8337000000000003</v>
      </c>
      <c r="G754">
        <v>28.1</v>
      </c>
      <c r="H754">
        <v>16.657599999999999</v>
      </c>
      <c r="I754">
        <v>18.928930000000001</v>
      </c>
      <c r="J754">
        <v>16.488620000000001</v>
      </c>
      <c r="K754">
        <v>17.073789999999999</v>
      </c>
      <c r="L754">
        <v>19.762170000000001</v>
      </c>
      <c r="M754">
        <v>18.489159999999998</v>
      </c>
      <c r="N754">
        <v>19.384969999999999</v>
      </c>
      <c r="O754">
        <v>17.052720000000001</v>
      </c>
      <c r="P754">
        <v>19.08906</v>
      </c>
      <c r="Q754">
        <v>16.859030000000001</v>
      </c>
      <c r="R754">
        <v>15.42489</v>
      </c>
      <c r="S754">
        <v>18.24164</v>
      </c>
      <c r="T754">
        <v>1</v>
      </c>
      <c r="U754">
        <v>1</v>
      </c>
      <c r="V754">
        <v>0</v>
      </c>
      <c r="W754">
        <v>1</v>
      </c>
      <c r="X754">
        <v>1</v>
      </c>
      <c r="Y754">
        <v>1</v>
      </c>
      <c r="Z754">
        <v>0</v>
      </c>
      <c r="AA754">
        <v>0</v>
      </c>
      <c r="AB754">
        <v>1</v>
      </c>
      <c r="AC754">
        <v>0</v>
      </c>
      <c r="AD754">
        <v>1</v>
      </c>
      <c r="AE754">
        <v>1</v>
      </c>
      <c r="AF754">
        <v>0</v>
      </c>
      <c r="AG754">
        <v>0</v>
      </c>
      <c r="AH754">
        <v>3.5827</v>
      </c>
    </row>
    <row r="755" spans="1:34">
      <c r="A755" t="s">
        <v>3301</v>
      </c>
      <c r="B755" s="5" t="str">
        <f>VLOOKUP(C755,[1]Sheet1!$C$2:$D$4112,2,FALSE)</f>
        <v>information pathways</v>
      </c>
      <c r="C755" t="s">
        <v>3304</v>
      </c>
      <c r="D755" t="s">
        <v>3302</v>
      </c>
      <c r="E755" t="s">
        <v>3303</v>
      </c>
      <c r="F755">
        <v>102.37</v>
      </c>
      <c r="G755">
        <v>50</v>
      </c>
      <c r="H755">
        <v>24.339670000000002</v>
      </c>
      <c r="I755">
        <v>24.174019999999999</v>
      </c>
      <c r="J755">
        <v>23.603200000000001</v>
      </c>
      <c r="K755">
        <v>24.484929999999999</v>
      </c>
      <c r="L755">
        <v>23.496919999999999</v>
      </c>
      <c r="M755">
        <v>24.239509999999999</v>
      </c>
      <c r="N755">
        <v>24.178129999999999</v>
      </c>
      <c r="O755">
        <v>23.447710000000001</v>
      </c>
      <c r="P755">
        <v>24.22795</v>
      </c>
      <c r="Q755">
        <v>23.26155</v>
      </c>
      <c r="R755">
        <v>24.112909999999999</v>
      </c>
      <c r="S755">
        <v>23.389289999999999</v>
      </c>
      <c r="T755">
        <v>34</v>
      </c>
      <c r="U755">
        <v>10</v>
      </c>
      <c r="V755">
        <v>9</v>
      </c>
      <c r="W755">
        <v>13</v>
      </c>
      <c r="X755">
        <v>11</v>
      </c>
      <c r="Y755">
        <v>28</v>
      </c>
      <c r="Z755">
        <v>11</v>
      </c>
      <c r="AA755">
        <v>6</v>
      </c>
      <c r="AB755">
        <v>9</v>
      </c>
      <c r="AC755">
        <v>8</v>
      </c>
      <c r="AD755">
        <v>6</v>
      </c>
      <c r="AE755">
        <v>17</v>
      </c>
      <c r="AF755">
        <v>16</v>
      </c>
      <c r="AG755">
        <v>0</v>
      </c>
      <c r="AH755">
        <v>164.44</v>
      </c>
    </row>
    <row r="756" spans="1:34">
      <c r="A756" t="s">
        <v>3305</v>
      </c>
      <c r="B756" s="5" t="str">
        <f>VLOOKUP(C756,[1]Sheet1!$C$2:$D$4112,2,FALSE)</f>
        <v>intermediary metabolism and respiration</v>
      </c>
      <c r="C756" t="s">
        <v>3308</v>
      </c>
      <c r="D756" t="s">
        <v>3306</v>
      </c>
      <c r="E756" t="s">
        <v>3307</v>
      </c>
      <c r="F756">
        <v>32.17</v>
      </c>
      <c r="G756">
        <v>71.099999999999994</v>
      </c>
      <c r="H756">
        <v>24.736190000000001</v>
      </c>
      <c r="I756">
        <v>27.01276</v>
      </c>
      <c r="J756">
        <v>25.23659</v>
      </c>
      <c r="K756">
        <v>23.414159999999999</v>
      </c>
      <c r="L756">
        <v>25.38795</v>
      </c>
      <c r="M756">
        <v>25.878489999999999</v>
      </c>
      <c r="N756">
        <v>28.04458</v>
      </c>
      <c r="O756">
        <v>24.212900000000001</v>
      </c>
      <c r="P756">
        <v>25.97476</v>
      </c>
      <c r="Q756">
        <v>25.42304</v>
      </c>
      <c r="R756">
        <v>27.443950000000001</v>
      </c>
      <c r="S756">
        <v>25.383009999999999</v>
      </c>
      <c r="T756">
        <v>13</v>
      </c>
      <c r="U756">
        <v>10</v>
      </c>
      <c r="V756">
        <v>8</v>
      </c>
      <c r="W756">
        <v>10</v>
      </c>
      <c r="X756">
        <v>10</v>
      </c>
      <c r="Y756">
        <v>12</v>
      </c>
      <c r="Z756">
        <v>11</v>
      </c>
      <c r="AA756">
        <v>7</v>
      </c>
      <c r="AB756">
        <v>10</v>
      </c>
      <c r="AC756">
        <v>8</v>
      </c>
      <c r="AD756">
        <v>8</v>
      </c>
      <c r="AE756">
        <v>10</v>
      </c>
      <c r="AF756">
        <v>12</v>
      </c>
      <c r="AG756">
        <v>0</v>
      </c>
      <c r="AH756">
        <v>199.5</v>
      </c>
    </row>
    <row r="757" spans="1:34">
      <c r="A757" t="s">
        <v>3309</v>
      </c>
      <c r="B757" s="5" t="str">
        <f>VLOOKUP(C757,[1]Sheet1!$C$2:$D$4112,2,FALSE)</f>
        <v>intermediary metabolism and respiration</v>
      </c>
      <c r="C757" t="s">
        <v>3312</v>
      </c>
      <c r="D757" t="s">
        <v>3310</v>
      </c>
      <c r="E757" t="s">
        <v>3311</v>
      </c>
      <c r="F757">
        <v>30.195</v>
      </c>
      <c r="G757">
        <v>36.799999999999997</v>
      </c>
      <c r="H757">
        <v>24.317</v>
      </c>
      <c r="I757">
        <v>22.729659999999999</v>
      </c>
      <c r="J757">
        <v>25.017040000000001</v>
      </c>
      <c r="K757">
        <v>23.702290000000001</v>
      </c>
      <c r="L757">
        <v>24.086179999999999</v>
      </c>
      <c r="M757">
        <v>21.50543</v>
      </c>
      <c r="N757">
        <v>21.70797</v>
      </c>
      <c r="O757">
        <v>19.30904</v>
      </c>
      <c r="P757">
        <v>24.125340000000001</v>
      </c>
      <c r="Q757">
        <v>18.470849999999999</v>
      </c>
      <c r="R757">
        <v>21.46443</v>
      </c>
      <c r="S757">
        <v>24.809360000000002</v>
      </c>
      <c r="T757">
        <v>7</v>
      </c>
      <c r="U757">
        <v>2</v>
      </c>
      <c r="V757">
        <v>1</v>
      </c>
      <c r="W757">
        <v>4</v>
      </c>
      <c r="X757">
        <v>5</v>
      </c>
      <c r="Y757">
        <v>4</v>
      </c>
      <c r="Z757">
        <v>2</v>
      </c>
      <c r="AA757">
        <v>1</v>
      </c>
      <c r="AB757">
        <v>3</v>
      </c>
      <c r="AC757">
        <v>3</v>
      </c>
      <c r="AD757">
        <v>2</v>
      </c>
      <c r="AE757">
        <v>2</v>
      </c>
      <c r="AF757">
        <v>2</v>
      </c>
      <c r="AG757">
        <v>0</v>
      </c>
      <c r="AH757">
        <v>36.036000000000001</v>
      </c>
    </row>
    <row r="758" spans="1:34">
      <c r="A758" t="s">
        <v>3313</v>
      </c>
      <c r="B758" s="5" t="str">
        <f>VLOOKUP(C758,[1]Sheet1!$C$2:$D$4112,2,FALSE)</f>
        <v>cell wall and cell processes</v>
      </c>
      <c r="C758" t="s">
        <v>3316</v>
      </c>
      <c r="D758" t="s">
        <v>3314</v>
      </c>
      <c r="E758" t="s">
        <v>3315</v>
      </c>
      <c r="F758">
        <v>45.814</v>
      </c>
      <c r="G758">
        <v>24.6</v>
      </c>
      <c r="H758">
        <v>20.557960000000001</v>
      </c>
      <c r="I758">
        <v>21.46688</v>
      </c>
      <c r="J758">
        <v>21.901129999999998</v>
      </c>
      <c r="K758">
        <v>23.841529999999999</v>
      </c>
      <c r="L758">
        <v>21.421320000000001</v>
      </c>
      <c r="M758">
        <v>21.731110000000001</v>
      </c>
      <c r="N758">
        <v>22.185559999999999</v>
      </c>
      <c r="O758">
        <v>23.94342</v>
      </c>
      <c r="P758">
        <v>21.980429999999998</v>
      </c>
      <c r="Q758">
        <v>22.962679999999999</v>
      </c>
      <c r="R758">
        <v>20.801680000000001</v>
      </c>
      <c r="S758">
        <v>23.985199999999999</v>
      </c>
      <c r="T758">
        <v>7</v>
      </c>
      <c r="U758">
        <v>4</v>
      </c>
      <c r="V758">
        <v>3</v>
      </c>
      <c r="W758">
        <v>5</v>
      </c>
      <c r="X758">
        <v>5</v>
      </c>
      <c r="Y758">
        <v>4</v>
      </c>
      <c r="Z758">
        <v>4</v>
      </c>
      <c r="AA758">
        <v>2</v>
      </c>
      <c r="AB758">
        <v>2</v>
      </c>
      <c r="AC758">
        <v>4</v>
      </c>
      <c r="AD758">
        <v>3</v>
      </c>
      <c r="AE758">
        <v>6</v>
      </c>
      <c r="AF758">
        <v>5</v>
      </c>
      <c r="AG758">
        <v>0</v>
      </c>
      <c r="AH758">
        <v>28.288</v>
      </c>
    </row>
    <row r="759" spans="1:34">
      <c r="A759" t="s">
        <v>3317</v>
      </c>
      <c r="B759" s="5" t="str">
        <f>VLOOKUP(C759,[1]Sheet1!$C$2:$D$4112,2,FALSE)</f>
        <v>Conserved hypotheticals</v>
      </c>
      <c r="C759" t="s">
        <v>3320</v>
      </c>
      <c r="D759" t="s">
        <v>3318</v>
      </c>
      <c r="E759" t="s">
        <v>3319</v>
      </c>
      <c r="F759">
        <v>37.966999999999999</v>
      </c>
      <c r="G759">
        <v>70.7</v>
      </c>
      <c r="H759">
        <v>22.121929999999999</v>
      </c>
      <c r="I759">
        <v>23.010639999999999</v>
      </c>
      <c r="J759">
        <v>21.60069</v>
      </c>
      <c r="K759">
        <v>24.516950000000001</v>
      </c>
      <c r="L759">
        <v>22.639199999999999</v>
      </c>
      <c r="M759">
        <v>24.82546</v>
      </c>
      <c r="N759">
        <v>22.183949999999999</v>
      </c>
      <c r="O759">
        <v>24.930579999999999</v>
      </c>
      <c r="P759">
        <v>21.979839999999999</v>
      </c>
      <c r="Q759">
        <v>24.413969999999999</v>
      </c>
      <c r="R759">
        <v>24.367999999999999</v>
      </c>
      <c r="S759">
        <v>22.00422</v>
      </c>
      <c r="T759">
        <v>17</v>
      </c>
      <c r="U759">
        <v>10</v>
      </c>
      <c r="V759">
        <v>7</v>
      </c>
      <c r="W759">
        <v>12</v>
      </c>
      <c r="X759">
        <v>7</v>
      </c>
      <c r="Y759">
        <v>14</v>
      </c>
      <c r="Z759">
        <v>9</v>
      </c>
      <c r="AA759">
        <v>5</v>
      </c>
      <c r="AB759">
        <v>4</v>
      </c>
      <c r="AC759">
        <v>7</v>
      </c>
      <c r="AD759">
        <v>5</v>
      </c>
      <c r="AE759">
        <v>11</v>
      </c>
      <c r="AF759">
        <v>7</v>
      </c>
      <c r="AG759">
        <v>0</v>
      </c>
      <c r="AH759">
        <v>242.11</v>
      </c>
    </row>
    <row r="760" spans="1:34">
      <c r="A760" t="s">
        <v>3321</v>
      </c>
      <c r="B760" s="5" t="str">
        <f>VLOOKUP(C760,[1]Sheet1!$C$2:$D$4112,2,FALSE)</f>
        <v>virulence, detoxification and adaptation</v>
      </c>
      <c r="C760" t="s">
        <v>3322</v>
      </c>
      <c r="D760" t="s">
        <v>327</v>
      </c>
      <c r="E760" t="s">
        <v>328</v>
      </c>
      <c r="F760">
        <v>17.786000000000001</v>
      </c>
      <c r="G760">
        <v>67.3</v>
      </c>
      <c r="H760">
        <v>18.34958</v>
      </c>
      <c r="I760">
        <v>24.336269999999999</v>
      </c>
      <c r="J760">
        <v>18.069870000000002</v>
      </c>
      <c r="K760">
        <v>21.3705</v>
      </c>
      <c r="L760">
        <v>21.469259999999998</v>
      </c>
      <c r="M760">
        <v>18.727160000000001</v>
      </c>
      <c r="N760">
        <v>23.901499999999999</v>
      </c>
      <c r="O760">
        <v>24.299710000000001</v>
      </c>
      <c r="P760">
        <v>23.223569999999999</v>
      </c>
      <c r="Q760">
        <v>23.90701</v>
      </c>
      <c r="R760">
        <v>25.931100000000001</v>
      </c>
      <c r="S760">
        <v>23.60896</v>
      </c>
      <c r="T760">
        <v>9</v>
      </c>
      <c r="U760">
        <v>1</v>
      </c>
      <c r="V760">
        <v>2</v>
      </c>
      <c r="W760">
        <v>0</v>
      </c>
      <c r="X760">
        <v>4</v>
      </c>
      <c r="Y760">
        <v>4</v>
      </c>
      <c r="Z760">
        <v>2</v>
      </c>
      <c r="AA760">
        <v>3</v>
      </c>
      <c r="AB760">
        <v>6</v>
      </c>
      <c r="AC760">
        <v>4</v>
      </c>
      <c r="AD760">
        <v>5</v>
      </c>
      <c r="AE760">
        <v>7</v>
      </c>
      <c r="AF760">
        <v>4</v>
      </c>
      <c r="AG760">
        <v>0</v>
      </c>
      <c r="AH760">
        <v>31.091999999999999</v>
      </c>
    </row>
    <row r="761" spans="1:34">
      <c r="A761" t="s">
        <v>3323</v>
      </c>
      <c r="B761" s="5" t="str">
        <f>VLOOKUP(C761,[1]Sheet1!$C$2:$D$4112,2,FALSE)</f>
        <v>Conserved hypotheticals</v>
      </c>
      <c r="C761" t="s">
        <v>3326</v>
      </c>
      <c r="D761" t="s">
        <v>3324</v>
      </c>
      <c r="E761" t="s">
        <v>3325</v>
      </c>
      <c r="F761">
        <v>12.824999999999999</v>
      </c>
      <c r="G761">
        <v>76.599999999999994</v>
      </c>
      <c r="H761">
        <v>25.342549999999999</v>
      </c>
      <c r="I761">
        <v>24.455819999999999</v>
      </c>
      <c r="J761">
        <v>25.677530000000001</v>
      </c>
      <c r="K761">
        <v>25.679600000000001</v>
      </c>
      <c r="L761">
        <v>18.089849999999998</v>
      </c>
      <c r="M761">
        <v>24.51153</v>
      </c>
      <c r="N761">
        <v>25.179269999999999</v>
      </c>
      <c r="O761">
        <v>24.509720000000002</v>
      </c>
      <c r="P761">
        <v>25.903179999999999</v>
      </c>
      <c r="Q761">
        <v>24.37895</v>
      </c>
      <c r="R761">
        <v>24.010090000000002</v>
      </c>
      <c r="S761">
        <v>22.115849999999998</v>
      </c>
      <c r="T761">
        <v>8</v>
      </c>
      <c r="U761">
        <v>3</v>
      </c>
      <c r="V761">
        <v>4</v>
      </c>
      <c r="W761">
        <v>3</v>
      </c>
      <c r="X761">
        <v>5</v>
      </c>
      <c r="Y761">
        <v>3</v>
      </c>
      <c r="Z761">
        <v>7</v>
      </c>
      <c r="AA761">
        <v>4</v>
      </c>
      <c r="AB761">
        <v>4</v>
      </c>
      <c r="AC761">
        <v>5</v>
      </c>
      <c r="AD761">
        <v>4</v>
      </c>
      <c r="AE761">
        <v>6</v>
      </c>
      <c r="AF761">
        <v>3</v>
      </c>
      <c r="AG761">
        <v>0</v>
      </c>
      <c r="AH761">
        <v>47.2</v>
      </c>
    </row>
    <row r="762" spans="1:34">
      <c r="A762" t="s">
        <v>3327</v>
      </c>
      <c r="B762" s="5" t="str">
        <f>VLOOKUP(C762,[1]Sheet1!$C$2:$D$4112,2,FALSE)</f>
        <v>virulence, detoxification and adaptation</v>
      </c>
      <c r="C762" t="s">
        <v>3330</v>
      </c>
      <c r="D762" t="s">
        <v>3328</v>
      </c>
      <c r="E762" t="s">
        <v>3329</v>
      </c>
      <c r="F762">
        <v>30.710999999999999</v>
      </c>
      <c r="G762">
        <v>23</v>
      </c>
      <c r="H762">
        <v>22.524180000000001</v>
      </c>
      <c r="I762">
        <v>23.047720000000002</v>
      </c>
      <c r="J762">
        <v>22.834800000000001</v>
      </c>
      <c r="K762">
        <v>24.437840000000001</v>
      </c>
      <c r="L762">
        <v>20.09751</v>
      </c>
      <c r="M762">
        <v>22.850529999999999</v>
      </c>
      <c r="N762">
        <v>22.38034</v>
      </c>
      <c r="O762">
        <v>24.427009999999999</v>
      </c>
      <c r="P762">
        <v>22.625889999999998</v>
      </c>
      <c r="Q762">
        <v>22.753029999999999</v>
      </c>
      <c r="R762">
        <v>22.668019999999999</v>
      </c>
      <c r="S762">
        <v>19.07779</v>
      </c>
      <c r="T762">
        <v>4</v>
      </c>
      <c r="U762">
        <v>4</v>
      </c>
      <c r="V762">
        <v>4</v>
      </c>
      <c r="W762">
        <v>4</v>
      </c>
      <c r="X762">
        <v>4</v>
      </c>
      <c r="Y762">
        <v>2</v>
      </c>
      <c r="Z762">
        <v>4</v>
      </c>
      <c r="AA762">
        <v>2</v>
      </c>
      <c r="AB762">
        <v>4</v>
      </c>
      <c r="AC762">
        <v>4</v>
      </c>
      <c r="AD762">
        <v>4</v>
      </c>
      <c r="AE762">
        <v>3</v>
      </c>
      <c r="AF762">
        <v>2</v>
      </c>
      <c r="AG762">
        <v>0</v>
      </c>
      <c r="AH762">
        <v>27.687999999999999</v>
      </c>
    </row>
    <row r="763" spans="1:34">
      <c r="A763" t="s">
        <v>3331</v>
      </c>
      <c r="B763" s="5" t="str">
        <f>VLOOKUP(C763,[1]Sheet1!$C$2:$D$4112,2,FALSE)</f>
        <v>virulence, detoxification and adaptation</v>
      </c>
      <c r="C763" t="s">
        <v>3334</v>
      </c>
      <c r="D763" t="s">
        <v>3332</v>
      </c>
      <c r="E763" t="s">
        <v>3333</v>
      </c>
      <c r="F763">
        <v>20.036999999999999</v>
      </c>
      <c r="G763">
        <v>24.3</v>
      </c>
      <c r="H763">
        <v>20.75507</v>
      </c>
      <c r="I763">
        <v>20.406510000000001</v>
      </c>
      <c r="J763">
        <v>20.839770000000001</v>
      </c>
      <c r="K763">
        <v>21.004909999999999</v>
      </c>
      <c r="L763">
        <v>17.597390000000001</v>
      </c>
      <c r="M763">
        <v>20.522290000000002</v>
      </c>
      <c r="N763">
        <v>19.530740000000002</v>
      </c>
      <c r="O763">
        <v>19.990919999999999</v>
      </c>
      <c r="P763">
        <v>20.787960000000002</v>
      </c>
      <c r="Q763">
        <v>19.787099999999999</v>
      </c>
      <c r="R763">
        <v>19.42033</v>
      </c>
      <c r="S763">
        <v>18.479130000000001</v>
      </c>
      <c r="T763">
        <v>3</v>
      </c>
      <c r="U763">
        <v>1</v>
      </c>
      <c r="V763">
        <v>1</v>
      </c>
      <c r="W763">
        <v>1</v>
      </c>
      <c r="X763">
        <v>2</v>
      </c>
      <c r="Y763">
        <v>2</v>
      </c>
      <c r="Z763">
        <v>1</v>
      </c>
      <c r="AA763">
        <v>0</v>
      </c>
      <c r="AB763">
        <v>1</v>
      </c>
      <c r="AC763">
        <v>1</v>
      </c>
      <c r="AD763">
        <v>1</v>
      </c>
      <c r="AE763">
        <v>1</v>
      </c>
      <c r="AF763">
        <v>0</v>
      </c>
      <c r="AG763">
        <v>0</v>
      </c>
      <c r="AH763">
        <v>18.288</v>
      </c>
    </row>
    <row r="764" spans="1:34">
      <c r="A764" t="s">
        <v>3335</v>
      </c>
      <c r="B764" s="5" t="str">
        <f>VLOOKUP(C764,[1]Sheet1!$C$2:$D$4112,2,FALSE)</f>
        <v>intermediary metabolism and respiration</v>
      </c>
      <c r="C764" t="s">
        <v>3338</v>
      </c>
      <c r="D764" t="s">
        <v>3336</v>
      </c>
      <c r="E764" t="s">
        <v>3337</v>
      </c>
      <c r="F764">
        <v>40.659999999999997</v>
      </c>
      <c r="G764">
        <v>27</v>
      </c>
      <c r="H764">
        <v>19.657080000000001</v>
      </c>
      <c r="I764">
        <v>20.860220000000002</v>
      </c>
      <c r="J764">
        <v>20.49033</v>
      </c>
      <c r="K764">
        <v>19.27009</v>
      </c>
      <c r="L764">
        <v>21.273440000000001</v>
      </c>
      <c r="M764">
        <v>21.139209999999999</v>
      </c>
      <c r="N764">
        <v>18.935169999999999</v>
      </c>
      <c r="O764">
        <v>19.464880000000001</v>
      </c>
      <c r="P764">
        <v>19.09843</v>
      </c>
      <c r="Q764">
        <v>19.361270000000001</v>
      </c>
      <c r="R764">
        <v>21.124459999999999</v>
      </c>
      <c r="S764">
        <v>21.185739999999999</v>
      </c>
      <c r="T764">
        <v>6</v>
      </c>
      <c r="U764">
        <v>0</v>
      </c>
      <c r="V764">
        <v>1</v>
      </c>
      <c r="W764">
        <v>3</v>
      </c>
      <c r="X764">
        <v>1</v>
      </c>
      <c r="Y764">
        <v>6</v>
      </c>
      <c r="Z764">
        <v>3</v>
      </c>
      <c r="AA764">
        <v>1</v>
      </c>
      <c r="AB764">
        <v>1</v>
      </c>
      <c r="AC764">
        <v>1</v>
      </c>
      <c r="AD764">
        <v>1</v>
      </c>
      <c r="AE764">
        <v>4</v>
      </c>
      <c r="AF764">
        <v>4</v>
      </c>
      <c r="AG764">
        <v>0</v>
      </c>
      <c r="AH764">
        <v>49.334000000000003</v>
      </c>
    </row>
    <row r="765" spans="1:34">
      <c r="A765" t="s">
        <v>3339</v>
      </c>
      <c r="B765" s="5" t="str">
        <f>VLOOKUP(C765,[1]Sheet1!$C$2:$D$4112,2,FALSE)</f>
        <v>cell wall and cell processes</v>
      </c>
      <c r="C765" t="s">
        <v>3342</v>
      </c>
      <c r="D765" t="s">
        <v>3340</v>
      </c>
      <c r="E765" t="s">
        <v>3341</v>
      </c>
      <c r="F765">
        <v>24.405999999999999</v>
      </c>
      <c r="G765">
        <v>48.5</v>
      </c>
      <c r="H765">
        <v>23.916979999999999</v>
      </c>
      <c r="I765">
        <v>23.322369999999999</v>
      </c>
      <c r="J765">
        <v>22.608920000000001</v>
      </c>
      <c r="K765">
        <v>23.611440000000002</v>
      </c>
      <c r="L765">
        <v>21.658660000000001</v>
      </c>
      <c r="M765">
        <v>25.461729999999999</v>
      </c>
      <c r="N765">
        <v>22.78604</v>
      </c>
      <c r="O765">
        <v>23.862210000000001</v>
      </c>
      <c r="P765">
        <v>22.52497</v>
      </c>
      <c r="Q765">
        <v>24.292210000000001</v>
      </c>
      <c r="R765">
        <v>24.554210000000001</v>
      </c>
      <c r="S765">
        <v>21.227699999999999</v>
      </c>
      <c r="T765">
        <v>5</v>
      </c>
      <c r="U765">
        <v>2</v>
      </c>
      <c r="V765">
        <v>3</v>
      </c>
      <c r="W765">
        <v>2</v>
      </c>
      <c r="X765">
        <v>3</v>
      </c>
      <c r="Y765">
        <v>5</v>
      </c>
      <c r="Z765">
        <v>4</v>
      </c>
      <c r="AA765">
        <v>3</v>
      </c>
      <c r="AB765">
        <v>2</v>
      </c>
      <c r="AC765">
        <v>3</v>
      </c>
      <c r="AD765">
        <v>3</v>
      </c>
      <c r="AE765">
        <v>3</v>
      </c>
      <c r="AF765">
        <v>1</v>
      </c>
      <c r="AG765">
        <v>0</v>
      </c>
      <c r="AH765">
        <v>36.064</v>
      </c>
    </row>
    <row r="766" spans="1:34">
      <c r="A766" t="s">
        <v>3343</v>
      </c>
      <c r="B766" s="5" t="str">
        <f>VLOOKUP(C766,[1]Sheet1!$C$2:$D$4112,2,FALSE)</f>
        <v>cell wall and cell processes</v>
      </c>
      <c r="C766" t="s">
        <v>3346</v>
      </c>
      <c r="D766" t="s">
        <v>3344</v>
      </c>
      <c r="E766" t="s">
        <v>3345</v>
      </c>
      <c r="F766">
        <v>28.308</v>
      </c>
      <c r="G766">
        <v>27.2</v>
      </c>
      <c r="H766">
        <v>19.516310000000001</v>
      </c>
      <c r="I766">
        <v>20.168610000000001</v>
      </c>
      <c r="J766">
        <v>18.908650000000002</v>
      </c>
      <c r="K766">
        <v>19.01078</v>
      </c>
      <c r="L766">
        <v>22.148710000000001</v>
      </c>
      <c r="M766">
        <v>18.794170000000001</v>
      </c>
      <c r="N766">
        <v>18.621780000000001</v>
      </c>
      <c r="O766">
        <v>17.863209999999999</v>
      </c>
      <c r="P766">
        <v>19.96115</v>
      </c>
      <c r="Q766">
        <v>19.441559999999999</v>
      </c>
      <c r="R766">
        <v>21.23649</v>
      </c>
      <c r="S766">
        <v>18.935860000000002</v>
      </c>
      <c r="T766">
        <v>4</v>
      </c>
      <c r="U766">
        <v>1</v>
      </c>
      <c r="V766">
        <v>1</v>
      </c>
      <c r="W766">
        <v>2</v>
      </c>
      <c r="X766">
        <v>1</v>
      </c>
      <c r="Y766">
        <v>4</v>
      </c>
      <c r="Z766">
        <v>2</v>
      </c>
      <c r="AA766">
        <v>0</v>
      </c>
      <c r="AB766">
        <v>2</v>
      </c>
      <c r="AC766">
        <v>0</v>
      </c>
      <c r="AD766">
        <v>0</v>
      </c>
      <c r="AE766">
        <v>3</v>
      </c>
      <c r="AF766">
        <v>2</v>
      </c>
      <c r="AG766">
        <v>0</v>
      </c>
      <c r="AH766">
        <v>21.75</v>
      </c>
    </row>
    <row r="767" spans="1:34">
      <c r="A767" t="s">
        <v>3347</v>
      </c>
      <c r="B767" s="5" t="str">
        <f>VLOOKUP(C767,[1]Sheet1!$C$2:$D$4112,2,FALSE)</f>
        <v>cell wall and cell processes</v>
      </c>
      <c r="C767" t="s">
        <v>3350</v>
      </c>
      <c r="D767" t="s">
        <v>3348</v>
      </c>
      <c r="E767" t="s">
        <v>3349</v>
      </c>
      <c r="F767">
        <v>26.850999999999999</v>
      </c>
      <c r="G767">
        <v>66.7</v>
      </c>
      <c r="H767">
        <v>23.887530000000002</v>
      </c>
      <c r="I767">
        <v>24.03867</v>
      </c>
      <c r="J767">
        <v>23.31935</v>
      </c>
      <c r="K767">
        <v>24.281639999999999</v>
      </c>
      <c r="L767">
        <v>22.40748</v>
      </c>
      <c r="M767">
        <v>24.23929</v>
      </c>
      <c r="N767">
        <v>23.977969999999999</v>
      </c>
      <c r="O767">
        <v>25.088609999999999</v>
      </c>
      <c r="P767">
        <v>23.320589999999999</v>
      </c>
      <c r="Q767">
        <v>23.759080000000001</v>
      </c>
      <c r="R767">
        <v>23.3995</v>
      </c>
      <c r="S767">
        <v>23.098849999999999</v>
      </c>
      <c r="T767">
        <v>10</v>
      </c>
      <c r="U767">
        <v>4</v>
      </c>
      <c r="V767">
        <v>3</v>
      </c>
      <c r="W767">
        <v>7</v>
      </c>
      <c r="X767">
        <v>3</v>
      </c>
      <c r="Y767">
        <v>8</v>
      </c>
      <c r="Z767">
        <v>5</v>
      </c>
      <c r="AA767">
        <v>2</v>
      </c>
      <c r="AB767">
        <v>2</v>
      </c>
      <c r="AC767">
        <v>2</v>
      </c>
      <c r="AD767">
        <v>2</v>
      </c>
      <c r="AE767">
        <v>4</v>
      </c>
      <c r="AF767">
        <v>4</v>
      </c>
      <c r="AG767">
        <v>0</v>
      </c>
      <c r="AH767">
        <v>94.031000000000006</v>
      </c>
    </row>
    <row r="768" spans="1:34">
      <c r="A768" t="s">
        <v>3351</v>
      </c>
      <c r="B768" s="5" t="str">
        <f>VLOOKUP(C768,[1]Sheet1!$C$2:$D$4112,2,FALSE)</f>
        <v>Conserved hypotheticals</v>
      </c>
      <c r="C768" t="s">
        <v>3354</v>
      </c>
      <c r="D768" t="s">
        <v>3352</v>
      </c>
      <c r="E768" t="s">
        <v>3353</v>
      </c>
      <c r="F768">
        <v>36.701000000000001</v>
      </c>
      <c r="G768">
        <v>18.2</v>
      </c>
      <c r="H768">
        <v>21.442730000000001</v>
      </c>
      <c r="I768">
        <v>20.434480000000001</v>
      </c>
      <c r="J768">
        <v>19.86974</v>
      </c>
      <c r="K768">
        <v>21.050059999999998</v>
      </c>
      <c r="L768">
        <v>20.696079999999998</v>
      </c>
      <c r="M768">
        <v>22.274290000000001</v>
      </c>
      <c r="N768">
        <v>19.557259999999999</v>
      </c>
      <c r="O768">
        <v>21.246379999999998</v>
      </c>
      <c r="P768">
        <v>19.888120000000001</v>
      </c>
      <c r="Q768">
        <v>21.420190000000002</v>
      </c>
      <c r="R768">
        <v>20.71791</v>
      </c>
      <c r="S768">
        <v>17.936910000000001</v>
      </c>
      <c r="T768">
        <v>5</v>
      </c>
      <c r="U768">
        <v>2</v>
      </c>
      <c r="V768">
        <v>1</v>
      </c>
      <c r="W768">
        <v>2</v>
      </c>
      <c r="X768">
        <v>2</v>
      </c>
      <c r="Y768">
        <v>4</v>
      </c>
      <c r="Z768">
        <v>2</v>
      </c>
      <c r="AA768">
        <v>1</v>
      </c>
      <c r="AB768">
        <v>2</v>
      </c>
      <c r="AC768">
        <v>1</v>
      </c>
      <c r="AD768">
        <v>1</v>
      </c>
      <c r="AE768">
        <v>2</v>
      </c>
      <c r="AF768">
        <v>1</v>
      </c>
      <c r="AG768">
        <v>0</v>
      </c>
      <c r="AH768">
        <v>27.635000000000002</v>
      </c>
    </row>
    <row r="769" spans="1:34">
      <c r="A769" t="s">
        <v>3355</v>
      </c>
      <c r="B769" s="5" t="str">
        <f>VLOOKUP(C769,[1]Sheet1!$C$2:$D$4112,2,FALSE)</f>
        <v>information pathways</v>
      </c>
      <c r="C769" t="s">
        <v>3358</v>
      </c>
      <c r="D769" t="s">
        <v>3356</v>
      </c>
      <c r="E769" t="s">
        <v>3357</v>
      </c>
      <c r="F769">
        <v>20.835000000000001</v>
      </c>
      <c r="G769">
        <v>32.1</v>
      </c>
      <c r="H769">
        <v>24.547930000000001</v>
      </c>
      <c r="I769">
        <v>24.390740000000001</v>
      </c>
      <c r="J769">
        <v>24.520910000000001</v>
      </c>
      <c r="K769">
        <v>24.267569999999999</v>
      </c>
      <c r="L769">
        <v>28.386900000000001</v>
      </c>
      <c r="M769">
        <v>24.556840000000001</v>
      </c>
      <c r="N769">
        <v>24.627780000000001</v>
      </c>
      <c r="O769">
        <v>23.452369999999998</v>
      </c>
      <c r="P769">
        <v>24.65813</v>
      </c>
      <c r="Q769">
        <v>23.264420000000001</v>
      </c>
      <c r="R769">
        <v>25.379909999999999</v>
      </c>
      <c r="S769">
        <v>26.13757</v>
      </c>
      <c r="T769">
        <v>8</v>
      </c>
      <c r="U769">
        <v>5</v>
      </c>
      <c r="V769">
        <v>4</v>
      </c>
      <c r="W769">
        <v>6</v>
      </c>
      <c r="X769">
        <v>5</v>
      </c>
      <c r="Y769">
        <v>7</v>
      </c>
      <c r="Z769">
        <v>7</v>
      </c>
      <c r="AA769">
        <v>4</v>
      </c>
      <c r="AB769">
        <v>5</v>
      </c>
      <c r="AC769">
        <v>3</v>
      </c>
      <c r="AD769">
        <v>5</v>
      </c>
      <c r="AE769">
        <v>6</v>
      </c>
      <c r="AF769">
        <v>6</v>
      </c>
      <c r="AG769">
        <v>0</v>
      </c>
      <c r="AH769">
        <v>106.55</v>
      </c>
    </row>
    <row r="770" spans="1:34">
      <c r="A770" t="s">
        <v>3359</v>
      </c>
      <c r="B770" s="5" t="str">
        <f>VLOOKUP(C770,[1]Sheet1!$C$2:$D$4112,2,FALSE)</f>
        <v>cell wall and cell processes</v>
      </c>
      <c r="C770" t="s">
        <v>3362</v>
      </c>
      <c r="D770" t="s">
        <v>3360</v>
      </c>
      <c r="E770" t="s">
        <v>3361</v>
      </c>
      <c r="F770">
        <v>30.064</v>
      </c>
      <c r="G770">
        <v>31.1</v>
      </c>
      <c r="H770">
        <v>23.989799999999999</v>
      </c>
      <c r="I770">
        <v>23.47803</v>
      </c>
      <c r="J770">
        <v>23.428419999999999</v>
      </c>
      <c r="K770">
        <v>24.103259999999999</v>
      </c>
      <c r="L770">
        <v>18.867319999999999</v>
      </c>
      <c r="M770">
        <v>23.910309999999999</v>
      </c>
      <c r="N770">
        <v>24.124079999999999</v>
      </c>
      <c r="O770">
        <v>23.689450000000001</v>
      </c>
      <c r="P770">
        <v>23.329509999999999</v>
      </c>
      <c r="Q770">
        <v>23.579460000000001</v>
      </c>
      <c r="R770">
        <v>22.59188</v>
      </c>
      <c r="S770">
        <v>18.821739999999998</v>
      </c>
      <c r="T770">
        <v>5</v>
      </c>
      <c r="U770">
        <v>2</v>
      </c>
      <c r="V770">
        <v>3</v>
      </c>
      <c r="W770">
        <v>4</v>
      </c>
      <c r="X770">
        <v>4</v>
      </c>
      <c r="Y770">
        <v>2</v>
      </c>
      <c r="Z770">
        <v>4</v>
      </c>
      <c r="AA770">
        <v>4</v>
      </c>
      <c r="AB770">
        <v>4</v>
      </c>
      <c r="AC770">
        <v>4</v>
      </c>
      <c r="AD770">
        <v>4</v>
      </c>
      <c r="AE770">
        <v>4</v>
      </c>
      <c r="AF770">
        <v>1</v>
      </c>
      <c r="AG770">
        <v>0</v>
      </c>
      <c r="AH770">
        <v>62.645000000000003</v>
      </c>
    </row>
    <row r="771" spans="1:34">
      <c r="A771" t="s">
        <v>3363</v>
      </c>
      <c r="B771" s="5" t="str">
        <f>VLOOKUP(C771,[1]Sheet1!$C$2:$D$4112,2,FALSE)</f>
        <v>Regulatory proteins</v>
      </c>
      <c r="C771" t="s">
        <v>3366</v>
      </c>
      <c r="D771" t="s">
        <v>3364</v>
      </c>
      <c r="E771" t="s">
        <v>3365</v>
      </c>
      <c r="F771">
        <v>24.774000000000001</v>
      </c>
      <c r="G771">
        <v>70.5</v>
      </c>
      <c r="H771">
        <v>24.37199</v>
      </c>
      <c r="I771">
        <v>24.454319999999999</v>
      </c>
      <c r="J771">
        <v>24.329440000000002</v>
      </c>
      <c r="K771">
        <v>22.775110000000002</v>
      </c>
      <c r="L771">
        <v>25.1553</v>
      </c>
      <c r="M771">
        <v>24.674600000000002</v>
      </c>
      <c r="N771">
        <v>24.29355</v>
      </c>
      <c r="O771">
        <v>23.3306</v>
      </c>
      <c r="P771">
        <v>23.88213</v>
      </c>
      <c r="Q771">
        <v>23.249279999999999</v>
      </c>
      <c r="R771">
        <v>26.445640000000001</v>
      </c>
      <c r="S771">
        <v>24.918710000000001</v>
      </c>
      <c r="T771">
        <v>12</v>
      </c>
      <c r="U771">
        <v>9</v>
      </c>
      <c r="V771">
        <v>8</v>
      </c>
      <c r="W771">
        <v>10</v>
      </c>
      <c r="X771">
        <v>7</v>
      </c>
      <c r="Y771">
        <v>11</v>
      </c>
      <c r="Z771">
        <v>10</v>
      </c>
      <c r="AA771">
        <v>6</v>
      </c>
      <c r="AB771">
        <v>7</v>
      </c>
      <c r="AC771">
        <v>7</v>
      </c>
      <c r="AD771">
        <v>6</v>
      </c>
      <c r="AE771">
        <v>11</v>
      </c>
      <c r="AF771">
        <v>8</v>
      </c>
      <c r="AG771">
        <v>0</v>
      </c>
      <c r="AH771">
        <v>105.3</v>
      </c>
    </row>
    <row r="772" spans="1:34">
      <c r="A772" t="s">
        <v>3367</v>
      </c>
      <c r="B772" s="5" t="str">
        <f>VLOOKUP(C772,[1]Sheet1!$C$2:$D$4112,2,FALSE)</f>
        <v>intermediary metabolism and respiration</v>
      </c>
      <c r="C772" t="s">
        <v>3370</v>
      </c>
      <c r="D772" t="s">
        <v>3368</v>
      </c>
      <c r="E772" t="s">
        <v>3369</v>
      </c>
      <c r="F772">
        <v>34.052</v>
      </c>
      <c r="G772">
        <v>53.8</v>
      </c>
      <c r="H772">
        <v>18.270959999999999</v>
      </c>
      <c r="I772">
        <v>19.15962</v>
      </c>
      <c r="J772">
        <v>23.46613</v>
      </c>
      <c r="K772">
        <v>22.782969999999999</v>
      </c>
      <c r="L772">
        <v>22.216229999999999</v>
      </c>
      <c r="M772">
        <v>24.327999999999999</v>
      </c>
      <c r="N772">
        <v>19.910609999999998</v>
      </c>
      <c r="O772">
        <v>21.9894</v>
      </c>
      <c r="P772">
        <v>22.680969999999999</v>
      </c>
      <c r="Q772">
        <v>22.209669999999999</v>
      </c>
      <c r="R772">
        <v>23.496559999999999</v>
      </c>
      <c r="S772">
        <v>22.98621</v>
      </c>
      <c r="T772">
        <v>9</v>
      </c>
      <c r="U772">
        <v>1</v>
      </c>
      <c r="V772">
        <v>0</v>
      </c>
      <c r="W772">
        <v>5</v>
      </c>
      <c r="X772">
        <v>1</v>
      </c>
      <c r="Y772">
        <v>7</v>
      </c>
      <c r="Z772">
        <v>1</v>
      </c>
      <c r="AA772">
        <v>2</v>
      </c>
      <c r="AB772">
        <v>1</v>
      </c>
      <c r="AC772">
        <v>1</v>
      </c>
      <c r="AD772">
        <v>1</v>
      </c>
      <c r="AE772">
        <v>7</v>
      </c>
      <c r="AF772">
        <v>7</v>
      </c>
      <c r="AG772">
        <v>0</v>
      </c>
      <c r="AH772">
        <v>74.335999999999999</v>
      </c>
    </row>
    <row r="773" spans="1:34">
      <c r="A773" t="s">
        <v>3371</v>
      </c>
      <c r="B773" s="5" t="str">
        <f>VLOOKUP(C773,[1]Sheet1!$C$2:$D$4112,2,FALSE)</f>
        <v>intermediary metabolism and respiration</v>
      </c>
      <c r="C773" t="s">
        <v>3374</v>
      </c>
      <c r="D773" t="s">
        <v>3372</v>
      </c>
      <c r="E773" t="s">
        <v>3373</v>
      </c>
      <c r="F773">
        <v>43.058</v>
      </c>
      <c r="G773">
        <v>22.7</v>
      </c>
      <c r="H773">
        <v>24.521450000000002</v>
      </c>
      <c r="I773">
        <v>19.195309999999999</v>
      </c>
      <c r="J773">
        <v>23.32292</v>
      </c>
      <c r="K773">
        <v>23.992999999999999</v>
      </c>
      <c r="L773">
        <v>23.225439999999999</v>
      </c>
      <c r="M773">
        <v>23.459890000000001</v>
      </c>
      <c r="N773">
        <v>22.101140000000001</v>
      </c>
      <c r="O773">
        <v>23.353400000000001</v>
      </c>
      <c r="P773">
        <v>22.870830000000002</v>
      </c>
      <c r="Q773">
        <v>22.865159999999999</v>
      </c>
      <c r="R773">
        <v>22.438600000000001</v>
      </c>
      <c r="S773">
        <v>22.700900000000001</v>
      </c>
      <c r="T773">
        <v>6</v>
      </c>
      <c r="U773">
        <v>2</v>
      </c>
      <c r="V773">
        <v>1</v>
      </c>
      <c r="W773">
        <v>4</v>
      </c>
      <c r="X773">
        <v>3</v>
      </c>
      <c r="Y773">
        <v>3</v>
      </c>
      <c r="Z773">
        <v>1</v>
      </c>
      <c r="AA773">
        <v>1</v>
      </c>
      <c r="AB773">
        <v>2</v>
      </c>
      <c r="AC773">
        <v>1</v>
      </c>
      <c r="AD773">
        <v>2</v>
      </c>
      <c r="AE773">
        <v>6</v>
      </c>
      <c r="AF773">
        <v>3</v>
      </c>
      <c r="AG773">
        <v>0</v>
      </c>
      <c r="AH773">
        <v>86.03</v>
      </c>
    </row>
    <row r="774" spans="1:34">
      <c r="A774" t="s">
        <v>3375</v>
      </c>
      <c r="B774" s="5" t="str">
        <f>VLOOKUP(C774,[1]Sheet1!$C$2:$D$4112,2,FALSE)</f>
        <v>cell wall and cell processes</v>
      </c>
      <c r="C774" t="s">
        <v>3378</v>
      </c>
      <c r="D774" t="s">
        <v>3376</v>
      </c>
      <c r="E774" t="s">
        <v>3377</v>
      </c>
      <c r="F774">
        <v>41.404000000000003</v>
      </c>
      <c r="G774">
        <v>13.5</v>
      </c>
      <c r="H774">
        <v>17.696429999999999</v>
      </c>
      <c r="I774">
        <v>21.978829999999999</v>
      </c>
      <c r="J774">
        <v>17.581579999999999</v>
      </c>
      <c r="K774">
        <v>20.39697</v>
      </c>
      <c r="L774">
        <v>20.417100000000001</v>
      </c>
      <c r="M774">
        <v>21.069859999999998</v>
      </c>
      <c r="N774">
        <v>24.440950000000001</v>
      </c>
      <c r="O774">
        <v>19.658370000000001</v>
      </c>
      <c r="P774">
        <v>18.718219999999999</v>
      </c>
      <c r="Q774">
        <v>21.346409999999999</v>
      </c>
      <c r="R774">
        <v>18.049330000000001</v>
      </c>
      <c r="S774">
        <v>18.30321</v>
      </c>
      <c r="T774">
        <v>3</v>
      </c>
      <c r="U774">
        <v>0</v>
      </c>
      <c r="V774">
        <v>1</v>
      </c>
      <c r="W774">
        <v>1</v>
      </c>
      <c r="X774">
        <v>1</v>
      </c>
      <c r="Y774">
        <v>3</v>
      </c>
      <c r="Z774">
        <v>1</v>
      </c>
      <c r="AA774">
        <v>1</v>
      </c>
      <c r="AB774">
        <v>0</v>
      </c>
      <c r="AC774">
        <v>1</v>
      </c>
      <c r="AD774">
        <v>1</v>
      </c>
      <c r="AE774">
        <v>2</v>
      </c>
      <c r="AF774">
        <v>1</v>
      </c>
      <c r="AG774">
        <v>0</v>
      </c>
      <c r="AH774">
        <v>42.534999999999997</v>
      </c>
    </row>
    <row r="775" spans="1:34">
      <c r="A775" t="s">
        <v>3379</v>
      </c>
      <c r="B775" s="5" t="str">
        <f>VLOOKUP(C775,[1]Sheet1!$C$2:$D$4112,2,FALSE)</f>
        <v>intermediary metabolism and respiration</v>
      </c>
      <c r="C775" t="s">
        <v>3382</v>
      </c>
      <c r="D775" t="s">
        <v>3380</v>
      </c>
      <c r="E775" t="s">
        <v>3381</v>
      </c>
      <c r="F775">
        <v>46.127000000000002</v>
      </c>
      <c r="G775">
        <v>4.8</v>
      </c>
      <c r="H775">
        <v>22.15934</v>
      </c>
      <c r="I775">
        <v>18.765499999999999</v>
      </c>
      <c r="J775">
        <v>22.151029999999999</v>
      </c>
      <c r="K775">
        <v>21.495509999999999</v>
      </c>
      <c r="L775">
        <v>18.818729999999999</v>
      </c>
      <c r="M775">
        <v>20.71087</v>
      </c>
      <c r="N775">
        <v>20.07189</v>
      </c>
      <c r="O775">
        <v>22.245920000000002</v>
      </c>
      <c r="P775">
        <v>22.1553</v>
      </c>
      <c r="Q775">
        <v>19.760950000000001</v>
      </c>
      <c r="R775">
        <v>18.359179999999999</v>
      </c>
      <c r="S775">
        <v>21.4206</v>
      </c>
      <c r="T775">
        <v>1</v>
      </c>
      <c r="U775">
        <v>1</v>
      </c>
      <c r="V775">
        <v>1</v>
      </c>
      <c r="W775">
        <v>1</v>
      </c>
      <c r="X775">
        <v>1</v>
      </c>
      <c r="Y775">
        <v>0</v>
      </c>
      <c r="Z775">
        <v>1</v>
      </c>
      <c r="AA775">
        <v>1</v>
      </c>
      <c r="AB775">
        <v>1</v>
      </c>
      <c r="AC775">
        <v>1</v>
      </c>
      <c r="AD775">
        <v>1</v>
      </c>
      <c r="AE775">
        <v>0</v>
      </c>
      <c r="AF775">
        <v>1</v>
      </c>
      <c r="AG775">
        <v>0</v>
      </c>
      <c r="AH775">
        <v>14.859</v>
      </c>
    </row>
    <row r="776" spans="1:34">
      <c r="A776" t="s">
        <v>3383</v>
      </c>
      <c r="B776" s="5" t="str">
        <f>VLOOKUP(C776,[1]Sheet1!$C$2:$D$4112,2,FALSE)</f>
        <v>information pathways</v>
      </c>
      <c r="C776" t="s">
        <v>3386</v>
      </c>
      <c r="D776" t="s">
        <v>3384</v>
      </c>
      <c r="E776" t="s">
        <v>3385</v>
      </c>
      <c r="F776">
        <v>8.4185999999999996</v>
      </c>
      <c r="G776">
        <v>48.1</v>
      </c>
      <c r="H776">
        <v>22.655629999999999</v>
      </c>
      <c r="I776">
        <v>19.339320000000001</v>
      </c>
      <c r="J776">
        <v>22.970600000000001</v>
      </c>
      <c r="K776">
        <v>22.45166</v>
      </c>
      <c r="L776">
        <v>17.682449999999999</v>
      </c>
      <c r="M776">
        <v>24.66291</v>
      </c>
      <c r="N776">
        <v>17.979489999999998</v>
      </c>
      <c r="O776">
        <v>18.586829999999999</v>
      </c>
      <c r="P776">
        <v>18.12406</v>
      </c>
      <c r="Q776">
        <v>19.52833</v>
      </c>
      <c r="R776">
        <v>21.442990000000002</v>
      </c>
      <c r="S776">
        <v>18.130880000000001</v>
      </c>
      <c r="T776">
        <v>2</v>
      </c>
      <c r="U776">
        <v>1</v>
      </c>
      <c r="V776">
        <v>1</v>
      </c>
      <c r="W776">
        <v>1</v>
      </c>
      <c r="X776">
        <v>1</v>
      </c>
      <c r="Y776">
        <v>1</v>
      </c>
      <c r="Z776">
        <v>1</v>
      </c>
      <c r="AA776">
        <v>1</v>
      </c>
      <c r="AB776">
        <v>1</v>
      </c>
      <c r="AC776">
        <v>1</v>
      </c>
      <c r="AD776">
        <v>0</v>
      </c>
      <c r="AE776">
        <v>1</v>
      </c>
      <c r="AF776">
        <v>0</v>
      </c>
      <c r="AG776">
        <v>0</v>
      </c>
      <c r="AH776">
        <v>15.263999999999999</v>
      </c>
    </row>
    <row r="777" spans="1:34">
      <c r="A777" t="s">
        <v>3387</v>
      </c>
      <c r="B777" s="5" t="str">
        <f>VLOOKUP(C777,[1]Sheet1!$C$2:$D$4112,2,FALSE)</f>
        <v>intermediary metabolism and respiration</v>
      </c>
      <c r="C777" t="s">
        <v>3390</v>
      </c>
      <c r="D777" t="s">
        <v>3388</v>
      </c>
      <c r="E777" t="s">
        <v>3389</v>
      </c>
      <c r="F777">
        <v>21.32</v>
      </c>
      <c r="G777">
        <v>45.3</v>
      </c>
      <c r="H777">
        <v>20.900359999999999</v>
      </c>
      <c r="I777">
        <v>22.043330000000001</v>
      </c>
      <c r="J777">
        <v>21.477239999999998</v>
      </c>
      <c r="K777">
        <v>21.497119999999999</v>
      </c>
      <c r="L777">
        <v>21.734590000000001</v>
      </c>
      <c r="M777">
        <v>21.34207</v>
      </c>
      <c r="N777">
        <v>21.973230000000001</v>
      </c>
      <c r="O777">
        <v>22.389980000000001</v>
      </c>
      <c r="P777">
        <v>22.157150000000001</v>
      </c>
      <c r="Q777">
        <v>22.462789999999998</v>
      </c>
      <c r="R777">
        <v>22.977360000000001</v>
      </c>
      <c r="S777">
        <v>21.96088</v>
      </c>
      <c r="T777">
        <v>7</v>
      </c>
      <c r="U777">
        <v>5</v>
      </c>
      <c r="V777">
        <v>2</v>
      </c>
      <c r="W777">
        <v>5</v>
      </c>
      <c r="X777">
        <v>4</v>
      </c>
      <c r="Y777">
        <v>6</v>
      </c>
      <c r="Z777">
        <v>4</v>
      </c>
      <c r="AA777">
        <v>2</v>
      </c>
      <c r="AB777">
        <v>2</v>
      </c>
      <c r="AC777">
        <v>3</v>
      </c>
      <c r="AD777">
        <v>2</v>
      </c>
      <c r="AE777">
        <v>6</v>
      </c>
      <c r="AF777">
        <v>3</v>
      </c>
      <c r="AG777">
        <v>0</v>
      </c>
      <c r="AH777">
        <v>34.58</v>
      </c>
    </row>
    <row r="778" spans="1:34">
      <c r="A778" t="s">
        <v>3391</v>
      </c>
      <c r="B778" s="5" t="str">
        <f>VLOOKUP(C778,[1]Sheet1!$C$2:$D$4112,2,FALSE)</f>
        <v>cell wall and cell processes</v>
      </c>
      <c r="C778" t="s">
        <v>3394</v>
      </c>
      <c r="D778" t="s">
        <v>3392</v>
      </c>
      <c r="E778" t="s">
        <v>3393</v>
      </c>
      <c r="F778">
        <v>23.751000000000001</v>
      </c>
      <c r="G778">
        <v>61.3</v>
      </c>
      <c r="H778">
        <v>19.455449999999999</v>
      </c>
      <c r="I778">
        <v>19.477</v>
      </c>
      <c r="J778">
        <v>19.94192</v>
      </c>
      <c r="K778">
        <v>18.958649999999999</v>
      </c>
      <c r="L778">
        <v>21.264880000000002</v>
      </c>
      <c r="M778">
        <v>21.547930000000001</v>
      </c>
      <c r="N778">
        <v>20.059760000000001</v>
      </c>
      <c r="O778">
        <v>18.069330000000001</v>
      </c>
      <c r="P778">
        <v>19.49465</v>
      </c>
      <c r="Q778">
        <v>19.29175</v>
      </c>
      <c r="R778">
        <v>21.15925</v>
      </c>
      <c r="S778">
        <v>18.616790000000002</v>
      </c>
      <c r="T778">
        <v>8</v>
      </c>
      <c r="U778">
        <v>1</v>
      </c>
      <c r="V778">
        <v>1</v>
      </c>
      <c r="W778">
        <v>2</v>
      </c>
      <c r="X778">
        <v>1</v>
      </c>
      <c r="Y778">
        <v>6</v>
      </c>
      <c r="Z778">
        <v>2</v>
      </c>
      <c r="AA778">
        <v>1</v>
      </c>
      <c r="AB778">
        <v>1</v>
      </c>
      <c r="AC778">
        <v>0</v>
      </c>
      <c r="AD778">
        <v>1</v>
      </c>
      <c r="AE778">
        <v>5</v>
      </c>
      <c r="AF778">
        <v>1</v>
      </c>
      <c r="AG778">
        <v>0</v>
      </c>
      <c r="AH778">
        <v>64.927000000000007</v>
      </c>
    </row>
    <row r="779" spans="1:34">
      <c r="A779" t="s">
        <v>3395</v>
      </c>
      <c r="B779" s="5" t="s">
        <v>6176</v>
      </c>
      <c r="D779" t="s">
        <v>3396</v>
      </c>
      <c r="E779" t="s">
        <v>3397</v>
      </c>
      <c r="F779">
        <v>32.134</v>
      </c>
      <c r="G779">
        <v>15.5</v>
      </c>
      <c r="H779">
        <v>16.314260000000001</v>
      </c>
      <c r="I779">
        <v>19.616350000000001</v>
      </c>
      <c r="J779">
        <v>16.219069999999999</v>
      </c>
      <c r="K779">
        <v>18.653549999999999</v>
      </c>
      <c r="L779">
        <v>21.095389999999998</v>
      </c>
      <c r="M779">
        <v>15.6045</v>
      </c>
      <c r="N779">
        <v>20.275480000000002</v>
      </c>
      <c r="O779">
        <v>19.557600000000001</v>
      </c>
      <c r="P779">
        <v>19.212440000000001</v>
      </c>
      <c r="Q779">
        <v>19.958069999999999</v>
      </c>
      <c r="R779">
        <v>18.17015</v>
      </c>
      <c r="S779">
        <v>17.287040000000001</v>
      </c>
      <c r="T779">
        <v>3</v>
      </c>
      <c r="U779">
        <v>2</v>
      </c>
      <c r="V779">
        <v>1</v>
      </c>
      <c r="W779">
        <v>2</v>
      </c>
      <c r="X779">
        <v>0</v>
      </c>
      <c r="Y779">
        <v>3</v>
      </c>
      <c r="Z779">
        <v>2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12.151999999999999</v>
      </c>
    </row>
    <row r="780" spans="1:34">
      <c r="A780" t="s">
        <v>3398</v>
      </c>
      <c r="B780" s="5" t="str">
        <f>VLOOKUP(C780,[1]Sheet1!$C$2:$D$4112,2,FALSE)</f>
        <v>cell wall and cell processes</v>
      </c>
      <c r="C780" t="s">
        <v>3401</v>
      </c>
      <c r="D780" t="s">
        <v>3399</v>
      </c>
      <c r="E780" t="s">
        <v>3400</v>
      </c>
      <c r="F780">
        <v>33.167000000000002</v>
      </c>
      <c r="G780">
        <v>17.399999999999999</v>
      </c>
      <c r="H780">
        <v>19.51566</v>
      </c>
      <c r="I780">
        <v>21.191410000000001</v>
      </c>
      <c r="J780">
        <v>18.567049999999998</v>
      </c>
      <c r="K780">
        <v>21.206810000000001</v>
      </c>
      <c r="L780">
        <v>19.803129999999999</v>
      </c>
      <c r="M780">
        <v>20.992999999999999</v>
      </c>
      <c r="N780">
        <v>19.047830000000001</v>
      </c>
      <c r="O780">
        <v>22.367599999999999</v>
      </c>
      <c r="P780">
        <v>20.454080000000001</v>
      </c>
      <c r="Q780">
        <v>21.177980000000002</v>
      </c>
      <c r="R780">
        <v>20.997689999999999</v>
      </c>
      <c r="S780">
        <v>19.46527</v>
      </c>
      <c r="T780">
        <v>2</v>
      </c>
      <c r="U780">
        <v>1</v>
      </c>
      <c r="V780">
        <v>1</v>
      </c>
      <c r="W780">
        <v>1</v>
      </c>
      <c r="X780">
        <v>2</v>
      </c>
      <c r="Y780">
        <v>1</v>
      </c>
      <c r="Z780">
        <v>1</v>
      </c>
      <c r="AA780">
        <v>0</v>
      </c>
      <c r="AB780">
        <v>1</v>
      </c>
      <c r="AC780">
        <v>1</v>
      </c>
      <c r="AD780">
        <v>1</v>
      </c>
      <c r="AE780">
        <v>1</v>
      </c>
      <c r="AF780">
        <v>1</v>
      </c>
      <c r="AG780">
        <v>0</v>
      </c>
      <c r="AH780">
        <v>6.2534000000000001</v>
      </c>
    </row>
    <row r="781" spans="1:34">
      <c r="A781" t="s">
        <v>3402</v>
      </c>
      <c r="B781" s="5" t="str">
        <f>VLOOKUP(C781,[1]Sheet1!$C$2:$D$4112,2,FALSE)</f>
        <v>intermediary metabolism and respiration</v>
      </c>
      <c r="C781" t="s">
        <v>3403</v>
      </c>
      <c r="D781" t="s">
        <v>100</v>
      </c>
      <c r="E781" t="s">
        <v>99</v>
      </c>
      <c r="F781">
        <v>58.265000000000001</v>
      </c>
      <c r="G781">
        <v>31.3</v>
      </c>
      <c r="H781">
        <v>24.563490000000002</v>
      </c>
      <c r="I781">
        <v>23.10286</v>
      </c>
      <c r="J781">
        <v>24.169740000000001</v>
      </c>
      <c r="K781">
        <v>23.92859</v>
      </c>
      <c r="L781">
        <v>17.526209999999999</v>
      </c>
      <c r="M781">
        <v>19.04458</v>
      </c>
      <c r="N781">
        <v>20.86919</v>
      </c>
      <c r="O781">
        <v>18.804580000000001</v>
      </c>
      <c r="P781">
        <v>23.813330000000001</v>
      </c>
      <c r="Q781">
        <v>19.705639999999999</v>
      </c>
      <c r="R781">
        <v>19.679729999999999</v>
      </c>
      <c r="S781">
        <v>24.293900000000001</v>
      </c>
      <c r="T781">
        <v>9</v>
      </c>
      <c r="U781">
        <v>3</v>
      </c>
      <c r="V781">
        <v>2</v>
      </c>
      <c r="W781">
        <v>2</v>
      </c>
      <c r="X781">
        <v>4</v>
      </c>
      <c r="Y781">
        <v>4</v>
      </c>
      <c r="Z781">
        <v>1</v>
      </c>
      <c r="AA781">
        <v>1</v>
      </c>
      <c r="AB781">
        <v>2</v>
      </c>
      <c r="AC781">
        <v>2</v>
      </c>
      <c r="AD781">
        <v>1</v>
      </c>
      <c r="AE781">
        <v>4</v>
      </c>
      <c r="AF781">
        <v>3</v>
      </c>
      <c r="AG781">
        <v>0</v>
      </c>
      <c r="AH781">
        <v>80.444999999999993</v>
      </c>
    </row>
    <row r="782" spans="1:34">
      <c r="A782" t="s">
        <v>3404</v>
      </c>
      <c r="B782" s="5" t="str">
        <f>VLOOKUP(C782,[1]Sheet1!$C$2:$D$4112,2,FALSE)</f>
        <v>Conserved hypotheticals</v>
      </c>
      <c r="C782" t="s">
        <v>3407</v>
      </c>
      <c r="D782" t="s">
        <v>3405</v>
      </c>
      <c r="E782" t="s">
        <v>3406</v>
      </c>
      <c r="F782">
        <v>24.998000000000001</v>
      </c>
      <c r="G782">
        <v>68.7</v>
      </c>
      <c r="H782">
        <v>25.40889</v>
      </c>
      <c r="I782">
        <v>25.669630000000002</v>
      </c>
      <c r="J782">
        <v>24.695460000000001</v>
      </c>
      <c r="K782">
        <v>26.061820000000001</v>
      </c>
      <c r="L782">
        <v>23.384429999999998</v>
      </c>
      <c r="M782">
        <v>26.441179999999999</v>
      </c>
      <c r="N782">
        <v>25.33868</v>
      </c>
      <c r="O782">
        <v>26.38561</v>
      </c>
      <c r="P782">
        <v>24.838360000000002</v>
      </c>
      <c r="Q782">
        <v>26.614840000000001</v>
      </c>
      <c r="R782">
        <v>25.929020000000001</v>
      </c>
      <c r="S782">
        <v>25.0578</v>
      </c>
      <c r="T782">
        <v>10</v>
      </c>
      <c r="U782">
        <v>8</v>
      </c>
      <c r="V782">
        <v>7</v>
      </c>
      <c r="W782">
        <v>9</v>
      </c>
      <c r="X782">
        <v>7</v>
      </c>
      <c r="Y782">
        <v>7</v>
      </c>
      <c r="Z782">
        <v>9</v>
      </c>
      <c r="AA782">
        <v>8</v>
      </c>
      <c r="AB782">
        <v>7</v>
      </c>
      <c r="AC782">
        <v>9</v>
      </c>
      <c r="AD782">
        <v>9</v>
      </c>
      <c r="AE782">
        <v>9</v>
      </c>
      <c r="AF782">
        <v>9</v>
      </c>
      <c r="AG782">
        <v>0</v>
      </c>
      <c r="AH782">
        <v>73.92</v>
      </c>
    </row>
    <row r="783" spans="1:34">
      <c r="A783" t="s">
        <v>3408</v>
      </c>
      <c r="B783" s="5" t="str">
        <f>VLOOKUP(C783,[1]Sheet1!$C$2:$D$4112,2,FALSE)</f>
        <v>intermediary metabolism and respiration</v>
      </c>
      <c r="C783" t="s">
        <v>3411</v>
      </c>
      <c r="D783" t="s">
        <v>3409</v>
      </c>
      <c r="E783" t="s">
        <v>3410</v>
      </c>
      <c r="F783">
        <v>35.954999999999998</v>
      </c>
      <c r="G783">
        <v>67.3</v>
      </c>
      <c r="H783">
        <v>24.539909999999999</v>
      </c>
      <c r="I783">
        <v>24.822399999999998</v>
      </c>
      <c r="J783">
        <v>24.60416</v>
      </c>
      <c r="K783">
        <v>23.89282</v>
      </c>
      <c r="L783">
        <v>25.08006</v>
      </c>
      <c r="M783">
        <v>24.861689999999999</v>
      </c>
      <c r="N783">
        <v>24.029260000000001</v>
      </c>
      <c r="O783">
        <v>23.859369999999998</v>
      </c>
      <c r="P783">
        <v>24.148409999999998</v>
      </c>
      <c r="Q783">
        <v>24.086749999999999</v>
      </c>
      <c r="R783">
        <v>26.951270000000001</v>
      </c>
      <c r="S783">
        <v>25.52007</v>
      </c>
      <c r="T783">
        <v>15</v>
      </c>
      <c r="U783">
        <v>12</v>
      </c>
      <c r="V783">
        <v>9</v>
      </c>
      <c r="W783">
        <v>13</v>
      </c>
      <c r="X783">
        <v>10</v>
      </c>
      <c r="Y783">
        <v>15</v>
      </c>
      <c r="Z783">
        <v>11</v>
      </c>
      <c r="AA783">
        <v>8</v>
      </c>
      <c r="AB783">
        <v>10</v>
      </c>
      <c r="AC783">
        <v>8</v>
      </c>
      <c r="AD783">
        <v>8</v>
      </c>
      <c r="AE783">
        <v>14</v>
      </c>
      <c r="AF783">
        <v>14</v>
      </c>
      <c r="AG783">
        <v>0</v>
      </c>
      <c r="AH783">
        <v>265.79000000000002</v>
      </c>
    </row>
    <row r="784" spans="1:34">
      <c r="A784" t="s">
        <v>3412</v>
      </c>
      <c r="B784" s="5" t="str">
        <f>VLOOKUP(C784,[1]Sheet1!$C$2:$D$4112,2,FALSE)</f>
        <v>Conserved hypotheticals</v>
      </c>
      <c r="C784" t="s">
        <v>3415</v>
      </c>
      <c r="D784" t="s">
        <v>3413</v>
      </c>
      <c r="E784" t="s">
        <v>3414</v>
      </c>
      <c r="F784">
        <v>18.315999999999999</v>
      </c>
      <c r="G784">
        <v>41.6</v>
      </c>
      <c r="H784">
        <v>20.511430000000001</v>
      </c>
      <c r="I784">
        <v>21.0349</v>
      </c>
      <c r="J784">
        <v>20.269570000000002</v>
      </c>
      <c r="K784">
        <v>21.156230000000001</v>
      </c>
      <c r="L784">
        <v>22.350190000000001</v>
      </c>
      <c r="M784">
        <v>22.841729999999998</v>
      </c>
      <c r="N784">
        <v>19.87527</v>
      </c>
      <c r="O784">
        <v>20.70083</v>
      </c>
      <c r="P784">
        <v>20.863630000000001</v>
      </c>
      <c r="Q784">
        <v>20.559830000000002</v>
      </c>
      <c r="R784">
        <v>23.736450000000001</v>
      </c>
      <c r="S784">
        <v>18.575199999999999</v>
      </c>
      <c r="T784">
        <v>5</v>
      </c>
      <c r="U784">
        <v>2</v>
      </c>
      <c r="V784">
        <v>2</v>
      </c>
      <c r="W784">
        <v>3</v>
      </c>
      <c r="X784">
        <v>2</v>
      </c>
      <c r="Y784">
        <v>3</v>
      </c>
      <c r="Z784">
        <v>3</v>
      </c>
      <c r="AA784">
        <v>1</v>
      </c>
      <c r="AB784">
        <v>2</v>
      </c>
      <c r="AC784">
        <v>3</v>
      </c>
      <c r="AD784">
        <v>2</v>
      </c>
      <c r="AE784">
        <v>4</v>
      </c>
      <c r="AF784">
        <v>2</v>
      </c>
      <c r="AG784">
        <v>0</v>
      </c>
      <c r="AH784">
        <v>16.559000000000001</v>
      </c>
    </row>
    <row r="785" spans="1:34">
      <c r="A785" t="s">
        <v>3416</v>
      </c>
      <c r="B785" s="5" t="str">
        <f>VLOOKUP(C785,[1]Sheet1!$C$2:$D$4112,2,FALSE)</f>
        <v>intermediary metabolism and respiration</v>
      </c>
      <c r="C785" t="s">
        <v>3419</v>
      </c>
      <c r="D785" t="s">
        <v>3417</v>
      </c>
      <c r="E785" t="s">
        <v>3418</v>
      </c>
      <c r="F785">
        <v>75.540000000000006</v>
      </c>
      <c r="G785">
        <v>61.4</v>
      </c>
      <c r="H785">
        <v>23.906279999999999</v>
      </c>
      <c r="I785">
        <v>24.877880000000001</v>
      </c>
      <c r="J785">
        <v>25.00076</v>
      </c>
      <c r="K785">
        <v>25.600650000000002</v>
      </c>
      <c r="L785">
        <v>24.60399</v>
      </c>
      <c r="M785">
        <v>25.49173</v>
      </c>
      <c r="N785">
        <v>25.604220000000002</v>
      </c>
      <c r="O785">
        <v>25.751159999999999</v>
      </c>
      <c r="P785">
        <v>25.382249999999999</v>
      </c>
      <c r="Q785">
        <v>24.912420000000001</v>
      </c>
      <c r="R785">
        <v>26.016439999999999</v>
      </c>
      <c r="S785">
        <v>24.956769999999999</v>
      </c>
      <c r="T785">
        <v>29</v>
      </c>
      <c r="U785">
        <v>17</v>
      </c>
      <c r="V785">
        <v>13</v>
      </c>
      <c r="W785">
        <v>21</v>
      </c>
      <c r="X785">
        <v>19</v>
      </c>
      <c r="Y785">
        <v>20</v>
      </c>
      <c r="Z785">
        <v>15</v>
      </c>
      <c r="AA785">
        <v>8</v>
      </c>
      <c r="AB785">
        <v>12</v>
      </c>
      <c r="AC785">
        <v>13</v>
      </c>
      <c r="AD785">
        <v>12</v>
      </c>
      <c r="AE785">
        <v>22</v>
      </c>
      <c r="AF785">
        <v>23</v>
      </c>
      <c r="AG785">
        <v>0</v>
      </c>
      <c r="AH785">
        <v>323.31</v>
      </c>
    </row>
    <row r="786" spans="1:34">
      <c r="A786" t="s">
        <v>3420</v>
      </c>
      <c r="B786" s="5" t="str">
        <f>VLOOKUP(C786,[1]Sheet1!$C$2:$D$4112,2,FALSE)</f>
        <v>Conserved hypotheticals</v>
      </c>
      <c r="C786" t="s">
        <v>3423</v>
      </c>
      <c r="D786" t="s">
        <v>3421</v>
      </c>
      <c r="E786" t="s">
        <v>3422</v>
      </c>
      <c r="F786">
        <v>31.425999999999998</v>
      </c>
      <c r="G786">
        <v>27.9</v>
      </c>
      <c r="H786">
        <v>21.792100000000001</v>
      </c>
      <c r="I786">
        <v>21.42332</v>
      </c>
      <c r="J786">
        <v>23.464510000000001</v>
      </c>
      <c r="K786">
        <v>22.654949999999999</v>
      </c>
      <c r="L786">
        <v>20.713809999999999</v>
      </c>
      <c r="M786">
        <v>21.106999999999999</v>
      </c>
      <c r="N786">
        <v>19.898219999999998</v>
      </c>
      <c r="O786">
        <v>22.792809999999999</v>
      </c>
      <c r="P786">
        <v>22.990390000000001</v>
      </c>
      <c r="Q786">
        <v>22.132349999999999</v>
      </c>
      <c r="R786">
        <v>21.423469999999998</v>
      </c>
      <c r="S786">
        <v>18.14359</v>
      </c>
      <c r="T786">
        <v>5</v>
      </c>
      <c r="U786">
        <v>2</v>
      </c>
      <c r="V786">
        <v>2</v>
      </c>
      <c r="W786">
        <v>2</v>
      </c>
      <c r="X786">
        <v>4</v>
      </c>
      <c r="Y786">
        <v>2</v>
      </c>
      <c r="Z786">
        <v>3</v>
      </c>
      <c r="AA786">
        <v>1</v>
      </c>
      <c r="AB786">
        <v>2</v>
      </c>
      <c r="AC786">
        <v>1</v>
      </c>
      <c r="AD786">
        <v>3</v>
      </c>
      <c r="AE786">
        <v>4</v>
      </c>
      <c r="AF786">
        <v>0</v>
      </c>
      <c r="AG786">
        <v>0</v>
      </c>
      <c r="AH786">
        <v>24.545999999999999</v>
      </c>
    </row>
    <row r="787" spans="1:34">
      <c r="A787" t="s">
        <v>3424</v>
      </c>
      <c r="B787" s="5" t="str">
        <f>VLOOKUP(C787,[1]Sheet1!$C$2:$D$4112,2,FALSE)</f>
        <v>virulence, detoxification and adaptation</v>
      </c>
      <c r="C787" t="s">
        <v>3427</v>
      </c>
      <c r="D787" t="s">
        <v>3425</v>
      </c>
      <c r="E787" t="s">
        <v>3426</v>
      </c>
      <c r="F787">
        <v>14.125999999999999</v>
      </c>
      <c r="G787">
        <v>34.1</v>
      </c>
      <c r="H787">
        <v>17.543710000000001</v>
      </c>
      <c r="I787">
        <v>19.94727</v>
      </c>
      <c r="J787">
        <v>18.463950000000001</v>
      </c>
      <c r="K787">
        <v>20.326080000000001</v>
      </c>
      <c r="L787">
        <v>18.053039999999999</v>
      </c>
      <c r="M787">
        <v>20.366980000000002</v>
      </c>
      <c r="N787">
        <v>20.7498</v>
      </c>
      <c r="O787">
        <v>20.719919999999998</v>
      </c>
      <c r="P787">
        <v>19.426860000000001</v>
      </c>
      <c r="Q787">
        <v>20.285229999999999</v>
      </c>
      <c r="R787">
        <v>19.45553</v>
      </c>
      <c r="S787">
        <v>18.840679999999999</v>
      </c>
      <c r="T787">
        <v>3</v>
      </c>
      <c r="U787">
        <v>2</v>
      </c>
      <c r="V787">
        <v>1</v>
      </c>
      <c r="W787">
        <v>2</v>
      </c>
      <c r="X787">
        <v>2</v>
      </c>
      <c r="Y787">
        <v>1</v>
      </c>
      <c r="Z787">
        <v>2</v>
      </c>
      <c r="AA787">
        <v>0</v>
      </c>
      <c r="AB787">
        <v>2</v>
      </c>
      <c r="AC787">
        <v>1</v>
      </c>
      <c r="AD787">
        <v>2</v>
      </c>
      <c r="AE787">
        <v>2</v>
      </c>
      <c r="AF787">
        <v>0</v>
      </c>
      <c r="AG787">
        <v>0</v>
      </c>
      <c r="AH787">
        <v>4.9816000000000003</v>
      </c>
    </row>
    <row r="788" spans="1:34">
      <c r="A788" t="s">
        <v>3428</v>
      </c>
      <c r="B788" s="5" t="str">
        <f>VLOOKUP(C788,[1]Sheet1!$C$2:$D$4112,2,FALSE)</f>
        <v>intermediary metabolism and respiration</v>
      </c>
      <c r="C788" t="s">
        <v>3431</v>
      </c>
      <c r="D788" t="s">
        <v>3429</v>
      </c>
      <c r="E788" t="s">
        <v>3430</v>
      </c>
      <c r="F788">
        <v>17.710999999999999</v>
      </c>
      <c r="G788">
        <v>66</v>
      </c>
      <c r="H788">
        <v>23.364799999999999</v>
      </c>
      <c r="I788">
        <v>24.696840000000002</v>
      </c>
      <c r="J788">
        <v>23.564299999999999</v>
      </c>
      <c r="K788">
        <v>24.523309999999999</v>
      </c>
      <c r="L788">
        <v>23.369589999999999</v>
      </c>
      <c r="M788">
        <v>24.79308</v>
      </c>
      <c r="N788">
        <v>24.564240000000002</v>
      </c>
      <c r="O788">
        <v>24.450479999999999</v>
      </c>
      <c r="P788">
        <v>23.53445</v>
      </c>
      <c r="Q788">
        <v>24.369730000000001</v>
      </c>
      <c r="R788">
        <v>26.102419999999999</v>
      </c>
      <c r="S788">
        <v>23.573920000000001</v>
      </c>
      <c r="T788">
        <v>7</v>
      </c>
      <c r="U788">
        <v>7</v>
      </c>
      <c r="V788">
        <v>3</v>
      </c>
      <c r="W788">
        <v>6</v>
      </c>
      <c r="X788">
        <v>3</v>
      </c>
      <c r="Y788">
        <v>7</v>
      </c>
      <c r="Z788">
        <v>6</v>
      </c>
      <c r="AA788">
        <v>4</v>
      </c>
      <c r="AB788">
        <v>2</v>
      </c>
      <c r="AC788">
        <v>4</v>
      </c>
      <c r="AD788">
        <v>2</v>
      </c>
      <c r="AE788">
        <v>6</v>
      </c>
      <c r="AF788">
        <v>5</v>
      </c>
      <c r="AG788">
        <v>0</v>
      </c>
      <c r="AH788">
        <v>60.262</v>
      </c>
    </row>
    <row r="789" spans="1:34">
      <c r="A789" t="s">
        <v>3432</v>
      </c>
      <c r="B789" s="5" t="str">
        <f>VLOOKUP(C789,[1]Sheet1!$C$2:$D$4112,2,FALSE)</f>
        <v>intermediary metabolism and respiration</v>
      </c>
      <c r="C789" t="s">
        <v>3433</v>
      </c>
      <c r="D789" t="s">
        <v>147</v>
      </c>
      <c r="E789" t="s">
        <v>148</v>
      </c>
      <c r="F789">
        <v>45.795000000000002</v>
      </c>
      <c r="G789">
        <v>9</v>
      </c>
      <c r="H789">
        <v>23.492039999999999</v>
      </c>
      <c r="I789">
        <v>19.775939999999999</v>
      </c>
      <c r="J789">
        <v>23.80509</v>
      </c>
      <c r="K789">
        <v>23.35097</v>
      </c>
      <c r="L789">
        <v>18.154389999999999</v>
      </c>
      <c r="M789">
        <v>23.582329999999999</v>
      </c>
      <c r="N789">
        <v>19.919460000000001</v>
      </c>
      <c r="O789">
        <v>22.79092</v>
      </c>
      <c r="P789">
        <v>18.79833</v>
      </c>
      <c r="Q789">
        <v>19.29363</v>
      </c>
      <c r="R789">
        <v>18.038550000000001</v>
      </c>
      <c r="S789">
        <v>22.493749999999999</v>
      </c>
      <c r="T789">
        <v>2</v>
      </c>
      <c r="U789">
        <v>2</v>
      </c>
      <c r="V789">
        <v>0</v>
      </c>
      <c r="W789">
        <v>2</v>
      </c>
      <c r="X789">
        <v>2</v>
      </c>
      <c r="Y789">
        <v>1</v>
      </c>
      <c r="Z789">
        <v>2</v>
      </c>
      <c r="AA789">
        <v>0</v>
      </c>
      <c r="AB789">
        <v>2</v>
      </c>
      <c r="AC789">
        <v>1</v>
      </c>
      <c r="AD789">
        <v>1</v>
      </c>
      <c r="AE789">
        <v>1</v>
      </c>
      <c r="AF789">
        <v>1</v>
      </c>
      <c r="AG789">
        <v>0</v>
      </c>
      <c r="AH789">
        <v>51.47</v>
      </c>
    </row>
    <row r="790" spans="1:34">
      <c r="A790" t="s">
        <v>3434</v>
      </c>
      <c r="B790" s="5" t="str">
        <f>VLOOKUP(C790,[1]Sheet1!$C$2:$D$4112,2,FALSE)</f>
        <v>intermediary metabolism and respiration</v>
      </c>
      <c r="C790" t="s">
        <v>3437</v>
      </c>
      <c r="D790" t="s">
        <v>3435</v>
      </c>
      <c r="E790" t="s">
        <v>3436</v>
      </c>
      <c r="F790">
        <v>36.229999999999997</v>
      </c>
      <c r="G790">
        <v>38.6</v>
      </c>
      <c r="H790">
        <v>23.869289999999999</v>
      </c>
      <c r="I790">
        <v>24.271419999999999</v>
      </c>
      <c r="J790">
        <v>24.434539999999998</v>
      </c>
      <c r="K790">
        <v>24.1187</v>
      </c>
      <c r="L790">
        <v>23.237919999999999</v>
      </c>
      <c r="M790">
        <v>25.332280000000001</v>
      </c>
      <c r="N790">
        <v>23.707039999999999</v>
      </c>
      <c r="O790">
        <v>24.057960000000001</v>
      </c>
      <c r="P790">
        <v>23.38588</v>
      </c>
      <c r="Q790">
        <v>24.432749999999999</v>
      </c>
      <c r="R790">
        <v>25.277989999999999</v>
      </c>
      <c r="S790">
        <v>24.199480000000001</v>
      </c>
      <c r="T790">
        <v>8</v>
      </c>
      <c r="U790">
        <v>4</v>
      </c>
      <c r="V790">
        <v>4</v>
      </c>
      <c r="W790">
        <v>7</v>
      </c>
      <c r="X790">
        <v>4</v>
      </c>
      <c r="Y790">
        <v>7</v>
      </c>
      <c r="Z790">
        <v>6</v>
      </c>
      <c r="AA790">
        <v>3</v>
      </c>
      <c r="AB790">
        <v>5</v>
      </c>
      <c r="AC790">
        <v>3</v>
      </c>
      <c r="AD790">
        <v>3</v>
      </c>
      <c r="AE790">
        <v>6</v>
      </c>
      <c r="AF790">
        <v>6</v>
      </c>
      <c r="AG790">
        <v>0</v>
      </c>
      <c r="AH790">
        <v>60.231999999999999</v>
      </c>
    </row>
    <row r="791" spans="1:34">
      <c r="A791" t="s">
        <v>3438</v>
      </c>
      <c r="B791" s="5" t="str">
        <f>VLOOKUP(C791,[1]Sheet1!$C$2:$D$4112,2,FALSE)</f>
        <v>intermediary metabolism and respiration</v>
      </c>
      <c r="C791" t="s">
        <v>3441</v>
      </c>
      <c r="D791" t="s">
        <v>3439</v>
      </c>
      <c r="E791" t="s">
        <v>3440</v>
      </c>
      <c r="F791">
        <v>24.157</v>
      </c>
      <c r="G791">
        <v>38.5</v>
      </c>
      <c r="H791">
        <v>22.495920000000002</v>
      </c>
      <c r="I791">
        <v>21.591899999999999</v>
      </c>
      <c r="J791">
        <v>20.9194</v>
      </c>
      <c r="K791">
        <v>22.75797</v>
      </c>
      <c r="L791">
        <v>19.727499999999999</v>
      </c>
      <c r="M791">
        <v>22.431940000000001</v>
      </c>
      <c r="N791">
        <v>21.01896</v>
      </c>
      <c r="O791">
        <v>22.58164</v>
      </c>
      <c r="P791">
        <v>18.8764</v>
      </c>
      <c r="Q791">
        <v>22.24954</v>
      </c>
      <c r="R791">
        <v>22.605869999999999</v>
      </c>
      <c r="S791">
        <v>20.315950000000001</v>
      </c>
      <c r="T791">
        <v>5</v>
      </c>
      <c r="U791">
        <v>3</v>
      </c>
      <c r="V791">
        <v>2</v>
      </c>
      <c r="W791">
        <v>4</v>
      </c>
      <c r="X791">
        <v>3</v>
      </c>
      <c r="Y791">
        <v>2</v>
      </c>
      <c r="Z791">
        <v>2</v>
      </c>
      <c r="AA791">
        <v>2</v>
      </c>
      <c r="AB791">
        <v>2</v>
      </c>
      <c r="AC791">
        <v>1</v>
      </c>
      <c r="AD791">
        <v>2</v>
      </c>
      <c r="AE791">
        <v>2</v>
      </c>
      <c r="AF791">
        <v>2</v>
      </c>
      <c r="AG791">
        <v>0</v>
      </c>
      <c r="AH791">
        <v>74.126000000000005</v>
      </c>
    </row>
    <row r="792" spans="1:34">
      <c r="A792" t="s">
        <v>3442</v>
      </c>
      <c r="B792" s="5" t="str">
        <f>VLOOKUP(C792,[1]Sheet1!$C$2:$D$4112,2,FALSE)</f>
        <v>Regulatory proteins</v>
      </c>
      <c r="C792" t="s">
        <v>3445</v>
      </c>
      <c r="D792" t="s">
        <v>3443</v>
      </c>
      <c r="E792" t="s">
        <v>3444</v>
      </c>
      <c r="F792">
        <v>40.762</v>
      </c>
      <c r="G792">
        <v>80.400000000000006</v>
      </c>
      <c r="H792">
        <v>23.59901</v>
      </c>
      <c r="I792">
        <v>25.869479999999999</v>
      </c>
      <c r="J792">
        <v>24.28171</v>
      </c>
      <c r="K792">
        <v>25.56034</v>
      </c>
      <c r="L792">
        <v>24.55772</v>
      </c>
      <c r="M792">
        <v>24.822939999999999</v>
      </c>
      <c r="N792">
        <v>24.880500000000001</v>
      </c>
      <c r="O792">
        <v>25.368099999999998</v>
      </c>
      <c r="P792">
        <v>24.872299999999999</v>
      </c>
      <c r="Q792">
        <v>25.050090000000001</v>
      </c>
      <c r="R792">
        <v>25.8779</v>
      </c>
      <c r="S792">
        <v>25.500879999999999</v>
      </c>
      <c r="T792">
        <v>18</v>
      </c>
      <c r="U792">
        <v>15</v>
      </c>
      <c r="V792">
        <v>10</v>
      </c>
      <c r="W792">
        <v>15</v>
      </c>
      <c r="X792">
        <v>13</v>
      </c>
      <c r="Y792">
        <v>15</v>
      </c>
      <c r="Z792">
        <v>11</v>
      </c>
      <c r="AA792">
        <v>6</v>
      </c>
      <c r="AB792">
        <v>9</v>
      </c>
      <c r="AC792">
        <v>9</v>
      </c>
      <c r="AD792">
        <v>8</v>
      </c>
      <c r="AE792">
        <v>16</v>
      </c>
      <c r="AF792">
        <v>14</v>
      </c>
      <c r="AG792">
        <v>0</v>
      </c>
      <c r="AH792">
        <v>130.47</v>
      </c>
    </row>
    <row r="793" spans="1:34">
      <c r="A793" t="s">
        <v>3446</v>
      </c>
      <c r="B793" s="5" t="s">
        <v>6177</v>
      </c>
      <c r="D793" t="s">
        <v>3447</v>
      </c>
      <c r="F793">
        <v>46.851999999999997</v>
      </c>
      <c r="G793">
        <v>49.8</v>
      </c>
      <c r="H793">
        <v>23.410150000000002</v>
      </c>
      <c r="I793">
        <v>22.668949999999999</v>
      </c>
      <c r="J793">
        <v>22.0426</v>
      </c>
      <c r="K793">
        <v>25.528949999999998</v>
      </c>
      <c r="L793">
        <v>21.904409999999999</v>
      </c>
      <c r="M793">
        <v>23.238040000000002</v>
      </c>
      <c r="N793">
        <v>23.69509</v>
      </c>
      <c r="O793">
        <v>24.432749999999999</v>
      </c>
      <c r="P793">
        <v>23.064889999999998</v>
      </c>
      <c r="Q793">
        <v>23.80341</v>
      </c>
      <c r="R793">
        <v>23.63456</v>
      </c>
      <c r="S793">
        <v>22.959569999999999</v>
      </c>
      <c r="T793">
        <v>1</v>
      </c>
      <c r="U793">
        <v>0</v>
      </c>
      <c r="V793">
        <v>1</v>
      </c>
      <c r="W793">
        <v>1</v>
      </c>
      <c r="X793">
        <v>0</v>
      </c>
      <c r="Y793">
        <v>0</v>
      </c>
      <c r="Z793">
        <v>1</v>
      </c>
      <c r="AA793">
        <v>1</v>
      </c>
      <c r="AB793">
        <v>0</v>
      </c>
      <c r="AC793">
        <v>1</v>
      </c>
      <c r="AD793">
        <v>0</v>
      </c>
      <c r="AE793">
        <v>1</v>
      </c>
      <c r="AF793">
        <v>0</v>
      </c>
      <c r="AG793">
        <v>0</v>
      </c>
      <c r="AH793">
        <v>176.94</v>
      </c>
    </row>
    <row r="794" spans="1:34">
      <c r="A794" t="s">
        <v>3448</v>
      </c>
      <c r="B794" s="5" t="str">
        <f>VLOOKUP(C794,[1]Sheet1!$C$2:$D$4112,2,FALSE)</f>
        <v>virulence, detoxification and adaptation</v>
      </c>
      <c r="C794" t="s">
        <v>3451</v>
      </c>
      <c r="D794" t="s">
        <v>3449</v>
      </c>
      <c r="E794" t="s">
        <v>3450</v>
      </c>
      <c r="F794">
        <v>11.41</v>
      </c>
      <c r="G794">
        <v>47.6</v>
      </c>
      <c r="H794">
        <v>18.928889999999999</v>
      </c>
      <c r="I794">
        <v>19.174949999999999</v>
      </c>
      <c r="J794">
        <v>18.91403</v>
      </c>
      <c r="K794">
        <v>21.72833</v>
      </c>
      <c r="L794">
        <v>18.90821</v>
      </c>
      <c r="M794">
        <v>21.676500000000001</v>
      </c>
      <c r="N794">
        <v>18.300719999999998</v>
      </c>
      <c r="O794">
        <v>21.360569999999999</v>
      </c>
      <c r="P794">
        <v>18.049720000000001</v>
      </c>
      <c r="Q794">
        <v>20.985790000000001</v>
      </c>
      <c r="R794">
        <v>20.53003</v>
      </c>
      <c r="S794">
        <v>20.362130000000001</v>
      </c>
      <c r="T794">
        <v>4</v>
      </c>
      <c r="U794">
        <v>1</v>
      </c>
      <c r="V794">
        <v>1</v>
      </c>
      <c r="W794">
        <v>3</v>
      </c>
      <c r="X794">
        <v>2</v>
      </c>
      <c r="Y794">
        <v>4</v>
      </c>
      <c r="Z794">
        <v>2</v>
      </c>
      <c r="AA794">
        <v>1</v>
      </c>
      <c r="AB794">
        <v>2</v>
      </c>
      <c r="AC794">
        <v>2</v>
      </c>
      <c r="AD794">
        <v>2</v>
      </c>
      <c r="AE794">
        <v>3</v>
      </c>
      <c r="AF794">
        <v>2</v>
      </c>
      <c r="AG794">
        <v>0</v>
      </c>
      <c r="AH794">
        <v>9.5282999999999998</v>
      </c>
    </row>
    <row r="795" spans="1:34">
      <c r="A795" t="s">
        <v>3452</v>
      </c>
      <c r="B795" s="5" t="str">
        <f>VLOOKUP(C795,[1]Sheet1!$C$2:$D$4112,2,FALSE)</f>
        <v>Conserved hypotheticals</v>
      </c>
      <c r="C795" t="s">
        <v>3455</v>
      </c>
      <c r="D795" t="s">
        <v>3453</v>
      </c>
      <c r="E795" t="s">
        <v>3454</v>
      </c>
      <c r="F795">
        <v>24.056000000000001</v>
      </c>
      <c r="G795">
        <v>19.5</v>
      </c>
      <c r="H795">
        <v>23.925609999999999</v>
      </c>
      <c r="I795">
        <v>21.716370000000001</v>
      </c>
      <c r="J795">
        <v>24.75394</v>
      </c>
      <c r="K795">
        <v>23.098960000000002</v>
      </c>
      <c r="L795">
        <v>15.53623</v>
      </c>
      <c r="M795">
        <v>22.043299999999999</v>
      </c>
      <c r="N795">
        <v>19.388760000000001</v>
      </c>
      <c r="O795">
        <v>22.191020000000002</v>
      </c>
      <c r="P795">
        <v>22.919619999999998</v>
      </c>
      <c r="Q795">
        <v>22.017469999999999</v>
      </c>
      <c r="R795">
        <v>18.68084</v>
      </c>
      <c r="S795">
        <v>24.575310000000002</v>
      </c>
      <c r="T795">
        <v>2</v>
      </c>
      <c r="U795">
        <v>1</v>
      </c>
      <c r="V795">
        <v>2</v>
      </c>
      <c r="W795">
        <v>2</v>
      </c>
      <c r="X795">
        <v>2</v>
      </c>
      <c r="Y795">
        <v>0</v>
      </c>
      <c r="Z795">
        <v>2</v>
      </c>
      <c r="AA795">
        <v>1</v>
      </c>
      <c r="AB795">
        <v>2</v>
      </c>
      <c r="AC795">
        <v>2</v>
      </c>
      <c r="AD795">
        <v>2</v>
      </c>
      <c r="AE795">
        <v>1</v>
      </c>
      <c r="AF795">
        <v>2</v>
      </c>
      <c r="AG795">
        <v>0</v>
      </c>
      <c r="AH795">
        <v>14.84</v>
      </c>
    </row>
    <row r="796" spans="1:34">
      <c r="A796" t="s">
        <v>3456</v>
      </c>
      <c r="B796" s="5" t="str">
        <f>VLOOKUP(C796,[1]Sheet1!$C$2:$D$4112,2,FALSE)</f>
        <v>Regulatory proteins</v>
      </c>
      <c r="C796" t="s">
        <v>3459</v>
      </c>
      <c r="D796" t="s">
        <v>3457</v>
      </c>
      <c r="E796" t="s">
        <v>3458</v>
      </c>
      <c r="F796">
        <v>81.575999999999993</v>
      </c>
      <c r="G796">
        <v>26.8</v>
      </c>
      <c r="H796">
        <v>23.558240000000001</v>
      </c>
      <c r="I796">
        <v>22.696149999999999</v>
      </c>
      <c r="J796">
        <v>22.519169999999999</v>
      </c>
      <c r="K796">
        <v>23.598669999999998</v>
      </c>
      <c r="L796">
        <v>20.229759999999999</v>
      </c>
      <c r="M796">
        <v>23.21312</v>
      </c>
      <c r="N796">
        <v>22.831320000000002</v>
      </c>
      <c r="O796">
        <v>24.012820000000001</v>
      </c>
      <c r="P796">
        <v>22.50591</v>
      </c>
      <c r="Q796">
        <v>22.005220000000001</v>
      </c>
      <c r="R796">
        <v>21.216560000000001</v>
      </c>
      <c r="S796">
        <v>20.580590000000001</v>
      </c>
      <c r="T796">
        <v>13</v>
      </c>
      <c r="U796">
        <v>4</v>
      </c>
      <c r="V796">
        <v>3</v>
      </c>
      <c r="W796">
        <v>4</v>
      </c>
      <c r="X796">
        <v>7</v>
      </c>
      <c r="Y796">
        <v>5</v>
      </c>
      <c r="Z796">
        <v>6</v>
      </c>
      <c r="AA796">
        <v>2</v>
      </c>
      <c r="AB796">
        <v>7</v>
      </c>
      <c r="AC796">
        <v>5</v>
      </c>
      <c r="AD796">
        <v>5</v>
      </c>
      <c r="AE796">
        <v>8</v>
      </c>
      <c r="AF796">
        <v>3</v>
      </c>
      <c r="AG796">
        <v>0</v>
      </c>
      <c r="AH796">
        <v>50.381</v>
      </c>
    </row>
    <row r="797" spans="1:34">
      <c r="A797" t="s">
        <v>3460</v>
      </c>
      <c r="B797" s="5" t="str">
        <f>VLOOKUP(C797,[1]Sheet1!$C$2:$D$4112,2,FALSE)</f>
        <v>lipid metabolism</v>
      </c>
      <c r="C797" t="s">
        <v>3463</v>
      </c>
      <c r="D797" t="s">
        <v>3461</v>
      </c>
      <c r="E797" t="s">
        <v>3462</v>
      </c>
      <c r="F797">
        <v>63.140999999999998</v>
      </c>
      <c r="G797">
        <v>22.1</v>
      </c>
      <c r="H797">
        <v>23.044370000000001</v>
      </c>
      <c r="I797">
        <v>22.470929999999999</v>
      </c>
      <c r="J797">
        <v>23.44088</v>
      </c>
      <c r="K797">
        <v>22.899139999999999</v>
      </c>
      <c r="L797">
        <v>18.221679999999999</v>
      </c>
      <c r="M797">
        <v>23.796890000000001</v>
      </c>
      <c r="N797">
        <v>18.7591</v>
      </c>
      <c r="O797">
        <v>21.84525</v>
      </c>
      <c r="P797">
        <v>22.273009999999999</v>
      </c>
      <c r="Q797">
        <v>22.400670000000002</v>
      </c>
      <c r="R797">
        <v>21.865069999999999</v>
      </c>
      <c r="S797">
        <v>22.338270000000001</v>
      </c>
      <c r="T797">
        <v>6</v>
      </c>
      <c r="U797">
        <v>4</v>
      </c>
      <c r="V797">
        <v>4</v>
      </c>
      <c r="W797">
        <v>4</v>
      </c>
      <c r="X797">
        <v>3</v>
      </c>
      <c r="Y797">
        <v>1</v>
      </c>
      <c r="Z797">
        <v>4</v>
      </c>
      <c r="AA797">
        <v>1</v>
      </c>
      <c r="AB797">
        <v>3</v>
      </c>
      <c r="AC797">
        <v>3</v>
      </c>
      <c r="AD797">
        <v>2</v>
      </c>
      <c r="AE797">
        <v>5</v>
      </c>
      <c r="AF797">
        <v>4</v>
      </c>
      <c r="AG797">
        <v>0</v>
      </c>
      <c r="AH797">
        <v>51.274000000000001</v>
      </c>
    </row>
    <row r="798" spans="1:34">
      <c r="A798" t="s">
        <v>3464</v>
      </c>
      <c r="B798" s="5" t="str">
        <f>VLOOKUP(C798,[1]Sheet1!$C$2:$D$4112,2,FALSE)</f>
        <v>Regulatory proteins</v>
      </c>
      <c r="C798" t="s">
        <v>3467</v>
      </c>
      <c r="D798" t="s">
        <v>3465</v>
      </c>
      <c r="E798" t="s">
        <v>3466</v>
      </c>
      <c r="F798">
        <v>23.294</v>
      </c>
      <c r="G798">
        <v>40.6</v>
      </c>
      <c r="H798">
        <v>23.009329999999999</v>
      </c>
      <c r="I798">
        <v>26.112369999999999</v>
      </c>
      <c r="J798">
        <v>23.272130000000001</v>
      </c>
      <c r="K798">
        <v>24.366859999999999</v>
      </c>
      <c r="L798">
        <v>22.310300000000002</v>
      </c>
      <c r="M798">
        <v>23.747859999999999</v>
      </c>
      <c r="N798">
        <v>25.61936</v>
      </c>
      <c r="O798">
        <v>24.321819999999999</v>
      </c>
      <c r="P798">
        <v>23.472090000000001</v>
      </c>
      <c r="Q798">
        <v>23.3843</v>
      </c>
      <c r="R798">
        <v>24.929539999999999</v>
      </c>
      <c r="S798">
        <v>23.360520000000001</v>
      </c>
      <c r="T798">
        <v>7</v>
      </c>
      <c r="U798">
        <v>4</v>
      </c>
      <c r="V798">
        <v>4</v>
      </c>
      <c r="W798">
        <v>2</v>
      </c>
      <c r="X798">
        <v>2</v>
      </c>
      <c r="Y798">
        <v>6</v>
      </c>
      <c r="Z798">
        <v>3</v>
      </c>
      <c r="AA798">
        <v>2</v>
      </c>
      <c r="AB798">
        <v>2</v>
      </c>
      <c r="AC798">
        <v>3</v>
      </c>
      <c r="AD798">
        <v>2</v>
      </c>
      <c r="AE798">
        <v>4</v>
      </c>
      <c r="AF798">
        <v>4</v>
      </c>
      <c r="AG798">
        <v>0</v>
      </c>
      <c r="AH798">
        <v>65.647000000000006</v>
      </c>
    </row>
    <row r="799" spans="1:34">
      <c r="A799" t="s">
        <v>3468</v>
      </c>
      <c r="B799" s="5" t="str">
        <f>VLOOKUP(C799,[1]Sheet1!$C$2:$D$4112,2,FALSE)</f>
        <v>intermediary metabolism and respiration</v>
      </c>
      <c r="C799" t="s">
        <v>3471</v>
      </c>
      <c r="D799" t="s">
        <v>3469</v>
      </c>
      <c r="E799" t="s">
        <v>3470</v>
      </c>
      <c r="F799">
        <v>27.51</v>
      </c>
      <c r="G799">
        <v>15.5</v>
      </c>
      <c r="H799">
        <v>20.13796</v>
      </c>
      <c r="I799">
        <v>20.252569999999999</v>
      </c>
      <c r="J799">
        <v>19.74973</v>
      </c>
      <c r="K799">
        <v>22.215730000000001</v>
      </c>
      <c r="L799">
        <v>19.249980000000001</v>
      </c>
      <c r="M799">
        <v>21.09365</v>
      </c>
      <c r="N799">
        <v>18.924420000000001</v>
      </c>
      <c r="O799">
        <v>20.681059999999999</v>
      </c>
      <c r="P799">
        <v>19.818100000000001</v>
      </c>
      <c r="Q799">
        <v>20.268989999999999</v>
      </c>
      <c r="R799">
        <v>19.766670000000001</v>
      </c>
      <c r="S799">
        <v>18.68965</v>
      </c>
      <c r="T799">
        <v>3</v>
      </c>
      <c r="U799">
        <v>1</v>
      </c>
      <c r="V799">
        <v>3</v>
      </c>
      <c r="W799">
        <v>1</v>
      </c>
      <c r="X799">
        <v>3</v>
      </c>
      <c r="Y799">
        <v>2</v>
      </c>
      <c r="Z799">
        <v>3</v>
      </c>
      <c r="AA799">
        <v>1</v>
      </c>
      <c r="AB799">
        <v>3</v>
      </c>
      <c r="AC799">
        <v>1</v>
      </c>
      <c r="AD799">
        <v>3</v>
      </c>
      <c r="AE799">
        <v>2</v>
      </c>
      <c r="AF799">
        <v>1</v>
      </c>
      <c r="AG799">
        <v>0</v>
      </c>
      <c r="AH799">
        <v>14.114000000000001</v>
      </c>
    </row>
    <row r="800" spans="1:34">
      <c r="A800" t="s">
        <v>3472</v>
      </c>
      <c r="B800" s="5" t="str">
        <f>VLOOKUP(C800,[1]Sheet1!$C$2:$D$4112,2,FALSE)</f>
        <v>Conserved hypotheticals</v>
      </c>
      <c r="C800" t="s">
        <v>3475</v>
      </c>
      <c r="D800" t="s">
        <v>3473</v>
      </c>
      <c r="E800" t="s">
        <v>3474</v>
      </c>
      <c r="F800">
        <v>20.795000000000002</v>
      </c>
      <c r="G800">
        <v>57.4</v>
      </c>
      <c r="H800">
        <v>24.649380000000001</v>
      </c>
      <c r="I800">
        <v>23.543569999999999</v>
      </c>
      <c r="J800">
        <v>25.77009</v>
      </c>
      <c r="K800">
        <v>24.29824</v>
      </c>
      <c r="L800">
        <v>18.043050000000001</v>
      </c>
      <c r="M800">
        <v>24.652339999999999</v>
      </c>
      <c r="N800">
        <v>24.150970000000001</v>
      </c>
      <c r="O800">
        <v>23.590579999999999</v>
      </c>
      <c r="P800">
        <v>25.029599999999999</v>
      </c>
      <c r="Q800">
        <v>23.85491</v>
      </c>
      <c r="R800">
        <v>23.102499999999999</v>
      </c>
      <c r="S800">
        <v>18.641819999999999</v>
      </c>
      <c r="T800">
        <v>6</v>
      </c>
      <c r="U800">
        <v>3</v>
      </c>
      <c r="V800">
        <v>2</v>
      </c>
      <c r="W800">
        <v>4</v>
      </c>
      <c r="X800">
        <v>4</v>
      </c>
      <c r="Y800">
        <v>2</v>
      </c>
      <c r="Z800">
        <v>4</v>
      </c>
      <c r="AA800">
        <v>3</v>
      </c>
      <c r="AB800">
        <v>4</v>
      </c>
      <c r="AC800">
        <v>3</v>
      </c>
      <c r="AD800">
        <v>2</v>
      </c>
      <c r="AE800">
        <v>4</v>
      </c>
      <c r="AF800">
        <v>2</v>
      </c>
      <c r="AG800">
        <v>0</v>
      </c>
      <c r="AH800">
        <v>83.31</v>
      </c>
    </row>
    <row r="801" spans="1:34">
      <c r="A801" t="s">
        <v>3476</v>
      </c>
      <c r="B801" s="5" t="str">
        <f>VLOOKUP(C801,[1]Sheet1!$C$2:$D$4112,2,FALSE)</f>
        <v>Regulatory proteins</v>
      </c>
      <c r="C801" t="s">
        <v>3479</v>
      </c>
      <c r="D801" t="s">
        <v>3477</v>
      </c>
      <c r="E801" t="s">
        <v>3478</v>
      </c>
      <c r="F801">
        <v>14.385999999999999</v>
      </c>
      <c r="G801">
        <v>77.400000000000006</v>
      </c>
      <c r="H801">
        <v>23.124020000000002</v>
      </c>
      <c r="I801">
        <v>24.25046</v>
      </c>
      <c r="J801">
        <v>22.830110000000001</v>
      </c>
      <c r="K801">
        <v>23.890229999999999</v>
      </c>
      <c r="L801">
        <v>26.02561</v>
      </c>
      <c r="M801">
        <v>24.801089999999999</v>
      </c>
      <c r="N801">
        <v>24.758369999999999</v>
      </c>
      <c r="O801">
        <v>24.558820000000001</v>
      </c>
      <c r="P801">
        <v>24.207689999999999</v>
      </c>
      <c r="Q801">
        <v>24.944179999999999</v>
      </c>
      <c r="R801">
        <v>24.926369999999999</v>
      </c>
      <c r="S801">
        <v>23.034849999999999</v>
      </c>
      <c r="T801">
        <v>7</v>
      </c>
      <c r="U801">
        <v>7</v>
      </c>
      <c r="V801">
        <v>5</v>
      </c>
      <c r="W801">
        <v>6</v>
      </c>
      <c r="X801">
        <v>4</v>
      </c>
      <c r="Y801">
        <v>5</v>
      </c>
      <c r="Z801">
        <v>6</v>
      </c>
      <c r="AA801">
        <v>2</v>
      </c>
      <c r="AB801">
        <v>3</v>
      </c>
      <c r="AC801">
        <v>4</v>
      </c>
      <c r="AD801">
        <v>4</v>
      </c>
      <c r="AE801">
        <v>7</v>
      </c>
      <c r="AF801">
        <v>6</v>
      </c>
      <c r="AG801">
        <v>0</v>
      </c>
      <c r="AH801">
        <v>102.89</v>
      </c>
    </row>
    <row r="802" spans="1:34">
      <c r="A802" t="s">
        <v>3480</v>
      </c>
      <c r="B802" s="5" t="str">
        <f>VLOOKUP(C802,[1]Sheet1!$C$2:$D$4112,2,FALSE)</f>
        <v>cell wall and cell processes</v>
      </c>
      <c r="C802" t="s">
        <v>3483</v>
      </c>
      <c r="D802" t="s">
        <v>3481</v>
      </c>
      <c r="E802" t="s">
        <v>3482</v>
      </c>
      <c r="F802">
        <v>75.344999999999999</v>
      </c>
      <c r="G802">
        <v>14.7</v>
      </c>
      <c r="H802">
        <v>18.934229999999999</v>
      </c>
      <c r="I802">
        <v>19.057950000000002</v>
      </c>
      <c r="J802">
        <v>21.898409999999998</v>
      </c>
      <c r="K802">
        <v>21.55763</v>
      </c>
      <c r="L802">
        <v>20.686540000000001</v>
      </c>
      <c r="M802">
        <v>22.476939999999999</v>
      </c>
      <c r="N802">
        <v>19.630769999999998</v>
      </c>
      <c r="O802">
        <v>19.61665</v>
      </c>
      <c r="P802">
        <v>22.33982</v>
      </c>
      <c r="Q802">
        <v>19.29279</v>
      </c>
      <c r="R802">
        <v>21.784490000000002</v>
      </c>
      <c r="S802">
        <v>17.844139999999999</v>
      </c>
      <c r="T802">
        <v>5</v>
      </c>
      <c r="U802">
        <v>2</v>
      </c>
      <c r="V802">
        <v>2</v>
      </c>
      <c r="W802">
        <v>2</v>
      </c>
      <c r="X802">
        <v>3</v>
      </c>
      <c r="Y802">
        <v>4</v>
      </c>
      <c r="Z802">
        <v>3</v>
      </c>
      <c r="AA802">
        <v>2</v>
      </c>
      <c r="AB802">
        <v>1</v>
      </c>
      <c r="AC802">
        <v>2</v>
      </c>
      <c r="AD802">
        <v>1</v>
      </c>
      <c r="AE802">
        <v>2</v>
      </c>
      <c r="AF802">
        <v>1</v>
      </c>
      <c r="AG802">
        <v>0</v>
      </c>
      <c r="AH802">
        <v>23.760999999999999</v>
      </c>
    </row>
    <row r="803" spans="1:34">
      <c r="A803" t="s">
        <v>3484</v>
      </c>
      <c r="B803" s="5" t="str">
        <f>VLOOKUP(C803,[1]Sheet1!$C$2:$D$4112,2,FALSE)</f>
        <v>information pathways</v>
      </c>
      <c r="C803" t="s">
        <v>3485</v>
      </c>
      <c r="D803" t="s">
        <v>56</v>
      </c>
      <c r="E803" t="s">
        <v>55</v>
      </c>
      <c r="F803">
        <v>117.34</v>
      </c>
      <c r="G803">
        <v>17</v>
      </c>
      <c r="H803">
        <v>22.326409999999999</v>
      </c>
      <c r="I803">
        <v>22.364609999999999</v>
      </c>
      <c r="J803">
        <v>22.842210000000001</v>
      </c>
      <c r="K803">
        <v>21.59873</v>
      </c>
      <c r="L803">
        <v>17.779399999999999</v>
      </c>
      <c r="M803">
        <v>21.781649999999999</v>
      </c>
      <c r="N803">
        <v>19.67022</v>
      </c>
      <c r="O803">
        <v>19.009920000000001</v>
      </c>
      <c r="P803">
        <v>22.29485</v>
      </c>
      <c r="Q803">
        <v>20.262779999999999</v>
      </c>
      <c r="R803">
        <v>21.494869999999999</v>
      </c>
      <c r="S803">
        <v>19.101030000000002</v>
      </c>
      <c r="T803">
        <v>11</v>
      </c>
      <c r="U803">
        <v>2</v>
      </c>
      <c r="V803">
        <v>4</v>
      </c>
      <c r="W803">
        <v>3</v>
      </c>
      <c r="X803">
        <v>4</v>
      </c>
      <c r="Y803">
        <v>4</v>
      </c>
      <c r="Z803">
        <v>2</v>
      </c>
      <c r="AA803">
        <v>2</v>
      </c>
      <c r="AB803">
        <v>1</v>
      </c>
      <c r="AC803">
        <v>3</v>
      </c>
      <c r="AD803">
        <v>1</v>
      </c>
      <c r="AE803">
        <v>5</v>
      </c>
      <c r="AF803">
        <v>2</v>
      </c>
      <c r="AG803">
        <v>0</v>
      </c>
      <c r="AH803">
        <v>31.859000000000002</v>
      </c>
    </row>
    <row r="804" spans="1:34">
      <c r="A804" t="s">
        <v>3486</v>
      </c>
      <c r="B804" s="5" t="str">
        <f>VLOOKUP(C804,[1]Sheet1!$C$2:$D$4112,2,FALSE)</f>
        <v>intermediary metabolism and respiration</v>
      </c>
      <c r="C804" t="s">
        <v>3489</v>
      </c>
      <c r="D804" t="s">
        <v>3487</v>
      </c>
      <c r="E804" t="s">
        <v>3488</v>
      </c>
      <c r="F804">
        <v>34.771999999999998</v>
      </c>
      <c r="G804">
        <v>43.5</v>
      </c>
      <c r="H804">
        <v>21.032409999999999</v>
      </c>
      <c r="I804">
        <v>17.944949999999999</v>
      </c>
      <c r="J804">
        <v>19.298110000000001</v>
      </c>
      <c r="K804">
        <v>20.85201</v>
      </c>
      <c r="L804">
        <v>22.58268</v>
      </c>
      <c r="M804">
        <v>21.432680000000001</v>
      </c>
      <c r="N804">
        <v>20.267849999999999</v>
      </c>
      <c r="O804">
        <v>20.354559999999999</v>
      </c>
      <c r="P804">
        <v>20.041920000000001</v>
      </c>
      <c r="Q804">
        <v>19.12698</v>
      </c>
      <c r="R804">
        <v>20.020119999999999</v>
      </c>
      <c r="S804">
        <v>19.17755</v>
      </c>
      <c r="T804">
        <v>10</v>
      </c>
      <c r="U804">
        <v>2</v>
      </c>
      <c r="V804">
        <v>1</v>
      </c>
      <c r="W804">
        <v>5</v>
      </c>
      <c r="X804">
        <v>4</v>
      </c>
      <c r="Y804">
        <v>6</v>
      </c>
      <c r="Z804">
        <v>5</v>
      </c>
      <c r="AA804">
        <v>0</v>
      </c>
      <c r="AB804">
        <v>2</v>
      </c>
      <c r="AC804">
        <v>1</v>
      </c>
      <c r="AD804">
        <v>2</v>
      </c>
      <c r="AE804">
        <v>3</v>
      </c>
      <c r="AF804">
        <v>2</v>
      </c>
      <c r="AG804">
        <v>0</v>
      </c>
      <c r="AH804">
        <v>93.950999999999993</v>
      </c>
    </row>
    <row r="805" spans="1:34">
      <c r="A805" t="s">
        <v>3490</v>
      </c>
      <c r="B805" s="5" t="str">
        <f>VLOOKUP(C805,[1]Sheet1!$C$2:$D$4112,2,FALSE)</f>
        <v>intermediary metabolism and respiration</v>
      </c>
      <c r="C805" t="s">
        <v>3493</v>
      </c>
      <c r="D805" t="s">
        <v>3491</v>
      </c>
      <c r="E805" t="s">
        <v>3492</v>
      </c>
      <c r="F805">
        <v>85.423000000000002</v>
      </c>
      <c r="G805">
        <v>43.5</v>
      </c>
      <c r="H805">
        <v>23.683890000000002</v>
      </c>
      <c r="I805">
        <v>23.462759999999999</v>
      </c>
      <c r="J805">
        <v>22.791</v>
      </c>
      <c r="K805">
        <v>24.58325</v>
      </c>
      <c r="L805">
        <v>22.099150000000002</v>
      </c>
      <c r="M805">
        <v>24.897490000000001</v>
      </c>
      <c r="N805">
        <v>22.76482</v>
      </c>
      <c r="O805">
        <v>23.655239999999999</v>
      </c>
      <c r="P805">
        <v>22.713889999999999</v>
      </c>
      <c r="Q805">
        <v>22.990659999999998</v>
      </c>
      <c r="R805">
        <v>23.749600000000001</v>
      </c>
      <c r="S805">
        <v>21.646100000000001</v>
      </c>
      <c r="T805">
        <v>25</v>
      </c>
      <c r="U805">
        <v>5</v>
      </c>
      <c r="V805">
        <v>6</v>
      </c>
      <c r="W805">
        <v>11</v>
      </c>
      <c r="X805">
        <v>10</v>
      </c>
      <c r="Y805">
        <v>18</v>
      </c>
      <c r="Z805">
        <v>10</v>
      </c>
      <c r="AA805">
        <v>3</v>
      </c>
      <c r="AB805">
        <v>7</v>
      </c>
      <c r="AC805">
        <v>4</v>
      </c>
      <c r="AD805">
        <v>4</v>
      </c>
      <c r="AE805">
        <v>13</v>
      </c>
      <c r="AF805">
        <v>10</v>
      </c>
      <c r="AG805">
        <v>0</v>
      </c>
      <c r="AH805">
        <v>128.72999999999999</v>
      </c>
    </row>
    <row r="806" spans="1:34">
      <c r="A806" t="s">
        <v>3494</v>
      </c>
      <c r="B806" s="5" t="str">
        <f>VLOOKUP(C806,[1]Sheet1!$C$2:$D$4112,2,FALSE)</f>
        <v>Conserved hypotheticals</v>
      </c>
      <c r="C806" t="s">
        <v>3497</v>
      </c>
      <c r="D806" t="s">
        <v>3495</v>
      </c>
      <c r="E806" t="s">
        <v>3496</v>
      </c>
      <c r="F806">
        <v>15.324</v>
      </c>
      <c r="G806">
        <v>54.5</v>
      </c>
      <c r="H806">
        <v>20.802070000000001</v>
      </c>
      <c r="I806">
        <v>21.034089999999999</v>
      </c>
      <c r="J806">
        <v>19.849989999999998</v>
      </c>
      <c r="K806">
        <v>24.416799999999999</v>
      </c>
      <c r="L806">
        <v>20.78556</v>
      </c>
      <c r="M806">
        <v>22.09976</v>
      </c>
      <c r="N806">
        <v>19.790900000000001</v>
      </c>
      <c r="O806">
        <v>24.291160000000001</v>
      </c>
      <c r="P806">
        <v>20.369859999999999</v>
      </c>
      <c r="Q806">
        <v>22.29729</v>
      </c>
      <c r="R806">
        <v>22.26754</v>
      </c>
      <c r="S806">
        <v>21.040189999999999</v>
      </c>
      <c r="T806">
        <v>4</v>
      </c>
      <c r="U806">
        <v>2</v>
      </c>
      <c r="V806">
        <v>3</v>
      </c>
      <c r="W806">
        <v>4</v>
      </c>
      <c r="X806">
        <v>2</v>
      </c>
      <c r="Y806">
        <v>3</v>
      </c>
      <c r="Z806">
        <v>3</v>
      </c>
      <c r="AA806">
        <v>3</v>
      </c>
      <c r="AB806">
        <v>2</v>
      </c>
      <c r="AC806">
        <v>4</v>
      </c>
      <c r="AD806">
        <v>2</v>
      </c>
      <c r="AE806">
        <v>4</v>
      </c>
      <c r="AF806">
        <v>3</v>
      </c>
      <c r="AG806">
        <v>0</v>
      </c>
      <c r="AH806">
        <v>19.338999999999999</v>
      </c>
    </row>
    <row r="807" spans="1:34">
      <c r="A807" t="s">
        <v>3498</v>
      </c>
      <c r="B807" s="5" t="str">
        <f>VLOOKUP(C807,[1]Sheet1!$C$2:$D$4112,2,FALSE)</f>
        <v>intermediary metabolism and respiration</v>
      </c>
      <c r="C807" t="s">
        <v>3501</v>
      </c>
      <c r="D807" t="s">
        <v>3499</v>
      </c>
      <c r="E807" t="s">
        <v>3500</v>
      </c>
      <c r="F807">
        <v>54.573999999999998</v>
      </c>
      <c r="G807">
        <v>16.2</v>
      </c>
      <c r="H807">
        <v>22.112130000000001</v>
      </c>
      <c r="I807">
        <v>19.041509999999999</v>
      </c>
      <c r="J807">
        <v>21.165700000000001</v>
      </c>
      <c r="K807">
        <v>21.364149999999999</v>
      </c>
      <c r="L807">
        <v>18.607939999999999</v>
      </c>
      <c r="M807">
        <v>23.78875</v>
      </c>
      <c r="N807">
        <v>18.675339999999998</v>
      </c>
      <c r="O807">
        <v>20.292179999999998</v>
      </c>
      <c r="P807">
        <v>21.525300000000001</v>
      </c>
      <c r="Q807">
        <v>18.467970000000001</v>
      </c>
      <c r="R807">
        <v>22.24821</v>
      </c>
      <c r="S807">
        <v>20.351649999999999</v>
      </c>
      <c r="T807">
        <v>4</v>
      </c>
      <c r="U807">
        <v>2</v>
      </c>
      <c r="V807">
        <v>1</v>
      </c>
      <c r="W807">
        <v>3</v>
      </c>
      <c r="X807">
        <v>2</v>
      </c>
      <c r="Y807">
        <v>3</v>
      </c>
      <c r="Z807">
        <v>1</v>
      </c>
      <c r="AA807">
        <v>1</v>
      </c>
      <c r="AB807">
        <v>1</v>
      </c>
      <c r="AC807">
        <v>2</v>
      </c>
      <c r="AD807">
        <v>1</v>
      </c>
      <c r="AE807">
        <v>2</v>
      </c>
      <c r="AF807">
        <v>3</v>
      </c>
      <c r="AG807">
        <v>0</v>
      </c>
      <c r="AH807">
        <v>23.64</v>
      </c>
    </row>
    <row r="808" spans="1:34">
      <c r="A808" t="s">
        <v>3502</v>
      </c>
      <c r="B808" s="5" t="str">
        <f>VLOOKUP(C808,[1]Sheet1!$C$2:$D$4112,2,FALSE)</f>
        <v>lipid metabolism</v>
      </c>
      <c r="C808" t="s">
        <v>3505</v>
      </c>
      <c r="D808" t="s">
        <v>3503</v>
      </c>
      <c r="E808" t="s">
        <v>3504</v>
      </c>
      <c r="F808">
        <v>30.728000000000002</v>
      </c>
      <c r="G808">
        <v>71.3</v>
      </c>
      <c r="H808">
        <v>26.149319999999999</v>
      </c>
      <c r="I808">
        <v>25.482780000000002</v>
      </c>
      <c r="J808">
        <v>25.468340000000001</v>
      </c>
      <c r="K808">
        <v>25.989280000000001</v>
      </c>
      <c r="L808">
        <v>26.416270000000001</v>
      </c>
      <c r="M808">
        <v>25.555669999999999</v>
      </c>
      <c r="N808">
        <v>24.857810000000001</v>
      </c>
      <c r="O808">
        <v>25.346620000000001</v>
      </c>
      <c r="P808">
        <v>24.31513</v>
      </c>
      <c r="Q808">
        <v>25.732959999999999</v>
      </c>
      <c r="R808">
        <v>26.317779999999999</v>
      </c>
      <c r="S808">
        <v>25.95722</v>
      </c>
      <c r="T808">
        <v>15</v>
      </c>
      <c r="U808">
        <v>10</v>
      </c>
      <c r="V808">
        <v>6</v>
      </c>
      <c r="W808">
        <v>11</v>
      </c>
      <c r="X808">
        <v>7</v>
      </c>
      <c r="Y808">
        <v>13</v>
      </c>
      <c r="Z808">
        <v>9</v>
      </c>
      <c r="AA808">
        <v>6</v>
      </c>
      <c r="AB808">
        <v>8</v>
      </c>
      <c r="AC808">
        <v>9</v>
      </c>
      <c r="AD808">
        <v>5</v>
      </c>
      <c r="AE808">
        <v>13</v>
      </c>
      <c r="AF808">
        <v>13</v>
      </c>
      <c r="AG808">
        <v>0</v>
      </c>
      <c r="AH808">
        <v>251.14</v>
      </c>
    </row>
    <row r="809" spans="1:34">
      <c r="A809" t="s">
        <v>3506</v>
      </c>
      <c r="B809" s="5" t="str">
        <f>VLOOKUP(C809,[1]Sheet1!$C$2:$D$4112,2,FALSE)</f>
        <v>Conserved hypotheticals</v>
      </c>
      <c r="C809" t="s">
        <v>3509</v>
      </c>
      <c r="D809" t="s">
        <v>3507</v>
      </c>
      <c r="E809" t="s">
        <v>3508</v>
      </c>
      <c r="F809">
        <v>13.539</v>
      </c>
      <c r="G809">
        <v>47.2</v>
      </c>
      <c r="H809">
        <v>22.428979999999999</v>
      </c>
      <c r="I809">
        <v>23.003499999999999</v>
      </c>
      <c r="J809">
        <v>23.32086</v>
      </c>
      <c r="K809">
        <v>22.78359</v>
      </c>
      <c r="L809">
        <v>21.506779999999999</v>
      </c>
      <c r="M809">
        <v>22.68759</v>
      </c>
      <c r="N809">
        <v>19.366420000000002</v>
      </c>
      <c r="O809">
        <v>23.475560000000002</v>
      </c>
      <c r="P809">
        <v>19.443210000000001</v>
      </c>
      <c r="Q809">
        <v>22.8828</v>
      </c>
      <c r="R809">
        <v>23.708300000000001</v>
      </c>
      <c r="S809">
        <v>24.26435</v>
      </c>
      <c r="T809">
        <v>4</v>
      </c>
      <c r="U809">
        <v>3</v>
      </c>
      <c r="V809">
        <v>2</v>
      </c>
      <c r="W809">
        <v>4</v>
      </c>
      <c r="X809">
        <v>2</v>
      </c>
      <c r="Y809">
        <v>3</v>
      </c>
      <c r="Z809">
        <v>4</v>
      </c>
      <c r="AA809">
        <v>3</v>
      </c>
      <c r="AB809">
        <v>2</v>
      </c>
      <c r="AC809">
        <v>2</v>
      </c>
      <c r="AD809">
        <v>2</v>
      </c>
      <c r="AE809">
        <v>4</v>
      </c>
      <c r="AF809">
        <v>4</v>
      </c>
      <c r="AG809">
        <v>0</v>
      </c>
      <c r="AH809">
        <v>120.16</v>
      </c>
    </row>
    <row r="810" spans="1:34">
      <c r="A810" t="s">
        <v>3510</v>
      </c>
      <c r="B810" s="5" t="str">
        <f>VLOOKUP(C810,[1]Sheet1!$C$2:$D$4112,2,FALSE)</f>
        <v>Conserved hypotheticals</v>
      </c>
      <c r="C810" t="s">
        <v>3513</v>
      </c>
      <c r="D810" t="s">
        <v>3511</v>
      </c>
      <c r="E810" t="s">
        <v>3512</v>
      </c>
      <c r="F810">
        <v>16.347000000000001</v>
      </c>
      <c r="G810">
        <v>76.400000000000006</v>
      </c>
      <c r="H810">
        <v>22.589410000000001</v>
      </c>
      <c r="I810">
        <v>23.26699</v>
      </c>
      <c r="J810">
        <v>22.549199999999999</v>
      </c>
      <c r="K810">
        <v>24.37079</v>
      </c>
      <c r="L810">
        <v>23.663399999999999</v>
      </c>
      <c r="M810">
        <v>25.010860000000001</v>
      </c>
      <c r="N810">
        <v>23.097059999999999</v>
      </c>
      <c r="O810">
        <v>24.26671</v>
      </c>
      <c r="P810">
        <v>23.21565</v>
      </c>
      <c r="Q810">
        <v>24.613859999999999</v>
      </c>
      <c r="R810">
        <v>25.314579999999999</v>
      </c>
      <c r="S810">
        <v>23.829000000000001</v>
      </c>
      <c r="T810">
        <v>9</v>
      </c>
      <c r="U810">
        <v>8</v>
      </c>
      <c r="V810">
        <v>6</v>
      </c>
      <c r="W810">
        <v>6</v>
      </c>
      <c r="X810">
        <v>6</v>
      </c>
      <c r="Y810">
        <v>9</v>
      </c>
      <c r="Z810">
        <v>8</v>
      </c>
      <c r="AA810">
        <v>5</v>
      </c>
      <c r="AB810">
        <v>6</v>
      </c>
      <c r="AC810">
        <v>6</v>
      </c>
      <c r="AD810">
        <v>4</v>
      </c>
      <c r="AE810">
        <v>8</v>
      </c>
      <c r="AF810">
        <v>8</v>
      </c>
      <c r="AG810">
        <v>0</v>
      </c>
      <c r="AH810">
        <v>119.29</v>
      </c>
    </row>
    <row r="811" spans="1:34">
      <c r="A811" t="s">
        <v>3514</v>
      </c>
      <c r="B811" s="5" t="str">
        <f>VLOOKUP(C811,[1]Sheet1!$C$2:$D$4112,2,FALSE)</f>
        <v>intermediary metabolism and respiration</v>
      </c>
      <c r="C811" t="s">
        <v>3517</v>
      </c>
      <c r="D811" t="s">
        <v>3515</v>
      </c>
      <c r="E811" t="s">
        <v>3516</v>
      </c>
      <c r="F811">
        <v>29.951000000000001</v>
      </c>
      <c r="G811">
        <v>29.8</v>
      </c>
      <c r="H811">
        <v>17.42474</v>
      </c>
      <c r="I811">
        <v>19.69821</v>
      </c>
      <c r="J811">
        <v>19.097999999999999</v>
      </c>
      <c r="K811">
        <v>18.23019</v>
      </c>
      <c r="L811">
        <v>21.77901</v>
      </c>
      <c r="M811">
        <v>18.969339999999999</v>
      </c>
      <c r="N811">
        <v>19.19735</v>
      </c>
      <c r="O811">
        <v>18.69097</v>
      </c>
      <c r="P811">
        <v>19.529440000000001</v>
      </c>
      <c r="Q811">
        <v>19.623069999999998</v>
      </c>
      <c r="R811">
        <v>24.49802</v>
      </c>
      <c r="S811">
        <v>23.1234</v>
      </c>
      <c r="T811">
        <v>6</v>
      </c>
      <c r="U811">
        <v>1</v>
      </c>
      <c r="V811">
        <v>1</v>
      </c>
      <c r="W811">
        <v>1</v>
      </c>
      <c r="X811">
        <v>1</v>
      </c>
      <c r="Y811">
        <v>2</v>
      </c>
      <c r="Z811">
        <v>1</v>
      </c>
      <c r="AA811">
        <v>1</v>
      </c>
      <c r="AB811">
        <v>1</v>
      </c>
      <c r="AC811">
        <v>1</v>
      </c>
      <c r="AD811">
        <v>1</v>
      </c>
      <c r="AE811">
        <v>5</v>
      </c>
      <c r="AF811">
        <v>5</v>
      </c>
      <c r="AG811">
        <v>0</v>
      </c>
      <c r="AH811">
        <v>38.869999999999997</v>
      </c>
    </row>
    <row r="812" spans="1:34">
      <c r="A812" t="s">
        <v>3518</v>
      </c>
      <c r="B812" s="5" t="str">
        <f>VLOOKUP(C812,[1]Sheet1!$C$2:$D$4112,2,FALSE)</f>
        <v>cell wall and cell processes</v>
      </c>
      <c r="C812" t="s">
        <v>3521</v>
      </c>
      <c r="D812" t="s">
        <v>3519</v>
      </c>
      <c r="E812" t="s">
        <v>3520</v>
      </c>
      <c r="F812">
        <v>37.048000000000002</v>
      </c>
      <c r="G812">
        <v>54.9</v>
      </c>
      <c r="H812">
        <v>25.655239999999999</v>
      </c>
      <c r="I812">
        <v>24.604959999999998</v>
      </c>
      <c r="J812">
        <v>24.6767</v>
      </c>
      <c r="K812">
        <v>25.587689999999998</v>
      </c>
      <c r="L812">
        <v>22.352640000000001</v>
      </c>
      <c r="M812">
        <v>24.51117</v>
      </c>
      <c r="N812">
        <v>24.4587</v>
      </c>
      <c r="O812">
        <v>25.348610000000001</v>
      </c>
      <c r="P812">
        <v>25.361719999999998</v>
      </c>
      <c r="Q812">
        <v>25.251909999999999</v>
      </c>
      <c r="R812">
        <v>24.218520000000002</v>
      </c>
      <c r="S812">
        <v>24.15089</v>
      </c>
      <c r="T812">
        <v>12</v>
      </c>
      <c r="U812">
        <v>4</v>
      </c>
      <c r="V812">
        <v>5</v>
      </c>
      <c r="W812">
        <v>7</v>
      </c>
      <c r="X812">
        <v>8</v>
      </c>
      <c r="Y812">
        <v>9</v>
      </c>
      <c r="Z812">
        <v>7</v>
      </c>
      <c r="AA812">
        <v>5</v>
      </c>
      <c r="AB812">
        <v>7</v>
      </c>
      <c r="AC812">
        <v>5</v>
      </c>
      <c r="AD812">
        <v>6</v>
      </c>
      <c r="AE812">
        <v>8</v>
      </c>
      <c r="AF812">
        <v>9</v>
      </c>
      <c r="AG812">
        <v>0</v>
      </c>
      <c r="AH812">
        <v>112.26</v>
      </c>
    </row>
    <row r="813" spans="1:34">
      <c r="A813" t="s">
        <v>3522</v>
      </c>
      <c r="B813" s="5" t="str">
        <f>VLOOKUP(C813,[1]Sheet1!$C$2:$D$4112,2,FALSE)</f>
        <v>intermediary metabolism and respiration</v>
      </c>
      <c r="C813" t="s">
        <v>3525</v>
      </c>
      <c r="D813" t="s">
        <v>3523</v>
      </c>
      <c r="E813" t="s">
        <v>3524</v>
      </c>
      <c r="F813">
        <v>43.286000000000001</v>
      </c>
      <c r="G813">
        <v>51.2</v>
      </c>
      <c r="H813">
        <v>23.306889999999999</v>
      </c>
      <c r="I813">
        <v>23.80331</v>
      </c>
      <c r="J813">
        <v>22.844370000000001</v>
      </c>
      <c r="K813">
        <v>23.888739999999999</v>
      </c>
      <c r="L813">
        <v>21.36346</v>
      </c>
      <c r="M813">
        <v>24.032209999999999</v>
      </c>
      <c r="N813">
        <v>23.323060000000002</v>
      </c>
      <c r="O813">
        <v>23.435929999999999</v>
      </c>
      <c r="P813">
        <v>23.769210000000001</v>
      </c>
      <c r="Q813">
        <v>23.619299999999999</v>
      </c>
      <c r="R813">
        <v>23.432120000000001</v>
      </c>
      <c r="S813">
        <v>22.897500000000001</v>
      </c>
      <c r="T813">
        <v>14</v>
      </c>
      <c r="U813">
        <v>3</v>
      </c>
      <c r="V813">
        <v>5</v>
      </c>
      <c r="W813">
        <v>5</v>
      </c>
      <c r="X813">
        <v>6</v>
      </c>
      <c r="Y813">
        <v>11</v>
      </c>
      <c r="Z813">
        <v>5</v>
      </c>
      <c r="AA813">
        <v>2</v>
      </c>
      <c r="AB813">
        <v>5</v>
      </c>
      <c r="AC813">
        <v>3</v>
      </c>
      <c r="AD813">
        <v>3</v>
      </c>
      <c r="AE813">
        <v>8</v>
      </c>
      <c r="AF813">
        <v>5</v>
      </c>
      <c r="AG813">
        <v>0</v>
      </c>
      <c r="AH813">
        <v>68.918999999999997</v>
      </c>
    </row>
    <row r="814" spans="1:34">
      <c r="A814" t="s">
        <v>3526</v>
      </c>
      <c r="B814" s="5" t="str">
        <f>VLOOKUP(C814,[1]Sheet1!$C$2:$D$4112,2,FALSE)</f>
        <v>intermediary metabolism and respiration</v>
      </c>
      <c r="C814" t="s">
        <v>3529</v>
      </c>
      <c r="D814" t="s">
        <v>3527</v>
      </c>
      <c r="E814" t="s">
        <v>3528</v>
      </c>
      <c r="F814">
        <v>32.673000000000002</v>
      </c>
      <c r="G814">
        <v>30.5</v>
      </c>
      <c r="H814">
        <v>24.25544</v>
      </c>
      <c r="I814">
        <v>24.713139999999999</v>
      </c>
      <c r="J814">
        <v>23.643609999999999</v>
      </c>
      <c r="K814">
        <v>24.74858</v>
      </c>
      <c r="L814">
        <v>20.364319999999999</v>
      </c>
      <c r="M814">
        <v>24.306819999999998</v>
      </c>
      <c r="N814">
        <v>24.124389999999998</v>
      </c>
      <c r="O814">
        <v>24.680510000000002</v>
      </c>
      <c r="P814">
        <v>24.457640000000001</v>
      </c>
      <c r="Q814">
        <v>24.379010000000001</v>
      </c>
      <c r="R814">
        <v>22.9483</v>
      </c>
      <c r="S814">
        <v>22.024989999999999</v>
      </c>
      <c r="T814">
        <v>5</v>
      </c>
      <c r="U814">
        <v>2</v>
      </c>
      <c r="V814">
        <v>4</v>
      </c>
      <c r="W814">
        <v>4</v>
      </c>
      <c r="X814">
        <v>5</v>
      </c>
      <c r="Y814">
        <v>4</v>
      </c>
      <c r="Z814">
        <v>5</v>
      </c>
      <c r="AA814">
        <v>4</v>
      </c>
      <c r="AB814">
        <v>5</v>
      </c>
      <c r="AC814">
        <v>4</v>
      </c>
      <c r="AD814">
        <v>5</v>
      </c>
      <c r="AE814">
        <v>5</v>
      </c>
      <c r="AF814">
        <v>2</v>
      </c>
      <c r="AG814">
        <v>0</v>
      </c>
      <c r="AH814">
        <v>111.82</v>
      </c>
    </row>
    <row r="815" spans="1:34">
      <c r="A815" t="s">
        <v>3530</v>
      </c>
      <c r="B815" s="5" t="str">
        <f>VLOOKUP(C815,[1]Sheet1!$C$2:$D$4112,2,FALSE)</f>
        <v>Conserved hypotheticals</v>
      </c>
      <c r="C815" t="s">
        <v>3531</v>
      </c>
      <c r="D815" t="s">
        <v>250</v>
      </c>
      <c r="E815" t="s">
        <v>252</v>
      </c>
      <c r="F815">
        <v>14.827</v>
      </c>
      <c r="G815">
        <v>29.8</v>
      </c>
      <c r="H815">
        <v>24.578769999999999</v>
      </c>
      <c r="I815">
        <v>19.2469</v>
      </c>
      <c r="J815">
        <v>23.261119999999998</v>
      </c>
      <c r="K815">
        <v>22.807600000000001</v>
      </c>
      <c r="L815">
        <v>18.543150000000001</v>
      </c>
      <c r="M815">
        <v>19.07057</v>
      </c>
      <c r="N815">
        <v>22.67258</v>
      </c>
      <c r="O815">
        <v>18.818940000000001</v>
      </c>
      <c r="P815">
        <v>24.855239999999998</v>
      </c>
      <c r="Q815">
        <v>21.876010000000001</v>
      </c>
      <c r="R815">
        <v>23.410540000000001</v>
      </c>
      <c r="S815">
        <v>22.603680000000001</v>
      </c>
      <c r="T815">
        <v>3</v>
      </c>
      <c r="U815">
        <v>1</v>
      </c>
      <c r="V815">
        <v>1</v>
      </c>
      <c r="W815">
        <v>1</v>
      </c>
      <c r="X815">
        <v>2</v>
      </c>
      <c r="Y815">
        <v>0</v>
      </c>
      <c r="Z815">
        <v>2</v>
      </c>
      <c r="AA815">
        <v>2</v>
      </c>
      <c r="AB815">
        <v>1</v>
      </c>
      <c r="AC815">
        <v>2</v>
      </c>
      <c r="AD815">
        <v>2</v>
      </c>
      <c r="AE815">
        <v>2</v>
      </c>
      <c r="AF815">
        <v>1</v>
      </c>
      <c r="AG815">
        <v>0</v>
      </c>
      <c r="AH815">
        <v>71.356999999999999</v>
      </c>
    </row>
    <row r="816" spans="1:34">
      <c r="A816" t="s">
        <v>3532</v>
      </c>
      <c r="B816" s="5" t="str">
        <f>VLOOKUP(C816,[1]Sheet1!$C$2:$D$4112,2,FALSE)</f>
        <v>intermediary metabolism and respiration</v>
      </c>
      <c r="C816" t="s">
        <v>3535</v>
      </c>
      <c r="D816" t="s">
        <v>3533</v>
      </c>
      <c r="E816" t="s">
        <v>3534</v>
      </c>
      <c r="F816">
        <v>8.9631000000000007</v>
      </c>
      <c r="G816">
        <v>35.700000000000003</v>
      </c>
      <c r="H816">
        <v>18.723220000000001</v>
      </c>
      <c r="I816">
        <v>20.176770000000001</v>
      </c>
      <c r="J816">
        <v>15.85263</v>
      </c>
      <c r="K816">
        <v>19.517769999999999</v>
      </c>
      <c r="L816">
        <v>19.870190000000001</v>
      </c>
      <c r="M816">
        <v>14.80715</v>
      </c>
      <c r="N816">
        <v>19.21518</v>
      </c>
      <c r="O816">
        <v>19.197179999999999</v>
      </c>
      <c r="P816">
        <v>18.654679999999999</v>
      </c>
      <c r="Q816">
        <v>18.445709999999998</v>
      </c>
      <c r="R816">
        <v>18.350619999999999</v>
      </c>
      <c r="S816">
        <v>18.234190000000002</v>
      </c>
      <c r="T816">
        <v>2</v>
      </c>
      <c r="U816">
        <v>1</v>
      </c>
      <c r="V816">
        <v>0</v>
      </c>
      <c r="W816">
        <v>2</v>
      </c>
      <c r="X816">
        <v>1</v>
      </c>
      <c r="Y816">
        <v>2</v>
      </c>
      <c r="Z816">
        <v>2</v>
      </c>
      <c r="AA816">
        <v>0</v>
      </c>
      <c r="AB816">
        <v>1</v>
      </c>
      <c r="AC816">
        <v>0</v>
      </c>
      <c r="AD816">
        <v>0</v>
      </c>
      <c r="AE816">
        <v>0</v>
      </c>
      <c r="AF816">
        <v>1</v>
      </c>
      <c r="AG816">
        <v>0</v>
      </c>
      <c r="AH816">
        <v>41.012999999999998</v>
      </c>
    </row>
    <row r="817" spans="1:34">
      <c r="A817" t="s">
        <v>3536</v>
      </c>
      <c r="B817" s="5" t="str">
        <f>VLOOKUP(C817,[1]Sheet1!$C$2:$D$4112,2,FALSE)</f>
        <v>cell wall and cell processes</v>
      </c>
      <c r="C817" t="s">
        <v>3539</v>
      </c>
      <c r="D817" t="s">
        <v>3537</v>
      </c>
      <c r="E817" t="s">
        <v>3538</v>
      </c>
      <c r="F817">
        <v>29.992000000000001</v>
      </c>
      <c r="G817">
        <v>16.8</v>
      </c>
      <c r="H817">
        <v>19.202159999999999</v>
      </c>
      <c r="I817">
        <v>20.106999999999999</v>
      </c>
      <c r="J817">
        <v>20.33287</v>
      </c>
      <c r="K817">
        <v>20.429310000000001</v>
      </c>
      <c r="L817">
        <v>19.54889</v>
      </c>
      <c r="M817">
        <v>19.003879999999999</v>
      </c>
      <c r="N817">
        <v>19.51146</v>
      </c>
      <c r="O817">
        <v>20.535450000000001</v>
      </c>
      <c r="P817">
        <v>20.100079999999998</v>
      </c>
      <c r="Q817">
        <v>21.022010000000002</v>
      </c>
      <c r="R817">
        <v>20.399470000000001</v>
      </c>
      <c r="S817">
        <v>18.50112</v>
      </c>
      <c r="T817">
        <v>3</v>
      </c>
      <c r="U817">
        <v>0</v>
      </c>
      <c r="V817">
        <v>3</v>
      </c>
      <c r="W817">
        <v>2</v>
      </c>
      <c r="X817">
        <v>2</v>
      </c>
      <c r="Y817">
        <v>0</v>
      </c>
      <c r="Z817">
        <v>1</v>
      </c>
      <c r="AA817">
        <v>1</v>
      </c>
      <c r="AB817">
        <v>2</v>
      </c>
      <c r="AC817">
        <v>2</v>
      </c>
      <c r="AD817">
        <v>1</v>
      </c>
      <c r="AE817">
        <v>2</v>
      </c>
      <c r="AF817">
        <v>1</v>
      </c>
      <c r="AG817">
        <v>0</v>
      </c>
      <c r="AH817">
        <v>8.5764999999999993</v>
      </c>
    </row>
    <row r="818" spans="1:34">
      <c r="A818" t="s">
        <v>3540</v>
      </c>
      <c r="B818" s="5" t="str">
        <f>VLOOKUP(C818,[1]Sheet1!$C$2:$D$4112,2,FALSE)</f>
        <v>Regulatory proteins</v>
      </c>
      <c r="C818" t="s">
        <v>3543</v>
      </c>
      <c r="D818" t="s">
        <v>3541</v>
      </c>
      <c r="E818" t="s">
        <v>3542</v>
      </c>
      <c r="F818">
        <v>25.166</v>
      </c>
      <c r="G818">
        <v>53.1</v>
      </c>
      <c r="H818">
        <v>23.429310000000001</v>
      </c>
      <c r="I818">
        <v>23.37265</v>
      </c>
      <c r="J818">
        <v>24.186540000000001</v>
      </c>
      <c r="K818">
        <v>23.527190000000001</v>
      </c>
      <c r="L818">
        <v>17.73856</v>
      </c>
      <c r="M818">
        <v>22.35896</v>
      </c>
      <c r="N818">
        <v>22.708539999999999</v>
      </c>
      <c r="O818">
        <v>22.67163</v>
      </c>
      <c r="P818">
        <v>23.26857</v>
      </c>
      <c r="Q818">
        <v>22.966259999999998</v>
      </c>
      <c r="R818">
        <v>21.155360000000002</v>
      </c>
      <c r="S818">
        <v>21.969860000000001</v>
      </c>
      <c r="T818">
        <v>8</v>
      </c>
      <c r="U818">
        <v>3</v>
      </c>
      <c r="V818">
        <v>5</v>
      </c>
      <c r="W818">
        <v>7</v>
      </c>
      <c r="X818">
        <v>5</v>
      </c>
      <c r="Y818">
        <v>1</v>
      </c>
      <c r="Z818">
        <v>4</v>
      </c>
      <c r="AA818">
        <v>5</v>
      </c>
      <c r="AB818">
        <v>5</v>
      </c>
      <c r="AC818">
        <v>5</v>
      </c>
      <c r="AD818">
        <v>5</v>
      </c>
      <c r="AE818">
        <v>6</v>
      </c>
      <c r="AF818">
        <v>5</v>
      </c>
      <c r="AG818">
        <v>0</v>
      </c>
      <c r="AH818">
        <v>70.811999999999998</v>
      </c>
    </row>
    <row r="819" spans="1:34">
      <c r="A819" t="s">
        <v>3544</v>
      </c>
      <c r="B819" s="5" t="str">
        <f>VLOOKUP(C819,[1]Sheet1!$C$2:$D$4112,2,FALSE)</f>
        <v>information pathways</v>
      </c>
      <c r="C819" t="s">
        <v>3547</v>
      </c>
      <c r="D819" t="s">
        <v>3545</v>
      </c>
      <c r="E819" t="s">
        <v>3546</v>
      </c>
      <c r="F819">
        <v>98.471000000000004</v>
      </c>
      <c r="G819">
        <v>26.3</v>
      </c>
      <c r="H819">
        <v>22.72251</v>
      </c>
      <c r="I819">
        <v>20.312629999999999</v>
      </c>
      <c r="J819">
        <v>20.23573</v>
      </c>
      <c r="K819">
        <v>22.372920000000001</v>
      </c>
      <c r="L819">
        <v>20.49746</v>
      </c>
      <c r="M819">
        <v>21.189730000000001</v>
      </c>
      <c r="N819">
        <v>20.547170000000001</v>
      </c>
      <c r="O819">
        <v>22.575379999999999</v>
      </c>
      <c r="P819">
        <v>19.305309999999999</v>
      </c>
      <c r="Q819">
        <v>21.896450000000002</v>
      </c>
      <c r="R819">
        <v>21.313020000000002</v>
      </c>
      <c r="S819">
        <v>21.149419999999999</v>
      </c>
      <c r="T819">
        <v>17</v>
      </c>
      <c r="U819">
        <v>4</v>
      </c>
      <c r="V819">
        <v>3</v>
      </c>
      <c r="W819">
        <v>5</v>
      </c>
      <c r="X819">
        <v>4</v>
      </c>
      <c r="Y819">
        <v>11</v>
      </c>
      <c r="Z819">
        <v>4</v>
      </c>
      <c r="AA819">
        <v>2</v>
      </c>
      <c r="AB819">
        <v>3</v>
      </c>
      <c r="AC819">
        <v>1</v>
      </c>
      <c r="AD819">
        <v>4</v>
      </c>
      <c r="AE819">
        <v>11</v>
      </c>
      <c r="AF819">
        <v>9</v>
      </c>
      <c r="AG819">
        <v>0</v>
      </c>
      <c r="AH819">
        <v>72.614000000000004</v>
      </c>
    </row>
    <row r="820" spans="1:34">
      <c r="A820" t="s">
        <v>3548</v>
      </c>
      <c r="B820" s="5" t="str">
        <f>VLOOKUP(C820,[1]Sheet1!$C$2:$D$4112,2,FALSE)</f>
        <v>virulence, detoxification and adaptation</v>
      </c>
      <c r="C820" t="s">
        <v>3551</v>
      </c>
      <c r="D820" t="s">
        <v>3549</v>
      </c>
      <c r="E820" t="s">
        <v>3550</v>
      </c>
      <c r="F820">
        <v>9.5436999999999994</v>
      </c>
      <c r="G820">
        <v>68.2</v>
      </c>
      <c r="H820">
        <v>23.470849999999999</v>
      </c>
      <c r="I820">
        <v>24.683620000000001</v>
      </c>
      <c r="J820">
        <v>24.105969999999999</v>
      </c>
      <c r="K820">
        <v>20.559830000000002</v>
      </c>
      <c r="L820">
        <v>24.710360000000001</v>
      </c>
      <c r="M820">
        <v>24.062830000000002</v>
      </c>
      <c r="N820">
        <v>25.333030000000001</v>
      </c>
      <c r="O820">
        <v>22.05444</v>
      </c>
      <c r="P820">
        <v>26.136199999999999</v>
      </c>
      <c r="Q820">
        <v>22.574960000000001</v>
      </c>
      <c r="R820">
        <v>23.845269999999999</v>
      </c>
      <c r="S820">
        <v>26.65335</v>
      </c>
      <c r="T820">
        <v>4</v>
      </c>
      <c r="U820">
        <v>3</v>
      </c>
      <c r="V820">
        <v>3</v>
      </c>
      <c r="W820">
        <v>3</v>
      </c>
      <c r="X820">
        <v>3</v>
      </c>
      <c r="Y820">
        <v>3</v>
      </c>
      <c r="Z820">
        <v>3</v>
      </c>
      <c r="AA820">
        <v>3</v>
      </c>
      <c r="AB820">
        <v>2</v>
      </c>
      <c r="AC820">
        <v>3</v>
      </c>
      <c r="AD820">
        <v>2</v>
      </c>
      <c r="AE820">
        <v>4</v>
      </c>
      <c r="AF820">
        <v>4</v>
      </c>
      <c r="AG820">
        <v>0</v>
      </c>
      <c r="AH820">
        <v>74.67</v>
      </c>
    </row>
    <row r="821" spans="1:34">
      <c r="A821" t="s">
        <v>3552</v>
      </c>
      <c r="B821" s="5" t="str">
        <f>VLOOKUP(C821,[1]Sheet1!$C$2:$D$4112,2,FALSE)</f>
        <v>cell wall and cell processes</v>
      </c>
      <c r="C821" t="s">
        <v>3555</v>
      </c>
      <c r="D821" t="s">
        <v>3553</v>
      </c>
      <c r="E821" t="s">
        <v>3554</v>
      </c>
      <c r="F821">
        <v>35.448</v>
      </c>
      <c r="G821">
        <v>25.3</v>
      </c>
      <c r="H821">
        <v>19.604009999999999</v>
      </c>
      <c r="I821">
        <v>19.716640000000002</v>
      </c>
      <c r="J821">
        <v>19.57395</v>
      </c>
      <c r="K821">
        <v>19.529399999999999</v>
      </c>
      <c r="L821">
        <v>17.749040000000001</v>
      </c>
      <c r="M821">
        <v>19.3371</v>
      </c>
      <c r="N821">
        <v>20.546620000000001</v>
      </c>
      <c r="O821">
        <v>18.545030000000001</v>
      </c>
      <c r="P821">
        <v>18.859439999999999</v>
      </c>
      <c r="Q821">
        <v>21.055789999999998</v>
      </c>
      <c r="R821">
        <v>17.580549999999999</v>
      </c>
      <c r="S821">
        <v>19.86403</v>
      </c>
      <c r="T821">
        <v>4</v>
      </c>
      <c r="U821">
        <v>0</v>
      </c>
      <c r="V821">
        <v>1</v>
      </c>
      <c r="W821">
        <v>2</v>
      </c>
      <c r="X821">
        <v>2</v>
      </c>
      <c r="Y821">
        <v>1</v>
      </c>
      <c r="Z821">
        <v>2</v>
      </c>
      <c r="AA821">
        <v>1</v>
      </c>
      <c r="AB821">
        <v>1</v>
      </c>
      <c r="AC821">
        <v>2</v>
      </c>
      <c r="AD821">
        <v>2</v>
      </c>
      <c r="AE821">
        <v>2</v>
      </c>
      <c r="AF821">
        <v>2</v>
      </c>
      <c r="AG821">
        <v>0</v>
      </c>
      <c r="AH821">
        <v>58.122</v>
      </c>
    </row>
    <row r="822" spans="1:34">
      <c r="A822" t="s">
        <v>3556</v>
      </c>
      <c r="B822" s="5" t="str">
        <f>VLOOKUP(C822,[1]Sheet1!$C$2:$D$4112,2,FALSE)</f>
        <v>cell wall and cell processes</v>
      </c>
      <c r="C822" t="s">
        <v>3559</v>
      </c>
      <c r="D822" t="s">
        <v>3557</v>
      </c>
      <c r="E822" t="s">
        <v>3558</v>
      </c>
      <c r="F822">
        <v>71.506</v>
      </c>
      <c r="G822">
        <v>24.8</v>
      </c>
      <c r="H822">
        <v>23.117439999999998</v>
      </c>
      <c r="I822">
        <v>22.756209999999999</v>
      </c>
      <c r="J822">
        <v>23.436060000000001</v>
      </c>
      <c r="K822">
        <v>22.82827</v>
      </c>
      <c r="L822">
        <v>19.717289999999998</v>
      </c>
      <c r="M822">
        <v>21.913170000000001</v>
      </c>
      <c r="N822">
        <v>21.28331</v>
      </c>
      <c r="O822">
        <v>23.162019999999998</v>
      </c>
      <c r="P822">
        <v>22.009840000000001</v>
      </c>
      <c r="Q822">
        <v>19.5974</v>
      </c>
      <c r="R822">
        <v>22.14283</v>
      </c>
      <c r="S822">
        <v>22.251619999999999</v>
      </c>
      <c r="T822">
        <v>9</v>
      </c>
      <c r="U822">
        <v>3</v>
      </c>
      <c r="V822">
        <v>4</v>
      </c>
      <c r="W822">
        <v>3</v>
      </c>
      <c r="X822">
        <v>5</v>
      </c>
      <c r="Y822">
        <v>4</v>
      </c>
      <c r="Z822">
        <v>4</v>
      </c>
      <c r="AA822">
        <v>1</v>
      </c>
      <c r="AB822">
        <v>2</v>
      </c>
      <c r="AC822">
        <v>4</v>
      </c>
      <c r="AD822">
        <v>1</v>
      </c>
      <c r="AE822">
        <v>5</v>
      </c>
      <c r="AF822">
        <v>5</v>
      </c>
      <c r="AG822">
        <v>0</v>
      </c>
      <c r="AH822">
        <v>32.942</v>
      </c>
    </row>
    <row r="823" spans="1:34">
      <c r="A823" t="s">
        <v>3560</v>
      </c>
      <c r="B823" s="5" t="s">
        <v>2971</v>
      </c>
      <c r="C823" t="s">
        <v>3563</v>
      </c>
      <c r="D823" t="s">
        <v>3561</v>
      </c>
      <c r="E823" t="s">
        <v>3562</v>
      </c>
      <c r="F823">
        <v>50.994999999999997</v>
      </c>
      <c r="G823">
        <v>30.5</v>
      </c>
      <c r="H823">
        <v>22.61495</v>
      </c>
      <c r="I823">
        <v>22.50562</v>
      </c>
      <c r="J823">
        <v>23.276959999999999</v>
      </c>
      <c r="K823">
        <v>23.949940000000002</v>
      </c>
      <c r="L823">
        <v>22.437259999999998</v>
      </c>
      <c r="M823">
        <v>22.96256</v>
      </c>
      <c r="N823">
        <v>19.811129999999999</v>
      </c>
      <c r="O823">
        <v>22.744050000000001</v>
      </c>
      <c r="P823">
        <v>22.429179999999999</v>
      </c>
      <c r="Q823">
        <v>20.219169999999998</v>
      </c>
      <c r="R823">
        <v>21.18695</v>
      </c>
      <c r="S823">
        <v>22.582750000000001</v>
      </c>
      <c r="T823">
        <v>7</v>
      </c>
      <c r="U823">
        <v>3</v>
      </c>
      <c r="V823">
        <v>3</v>
      </c>
      <c r="W823">
        <v>4</v>
      </c>
      <c r="X823">
        <v>4</v>
      </c>
      <c r="Y823">
        <v>2</v>
      </c>
      <c r="Z823">
        <v>4</v>
      </c>
      <c r="AA823">
        <v>0</v>
      </c>
      <c r="AB823">
        <v>3</v>
      </c>
      <c r="AC823">
        <v>2</v>
      </c>
      <c r="AD823">
        <v>1</v>
      </c>
      <c r="AE823">
        <v>4</v>
      </c>
      <c r="AF823">
        <v>2</v>
      </c>
      <c r="AG823">
        <v>0</v>
      </c>
      <c r="AH823">
        <v>74.298000000000002</v>
      </c>
    </row>
    <row r="824" spans="1:34">
      <c r="A824" t="s">
        <v>3564</v>
      </c>
      <c r="B824" s="5" t="str">
        <f>VLOOKUP(C824,[1]Sheet1!$C$2:$D$4112,2,FALSE)</f>
        <v>Conserved hypotheticals</v>
      </c>
      <c r="C824" t="s">
        <v>3567</v>
      </c>
      <c r="D824" t="s">
        <v>3565</v>
      </c>
      <c r="E824" t="s">
        <v>3566</v>
      </c>
      <c r="F824">
        <v>9.5070999999999994</v>
      </c>
      <c r="G824">
        <v>69.400000000000006</v>
      </c>
      <c r="H824">
        <v>18.015419999999999</v>
      </c>
      <c r="I824">
        <v>19.099</v>
      </c>
      <c r="J824">
        <v>17.57282</v>
      </c>
      <c r="K824">
        <v>17.0002</v>
      </c>
      <c r="L824">
        <v>22.295300000000001</v>
      </c>
      <c r="M824">
        <v>17.177379999999999</v>
      </c>
      <c r="N824">
        <v>19.435030000000001</v>
      </c>
      <c r="O824">
        <v>17.012250000000002</v>
      </c>
      <c r="P824">
        <v>18.83616</v>
      </c>
      <c r="Q824">
        <v>21.290469999999999</v>
      </c>
      <c r="R824">
        <v>15.974030000000001</v>
      </c>
      <c r="S824">
        <v>17.317519999999998</v>
      </c>
      <c r="T824">
        <v>5</v>
      </c>
      <c r="U824">
        <v>1</v>
      </c>
      <c r="V824">
        <v>0</v>
      </c>
      <c r="W824">
        <v>4</v>
      </c>
      <c r="X824">
        <v>3</v>
      </c>
      <c r="Y824">
        <v>5</v>
      </c>
      <c r="Z824">
        <v>4</v>
      </c>
      <c r="AA824">
        <v>1</v>
      </c>
      <c r="AB824">
        <v>2</v>
      </c>
      <c r="AC824">
        <v>1</v>
      </c>
      <c r="AD824">
        <v>0</v>
      </c>
      <c r="AE824">
        <v>3</v>
      </c>
      <c r="AF824">
        <v>2</v>
      </c>
      <c r="AG824">
        <v>0</v>
      </c>
      <c r="AH824">
        <v>61.35</v>
      </c>
    </row>
    <row r="825" spans="1:34">
      <c r="A825" t="s">
        <v>3568</v>
      </c>
      <c r="B825" s="5" t="s">
        <v>3572</v>
      </c>
      <c r="C825" t="s">
        <v>3571</v>
      </c>
      <c r="D825" t="s">
        <v>3569</v>
      </c>
      <c r="E825" t="s">
        <v>3570</v>
      </c>
      <c r="F825">
        <v>46.387999999999998</v>
      </c>
      <c r="G825">
        <v>39.200000000000003</v>
      </c>
      <c r="H825">
        <v>18.471730000000001</v>
      </c>
      <c r="I825">
        <v>23.488610000000001</v>
      </c>
      <c r="J825">
        <v>22.656939999999999</v>
      </c>
      <c r="K825">
        <v>21.18441</v>
      </c>
      <c r="L825">
        <v>21.362760000000002</v>
      </c>
      <c r="M825">
        <v>22.89818</v>
      </c>
      <c r="N825">
        <v>24.31728</v>
      </c>
      <c r="O825">
        <v>22.65193</v>
      </c>
      <c r="P825">
        <v>24.096360000000001</v>
      </c>
      <c r="Q825">
        <v>21.884499999999999</v>
      </c>
      <c r="R825">
        <v>23.949310000000001</v>
      </c>
      <c r="S825">
        <v>23.08652</v>
      </c>
      <c r="T825">
        <v>8</v>
      </c>
      <c r="U825">
        <v>1</v>
      </c>
      <c r="V825">
        <v>6</v>
      </c>
      <c r="W825">
        <v>4</v>
      </c>
      <c r="X825">
        <v>4</v>
      </c>
      <c r="Y825">
        <v>6</v>
      </c>
      <c r="Z825">
        <v>5</v>
      </c>
      <c r="AA825">
        <v>4</v>
      </c>
      <c r="AB825">
        <v>2</v>
      </c>
      <c r="AC825">
        <v>3</v>
      </c>
      <c r="AD825">
        <v>3</v>
      </c>
      <c r="AE825">
        <v>4</v>
      </c>
      <c r="AF825">
        <v>3</v>
      </c>
      <c r="AG825">
        <v>0</v>
      </c>
      <c r="AH825">
        <v>65.516000000000005</v>
      </c>
    </row>
    <row r="826" spans="1:34">
      <c r="A826" t="s">
        <v>3573</v>
      </c>
      <c r="B826" s="5" t="str">
        <f>VLOOKUP(C826,[1]Sheet1!$C$2:$D$4112,2,FALSE)</f>
        <v>Regulatory proteins</v>
      </c>
      <c r="C826" t="s">
        <v>3576</v>
      </c>
      <c r="D826" t="s">
        <v>3574</v>
      </c>
      <c r="E826" t="s">
        <v>3575</v>
      </c>
      <c r="F826">
        <v>25.279</v>
      </c>
      <c r="G826">
        <v>77.2</v>
      </c>
      <c r="H826">
        <v>25.36252</v>
      </c>
      <c r="I826">
        <v>25.482320000000001</v>
      </c>
      <c r="J826">
        <v>25.47147</v>
      </c>
      <c r="K826">
        <v>24.468240000000002</v>
      </c>
      <c r="L826">
        <v>24.782720000000001</v>
      </c>
      <c r="M826">
        <v>25.23546</v>
      </c>
      <c r="N826">
        <v>25.60792</v>
      </c>
      <c r="O826">
        <v>24.366129999999998</v>
      </c>
      <c r="P826">
        <v>25.454280000000001</v>
      </c>
      <c r="Q826">
        <v>25.368030000000001</v>
      </c>
      <c r="R826">
        <v>25.1312</v>
      </c>
      <c r="S826">
        <v>25.137619999999998</v>
      </c>
      <c r="T826">
        <v>11</v>
      </c>
      <c r="U826">
        <v>7</v>
      </c>
      <c r="V826">
        <v>5</v>
      </c>
      <c r="W826">
        <v>9</v>
      </c>
      <c r="X826">
        <v>4</v>
      </c>
      <c r="Y826">
        <v>7</v>
      </c>
      <c r="Z826">
        <v>7</v>
      </c>
      <c r="AA826">
        <v>7</v>
      </c>
      <c r="AB826">
        <v>6</v>
      </c>
      <c r="AC826">
        <v>7</v>
      </c>
      <c r="AD826">
        <v>6</v>
      </c>
      <c r="AE826">
        <v>9</v>
      </c>
      <c r="AF826">
        <v>9</v>
      </c>
      <c r="AG826">
        <v>0</v>
      </c>
      <c r="AH826">
        <v>319.23</v>
      </c>
    </row>
    <row r="827" spans="1:34">
      <c r="A827" t="s">
        <v>3577</v>
      </c>
      <c r="B827" s="5" t="str">
        <f>VLOOKUP(C827,[1]Sheet1!$C$2:$D$4112,2,FALSE)</f>
        <v>intermediary metabolism and respiration</v>
      </c>
      <c r="C827" t="s">
        <v>3580</v>
      </c>
      <c r="D827" t="s">
        <v>3578</v>
      </c>
      <c r="E827" t="s">
        <v>3579</v>
      </c>
      <c r="F827">
        <v>41.146999999999998</v>
      </c>
      <c r="G827">
        <v>53.2</v>
      </c>
      <c r="H827">
        <v>22.059889999999999</v>
      </c>
      <c r="I827">
        <v>21.548819999999999</v>
      </c>
      <c r="J827">
        <v>22.340150000000001</v>
      </c>
      <c r="K827">
        <v>22.115749999999998</v>
      </c>
      <c r="L827">
        <v>21.80696</v>
      </c>
      <c r="M827">
        <v>23.53837</v>
      </c>
      <c r="N827">
        <v>21.597049999999999</v>
      </c>
      <c r="O827">
        <v>21.425370000000001</v>
      </c>
      <c r="P827">
        <v>21.700410000000002</v>
      </c>
      <c r="Q827">
        <v>21.825089999999999</v>
      </c>
      <c r="R827">
        <v>22.50074</v>
      </c>
      <c r="S827">
        <v>20.618539999999999</v>
      </c>
      <c r="T827">
        <v>12</v>
      </c>
      <c r="U827">
        <v>3</v>
      </c>
      <c r="V827">
        <v>4</v>
      </c>
      <c r="W827">
        <v>6</v>
      </c>
      <c r="X827">
        <v>6</v>
      </c>
      <c r="Y827">
        <v>10</v>
      </c>
      <c r="Z827">
        <v>5</v>
      </c>
      <c r="AA827">
        <v>4</v>
      </c>
      <c r="AB827">
        <v>4</v>
      </c>
      <c r="AC827">
        <v>3</v>
      </c>
      <c r="AD827">
        <v>3</v>
      </c>
      <c r="AE827">
        <v>7</v>
      </c>
      <c r="AF827">
        <v>6</v>
      </c>
      <c r="AG827">
        <v>0</v>
      </c>
      <c r="AH827">
        <v>86.453999999999994</v>
      </c>
    </row>
    <row r="828" spans="1:34">
      <c r="A828" t="s">
        <v>3581</v>
      </c>
      <c r="B828" s="5" t="str">
        <f>VLOOKUP(C828,[1]Sheet1!$C$2:$D$4112,2,FALSE)</f>
        <v>Regulatory proteins</v>
      </c>
      <c r="C828" t="s">
        <v>3584</v>
      </c>
      <c r="D828" t="s">
        <v>3582</v>
      </c>
      <c r="E828" t="s">
        <v>3583</v>
      </c>
      <c r="F828">
        <v>26.509</v>
      </c>
      <c r="G828">
        <v>48.8</v>
      </c>
      <c r="H828">
        <v>21.65727</v>
      </c>
      <c r="I828">
        <v>18.99823</v>
      </c>
      <c r="J828">
        <v>20.66188</v>
      </c>
      <c r="K828">
        <v>21.372260000000001</v>
      </c>
      <c r="L828">
        <v>21.551449999999999</v>
      </c>
      <c r="M828">
        <v>21.229410000000001</v>
      </c>
      <c r="N828">
        <v>20.085170000000002</v>
      </c>
      <c r="O828">
        <v>18.601410000000001</v>
      </c>
      <c r="P828">
        <v>19.287520000000001</v>
      </c>
      <c r="Q828">
        <v>19.759239999999998</v>
      </c>
      <c r="R828">
        <v>21.814990000000002</v>
      </c>
      <c r="S828">
        <v>17.707159999999998</v>
      </c>
      <c r="T828">
        <v>9</v>
      </c>
      <c r="U828">
        <v>3</v>
      </c>
      <c r="V828">
        <v>2</v>
      </c>
      <c r="W828">
        <v>4</v>
      </c>
      <c r="X828">
        <v>4</v>
      </c>
      <c r="Y828">
        <v>7</v>
      </c>
      <c r="Z828">
        <v>3</v>
      </c>
      <c r="AA828">
        <v>1</v>
      </c>
      <c r="AB828">
        <v>1</v>
      </c>
      <c r="AC828">
        <v>1</v>
      </c>
      <c r="AD828">
        <v>1</v>
      </c>
      <c r="AE828">
        <v>6</v>
      </c>
      <c r="AF828">
        <v>1</v>
      </c>
      <c r="AG828">
        <v>0</v>
      </c>
      <c r="AH828">
        <v>30.268999999999998</v>
      </c>
    </row>
    <row r="829" spans="1:34">
      <c r="A829" t="s">
        <v>3585</v>
      </c>
      <c r="B829" s="5" t="str">
        <f>VLOOKUP(C829,[1]Sheet1!$C$2:$D$4112,2,FALSE)</f>
        <v>Conserved hypotheticals</v>
      </c>
      <c r="C829" t="s">
        <v>3588</v>
      </c>
      <c r="D829" t="s">
        <v>3586</v>
      </c>
      <c r="E829" t="s">
        <v>3587</v>
      </c>
      <c r="F829">
        <v>28.533000000000001</v>
      </c>
      <c r="G829">
        <v>61.2</v>
      </c>
      <c r="H829">
        <v>21.25084</v>
      </c>
      <c r="I829">
        <v>21.963560000000001</v>
      </c>
      <c r="J829">
        <v>21.26465</v>
      </c>
      <c r="K829">
        <v>21.131820000000001</v>
      </c>
      <c r="L829">
        <v>21.956949999999999</v>
      </c>
      <c r="M829">
        <v>23.00057</v>
      </c>
      <c r="N829">
        <v>21.72879</v>
      </c>
      <c r="O829">
        <v>21.368639999999999</v>
      </c>
      <c r="P829">
        <v>20.398849999999999</v>
      </c>
      <c r="Q829">
        <v>21.808330000000002</v>
      </c>
      <c r="R829">
        <v>22.446120000000001</v>
      </c>
      <c r="S829">
        <v>17.54823</v>
      </c>
      <c r="T829">
        <v>9</v>
      </c>
      <c r="U829">
        <v>2</v>
      </c>
      <c r="V829">
        <v>3</v>
      </c>
      <c r="W829">
        <v>2</v>
      </c>
      <c r="X829">
        <v>1</v>
      </c>
      <c r="Y829">
        <v>6</v>
      </c>
      <c r="Z829">
        <v>4</v>
      </c>
      <c r="AA829">
        <v>4</v>
      </c>
      <c r="AB829">
        <v>1</v>
      </c>
      <c r="AC829">
        <v>1</v>
      </c>
      <c r="AD829">
        <v>2</v>
      </c>
      <c r="AE829">
        <v>3</v>
      </c>
      <c r="AF829">
        <v>1</v>
      </c>
      <c r="AG829">
        <v>0</v>
      </c>
      <c r="AH829">
        <v>66.575000000000003</v>
      </c>
    </row>
    <row r="830" spans="1:34">
      <c r="A830" t="s">
        <v>3589</v>
      </c>
      <c r="B830" s="5" t="str">
        <f>VLOOKUP(C830,[1]Sheet1!$C$2:$D$4112,2,FALSE)</f>
        <v>intermediary metabolism and respiration</v>
      </c>
      <c r="C830" t="s">
        <v>3592</v>
      </c>
      <c r="D830" t="s">
        <v>3590</v>
      </c>
      <c r="E830" t="s">
        <v>3591</v>
      </c>
      <c r="F830">
        <v>49.04</v>
      </c>
      <c r="G830">
        <v>51.2</v>
      </c>
      <c r="H830">
        <v>23.03266</v>
      </c>
      <c r="I830">
        <v>22.88439</v>
      </c>
      <c r="J830">
        <v>22.82687</v>
      </c>
      <c r="K830">
        <v>24.012740000000001</v>
      </c>
      <c r="L830">
        <v>22.814720000000001</v>
      </c>
      <c r="M830">
        <v>24.038170000000001</v>
      </c>
      <c r="N830">
        <v>22.30575</v>
      </c>
      <c r="O830">
        <v>23.167860000000001</v>
      </c>
      <c r="P830">
        <v>22.966149999999999</v>
      </c>
      <c r="Q830">
        <v>23.194569999999999</v>
      </c>
      <c r="R830">
        <v>24.66226</v>
      </c>
      <c r="S830">
        <v>23.331150000000001</v>
      </c>
      <c r="T830">
        <v>14</v>
      </c>
      <c r="U830">
        <v>7</v>
      </c>
      <c r="V830">
        <v>5</v>
      </c>
      <c r="W830">
        <v>5</v>
      </c>
      <c r="X830">
        <v>5</v>
      </c>
      <c r="Y830">
        <v>11</v>
      </c>
      <c r="Z830">
        <v>4</v>
      </c>
      <c r="AA830">
        <v>5</v>
      </c>
      <c r="AB830">
        <v>3</v>
      </c>
      <c r="AC830">
        <v>5</v>
      </c>
      <c r="AD830">
        <v>5</v>
      </c>
      <c r="AE830">
        <v>7</v>
      </c>
      <c r="AF830">
        <v>8</v>
      </c>
      <c r="AG830">
        <v>0</v>
      </c>
      <c r="AH830">
        <v>137.38</v>
      </c>
    </row>
    <row r="831" spans="1:34">
      <c r="A831" t="s">
        <v>3593</v>
      </c>
      <c r="B831" s="5" t="str">
        <f>VLOOKUP(C831,[1]Sheet1!$C$2:$D$4112,2,FALSE)</f>
        <v>Conserved hypotheticals</v>
      </c>
      <c r="C831" t="s">
        <v>86</v>
      </c>
      <c r="D831" t="s">
        <v>90</v>
      </c>
      <c r="E831" t="s">
        <v>87</v>
      </c>
      <c r="F831">
        <v>57.646999999999998</v>
      </c>
      <c r="G831">
        <v>27.7</v>
      </c>
      <c r="H831">
        <v>22.603429999999999</v>
      </c>
      <c r="I831">
        <v>22.08239</v>
      </c>
      <c r="J831">
        <v>22.295970000000001</v>
      </c>
      <c r="K831">
        <v>22.59423</v>
      </c>
      <c r="L831">
        <v>17.838049999999999</v>
      </c>
      <c r="M831">
        <v>22.66358</v>
      </c>
      <c r="N831">
        <v>20.0474</v>
      </c>
      <c r="O831">
        <v>18.363150000000001</v>
      </c>
      <c r="P831">
        <v>22.387139999999999</v>
      </c>
      <c r="Q831">
        <v>19.68469</v>
      </c>
      <c r="R831">
        <v>22.700469999999999</v>
      </c>
      <c r="S831">
        <v>22.60736</v>
      </c>
      <c r="T831">
        <v>8</v>
      </c>
      <c r="U831">
        <v>3</v>
      </c>
      <c r="V831">
        <v>5</v>
      </c>
      <c r="W831">
        <v>4</v>
      </c>
      <c r="X831">
        <v>3</v>
      </c>
      <c r="Y831">
        <v>2</v>
      </c>
      <c r="Z831">
        <v>6</v>
      </c>
      <c r="AA831">
        <v>2</v>
      </c>
      <c r="AB831">
        <v>2</v>
      </c>
      <c r="AC831">
        <v>2</v>
      </c>
      <c r="AD831">
        <v>1</v>
      </c>
      <c r="AE831">
        <v>6</v>
      </c>
      <c r="AF831">
        <v>3</v>
      </c>
      <c r="AG831">
        <v>0</v>
      </c>
      <c r="AH831">
        <v>34.661999999999999</v>
      </c>
    </row>
    <row r="832" spans="1:34">
      <c r="A832" t="s">
        <v>3594</v>
      </c>
      <c r="B832" s="5" t="str">
        <f>VLOOKUP(C832,[1]Sheet1!$C$2:$D$4112,2,FALSE)</f>
        <v>cell wall and cell processes</v>
      </c>
      <c r="C832" t="s">
        <v>3597</v>
      </c>
      <c r="D832" t="s">
        <v>3595</v>
      </c>
      <c r="E832" t="s">
        <v>3596</v>
      </c>
      <c r="F832">
        <v>37.856999999999999</v>
      </c>
      <c r="G832">
        <v>65.7</v>
      </c>
      <c r="H832">
        <v>25.717749999999999</v>
      </c>
      <c r="I832">
        <v>25.268989999999999</v>
      </c>
      <c r="J832">
        <v>25.20654</v>
      </c>
      <c r="K832">
        <v>25.982089999999999</v>
      </c>
      <c r="L832">
        <v>23.581869999999999</v>
      </c>
      <c r="M832">
        <v>26.064520000000002</v>
      </c>
      <c r="N832">
        <v>25.05358</v>
      </c>
      <c r="O832">
        <v>25.81634</v>
      </c>
      <c r="P832">
        <v>25.085329999999999</v>
      </c>
      <c r="Q832">
        <v>25.41825</v>
      </c>
      <c r="R832">
        <v>26.13747</v>
      </c>
      <c r="S832">
        <v>24.849139999999998</v>
      </c>
      <c r="T832">
        <v>19</v>
      </c>
      <c r="U832">
        <v>8</v>
      </c>
      <c r="V832">
        <v>5</v>
      </c>
      <c r="W832">
        <v>10</v>
      </c>
      <c r="X832">
        <v>8</v>
      </c>
      <c r="Y832">
        <v>14</v>
      </c>
      <c r="Z832">
        <v>9</v>
      </c>
      <c r="AA832">
        <v>3</v>
      </c>
      <c r="AB832">
        <v>6</v>
      </c>
      <c r="AC832">
        <v>8</v>
      </c>
      <c r="AD832">
        <v>5</v>
      </c>
      <c r="AE832">
        <v>9</v>
      </c>
      <c r="AF832">
        <v>8</v>
      </c>
      <c r="AG832">
        <v>0</v>
      </c>
      <c r="AH832">
        <v>226.76</v>
      </c>
    </row>
    <row r="833" spans="1:34">
      <c r="A833" t="s">
        <v>3598</v>
      </c>
      <c r="B833" s="5" t="str">
        <f>VLOOKUP(C833,[1]Sheet1!$C$2:$D$4112,2,FALSE)</f>
        <v>virulence, detoxification and adaptation</v>
      </c>
      <c r="C833" t="s">
        <v>3601</v>
      </c>
      <c r="D833" t="s">
        <v>3599</v>
      </c>
      <c r="E833" t="s">
        <v>3600</v>
      </c>
      <c r="F833">
        <v>9.7500999999999998</v>
      </c>
      <c r="G833">
        <v>71</v>
      </c>
      <c r="H833">
        <v>25.218669999999999</v>
      </c>
      <c r="I833">
        <v>24.767900000000001</v>
      </c>
      <c r="J833">
        <v>25.211480000000002</v>
      </c>
      <c r="K833">
        <v>24.803809999999999</v>
      </c>
      <c r="L833">
        <v>25.752770000000002</v>
      </c>
      <c r="M833">
        <v>23.267849999999999</v>
      </c>
      <c r="N833">
        <v>24.687899999999999</v>
      </c>
      <c r="O833">
        <v>26.0977</v>
      </c>
      <c r="P833">
        <v>27.357749999999999</v>
      </c>
      <c r="Q833">
        <v>28.148119999999999</v>
      </c>
      <c r="R833">
        <v>24.93899</v>
      </c>
      <c r="S833">
        <v>27.54871</v>
      </c>
      <c r="T833">
        <v>5</v>
      </c>
      <c r="U833">
        <v>3</v>
      </c>
      <c r="V833">
        <v>3</v>
      </c>
      <c r="W833">
        <v>3</v>
      </c>
      <c r="X833">
        <v>5</v>
      </c>
      <c r="Y833">
        <v>5</v>
      </c>
      <c r="Z833">
        <v>4</v>
      </c>
      <c r="AA833">
        <v>3</v>
      </c>
      <c r="AB833">
        <v>5</v>
      </c>
      <c r="AC833">
        <v>4</v>
      </c>
      <c r="AD833">
        <v>4</v>
      </c>
      <c r="AE833">
        <v>5</v>
      </c>
      <c r="AF833">
        <v>5</v>
      </c>
      <c r="AG833">
        <v>0</v>
      </c>
      <c r="AH833">
        <v>46.597000000000001</v>
      </c>
    </row>
    <row r="834" spans="1:34">
      <c r="A834" t="s">
        <v>3602</v>
      </c>
      <c r="B834" s="5" t="str">
        <f>VLOOKUP(C834,[1]Sheet1!$C$2:$D$4112,2,FALSE)</f>
        <v>lipid metabolism</v>
      </c>
      <c r="C834" t="s">
        <v>3605</v>
      </c>
      <c r="D834" t="s">
        <v>3603</v>
      </c>
      <c r="E834" t="s">
        <v>3604</v>
      </c>
      <c r="F834">
        <v>41.722999999999999</v>
      </c>
      <c r="G834">
        <v>58.1</v>
      </c>
      <c r="H834">
        <v>25.311990000000002</v>
      </c>
      <c r="I834">
        <v>25.204599999999999</v>
      </c>
      <c r="J834">
        <v>24.929089999999999</v>
      </c>
      <c r="K834">
        <v>26.056789999999999</v>
      </c>
      <c r="L834">
        <v>26.227550000000001</v>
      </c>
      <c r="M834">
        <v>26.094059999999999</v>
      </c>
      <c r="N834">
        <v>24.94172</v>
      </c>
      <c r="O834">
        <v>24.859279999999998</v>
      </c>
      <c r="P834">
        <v>25.03603</v>
      </c>
      <c r="Q834">
        <v>26.347020000000001</v>
      </c>
      <c r="R834">
        <v>24.5977</v>
      </c>
      <c r="S834">
        <v>23.92388</v>
      </c>
      <c r="T834">
        <v>19</v>
      </c>
      <c r="U834">
        <v>12</v>
      </c>
      <c r="V834">
        <v>6</v>
      </c>
      <c r="W834">
        <v>12</v>
      </c>
      <c r="X834">
        <v>14</v>
      </c>
      <c r="Y834">
        <v>13</v>
      </c>
      <c r="Z834">
        <v>14</v>
      </c>
      <c r="AA834">
        <v>6</v>
      </c>
      <c r="AB834">
        <v>11</v>
      </c>
      <c r="AC834">
        <v>7</v>
      </c>
      <c r="AD834">
        <v>4</v>
      </c>
      <c r="AE834">
        <v>14</v>
      </c>
      <c r="AF834">
        <v>11</v>
      </c>
      <c r="AG834">
        <v>0</v>
      </c>
      <c r="AH834">
        <v>169.26</v>
      </c>
    </row>
    <row r="835" spans="1:34">
      <c r="A835" t="s">
        <v>3606</v>
      </c>
      <c r="B835" s="5" t="str">
        <f>VLOOKUP(C835,[1]Sheet1!$C$2:$D$4112,2,FALSE)</f>
        <v>intermediary metabolism and respiration</v>
      </c>
      <c r="C835" t="s">
        <v>3609</v>
      </c>
      <c r="D835" t="s">
        <v>3607</v>
      </c>
      <c r="E835" t="s">
        <v>3608</v>
      </c>
      <c r="F835">
        <v>17.48</v>
      </c>
      <c r="G835">
        <v>68.400000000000006</v>
      </c>
      <c r="H835">
        <v>25.82639</v>
      </c>
      <c r="I835">
        <v>24.825320000000001</v>
      </c>
      <c r="J835">
        <v>25.791689999999999</v>
      </c>
      <c r="K835">
        <v>24.740829999999999</v>
      </c>
      <c r="L835">
        <v>27.624919999999999</v>
      </c>
      <c r="M835">
        <v>24.416350000000001</v>
      </c>
      <c r="N835">
        <v>24.473330000000001</v>
      </c>
      <c r="O835">
        <v>24.37405</v>
      </c>
      <c r="P835">
        <v>24.72307</v>
      </c>
      <c r="Q835">
        <v>24.83952</v>
      </c>
      <c r="R835">
        <v>26.502579999999998</v>
      </c>
      <c r="S835">
        <v>26.000990000000002</v>
      </c>
      <c r="T835">
        <v>8</v>
      </c>
      <c r="U835">
        <v>8</v>
      </c>
      <c r="V835">
        <v>4</v>
      </c>
      <c r="W835">
        <v>8</v>
      </c>
      <c r="X835">
        <v>5</v>
      </c>
      <c r="Y835">
        <v>6</v>
      </c>
      <c r="Z835">
        <v>8</v>
      </c>
      <c r="AA835">
        <v>3</v>
      </c>
      <c r="AB835">
        <v>6</v>
      </c>
      <c r="AC835">
        <v>6</v>
      </c>
      <c r="AD835">
        <v>3</v>
      </c>
      <c r="AE835">
        <v>7</v>
      </c>
      <c r="AF835">
        <v>7</v>
      </c>
      <c r="AG835">
        <v>0</v>
      </c>
      <c r="AH835">
        <v>110.95</v>
      </c>
    </row>
    <row r="836" spans="1:34">
      <c r="A836" t="s">
        <v>3610</v>
      </c>
      <c r="B836" s="5" t="str">
        <f>VLOOKUP(C836,[1]Sheet1!$C$2:$D$4112,2,FALSE)</f>
        <v>lipid metabolism</v>
      </c>
      <c r="C836" t="s">
        <v>3611</v>
      </c>
      <c r="D836" t="s">
        <v>257</v>
      </c>
      <c r="E836" t="s">
        <v>258</v>
      </c>
      <c r="F836">
        <v>63.781999999999996</v>
      </c>
      <c r="G836">
        <v>65.7</v>
      </c>
      <c r="H836">
        <v>24.857659999999999</v>
      </c>
      <c r="I836">
        <v>27.30443</v>
      </c>
      <c r="J836">
        <v>25.418890000000001</v>
      </c>
      <c r="K836">
        <v>24.95562</v>
      </c>
      <c r="L836">
        <v>23.91516</v>
      </c>
      <c r="M836">
        <v>23.79392</v>
      </c>
      <c r="N836">
        <v>26.754300000000001</v>
      </c>
      <c r="O836">
        <v>24.441520000000001</v>
      </c>
      <c r="P836">
        <v>25.160229999999999</v>
      </c>
      <c r="Q836">
        <v>24.880030000000001</v>
      </c>
      <c r="R836">
        <v>26.21059</v>
      </c>
      <c r="S836">
        <v>26.59449</v>
      </c>
      <c r="T836">
        <v>21</v>
      </c>
      <c r="U836">
        <v>17</v>
      </c>
      <c r="V836">
        <v>8</v>
      </c>
      <c r="W836">
        <v>18</v>
      </c>
      <c r="X836">
        <v>10</v>
      </c>
      <c r="Y836">
        <v>16</v>
      </c>
      <c r="Z836">
        <v>12</v>
      </c>
      <c r="AA836">
        <v>8</v>
      </c>
      <c r="AB836">
        <v>11</v>
      </c>
      <c r="AC836">
        <v>12</v>
      </c>
      <c r="AD836">
        <v>9</v>
      </c>
      <c r="AE836">
        <v>17</v>
      </c>
      <c r="AF836">
        <v>15</v>
      </c>
      <c r="AG836">
        <v>0</v>
      </c>
      <c r="AH836">
        <v>323.31</v>
      </c>
    </row>
    <row r="837" spans="1:34">
      <c r="A837" t="s">
        <v>3612</v>
      </c>
      <c r="B837" s="5" t="str">
        <f>VLOOKUP(C837,[1]Sheet1!$C$2:$D$4112,2,FALSE)</f>
        <v>Regulatory proteins</v>
      </c>
      <c r="C837" t="s">
        <v>3615</v>
      </c>
      <c r="D837" t="s">
        <v>3613</v>
      </c>
      <c r="E837" t="s">
        <v>3614</v>
      </c>
      <c r="F837">
        <v>14.709</v>
      </c>
      <c r="G837">
        <v>65.2</v>
      </c>
      <c r="H837">
        <v>24.74175</v>
      </c>
      <c r="I837">
        <v>24.249089999999999</v>
      </c>
      <c r="J837">
        <v>24.30096</v>
      </c>
      <c r="K837">
        <v>24.987459999999999</v>
      </c>
      <c r="L837">
        <v>26.331630000000001</v>
      </c>
      <c r="M837">
        <v>25.21686</v>
      </c>
      <c r="N837">
        <v>24.194299999999998</v>
      </c>
      <c r="O837">
        <v>26.05763</v>
      </c>
      <c r="P837">
        <v>24.25638</v>
      </c>
      <c r="Q837">
        <v>25.923390000000001</v>
      </c>
      <c r="R837">
        <v>24.304169999999999</v>
      </c>
      <c r="S837">
        <v>24.578309999999998</v>
      </c>
      <c r="T837">
        <v>7</v>
      </c>
      <c r="U837">
        <v>5</v>
      </c>
      <c r="V837">
        <v>5</v>
      </c>
      <c r="W837">
        <v>4</v>
      </c>
      <c r="X837">
        <v>7</v>
      </c>
      <c r="Y837">
        <v>5</v>
      </c>
      <c r="Z837">
        <v>7</v>
      </c>
      <c r="AA837">
        <v>4</v>
      </c>
      <c r="AB837">
        <v>4</v>
      </c>
      <c r="AC837">
        <v>4</v>
      </c>
      <c r="AD837">
        <v>2</v>
      </c>
      <c r="AE837">
        <v>6</v>
      </c>
      <c r="AF837">
        <v>7</v>
      </c>
      <c r="AG837">
        <v>0</v>
      </c>
      <c r="AH837">
        <v>131.41999999999999</v>
      </c>
    </row>
    <row r="838" spans="1:34">
      <c r="A838" t="s">
        <v>3616</v>
      </c>
      <c r="B838" s="5" t="str">
        <f>VLOOKUP(C838,[1]Sheet1!$C$2:$D$4112,2,FALSE)</f>
        <v>lipid metabolism</v>
      </c>
      <c r="C838" t="s">
        <v>3619</v>
      </c>
      <c r="D838" t="s">
        <v>3617</v>
      </c>
      <c r="E838" t="s">
        <v>3618</v>
      </c>
      <c r="F838">
        <v>34.636000000000003</v>
      </c>
      <c r="G838">
        <v>74.8</v>
      </c>
      <c r="H838">
        <v>23.956949999999999</v>
      </c>
      <c r="I838">
        <v>25.092289999999998</v>
      </c>
      <c r="J838">
        <v>24.390999999999998</v>
      </c>
      <c r="K838">
        <v>23.68581</v>
      </c>
      <c r="L838">
        <v>25.154910000000001</v>
      </c>
      <c r="M838">
        <v>25.206050000000001</v>
      </c>
      <c r="N838">
        <v>26.24849</v>
      </c>
      <c r="O838">
        <v>23.93796</v>
      </c>
      <c r="P838">
        <v>25.19783</v>
      </c>
      <c r="Q838">
        <v>24.110119999999998</v>
      </c>
      <c r="R838">
        <v>25.277280000000001</v>
      </c>
      <c r="S838">
        <v>23.886970000000002</v>
      </c>
      <c r="T838">
        <v>17</v>
      </c>
      <c r="U838">
        <v>8</v>
      </c>
      <c r="V838">
        <v>7</v>
      </c>
      <c r="W838">
        <v>10</v>
      </c>
      <c r="X838">
        <v>11</v>
      </c>
      <c r="Y838">
        <v>10</v>
      </c>
      <c r="Z838">
        <v>11</v>
      </c>
      <c r="AA838">
        <v>4</v>
      </c>
      <c r="AB838">
        <v>7</v>
      </c>
      <c r="AC838">
        <v>7</v>
      </c>
      <c r="AD838">
        <v>5</v>
      </c>
      <c r="AE838">
        <v>13</v>
      </c>
      <c r="AF838">
        <v>11</v>
      </c>
      <c r="AG838">
        <v>0</v>
      </c>
      <c r="AH838">
        <v>152.66</v>
      </c>
    </row>
    <row r="839" spans="1:34">
      <c r="A839" t="s">
        <v>3620</v>
      </c>
      <c r="B839" s="5" t="str">
        <f>VLOOKUP(C839,[1]Sheet1!$C$2:$D$4112,2,FALSE)</f>
        <v>Conserved hypotheticals</v>
      </c>
      <c r="C839" t="s">
        <v>3623</v>
      </c>
      <c r="D839" t="s">
        <v>3621</v>
      </c>
      <c r="E839" t="s">
        <v>3622</v>
      </c>
      <c r="F839">
        <v>54.823</v>
      </c>
      <c r="G839">
        <v>29.7</v>
      </c>
      <c r="H839">
        <v>22.402259999999998</v>
      </c>
      <c r="I839">
        <v>22.999220000000001</v>
      </c>
      <c r="J839">
        <v>23.29684</v>
      </c>
      <c r="K839">
        <v>23.053059999999999</v>
      </c>
      <c r="L839">
        <v>18.16966</v>
      </c>
      <c r="M839">
        <v>22.966740000000001</v>
      </c>
      <c r="N839">
        <v>20.497920000000001</v>
      </c>
      <c r="O839">
        <v>22.73434</v>
      </c>
      <c r="P839">
        <v>22.73312</v>
      </c>
      <c r="Q839">
        <v>21.731490000000001</v>
      </c>
      <c r="R839">
        <v>21.670680000000001</v>
      </c>
      <c r="S839">
        <v>21.28246</v>
      </c>
      <c r="T839">
        <v>10</v>
      </c>
      <c r="U839">
        <v>2</v>
      </c>
      <c r="V839">
        <v>7</v>
      </c>
      <c r="W839">
        <v>7</v>
      </c>
      <c r="X839">
        <v>7</v>
      </c>
      <c r="Y839">
        <v>3</v>
      </c>
      <c r="Z839">
        <v>7</v>
      </c>
      <c r="AA839">
        <v>1</v>
      </c>
      <c r="AB839">
        <v>4</v>
      </c>
      <c r="AC839">
        <v>4</v>
      </c>
      <c r="AD839">
        <v>2</v>
      </c>
      <c r="AE839">
        <v>6</v>
      </c>
      <c r="AF839">
        <v>6</v>
      </c>
      <c r="AG839">
        <v>0</v>
      </c>
      <c r="AH839">
        <v>83.260999999999996</v>
      </c>
    </row>
    <row r="840" spans="1:34">
      <c r="A840" t="s">
        <v>3624</v>
      </c>
      <c r="B840" s="5" t="str">
        <f>VLOOKUP(C840,[1]Sheet1!$C$2:$D$4112,2,FALSE)</f>
        <v>Regulatory proteins</v>
      </c>
      <c r="C840" t="s">
        <v>3627</v>
      </c>
      <c r="D840" t="s">
        <v>3625</v>
      </c>
      <c r="E840" t="s">
        <v>3626</v>
      </c>
      <c r="F840">
        <v>23.756</v>
      </c>
      <c r="G840">
        <v>26.9</v>
      </c>
      <c r="H840">
        <v>25.03633</v>
      </c>
      <c r="I840">
        <v>23.273980000000002</v>
      </c>
      <c r="J840">
        <v>24.602979999999999</v>
      </c>
      <c r="K840">
        <v>23.627780000000001</v>
      </c>
      <c r="L840">
        <v>17.862570000000002</v>
      </c>
      <c r="M840">
        <v>23.315899999999999</v>
      </c>
      <c r="N840">
        <v>24.436250000000001</v>
      </c>
      <c r="O840">
        <v>25.427389999999999</v>
      </c>
      <c r="P840">
        <v>24.879280000000001</v>
      </c>
      <c r="Q840">
        <v>24.23761</v>
      </c>
      <c r="R840">
        <v>23.061540000000001</v>
      </c>
      <c r="S840">
        <v>23.611329999999999</v>
      </c>
      <c r="T840">
        <v>4</v>
      </c>
      <c r="U840">
        <v>3</v>
      </c>
      <c r="V840">
        <v>2</v>
      </c>
      <c r="W840">
        <v>3</v>
      </c>
      <c r="X840">
        <v>3</v>
      </c>
      <c r="Y840">
        <v>1</v>
      </c>
      <c r="Z840">
        <v>3</v>
      </c>
      <c r="AA840">
        <v>3</v>
      </c>
      <c r="AB840">
        <v>2</v>
      </c>
      <c r="AC840">
        <v>2</v>
      </c>
      <c r="AD840">
        <v>2</v>
      </c>
      <c r="AE840">
        <v>4</v>
      </c>
      <c r="AF840">
        <v>3</v>
      </c>
      <c r="AG840">
        <v>0</v>
      </c>
      <c r="AH840">
        <v>71.596999999999994</v>
      </c>
    </row>
    <row r="841" spans="1:34">
      <c r="A841" t="s">
        <v>3628</v>
      </c>
      <c r="B841" s="5" t="str">
        <f>VLOOKUP(C841,[1]Sheet1!$C$2:$D$4112,2,FALSE)</f>
        <v>Conserved hypotheticals</v>
      </c>
      <c r="C841" t="s">
        <v>3631</v>
      </c>
      <c r="D841" t="s">
        <v>3629</v>
      </c>
      <c r="E841" t="s">
        <v>3630</v>
      </c>
      <c r="F841">
        <v>17.488</v>
      </c>
      <c r="G841">
        <v>55.3</v>
      </c>
      <c r="H841">
        <v>22.15447</v>
      </c>
      <c r="I841">
        <v>22.160540000000001</v>
      </c>
      <c r="J841">
        <v>21.410440000000001</v>
      </c>
      <c r="K841">
        <v>22.616589999999999</v>
      </c>
      <c r="L841">
        <v>21.898109999999999</v>
      </c>
      <c r="M841">
        <v>23.258109999999999</v>
      </c>
      <c r="N841">
        <v>23.520009999999999</v>
      </c>
      <c r="O841">
        <v>23.056920000000002</v>
      </c>
      <c r="P841">
        <v>22.511759999999999</v>
      </c>
      <c r="Q841">
        <v>19.480830000000001</v>
      </c>
      <c r="R841">
        <v>23.42483</v>
      </c>
      <c r="S841">
        <v>22.433520000000001</v>
      </c>
      <c r="T841">
        <v>5</v>
      </c>
      <c r="U841">
        <v>4</v>
      </c>
      <c r="V841">
        <v>4</v>
      </c>
      <c r="W841">
        <v>4</v>
      </c>
      <c r="X841">
        <v>1</v>
      </c>
      <c r="Y841">
        <v>5</v>
      </c>
      <c r="Z841">
        <v>3</v>
      </c>
      <c r="AA841">
        <v>3</v>
      </c>
      <c r="AB841">
        <v>2</v>
      </c>
      <c r="AC841">
        <v>3</v>
      </c>
      <c r="AD841">
        <v>1</v>
      </c>
      <c r="AE841">
        <v>5</v>
      </c>
      <c r="AF841">
        <v>5</v>
      </c>
      <c r="AG841">
        <v>0</v>
      </c>
      <c r="AH841">
        <v>68.977999999999994</v>
      </c>
    </row>
    <row r="842" spans="1:34">
      <c r="A842" t="s">
        <v>3632</v>
      </c>
      <c r="B842" s="5" t="str">
        <f>VLOOKUP(C842,[1]Sheet1!$C$2:$D$4112,2,FALSE)</f>
        <v>lipid metabolism</v>
      </c>
      <c r="C842" t="s">
        <v>3635</v>
      </c>
      <c r="D842" t="s">
        <v>3633</v>
      </c>
      <c r="E842" t="s">
        <v>3634</v>
      </c>
      <c r="F842">
        <v>37.875999999999998</v>
      </c>
      <c r="G842">
        <v>20.100000000000001</v>
      </c>
      <c r="H842">
        <v>18.8565</v>
      </c>
      <c r="I842">
        <v>18.82593</v>
      </c>
      <c r="J842">
        <v>19.21827</v>
      </c>
      <c r="K842">
        <v>20.914739999999998</v>
      </c>
      <c r="L842">
        <v>19.493259999999999</v>
      </c>
      <c r="M842">
        <v>20.244810000000001</v>
      </c>
      <c r="N842">
        <v>19.468309999999999</v>
      </c>
      <c r="O842">
        <v>18.89583</v>
      </c>
      <c r="P842">
        <v>19.021059999999999</v>
      </c>
      <c r="Q842">
        <v>18.579560000000001</v>
      </c>
      <c r="R842">
        <v>21.454930000000001</v>
      </c>
      <c r="S842">
        <v>19.404019999999999</v>
      </c>
      <c r="T842">
        <v>5</v>
      </c>
      <c r="U842">
        <v>2</v>
      </c>
      <c r="V842">
        <v>1</v>
      </c>
      <c r="W842">
        <v>2</v>
      </c>
      <c r="X842">
        <v>2</v>
      </c>
      <c r="Y842">
        <v>5</v>
      </c>
      <c r="Z842">
        <v>2</v>
      </c>
      <c r="AA842">
        <v>0</v>
      </c>
      <c r="AB842">
        <v>1</v>
      </c>
      <c r="AC842">
        <v>1</v>
      </c>
      <c r="AD842">
        <v>1</v>
      </c>
      <c r="AE842">
        <v>3</v>
      </c>
      <c r="AF842">
        <v>1</v>
      </c>
      <c r="AG842">
        <v>0</v>
      </c>
      <c r="AH842">
        <v>18.079999999999998</v>
      </c>
    </row>
    <row r="843" spans="1:34">
      <c r="A843" t="s">
        <v>3636</v>
      </c>
      <c r="B843" s="5" t="str">
        <f>VLOOKUP(C843,[1]Sheet1!$C$2:$D$4112,2,FALSE)</f>
        <v>intermediary metabolism and respiration</v>
      </c>
      <c r="C843" t="s">
        <v>3639</v>
      </c>
      <c r="D843" t="s">
        <v>3637</v>
      </c>
      <c r="E843" t="s">
        <v>3638</v>
      </c>
      <c r="F843">
        <v>86.126999999999995</v>
      </c>
      <c r="G843">
        <v>36.6</v>
      </c>
      <c r="H843">
        <v>23.37716</v>
      </c>
      <c r="I843">
        <v>22.238880000000002</v>
      </c>
      <c r="J843">
        <v>22.84684</v>
      </c>
      <c r="K843">
        <v>23.142779999999998</v>
      </c>
      <c r="L843">
        <v>22.22485</v>
      </c>
      <c r="M843">
        <v>22.18966</v>
      </c>
      <c r="N843">
        <v>21.205380000000002</v>
      </c>
      <c r="O843">
        <v>22.209579999999999</v>
      </c>
      <c r="P843">
        <v>22.562069999999999</v>
      </c>
      <c r="Q843">
        <v>22.137810000000002</v>
      </c>
      <c r="R843">
        <v>22.657679999999999</v>
      </c>
      <c r="S843">
        <v>21.863520000000001</v>
      </c>
      <c r="T843">
        <v>20</v>
      </c>
      <c r="U843">
        <v>4</v>
      </c>
      <c r="V843">
        <v>6</v>
      </c>
      <c r="W843">
        <v>10</v>
      </c>
      <c r="X843">
        <v>13</v>
      </c>
      <c r="Y843">
        <v>11</v>
      </c>
      <c r="Z843">
        <v>10</v>
      </c>
      <c r="AA843">
        <v>4</v>
      </c>
      <c r="AB843">
        <v>10</v>
      </c>
      <c r="AC843">
        <v>5</v>
      </c>
      <c r="AD843">
        <v>6</v>
      </c>
      <c r="AE843">
        <v>11</v>
      </c>
      <c r="AF843">
        <v>11</v>
      </c>
      <c r="AG843">
        <v>0</v>
      </c>
      <c r="AH843">
        <v>76.647000000000006</v>
      </c>
    </row>
    <row r="844" spans="1:34">
      <c r="A844" t="s">
        <v>3640</v>
      </c>
      <c r="B844" s="5" t="str">
        <f>VLOOKUP(C844,[1]Sheet1!$C$2:$D$4112,2,FALSE)</f>
        <v>cell wall and cell processes</v>
      </c>
      <c r="C844" t="s">
        <v>3643</v>
      </c>
      <c r="D844" t="s">
        <v>3641</v>
      </c>
      <c r="E844" t="s">
        <v>3642</v>
      </c>
      <c r="F844">
        <v>31.777000000000001</v>
      </c>
      <c r="G844">
        <v>23.7</v>
      </c>
      <c r="H844">
        <v>24.043849999999999</v>
      </c>
      <c r="I844">
        <v>23.005220000000001</v>
      </c>
      <c r="J844">
        <v>23.80538</v>
      </c>
      <c r="K844">
        <v>23.094100000000001</v>
      </c>
      <c r="L844">
        <v>18.195219999999999</v>
      </c>
      <c r="M844">
        <v>23.397020000000001</v>
      </c>
      <c r="N844">
        <v>23.713139999999999</v>
      </c>
      <c r="O844">
        <v>22.8628</v>
      </c>
      <c r="P844">
        <v>23.426880000000001</v>
      </c>
      <c r="Q844">
        <v>23.668500000000002</v>
      </c>
      <c r="R844">
        <v>21.91009</v>
      </c>
      <c r="S844">
        <v>23.13063</v>
      </c>
      <c r="T844">
        <v>5</v>
      </c>
      <c r="U844">
        <v>2</v>
      </c>
      <c r="V844">
        <v>2</v>
      </c>
      <c r="W844">
        <v>2</v>
      </c>
      <c r="X844">
        <v>4</v>
      </c>
      <c r="Y844">
        <v>0</v>
      </c>
      <c r="Z844">
        <v>4</v>
      </c>
      <c r="AA844">
        <v>2</v>
      </c>
      <c r="AB844">
        <v>3</v>
      </c>
      <c r="AC844">
        <v>3</v>
      </c>
      <c r="AD844">
        <v>3</v>
      </c>
      <c r="AE844">
        <v>4</v>
      </c>
      <c r="AF844">
        <v>2</v>
      </c>
      <c r="AG844">
        <v>0</v>
      </c>
      <c r="AH844">
        <v>37.030999999999999</v>
      </c>
    </row>
    <row r="845" spans="1:34">
      <c r="A845" t="s">
        <v>3644</v>
      </c>
      <c r="B845" s="5" t="str">
        <f>VLOOKUP(C845,[1]Sheet1!$C$2:$D$4112,2,FALSE)</f>
        <v>Conserved hypotheticals</v>
      </c>
      <c r="C845" t="s">
        <v>3647</v>
      </c>
      <c r="D845" t="s">
        <v>3645</v>
      </c>
      <c r="E845" t="s">
        <v>3646</v>
      </c>
      <c r="F845">
        <v>8.2894000000000005</v>
      </c>
      <c r="G845">
        <v>64.900000000000006</v>
      </c>
      <c r="H845">
        <v>22.7013</v>
      </c>
      <c r="I845">
        <v>25.03997</v>
      </c>
      <c r="J845">
        <v>21.543119999999998</v>
      </c>
      <c r="K845">
        <v>20.278099999999998</v>
      </c>
      <c r="L845">
        <v>21.431660000000001</v>
      </c>
      <c r="M845">
        <v>23.786159999999999</v>
      </c>
      <c r="N845">
        <v>25.055150000000001</v>
      </c>
      <c r="O845">
        <v>21.297709999999999</v>
      </c>
      <c r="P845">
        <v>22.440560000000001</v>
      </c>
      <c r="Q845">
        <v>22.581669999999999</v>
      </c>
      <c r="R845">
        <v>24.081720000000001</v>
      </c>
      <c r="S845">
        <v>22.706299999999999</v>
      </c>
      <c r="T845">
        <v>3</v>
      </c>
      <c r="U845">
        <v>3</v>
      </c>
      <c r="V845">
        <v>2</v>
      </c>
      <c r="W845">
        <v>2</v>
      </c>
      <c r="X845">
        <v>1</v>
      </c>
      <c r="Y845">
        <v>3</v>
      </c>
      <c r="Z845">
        <v>2</v>
      </c>
      <c r="AA845">
        <v>3</v>
      </c>
      <c r="AB845">
        <v>1</v>
      </c>
      <c r="AC845">
        <v>2</v>
      </c>
      <c r="AD845">
        <v>2</v>
      </c>
      <c r="AE845">
        <v>3</v>
      </c>
      <c r="AF845">
        <v>3</v>
      </c>
      <c r="AG845">
        <v>0</v>
      </c>
      <c r="AH845">
        <v>92.793999999999997</v>
      </c>
    </row>
    <row r="846" spans="1:34">
      <c r="A846" t="s">
        <v>3648</v>
      </c>
      <c r="B846" s="5" t="str">
        <f>VLOOKUP(C846,[1]Sheet1!$C$2:$D$4112,2,FALSE)</f>
        <v>cell wall and cell processes</v>
      </c>
      <c r="C846" t="s">
        <v>3651</v>
      </c>
      <c r="D846" t="s">
        <v>3649</v>
      </c>
      <c r="E846" t="s">
        <v>3650</v>
      </c>
      <c r="F846">
        <v>10.618</v>
      </c>
      <c r="G846">
        <v>95.1</v>
      </c>
      <c r="H846">
        <v>27.883839999999999</v>
      </c>
      <c r="I846">
        <v>27.195920000000001</v>
      </c>
      <c r="J846">
        <v>26.71424</v>
      </c>
      <c r="K846">
        <v>27.59056</v>
      </c>
      <c r="L846">
        <v>27.000019999999999</v>
      </c>
      <c r="M846">
        <v>27.298770000000001</v>
      </c>
      <c r="N846">
        <v>27.843620000000001</v>
      </c>
      <c r="O846">
        <v>29.20795</v>
      </c>
      <c r="P846">
        <v>27.083749999999998</v>
      </c>
      <c r="Q846">
        <v>28.149480000000001</v>
      </c>
      <c r="R846">
        <v>26.27927</v>
      </c>
      <c r="S846">
        <v>25.62266</v>
      </c>
      <c r="T846">
        <v>7</v>
      </c>
      <c r="U846">
        <v>7</v>
      </c>
      <c r="V846">
        <v>4</v>
      </c>
      <c r="W846">
        <v>7</v>
      </c>
      <c r="X846">
        <v>5</v>
      </c>
      <c r="Y846">
        <v>6</v>
      </c>
      <c r="Z846">
        <v>6</v>
      </c>
      <c r="AA846">
        <v>6</v>
      </c>
      <c r="AB846">
        <v>4</v>
      </c>
      <c r="AC846">
        <v>6</v>
      </c>
      <c r="AD846">
        <v>3</v>
      </c>
      <c r="AE846">
        <v>7</v>
      </c>
      <c r="AF846">
        <v>5</v>
      </c>
      <c r="AG846">
        <v>0</v>
      </c>
      <c r="AH846">
        <v>143.49</v>
      </c>
    </row>
    <row r="847" spans="1:34">
      <c r="A847" t="s">
        <v>3652</v>
      </c>
      <c r="B847" s="5" t="str">
        <f>VLOOKUP(C847,[1]Sheet1!$C$2:$D$4112,2,FALSE)</f>
        <v>cell wall and cell processes</v>
      </c>
      <c r="C847" t="s">
        <v>3653</v>
      </c>
      <c r="D847" t="s">
        <v>234</v>
      </c>
      <c r="E847" t="s">
        <v>235</v>
      </c>
      <c r="F847">
        <v>104.78</v>
      </c>
      <c r="G847">
        <v>31</v>
      </c>
      <c r="H847">
        <v>20.558430000000001</v>
      </c>
      <c r="I847">
        <v>20.097899999999999</v>
      </c>
      <c r="J847">
        <v>21.65504</v>
      </c>
      <c r="K847">
        <v>20.938479999999998</v>
      </c>
      <c r="L847">
        <v>19.86054</v>
      </c>
      <c r="M847">
        <v>20.431039999999999</v>
      </c>
      <c r="N847">
        <v>19.54738</v>
      </c>
      <c r="O847">
        <v>20.488759999999999</v>
      </c>
      <c r="P847">
        <v>22.67709</v>
      </c>
      <c r="Q847">
        <v>20.63165</v>
      </c>
      <c r="R847">
        <v>24.656980000000001</v>
      </c>
      <c r="S847">
        <v>23.430589999999999</v>
      </c>
      <c r="T847">
        <v>19</v>
      </c>
      <c r="U847">
        <v>1</v>
      </c>
      <c r="V847">
        <v>1</v>
      </c>
      <c r="W847">
        <v>3</v>
      </c>
      <c r="X847">
        <v>6</v>
      </c>
      <c r="Y847">
        <v>6</v>
      </c>
      <c r="Z847">
        <v>5</v>
      </c>
      <c r="AA847">
        <v>1</v>
      </c>
      <c r="AB847">
        <v>4</v>
      </c>
      <c r="AC847">
        <v>6</v>
      </c>
      <c r="AD847">
        <v>3</v>
      </c>
      <c r="AE847">
        <v>14</v>
      </c>
      <c r="AF847">
        <v>14</v>
      </c>
      <c r="AG847">
        <v>0</v>
      </c>
      <c r="AH847">
        <v>65.677999999999997</v>
      </c>
    </row>
    <row r="848" spans="1:34">
      <c r="A848" t="s">
        <v>3654</v>
      </c>
      <c r="B848" s="5" t="str">
        <f>VLOOKUP(C848,[1]Sheet1!$C$2:$D$4112,2,FALSE)</f>
        <v>intermediary metabolism and respiration</v>
      </c>
      <c r="C848" t="s">
        <v>3657</v>
      </c>
      <c r="D848" t="s">
        <v>3655</v>
      </c>
      <c r="E848" t="s">
        <v>3656</v>
      </c>
      <c r="F848">
        <v>32.902999999999999</v>
      </c>
      <c r="G848">
        <v>18.2</v>
      </c>
      <c r="H848">
        <v>18.37867</v>
      </c>
      <c r="I848">
        <v>19.599019999999999</v>
      </c>
      <c r="J848">
        <v>18.86138</v>
      </c>
      <c r="K848">
        <v>20.79241</v>
      </c>
      <c r="L848">
        <v>18.738900000000001</v>
      </c>
      <c r="M848">
        <v>21.006959999999999</v>
      </c>
      <c r="N848">
        <v>19.4511</v>
      </c>
      <c r="O848">
        <v>18.793040000000001</v>
      </c>
      <c r="P848">
        <v>21.537769999999998</v>
      </c>
      <c r="Q848">
        <v>18.487480000000001</v>
      </c>
      <c r="R848">
        <v>20.729330000000001</v>
      </c>
      <c r="S848">
        <v>19.132169999999999</v>
      </c>
      <c r="T848">
        <v>4</v>
      </c>
      <c r="U848">
        <v>1</v>
      </c>
      <c r="V848">
        <v>3</v>
      </c>
      <c r="W848">
        <v>1</v>
      </c>
      <c r="X848">
        <v>2</v>
      </c>
      <c r="Y848">
        <v>1</v>
      </c>
      <c r="Z848">
        <v>2</v>
      </c>
      <c r="AA848">
        <v>2</v>
      </c>
      <c r="AB848">
        <v>1</v>
      </c>
      <c r="AC848">
        <v>2</v>
      </c>
      <c r="AD848">
        <v>1</v>
      </c>
      <c r="AE848">
        <v>4</v>
      </c>
      <c r="AF848">
        <v>3</v>
      </c>
      <c r="AG848">
        <v>0</v>
      </c>
      <c r="AH848">
        <v>19.637</v>
      </c>
    </row>
    <row r="849" spans="1:34">
      <c r="A849" t="s">
        <v>3658</v>
      </c>
      <c r="B849" s="5" t="str">
        <f>VLOOKUP(C849,[1]Sheet1!$C$2:$D$4112,2,FALSE)</f>
        <v>virulence, detoxification and adaptation</v>
      </c>
      <c r="C849" t="s">
        <v>3661</v>
      </c>
      <c r="D849" t="s">
        <v>3659</v>
      </c>
      <c r="E849" t="s">
        <v>3660</v>
      </c>
      <c r="F849">
        <v>8.8498000000000001</v>
      </c>
      <c r="G849">
        <v>78.8</v>
      </c>
      <c r="H849">
        <v>19.621369999999999</v>
      </c>
      <c r="I849">
        <v>20.589759999999998</v>
      </c>
      <c r="J849">
        <v>19.428940000000001</v>
      </c>
      <c r="K849">
        <v>19.04325</v>
      </c>
      <c r="L849">
        <v>19.594539999999999</v>
      </c>
      <c r="M849">
        <v>19.13195</v>
      </c>
      <c r="N849">
        <v>20.344840000000001</v>
      </c>
      <c r="O849">
        <v>19.485900000000001</v>
      </c>
      <c r="P849">
        <v>19.943919999999999</v>
      </c>
      <c r="Q849">
        <v>19.28237</v>
      </c>
      <c r="R849">
        <v>20.673829999999999</v>
      </c>
      <c r="S849">
        <v>20.751650000000001</v>
      </c>
      <c r="T849">
        <v>4</v>
      </c>
      <c r="U849">
        <v>3</v>
      </c>
      <c r="V849">
        <v>3</v>
      </c>
      <c r="W849">
        <v>4</v>
      </c>
      <c r="X849">
        <v>1</v>
      </c>
      <c r="Y849">
        <v>4</v>
      </c>
      <c r="Z849">
        <v>3</v>
      </c>
      <c r="AA849">
        <v>3</v>
      </c>
      <c r="AB849">
        <v>0</v>
      </c>
      <c r="AC849">
        <v>2</v>
      </c>
      <c r="AD849">
        <v>0</v>
      </c>
      <c r="AE849">
        <v>3</v>
      </c>
      <c r="AF849">
        <v>3</v>
      </c>
      <c r="AG849">
        <v>0</v>
      </c>
      <c r="AH849">
        <v>25.555</v>
      </c>
    </row>
    <row r="850" spans="1:34">
      <c r="A850" t="s">
        <v>3662</v>
      </c>
      <c r="B850" s="5" t="str">
        <f>VLOOKUP(C850,[1]Sheet1!$C$2:$D$4112,2,FALSE)</f>
        <v>Conserved hypotheticals</v>
      </c>
      <c r="C850" t="s">
        <v>3665</v>
      </c>
      <c r="D850" t="s">
        <v>3663</v>
      </c>
      <c r="E850" t="s">
        <v>3664</v>
      </c>
      <c r="F850">
        <v>38.130000000000003</v>
      </c>
      <c r="G850">
        <v>15.8</v>
      </c>
      <c r="H850">
        <v>18.632629999999999</v>
      </c>
      <c r="I850">
        <v>20.513110000000001</v>
      </c>
      <c r="J850">
        <v>16.432590000000001</v>
      </c>
      <c r="K850">
        <v>19.441420000000001</v>
      </c>
      <c r="L850">
        <v>19.283850000000001</v>
      </c>
      <c r="M850">
        <v>17.8752</v>
      </c>
      <c r="N850">
        <v>19.608529999999998</v>
      </c>
      <c r="O850">
        <v>18.535039999999999</v>
      </c>
      <c r="P850">
        <v>17.91534</v>
      </c>
      <c r="Q850">
        <v>19.267569999999999</v>
      </c>
      <c r="R850">
        <v>17.527419999999999</v>
      </c>
      <c r="S850">
        <v>19.371279999999999</v>
      </c>
      <c r="T850">
        <v>5</v>
      </c>
      <c r="U850">
        <v>0</v>
      </c>
      <c r="V850">
        <v>0</v>
      </c>
      <c r="W850">
        <v>4</v>
      </c>
      <c r="X850">
        <v>3</v>
      </c>
      <c r="Y850">
        <v>3</v>
      </c>
      <c r="Z850">
        <v>3</v>
      </c>
      <c r="AA850">
        <v>0</v>
      </c>
      <c r="AB850">
        <v>1</v>
      </c>
      <c r="AC850">
        <v>1</v>
      </c>
      <c r="AD850">
        <v>1</v>
      </c>
      <c r="AE850">
        <v>4</v>
      </c>
      <c r="AF850">
        <v>1</v>
      </c>
      <c r="AG850">
        <v>0</v>
      </c>
      <c r="AH850">
        <v>9.9243000000000006</v>
      </c>
    </row>
    <row r="851" spans="1:34">
      <c r="A851" t="s">
        <v>3666</v>
      </c>
      <c r="B851" s="5" t="str">
        <f>VLOOKUP(C851,[1]Sheet1!$C$2:$D$4112,2,FALSE)</f>
        <v>cell wall and cell processes</v>
      </c>
      <c r="C851" t="s">
        <v>3669</v>
      </c>
      <c r="D851" t="s">
        <v>3667</v>
      </c>
      <c r="E851" t="s">
        <v>3668</v>
      </c>
      <c r="F851">
        <v>65.935000000000002</v>
      </c>
      <c r="G851">
        <v>33.700000000000003</v>
      </c>
      <c r="H851">
        <v>21.06026</v>
      </c>
      <c r="I851">
        <v>20.233509999999999</v>
      </c>
      <c r="J851">
        <v>20.924990000000001</v>
      </c>
      <c r="K851">
        <v>21.906210000000002</v>
      </c>
      <c r="L851">
        <v>20.610990000000001</v>
      </c>
      <c r="M851">
        <v>22.111049999999999</v>
      </c>
      <c r="N851">
        <v>20.344950000000001</v>
      </c>
      <c r="O851">
        <v>20.765550000000001</v>
      </c>
      <c r="P851">
        <v>20.29233</v>
      </c>
      <c r="Q851">
        <v>21.43731</v>
      </c>
      <c r="R851">
        <v>23.75807</v>
      </c>
      <c r="S851">
        <v>21.650670000000002</v>
      </c>
      <c r="T851">
        <v>15</v>
      </c>
      <c r="U851">
        <v>5</v>
      </c>
      <c r="V851">
        <v>3</v>
      </c>
      <c r="W851">
        <v>7</v>
      </c>
      <c r="X851">
        <v>6</v>
      </c>
      <c r="Y851">
        <v>10</v>
      </c>
      <c r="Z851">
        <v>5</v>
      </c>
      <c r="AA851">
        <v>2</v>
      </c>
      <c r="AB851">
        <v>3</v>
      </c>
      <c r="AC851">
        <v>2</v>
      </c>
      <c r="AD851">
        <v>2</v>
      </c>
      <c r="AE851">
        <v>10</v>
      </c>
      <c r="AF851">
        <v>9</v>
      </c>
      <c r="AG851">
        <v>0</v>
      </c>
      <c r="AH851">
        <v>102.44</v>
      </c>
    </row>
    <row r="852" spans="1:34">
      <c r="A852" t="s">
        <v>3670</v>
      </c>
      <c r="B852" s="5" t="str">
        <f>VLOOKUP(C852,[1]Sheet1!$C$2:$D$4112,2,FALSE)</f>
        <v>cell wall and cell processes</v>
      </c>
      <c r="C852" t="s">
        <v>3671</v>
      </c>
      <c r="D852" t="s">
        <v>243</v>
      </c>
      <c r="E852" t="s">
        <v>242</v>
      </c>
      <c r="F852">
        <v>25.276</v>
      </c>
      <c r="G852">
        <v>36.4</v>
      </c>
      <c r="H852">
        <v>17.976279999999999</v>
      </c>
      <c r="I852">
        <v>21.177610000000001</v>
      </c>
      <c r="J852">
        <v>17.252870000000001</v>
      </c>
      <c r="K852">
        <v>17.145769999999999</v>
      </c>
      <c r="L852">
        <v>17.589690000000001</v>
      </c>
      <c r="M852">
        <v>16.884550000000001</v>
      </c>
      <c r="N852">
        <v>21.26962</v>
      </c>
      <c r="O852">
        <v>19.907959999999999</v>
      </c>
      <c r="P852">
        <v>19.182960000000001</v>
      </c>
      <c r="Q852">
        <v>19.193190000000001</v>
      </c>
      <c r="R852">
        <v>23.211749999999999</v>
      </c>
      <c r="S852">
        <v>22.165299999999998</v>
      </c>
      <c r="T852">
        <v>5</v>
      </c>
      <c r="U852">
        <v>3</v>
      </c>
      <c r="V852">
        <v>2</v>
      </c>
      <c r="W852">
        <v>3</v>
      </c>
      <c r="X852">
        <v>1</v>
      </c>
      <c r="Y852">
        <v>4</v>
      </c>
      <c r="Z852">
        <v>2</v>
      </c>
      <c r="AA852">
        <v>2</v>
      </c>
      <c r="AB852">
        <v>2</v>
      </c>
      <c r="AC852">
        <v>1</v>
      </c>
      <c r="AD852">
        <v>0</v>
      </c>
      <c r="AE852">
        <v>2</v>
      </c>
      <c r="AF852">
        <v>2</v>
      </c>
      <c r="AG852">
        <v>0</v>
      </c>
      <c r="AH852">
        <v>79.070999999999998</v>
      </c>
    </row>
    <row r="853" spans="1:34">
      <c r="A853" t="s">
        <v>3672</v>
      </c>
      <c r="B853" s="5" t="str">
        <f>VLOOKUP(C853,[1]Sheet1!$C$2:$D$4112,2,FALSE)</f>
        <v>cell wall and cell processes</v>
      </c>
      <c r="C853" t="s">
        <v>3675</v>
      </c>
      <c r="D853" t="s">
        <v>3673</v>
      </c>
      <c r="E853" t="s">
        <v>3674</v>
      </c>
      <c r="F853">
        <v>47.610999999999997</v>
      </c>
      <c r="G853">
        <v>13.2</v>
      </c>
      <c r="H853">
        <v>20.66206</v>
      </c>
      <c r="I853">
        <v>20.582789999999999</v>
      </c>
      <c r="J853">
        <v>20.025939999999999</v>
      </c>
      <c r="K853">
        <v>22.080310000000001</v>
      </c>
      <c r="L853">
        <v>20.010590000000001</v>
      </c>
      <c r="M853">
        <v>21.741440000000001</v>
      </c>
      <c r="N853">
        <v>19.598690000000001</v>
      </c>
      <c r="O853">
        <v>20.655429999999999</v>
      </c>
      <c r="P853">
        <v>20.013590000000001</v>
      </c>
      <c r="Q853">
        <v>19.474270000000001</v>
      </c>
      <c r="R853">
        <v>21.29513</v>
      </c>
      <c r="S853">
        <v>20.121870000000001</v>
      </c>
      <c r="T853">
        <v>8</v>
      </c>
      <c r="U853">
        <v>3</v>
      </c>
      <c r="V853">
        <v>4</v>
      </c>
      <c r="W853">
        <v>4</v>
      </c>
      <c r="X853">
        <v>7</v>
      </c>
      <c r="Y853">
        <v>5</v>
      </c>
      <c r="Z853">
        <v>4</v>
      </c>
      <c r="AA853">
        <v>1</v>
      </c>
      <c r="AB853">
        <v>6</v>
      </c>
      <c r="AC853">
        <v>3</v>
      </c>
      <c r="AD853">
        <v>2</v>
      </c>
      <c r="AE853">
        <v>5</v>
      </c>
      <c r="AF853">
        <v>2</v>
      </c>
      <c r="AG853">
        <v>0</v>
      </c>
      <c r="AH853">
        <v>14.087999999999999</v>
      </c>
    </row>
    <row r="854" spans="1:34">
      <c r="A854" t="s">
        <v>3676</v>
      </c>
      <c r="B854" s="5" t="str">
        <f>VLOOKUP(C854,[1]Sheet1!$C$2:$D$4112,2,FALSE)</f>
        <v>Conserved hypotheticals</v>
      </c>
      <c r="C854" t="s">
        <v>3679</v>
      </c>
      <c r="D854" t="s">
        <v>3677</v>
      </c>
      <c r="E854" t="s">
        <v>3678</v>
      </c>
      <c r="F854">
        <v>19.146999999999998</v>
      </c>
      <c r="G854">
        <v>86.3</v>
      </c>
      <c r="H854">
        <v>23.77966</v>
      </c>
      <c r="I854">
        <v>25.481850000000001</v>
      </c>
      <c r="J854">
        <v>24.10013</v>
      </c>
      <c r="K854">
        <v>24.566569999999999</v>
      </c>
      <c r="L854">
        <v>24.119340000000001</v>
      </c>
      <c r="M854">
        <v>25.94407</v>
      </c>
      <c r="N854">
        <v>25.360980000000001</v>
      </c>
      <c r="O854">
        <v>24.412030000000001</v>
      </c>
      <c r="P854">
        <v>23.998860000000001</v>
      </c>
      <c r="Q854">
        <v>25.266529999999999</v>
      </c>
      <c r="R854">
        <v>26.340209999999999</v>
      </c>
      <c r="S854">
        <v>23.559760000000001</v>
      </c>
      <c r="T854">
        <v>8</v>
      </c>
      <c r="U854">
        <v>4</v>
      </c>
      <c r="V854">
        <v>5</v>
      </c>
      <c r="W854">
        <v>6</v>
      </c>
      <c r="X854">
        <v>7</v>
      </c>
      <c r="Y854">
        <v>7</v>
      </c>
      <c r="Z854">
        <v>8</v>
      </c>
      <c r="AA854">
        <v>4</v>
      </c>
      <c r="AB854">
        <v>6</v>
      </c>
      <c r="AC854">
        <v>4</v>
      </c>
      <c r="AD854">
        <v>5</v>
      </c>
      <c r="AE854">
        <v>7</v>
      </c>
      <c r="AF854">
        <v>5</v>
      </c>
      <c r="AG854">
        <v>0</v>
      </c>
      <c r="AH854">
        <v>215.36</v>
      </c>
    </row>
    <row r="855" spans="1:34">
      <c r="A855" t="s">
        <v>3680</v>
      </c>
      <c r="B855" s="5" t="str">
        <f>VLOOKUP(C855,[1]Sheet1!$C$2:$D$4112,2,FALSE)</f>
        <v>information pathways</v>
      </c>
      <c r="C855" t="s">
        <v>3683</v>
      </c>
      <c r="D855" t="s">
        <v>3681</v>
      </c>
      <c r="E855" t="s">
        <v>3682</v>
      </c>
      <c r="F855">
        <v>36.271999999999998</v>
      </c>
      <c r="G855">
        <v>50</v>
      </c>
      <c r="H855">
        <v>25.469360000000002</v>
      </c>
      <c r="I855">
        <v>25.573460000000001</v>
      </c>
      <c r="J855">
        <v>25.47222</v>
      </c>
      <c r="K855">
        <v>24.956510000000002</v>
      </c>
      <c r="L855">
        <v>25.070060000000002</v>
      </c>
      <c r="M855">
        <v>25.983329999999999</v>
      </c>
      <c r="N855">
        <v>25.545629999999999</v>
      </c>
      <c r="O855">
        <v>25.67839</v>
      </c>
      <c r="P855">
        <v>24.512799999999999</v>
      </c>
      <c r="Q855">
        <v>26.51904</v>
      </c>
      <c r="R855">
        <v>25.906369999999999</v>
      </c>
      <c r="S855">
        <v>25.630980000000001</v>
      </c>
      <c r="T855">
        <v>8</v>
      </c>
      <c r="U855">
        <v>6</v>
      </c>
      <c r="V855">
        <v>5</v>
      </c>
      <c r="W855">
        <v>8</v>
      </c>
      <c r="X855">
        <v>5</v>
      </c>
      <c r="Y855">
        <v>6</v>
      </c>
      <c r="Z855">
        <v>5</v>
      </c>
      <c r="AA855">
        <v>5</v>
      </c>
      <c r="AB855">
        <v>4</v>
      </c>
      <c r="AC855">
        <v>5</v>
      </c>
      <c r="AD855">
        <v>3</v>
      </c>
      <c r="AE855">
        <v>7</v>
      </c>
      <c r="AF855">
        <v>7</v>
      </c>
      <c r="AG855">
        <v>0</v>
      </c>
      <c r="AH855">
        <v>160.06</v>
      </c>
    </row>
    <row r="856" spans="1:34">
      <c r="A856" t="s">
        <v>3684</v>
      </c>
      <c r="B856" s="5" t="str">
        <f>VLOOKUP(C856,[1]Sheet1!$C$2:$D$4112,2,FALSE)</f>
        <v>information pathways</v>
      </c>
      <c r="C856" t="s">
        <v>3687</v>
      </c>
      <c r="D856" t="s">
        <v>3685</v>
      </c>
      <c r="E856" t="s">
        <v>3686</v>
      </c>
      <c r="F856">
        <v>53.087000000000003</v>
      </c>
      <c r="G856">
        <v>23.5</v>
      </c>
      <c r="H856">
        <v>21.427720000000001</v>
      </c>
      <c r="I856">
        <v>20.743559999999999</v>
      </c>
      <c r="J856">
        <v>21.39545</v>
      </c>
      <c r="K856">
        <v>22.545970000000001</v>
      </c>
      <c r="L856">
        <v>18.668849999999999</v>
      </c>
      <c r="M856">
        <v>22.0749</v>
      </c>
      <c r="N856">
        <v>18.277560000000001</v>
      </c>
      <c r="O856">
        <v>21.79035</v>
      </c>
      <c r="P856">
        <v>22.364100000000001</v>
      </c>
      <c r="Q856">
        <v>21.992650000000001</v>
      </c>
      <c r="R856">
        <v>21.338270000000001</v>
      </c>
      <c r="S856">
        <v>18.292909999999999</v>
      </c>
      <c r="T856">
        <v>7</v>
      </c>
      <c r="U856">
        <v>2</v>
      </c>
      <c r="V856">
        <v>1</v>
      </c>
      <c r="W856">
        <v>2</v>
      </c>
      <c r="X856">
        <v>3</v>
      </c>
      <c r="Y856">
        <v>2</v>
      </c>
      <c r="Z856">
        <v>3</v>
      </c>
      <c r="AA856">
        <v>1</v>
      </c>
      <c r="AB856">
        <v>3</v>
      </c>
      <c r="AC856">
        <v>2</v>
      </c>
      <c r="AD856">
        <v>2</v>
      </c>
      <c r="AE856">
        <v>6</v>
      </c>
      <c r="AF856">
        <v>0</v>
      </c>
      <c r="AG856">
        <v>0</v>
      </c>
      <c r="AH856">
        <v>65.037999999999997</v>
      </c>
    </row>
    <row r="857" spans="1:34">
      <c r="A857" t="s">
        <v>3688</v>
      </c>
      <c r="B857" s="5" t="str">
        <f>VLOOKUP(C857,[1]Sheet1!$C$2:$D$4112,2,FALSE)</f>
        <v>Conserved hypotheticals</v>
      </c>
      <c r="C857" t="s">
        <v>3691</v>
      </c>
      <c r="D857" t="s">
        <v>3689</v>
      </c>
      <c r="E857" t="s">
        <v>3690</v>
      </c>
      <c r="F857">
        <v>24.884</v>
      </c>
      <c r="G857">
        <v>46.5</v>
      </c>
      <c r="H857">
        <v>23.4008</v>
      </c>
      <c r="I857">
        <v>22.49907</v>
      </c>
      <c r="J857">
        <v>22.041029999999999</v>
      </c>
      <c r="K857">
        <v>24.1922</v>
      </c>
      <c r="L857">
        <v>22.88815</v>
      </c>
      <c r="M857">
        <v>25.15089</v>
      </c>
      <c r="N857">
        <v>22.894400000000001</v>
      </c>
      <c r="O857">
        <v>24.48161</v>
      </c>
      <c r="P857">
        <v>22.85812</v>
      </c>
      <c r="Q857">
        <v>24.206130000000002</v>
      </c>
      <c r="R857">
        <v>23.423680000000001</v>
      </c>
      <c r="S857">
        <v>22.65108</v>
      </c>
      <c r="T857">
        <v>10</v>
      </c>
      <c r="U857">
        <v>5</v>
      </c>
      <c r="V857">
        <v>1</v>
      </c>
      <c r="W857">
        <v>7</v>
      </c>
      <c r="X857">
        <v>3</v>
      </c>
      <c r="Y857">
        <v>10</v>
      </c>
      <c r="Z857">
        <v>4</v>
      </c>
      <c r="AA857">
        <v>3</v>
      </c>
      <c r="AB857">
        <v>3</v>
      </c>
      <c r="AC857">
        <v>3</v>
      </c>
      <c r="AD857">
        <v>3</v>
      </c>
      <c r="AE857">
        <v>6</v>
      </c>
      <c r="AF857">
        <v>3</v>
      </c>
      <c r="AG857">
        <v>0</v>
      </c>
      <c r="AH857">
        <v>121.84</v>
      </c>
    </row>
    <row r="858" spans="1:34">
      <c r="A858" t="s">
        <v>3692</v>
      </c>
      <c r="B858" s="5" t="str">
        <f>VLOOKUP(C858,[1]Sheet1!$C$2:$D$4112,2,FALSE)</f>
        <v>intermediary metabolism and respiration</v>
      </c>
      <c r="C858" t="s">
        <v>3695</v>
      </c>
      <c r="D858" t="s">
        <v>3693</v>
      </c>
      <c r="E858" t="s">
        <v>3694</v>
      </c>
      <c r="F858">
        <v>39.747</v>
      </c>
      <c r="G858">
        <v>58.9</v>
      </c>
      <c r="H858">
        <v>25.22251</v>
      </c>
      <c r="I858">
        <v>25.987130000000001</v>
      </c>
      <c r="J858">
        <v>25.904720000000001</v>
      </c>
      <c r="K858">
        <v>25.016780000000001</v>
      </c>
      <c r="L858">
        <v>24.33681</v>
      </c>
      <c r="M858">
        <v>24.700389999999999</v>
      </c>
      <c r="N858">
        <v>24.769459999999999</v>
      </c>
      <c r="O858">
        <v>24.47259</v>
      </c>
      <c r="P858">
        <v>25.321929999999998</v>
      </c>
      <c r="Q858">
        <v>23.25292</v>
      </c>
      <c r="R858">
        <v>26.239830000000001</v>
      </c>
      <c r="S858">
        <v>25.833349999999999</v>
      </c>
      <c r="T858">
        <v>12</v>
      </c>
      <c r="U858">
        <v>6</v>
      </c>
      <c r="V858">
        <v>6</v>
      </c>
      <c r="W858">
        <v>9</v>
      </c>
      <c r="X858">
        <v>5</v>
      </c>
      <c r="Y858">
        <v>8</v>
      </c>
      <c r="Z858">
        <v>9</v>
      </c>
      <c r="AA858">
        <v>6</v>
      </c>
      <c r="AB858">
        <v>5</v>
      </c>
      <c r="AC858">
        <v>8</v>
      </c>
      <c r="AD858">
        <v>5</v>
      </c>
      <c r="AE858">
        <v>10</v>
      </c>
      <c r="AF858">
        <v>8</v>
      </c>
      <c r="AG858">
        <v>0</v>
      </c>
      <c r="AH858">
        <v>200.21</v>
      </c>
    </row>
    <row r="859" spans="1:34">
      <c r="A859" t="s">
        <v>3696</v>
      </c>
      <c r="B859" s="5" t="str">
        <f>VLOOKUP(C859,[1]Sheet1!$C$2:$D$4112,2,FALSE)</f>
        <v>intermediary metabolism and respiration</v>
      </c>
      <c r="C859" t="s">
        <v>3699</v>
      </c>
      <c r="D859" t="s">
        <v>3697</v>
      </c>
      <c r="E859" t="s">
        <v>3698</v>
      </c>
      <c r="F859">
        <v>16.073</v>
      </c>
      <c r="G859">
        <v>48.6</v>
      </c>
      <c r="H859">
        <v>26.370840000000001</v>
      </c>
      <c r="I859">
        <v>23.733039999999999</v>
      </c>
      <c r="J859">
        <v>25.537420000000001</v>
      </c>
      <c r="K859">
        <v>23.374780000000001</v>
      </c>
      <c r="L859">
        <v>27.762560000000001</v>
      </c>
      <c r="M859">
        <v>24.058129999999998</v>
      </c>
      <c r="N859">
        <v>24.93017</v>
      </c>
      <c r="O859">
        <v>24.361450000000001</v>
      </c>
      <c r="P859">
        <v>24.985119999999998</v>
      </c>
      <c r="Q859">
        <v>24.332170000000001</v>
      </c>
      <c r="R859">
        <v>22.009260000000001</v>
      </c>
      <c r="S859">
        <v>22.766559999999998</v>
      </c>
      <c r="T859">
        <v>5</v>
      </c>
      <c r="U859">
        <v>5</v>
      </c>
      <c r="V859">
        <v>3</v>
      </c>
      <c r="W859">
        <v>5</v>
      </c>
      <c r="X859">
        <v>5</v>
      </c>
      <c r="Y859">
        <v>3</v>
      </c>
      <c r="Z859">
        <v>5</v>
      </c>
      <c r="AA859">
        <v>4</v>
      </c>
      <c r="AB859">
        <v>3</v>
      </c>
      <c r="AC859">
        <v>3</v>
      </c>
      <c r="AD859">
        <v>3</v>
      </c>
      <c r="AE859">
        <v>5</v>
      </c>
      <c r="AF859">
        <v>4</v>
      </c>
      <c r="AG859">
        <v>0</v>
      </c>
      <c r="AH859">
        <v>47.140999999999998</v>
      </c>
    </row>
    <row r="860" spans="1:34">
      <c r="A860" t="s">
        <v>3700</v>
      </c>
      <c r="B860" s="5" t="s">
        <v>6178</v>
      </c>
      <c r="D860" t="s">
        <v>3701</v>
      </c>
      <c r="F860">
        <v>10.99</v>
      </c>
      <c r="G860">
        <v>89.8</v>
      </c>
      <c r="H860">
        <v>23.541090000000001</v>
      </c>
      <c r="I860">
        <v>23.40315</v>
      </c>
      <c r="J860">
        <v>23.428159999999998</v>
      </c>
      <c r="K860">
        <v>24.58492</v>
      </c>
      <c r="L860">
        <v>25.848980000000001</v>
      </c>
      <c r="M860">
        <v>24.848520000000001</v>
      </c>
      <c r="N860">
        <v>23.654579999999999</v>
      </c>
      <c r="O860">
        <v>24.15306</v>
      </c>
      <c r="P860">
        <v>23.890779999999999</v>
      </c>
      <c r="Q860">
        <v>24.09628</v>
      </c>
      <c r="R860">
        <v>24.402889999999999</v>
      </c>
      <c r="S860">
        <v>23.210429999999999</v>
      </c>
      <c r="T860">
        <v>1</v>
      </c>
      <c r="U860">
        <v>0</v>
      </c>
      <c r="V860">
        <v>1</v>
      </c>
      <c r="W860">
        <v>0</v>
      </c>
      <c r="X860">
        <v>1</v>
      </c>
      <c r="Y860">
        <v>0</v>
      </c>
      <c r="Z860">
        <v>1</v>
      </c>
      <c r="AA860">
        <v>0</v>
      </c>
      <c r="AB860">
        <v>1</v>
      </c>
      <c r="AC860">
        <v>0</v>
      </c>
      <c r="AD860">
        <v>1</v>
      </c>
      <c r="AE860">
        <v>0</v>
      </c>
      <c r="AF860">
        <v>0</v>
      </c>
      <c r="AG860">
        <v>0</v>
      </c>
      <c r="AH860">
        <v>147.71</v>
      </c>
    </row>
    <row r="861" spans="1:34">
      <c r="A861" t="s">
        <v>3702</v>
      </c>
      <c r="B861" s="5" t="str">
        <f>VLOOKUP(C861,[1]Sheet1!$C$2:$D$4112,2,FALSE)</f>
        <v>cell wall and cell processes</v>
      </c>
      <c r="C861" t="s">
        <v>3705</v>
      </c>
      <c r="D861" t="s">
        <v>3703</v>
      </c>
      <c r="E861" t="s">
        <v>3704</v>
      </c>
      <c r="F861">
        <v>44.177999999999997</v>
      </c>
      <c r="G861">
        <v>15.8</v>
      </c>
      <c r="H861">
        <v>19.28247</v>
      </c>
      <c r="I861">
        <v>18.77449</v>
      </c>
      <c r="J861">
        <v>18.76801</v>
      </c>
      <c r="K861">
        <v>21.221699999999998</v>
      </c>
      <c r="L861">
        <v>19.703009999999999</v>
      </c>
      <c r="M861">
        <v>20.479610000000001</v>
      </c>
      <c r="N861">
        <v>18.35783</v>
      </c>
      <c r="O861">
        <v>18.97785</v>
      </c>
      <c r="P861">
        <v>19.347439999999999</v>
      </c>
      <c r="Q861">
        <v>19.609310000000001</v>
      </c>
      <c r="R861">
        <v>19.17155</v>
      </c>
      <c r="S861">
        <v>19.84075</v>
      </c>
      <c r="T861">
        <v>5</v>
      </c>
      <c r="U861">
        <v>2</v>
      </c>
      <c r="V861">
        <v>2</v>
      </c>
      <c r="W861">
        <v>2</v>
      </c>
      <c r="X861">
        <v>3</v>
      </c>
      <c r="Y861">
        <v>3</v>
      </c>
      <c r="Z861">
        <v>3</v>
      </c>
      <c r="AA861">
        <v>1</v>
      </c>
      <c r="AB861">
        <v>2</v>
      </c>
      <c r="AC861">
        <v>1</v>
      </c>
      <c r="AD861">
        <v>1</v>
      </c>
      <c r="AE861">
        <v>3</v>
      </c>
      <c r="AF861">
        <v>1</v>
      </c>
      <c r="AG861">
        <v>0</v>
      </c>
      <c r="AH861">
        <v>15.651999999999999</v>
      </c>
    </row>
    <row r="862" spans="1:34">
      <c r="A862" t="s">
        <v>3706</v>
      </c>
      <c r="B862" s="5" t="str">
        <f>VLOOKUP(C862,[1]Sheet1!$C$2:$D$4112,2,FALSE)</f>
        <v>virulence, detoxification and adaptation</v>
      </c>
      <c r="C862" t="s">
        <v>3709</v>
      </c>
      <c r="D862" t="s">
        <v>3707</v>
      </c>
      <c r="E862" t="s">
        <v>3708</v>
      </c>
      <c r="F862">
        <v>11.03</v>
      </c>
      <c r="G862">
        <v>64.7</v>
      </c>
      <c r="H862">
        <v>18.781089999999999</v>
      </c>
      <c r="I862">
        <v>23.822500000000002</v>
      </c>
      <c r="J862">
        <v>18.26389</v>
      </c>
      <c r="K862">
        <v>18.483149999999998</v>
      </c>
      <c r="L862">
        <v>20.51538</v>
      </c>
      <c r="M862">
        <v>18.12744</v>
      </c>
      <c r="N862">
        <v>23.911049999999999</v>
      </c>
      <c r="O862">
        <v>18.770250000000001</v>
      </c>
      <c r="P862">
        <v>20.36243</v>
      </c>
      <c r="Q862">
        <v>18.902750000000001</v>
      </c>
      <c r="R862">
        <v>23.316859999999998</v>
      </c>
      <c r="S862">
        <v>20.896229999999999</v>
      </c>
      <c r="T862">
        <v>3</v>
      </c>
      <c r="U862">
        <v>1</v>
      </c>
      <c r="V862">
        <v>2</v>
      </c>
      <c r="W862">
        <v>1</v>
      </c>
      <c r="X862">
        <v>1</v>
      </c>
      <c r="Y862">
        <v>2</v>
      </c>
      <c r="Z862">
        <v>0</v>
      </c>
      <c r="AA862">
        <v>2</v>
      </c>
      <c r="AB862">
        <v>1</v>
      </c>
      <c r="AC862">
        <v>0</v>
      </c>
      <c r="AD862">
        <v>1</v>
      </c>
      <c r="AE862">
        <v>1</v>
      </c>
      <c r="AF862">
        <v>2</v>
      </c>
      <c r="AG862">
        <v>0</v>
      </c>
      <c r="AH862">
        <v>23.922000000000001</v>
      </c>
    </row>
    <row r="863" spans="1:34">
      <c r="A863" t="s">
        <v>3710</v>
      </c>
      <c r="B863" s="5" t="str">
        <f>VLOOKUP(C863,[1]Sheet1!$C$2:$D$4112,2,FALSE)</f>
        <v>cell wall and cell processes</v>
      </c>
      <c r="C863" t="s">
        <v>3713</v>
      </c>
      <c r="D863" t="s">
        <v>3711</v>
      </c>
      <c r="E863" t="s">
        <v>3712</v>
      </c>
      <c r="F863">
        <v>25.056000000000001</v>
      </c>
      <c r="G863">
        <v>45.3</v>
      </c>
      <c r="H863">
        <v>21.99728</v>
      </c>
      <c r="I863">
        <v>19.515339999999998</v>
      </c>
      <c r="J863">
        <v>21.426290000000002</v>
      </c>
      <c r="K863">
        <v>21.704170000000001</v>
      </c>
      <c r="L863">
        <v>23.00667</v>
      </c>
      <c r="M863">
        <v>23.444299999999998</v>
      </c>
      <c r="N863">
        <v>18.723330000000001</v>
      </c>
      <c r="O863">
        <v>22.11788</v>
      </c>
      <c r="P863">
        <v>20.644120000000001</v>
      </c>
      <c r="Q863">
        <v>22.05735</v>
      </c>
      <c r="R863">
        <v>23.260120000000001</v>
      </c>
      <c r="S863">
        <v>22.033989999999999</v>
      </c>
      <c r="T863">
        <v>7</v>
      </c>
      <c r="U863">
        <v>3</v>
      </c>
      <c r="V863">
        <v>2</v>
      </c>
      <c r="W863">
        <v>6</v>
      </c>
      <c r="X863">
        <v>4</v>
      </c>
      <c r="Y863">
        <v>6</v>
      </c>
      <c r="Z863">
        <v>5</v>
      </c>
      <c r="AA863">
        <v>0</v>
      </c>
      <c r="AB863">
        <v>3</v>
      </c>
      <c r="AC863">
        <v>2</v>
      </c>
      <c r="AD863">
        <v>3</v>
      </c>
      <c r="AE863">
        <v>5</v>
      </c>
      <c r="AF863">
        <v>3</v>
      </c>
      <c r="AG863">
        <v>0</v>
      </c>
      <c r="AH863">
        <v>60.116999999999997</v>
      </c>
    </row>
    <row r="864" spans="1:34">
      <c r="A864" t="s">
        <v>3714</v>
      </c>
      <c r="B864" s="5" t="str">
        <f>VLOOKUP(C864,[1]Sheet1!$C$2:$D$4112,2,FALSE)</f>
        <v>intermediary metabolism and respiration</v>
      </c>
      <c r="C864" t="s">
        <v>3717</v>
      </c>
      <c r="D864" t="s">
        <v>3715</v>
      </c>
      <c r="E864" t="s">
        <v>3716</v>
      </c>
      <c r="F864">
        <v>87.313999999999993</v>
      </c>
      <c r="G864">
        <v>38.200000000000003</v>
      </c>
      <c r="H864">
        <v>24.202169999999999</v>
      </c>
      <c r="I864">
        <v>22.88409</v>
      </c>
      <c r="J864">
        <v>24.55368</v>
      </c>
      <c r="K864">
        <v>25.42672</v>
      </c>
      <c r="L864">
        <v>22.040900000000001</v>
      </c>
      <c r="M864">
        <v>23.992830000000001</v>
      </c>
      <c r="N864">
        <v>20.961980000000001</v>
      </c>
      <c r="O864">
        <v>24.50731</v>
      </c>
      <c r="P864">
        <v>23.468990000000002</v>
      </c>
      <c r="Q864">
        <v>21.908519999999999</v>
      </c>
      <c r="R864">
        <v>23.25825</v>
      </c>
      <c r="S864">
        <v>23.182829999999999</v>
      </c>
      <c r="T864">
        <v>19</v>
      </c>
      <c r="U864">
        <v>6</v>
      </c>
      <c r="V864">
        <v>6</v>
      </c>
      <c r="W864">
        <v>12</v>
      </c>
      <c r="X864">
        <v>10</v>
      </c>
      <c r="Y864">
        <v>10</v>
      </c>
      <c r="Z864">
        <v>8</v>
      </c>
      <c r="AA864">
        <v>2</v>
      </c>
      <c r="AB864">
        <v>8</v>
      </c>
      <c r="AC864">
        <v>4</v>
      </c>
      <c r="AD864">
        <v>5</v>
      </c>
      <c r="AE864">
        <v>11</v>
      </c>
      <c r="AF864">
        <v>12</v>
      </c>
      <c r="AG864">
        <v>0</v>
      </c>
      <c r="AH864">
        <v>101.36</v>
      </c>
    </row>
    <row r="865" spans="1:34">
      <c r="A865" t="s">
        <v>3718</v>
      </c>
      <c r="B865" s="5" t="str">
        <f>VLOOKUP(C865,[1]Sheet1!$C$2:$D$4112,2,FALSE)</f>
        <v>intermediary metabolism and respiration</v>
      </c>
      <c r="C865" t="s">
        <v>3721</v>
      </c>
      <c r="D865" t="s">
        <v>3719</v>
      </c>
      <c r="E865" t="s">
        <v>3720</v>
      </c>
      <c r="F865">
        <v>38.393000000000001</v>
      </c>
      <c r="G865">
        <v>30.8</v>
      </c>
      <c r="H865">
        <v>20.522870000000001</v>
      </c>
      <c r="I865">
        <v>20.679600000000001</v>
      </c>
      <c r="J865">
        <v>20.70176</v>
      </c>
      <c r="K865">
        <v>22.573619999999998</v>
      </c>
      <c r="L865">
        <v>21.967369999999999</v>
      </c>
      <c r="M865">
        <v>21.904779999999999</v>
      </c>
      <c r="N865">
        <v>18.514209999999999</v>
      </c>
      <c r="O865">
        <v>21.774509999999999</v>
      </c>
      <c r="P865">
        <v>18.773060000000001</v>
      </c>
      <c r="Q865">
        <v>21.365120000000001</v>
      </c>
      <c r="R865">
        <v>21.066179999999999</v>
      </c>
      <c r="S865">
        <v>20.276959999999999</v>
      </c>
      <c r="T865">
        <v>8</v>
      </c>
      <c r="U865">
        <v>1</v>
      </c>
      <c r="V865">
        <v>1</v>
      </c>
      <c r="W865">
        <v>4</v>
      </c>
      <c r="X865">
        <v>6</v>
      </c>
      <c r="Y865">
        <v>3</v>
      </c>
      <c r="Z865">
        <v>4</v>
      </c>
      <c r="AA865">
        <v>0</v>
      </c>
      <c r="AB865">
        <v>3</v>
      </c>
      <c r="AC865">
        <v>0</v>
      </c>
      <c r="AD865">
        <v>3</v>
      </c>
      <c r="AE865">
        <v>3</v>
      </c>
      <c r="AF865">
        <v>3</v>
      </c>
      <c r="AG865">
        <v>0</v>
      </c>
      <c r="AH865">
        <v>22.632000000000001</v>
      </c>
    </row>
    <row r="866" spans="1:34">
      <c r="A866" t="s">
        <v>3722</v>
      </c>
      <c r="B866" s="5" t="str">
        <f>VLOOKUP(C866,[1]Sheet1!$C$2:$D$4112,2,FALSE)</f>
        <v>intermediary metabolism and respiration</v>
      </c>
      <c r="C866" t="s">
        <v>3725</v>
      </c>
      <c r="D866" t="s">
        <v>3723</v>
      </c>
      <c r="E866" t="s">
        <v>3724</v>
      </c>
      <c r="F866">
        <v>57.52</v>
      </c>
      <c r="G866">
        <v>42.6</v>
      </c>
      <c r="H866">
        <v>23.604220000000002</v>
      </c>
      <c r="I866">
        <v>19.049299999999999</v>
      </c>
      <c r="J866">
        <v>24.444240000000001</v>
      </c>
      <c r="K866">
        <v>23.20036</v>
      </c>
      <c r="L866">
        <v>17.265219999999999</v>
      </c>
      <c r="M866">
        <v>23.644169999999999</v>
      </c>
      <c r="N866">
        <v>20.173860000000001</v>
      </c>
      <c r="O866">
        <v>23.348269999999999</v>
      </c>
      <c r="P866">
        <v>23.631119999999999</v>
      </c>
      <c r="Q866">
        <v>23.788650000000001</v>
      </c>
      <c r="R866">
        <v>22.867570000000001</v>
      </c>
      <c r="S866">
        <v>23.138349999999999</v>
      </c>
      <c r="T866">
        <v>13</v>
      </c>
      <c r="U866">
        <v>3</v>
      </c>
      <c r="V866">
        <v>3</v>
      </c>
      <c r="W866">
        <v>7</v>
      </c>
      <c r="X866">
        <v>6</v>
      </c>
      <c r="Y866">
        <v>2</v>
      </c>
      <c r="Z866">
        <v>4</v>
      </c>
      <c r="AA866">
        <v>1</v>
      </c>
      <c r="AB866">
        <v>7</v>
      </c>
      <c r="AC866">
        <v>3</v>
      </c>
      <c r="AD866">
        <v>7</v>
      </c>
      <c r="AE866">
        <v>4</v>
      </c>
      <c r="AF866">
        <v>5</v>
      </c>
      <c r="AG866">
        <v>0</v>
      </c>
      <c r="AH866">
        <v>116.34</v>
      </c>
    </row>
    <row r="867" spans="1:34">
      <c r="A867" t="s">
        <v>3726</v>
      </c>
      <c r="B867" s="5" t="s">
        <v>1329</v>
      </c>
      <c r="C867" t="s">
        <v>3729</v>
      </c>
      <c r="D867" t="s">
        <v>3727</v>
      </c>
      <c r="E867" t="s">
        <v>3728</v>
      </c>
      <c r="F867">
        <v>31.013999999999999</v>
      </c>
      <c r="G867">
        <v>70.8</v>
      </c>
      <c r="H867">
        <v>26.99118</v>
      </c>
      <c r="I867">
        <v>25.80294</v>
      </c>
      <c r="J867">
        <v>26.399090000000001</v>
      </c>
      <c r="K867">
        <v>26.268280000000001</v>
      </c>
      <c r="L867">
        <v>27.744389999999999</v>
      </c>
      <c r="M867">
        <v>26.582909999999998</v>
      </c>
      <c r="N867">
        <v>25.506789999999999</v>
      </c>
      <c r="O867">
        <v>26.426829999999999</v>
      </c>
      <c r="P867">
        <v>25.625219999999999</v>
      </c>
      <c r="Q867">
        <v>26.882269999999998</v>
      </c>
      <c r="R867">
        <v>26.601019999999998</v>
      </c>
      <c r="S867">
        <v>26.17868</v>
      </c>
      <c r="T867">
        <v>23</v>
      </c>
      <c r="U867">
        <v>19</v>
      </c>
      <c r="V867">
        <v>12</v>
      </c>
      <c r="W867">
        <v>22</v>
      </c>
      <c r="X867">
        <v>15</v>
      </c>
      <c r="Y867">
        <v>19</v>
      </c>
      <c r="Z867">
        <v>19</v>
      </c>
      <c r="AA867">
        <v>13</v>
      </c>
      <c r="AB867">
        <v>14</v>
      </c>
      <c r="AC867">
        <v>16</v>
      </c>
      <c r="AD867">
        <v>9</v>
      </c>
      <c r="AE867">
        <v>22</v>
      </c>
      <c r="AF867">
        <v>20</v>
      </c>
      <c r="AG867">
        <v>0</v>
      </c>
      <c r="AH867">
        <v>188.61</v>
      </c>
    </row>
    <row r="868" spans="1:34">
      <c r="A868" t="s">
        <v>3730</v>
      </c>
      <c r="B868" s="5" t="str">
        <f>VLOOKUP(C868,[1]Sheet1!$C$2:$D$4112,2,FALSE)</f>
        <v>intermediary metabolism and respiration</v>
      </c>
      <c r="C868" t="s">
        <v>3733</v>
      </c>
      <c r="D868" t="s">
        <v>3731</v>
      </c>
      <c r="E868" t="s">
        <v>3732</v>
      </c>
      <c r="F868">
        <v>54.866</v>
      </c>
      <c r="G868">
        <v>38.9</v>
      </c>
      <c r="H868">
        <v>23.838650000000001</v>
      </c>
      <c r="I868">
        <v>21.709019999999999</v>
      </c>
      <c r="J868">
        <v>22.52308</v>
      </c>
      <c r="K868">
        <v>23.411960000000001</v>
      </c>
      <c r="L868">
        <v>21.56137</v>
      </c>
      <c r="M868">
        <v>22.872509999999998</v>
      </c>
      <c r="N868">
        <v>21.059470000000001</v>
      </c>
      <c r="O868">
        <v>23.86467</v>
      </c>
      <c r="P868">
        <v>21.799980000000001</v>
      </c>
      <c r="Q868">
        <v>22.375679999999999</v>
      </c>
      <c r="R868">
        <v>21.097190000000001</v>
      </c>
      <c r="S868">
        <v>21.65849</v>
      </c>
      <c r="T868">
        <v>12</v>
      </c>
      <c r="U868">
        <v>2</v>
      </c>
      <c r="V868">
        <v>3</v>
      </c>
      <c r="W868">
        <v>6</v>
      </c>
      <c r="X868">
        <v>6</v>
      </c>
      <c r="Y868">
        <v>9</v>
      </c>
      <c r="Z868">
        <v>4</v>
      </c>
      <c r="AA868">
        <v>2</v>
      </c>
      <c r="AB868">
        <v>3</v>
      </c>
      <c r="AC868">
        <v>3</v>
      </c>
      <c r="AD868">
        <v>4</v>
      </c>
      <c r="AE868">
        <v>6</v>
      </c>
      <c r="AF868">
        <v>2</v>
      </c>
      <c r="AG868">
        <v>0</v>
      </c>
      <c r="AH868">
        <v>63.186999999999998</v>
      </c>
    </row>
    <row r="869" spans="1:34">
      <c r="A869" t="s">
        <v>3734</v>
      </c>
      <c r="B869" s="5" t="str">
        <f>VLOOKUP(C869,[1]Sheet1!$C$2:$D$4112,2,FALSE)</f>
        <v>Conserved hypotheticals</v>
      </c>
      <c r="C869" t="s">
        <v>3737</v>
      </c>
      <c r="D869" t="s">
        <v>3735</v>
      </c>
      <c r="E869" t="s">
        <v>3736</v>
      </c>
      <c r="F869">
        <v>17.251000000000001</v>
      </c>
      <c r="G869">
        <v>84</v>
      </c>
      <c r="H869">
        <v>26.128979999999999</v>
      </c>
      <c r="I869">
        <v>26.561419999999998</v>
      </c>
      <c r="J869">
        <v>26.204750000000001</v>
      </c>
      <c r="K869">
        <v>23.985900000000001</v>
      </c>
      <c r="L869">
        <v>27.474679999999999</v>
      </c>
      <c r="M869">
        <v>25.751259999999998</v>
      </c>
      <c r="N869">
        <v>26.275259999999999</v>
      </c>
      <c r="O869">
        <v>25.541</v>
      </c>
      <c r="P869">
        <v>26.208210000000001</v>
      </c>
      <c r="Q869">
        <v>25.758849999999999</v>
      </c>
      <c r="R869">
        <v>27.595839999999999</v>
      </c>
      <c r="S869">
        <v>27.73686</v>
      </c>
      <c r="T869">
        <v>10</v>
      </c>
      <c r="U869">
        <v>8</v>
      </c>
      <c r="V869">
        <v>7</v>
      </c>
      <c r="W869">
        <v>9</v>
      </c>
      <c r="X869">
        <v>8</v>
      </c>
      <c r="Y869">
        <v>8</v>
      </c>
      <c r="Z869">
        <v>8</v>
      </c>
      <c r="AA869">
        <v>8</v>
      </c>
      <c r="AB869">
        <v>7</v>
      </c>
      <c r="AC869">
        <v>8</v>
      </c>
      <c r="AD869">
        <v>5</v>
      </c>
      <c r="AE869">
        <v>9</v>
      </c>
      <c r="AF869">
        <v>8</v>
      </c>
      <c r="AG869">
        <v>0</v>
      </c>
      <c r="AH869">
        <v>155.44</v>
      </c>
    </row>
    <row r="870" spans="1:34">
      <c r="A870" t="s">
        <v>3738</v>
      </c>
      <c r="B870" s="5" t="str">
        <f>VLOOKUP(C870,[1]Sheet1!$C$2:$D$4112,2,FALSE)</f>
        <v>intermediary metabolism and respiration</v>
      </c>
      <c r="C870" t="s">
        <v>3741</v>
      </c>
      <c r="D870" t="s">
        <v>3739</v>
      </c>
      <c r="E870" t="s">
        <v>3740</v>
      </c>
      <c r="F870">
        <v>32.151000000000003</v>
      </c>
      <c r="G870">
        <v>21.7</v>
      </c>
      <c r="H870">
        <v>22.552389999999999</v>
      </c>
      <c r="I870">
        <v>19.606030000000001</v>
      </c>
      <c r="J870">
        <v>22.409040000000001</v>
      </c>
      <c r="K870">
        <v>21.98471</v>
      </c>
      <c r="L870">
        <v>17.615300000000001</v>
      </c>
      <c r="M870">
        <v>21.471499999999999</v>
      </c>
      <c r="N870">
        <v>21.989360000000001</v>
      </c>
      <c r="O870">
        <v>21.26247</v>
      </c>
      <c r="P870">
        <v>22.106390000000001</v>
      </c>
      <c r="Q870">
        <v>20.040410000000001</v>
      </c>
      <c r="R870">
        <v>21.22128</v>
      </c>
      <c r="S870">
        <v>19.106619999999999</v>
      </c>
      <c r="T870">
        <v>3</v>
      </c>
      <c r="U870">
        <v>2</v>
      </c>
      <c r="V870">
        <v>1</v>
      </c>
      <c r="W870">
        <v>1</v>
      </c>
      <c r="X870">
        <v>3</v>
      </c>
      <c r="Y870">
        <v>1</v>
      </c>
      <c r="Z870">
        <v>3</v>
      </c>
      <c r="AA870">
        <v>2</v>
      </c>
      <c r="AB870">
        <v>2</v>
      </c>
      <c r="AC870">
        <v>1</v>
      </c>
      <c r="AD870">
        <v>1</v>
      </c>
      <c r="AE870">
        <v>3</v>
      </c>
      <c r="AF870">
        <v>0</v>
      </c>
      <c r="AG870">
        <v>0</v>
      </c>
      <c r="AH870">
        <v>13.673</v>
      </c>
    </row>
    <row r="871" spans="1:34">
      <c r="A871" t="s">
        <v>3742</v>
      </c>
      <c r="B871" s="5" t="str">
        <f>VLOOKUP(C871,[1]Sheet1!$C$2:$D$4112,2,FALSE)</f>
        <v>virulence, detoxification and adaptation</v>
      </c>
      <c r="C871" t="s">
        <v>3745</v>
      </c>
      <c r="D871" t="s">
        <v>3743</v>
      </c>
      <c r="E871" t="s">
        <v>3744</v>
      </c>
      <c r="F871">
        <v>10.439</v>
      </c>
      <c r="G871">
        <v>44.8</v>
      </c>
      <c r="H871">
        <v>18.378869999999999</v>
      </c>
      <c r="I871">
        <v>19.57273</v>
      </c>
      <c r="J871">
        <v>19.8141</v>
      </c>
      <c r="K871">
        <v>19.164870000000001</v>
      </c>
      <c r="L871">
        <v>20.370609999999999</v>
      </c>
      <c r="M871">
        <v>18.340299999999999</v>
      </c>
      <c r="N871">
        <v>19.462579999999999</v>
      </c>
      <c r="O871">
        <v>19.478660000000001</v>
      </c>
      <c r="P871">
        <v>19.52392</v>
      </c>
      <c r="Q871">
        <v>19.897069999999999</v>
      </c>
      <c r="R871">
        <v>23.710830000000001</v>
      </c>
      <c r="S871">
        <v>20.015630000000002</v>
      </c>
      <c r="T871">
        <v>3</v>
      </c>
      <c r="U871">
        <v>0</v>
      </c>
      <c r="V871">
        <v>1</v>
      </c>
      <c r="W871">
        <v>1</v>
      </c>
      <c r="X871">
        <v>0</v>
      </c>
      <c r="Y871">
        <v>3</v>
      </c>
      <c r="Z871">
        <v>0</v>
      </c>
      <c r="AA871">
        <v>1</v>
      </c>
      <c r="AB871">
        <v>0</v>
      </c>
      <c r="AC871">
        <v>0</v>
      </c>
      <c r="AD871">
        <v>0</v>
      </c>
      <c r="AE871">
        <v>2</v>
      </c>
      <c r="AF871">
        <v>2</v>
      </c>
      <c r="AG871">
        <v>0</v>
      </c>
      <c r="AH871">
        <v>41.887</v>
      </c>
    </row>
    <row r="872" spans="1:34">
      <c r="A872" t="s">
        <v>3746</v>
      </c>
      <c r="B872" s="5" t="str">
        <f>VLOOKUP(C872,[1]Sheet1!$C$2:$D$4112,2,FALSE)</f>
        <v>Conserved hypotheticals</v>
      </c>
      <c r="C872" t="s">
        <v>3747</v>
      </c>
      <c r="D872" t="s">
        <v>287</v>
      </c>
      <c r="E872" t="s">
        <v>288</v>
      </c>
      <c r="F872">
        <v>29.241</v>
      </c>
      <c r="G872">
        <v>44.3</v>
      </c>
      <c r="H872">
        <v>22.762740000000001</v>
      </c>
      <c r="I872">
        <v>22.49568</v>
      </c>
      <c r="J872">
        <v>22.792000000000002</v>
      </c>
      <c r="K872">
        <v>23.05986</v>
      </c>
      <c r="L872">
        <v>21.608650000000001</v>
      </c>
      <c r="M872">
        <v>22.629760000000001</v>
      </c>
      <c r="N872">
        <v>20.715409999999999</v>
      </c>
      <c r="O872">
        <v>22.452539999999999</v>
      </c>
      <c r="P872">
        <v>23.131740000000001</v>
      </c>
      <c r="Q872">
        <v>21.988050000000001</v>
      </c>
      <c r="R872">
        <v>17.989740000000001</v>
      </c>
      <c r="S872">
        <v>17.71829</v>
      </c>
      <c r="T872">
        <v>6</v>
      </c>
      <c r="U872">
        <v>2</v>
      </c>
      <c r="V872">
        <v>2</v>
      </c>
      <c r="W872">
        <v>3</v>
      </c>
      <c r="X872">
        <v>5</v>
      </c>
      <c r="Y872">
        <v>2</v>
      </c>
      <c r="Z872">
        <v>3</v>
      </c>
      <c r="AA872">
        <v>1</v>
      </c>
      <c r="AB872">
        <v>3</v>
      </c>
      <c r="AC872">
        <v>3</v>
      </c>
      <c r="AD872">
        <v>2</v>
      </c>
      <c r="AE872">
        <v>1</v>
      </c>
      <c r="AF872">
        <v>1</v>
      </c>
      <c r="AG872">
        <v>0</v>
      </c>
      <c r="AH872">
        <v>16.219000000000001</v>
      </c>
    </row>
    <row r="873" spans="1:34">
      <c r="A873" t="s">
        <v>3748</v>
      </c>
      <c r="B873" s="5" t="str">
        <f>VLOOKUP(C873,[1]Sheet1!$C$2:$D$4112,2,FALSE)</f>
        <v>intermediary metabolism and respiration</v>
      </c>
      <c r="C873" t="s">
        <v>3751</v>
      </c>
      <c r="D873" t="s">
        <v>3749</v>
      </c>
      <c r="E873" t="s">
        <v>3750</v>
      </c>
      <c r="F873">
        <v>49.718000000000004</v>
      </c>
      <c r="G873">
        <v>29.8</v>
      </c>
      <c r="H873">
        <v>24.28107</v>
      </c>
      <c r="I873">
        <v>24.337759999999999</v>
      </c>
      <c r="J873">
        <v>25.75384</v>
      </c>
      <c r="K873">
        <v>24.828569999999999</v>
      </c>
      <c r="L873">
        <v>16.870429999999999</v>
      </c>
      <c r="M873">
        <v>23.821429999999999</v>
      </c>
      <c r="N873">
        <v>23.119150000000001</v>
      </c>
      <c r="O873">
        <v>23.51051</v>
      </c>
      <c r="P873">
        <v>24.514430000000001</v>
      </c>
      <c r="Q873">
        <v>23.14602</v>
      </c>
      <c r="R873">
        <v>22.12884</v>
      </c>
      <c r="S873">
        <v>24.74165</v>
      </c>
      <c r="T873">
        <v>7</v>
      </c>
      <c r="U873">
        <v>4</v>
      </c>
      <c r="V873">
        <v>3</v>
      </c>
      <c r="W873">
        <v>4</v>
      </c>
      <c r="X873">
        <v>4</v>
      </c>
      <c r="Y873">
        <v>3</v>
      </c>
      <c r="Z873">
        <v>3</v>
      </c>
      <c r="AA873">
        <v>2</v>
      </c>
      <c r="AB873">
        <v>3</v>
      </c>
      <c r="AC873">
        <v>3</v>
      </c>
      <c r="AD873">
        <v>3</v>
      </c>
      <c r="AE873">
        <v>3</v>
      </c>
      <c r="AF873">
        <v>3</v>
      </c>
      <c r="AG873">
        <v>0</v>
      </c>
      <c r="AH873">
        <v>128.91</v>
      </c>
    </row>
    <row r="874" spans="1:34">
      <c r="A874" t="s">
        <v>3752</v>
      </c>
      <c r="B874" s="5" t="str">
        <f>VLOOKUP(C874,[1]Sheet1!$C$2:$D$4112,2,FALSE)</f>
        <v>intermediary metabolism and respiration</v>
      </c>
      <c r="C874" t="s">
        <v>3755</v>
      </c>
      <c r="D874" t="s">
        <v>3753</v>
      </c>
      <c r="E874" t="s">
        <v>3754</v>
      </c>
      <c r="F874">
        <v>30.405000000000001</v>
      </c>
      <c r="G874">
        <v>45.1</v>
      </c>
      <c r="H874">
        <v>21.873010000000001</v>
      </c>
      <c r="I874">
        <v>23.503119999999999</v>
      </c>
      <c r="J874">
        <v>23.849</v>
      </c>
      <c r="K874">
        <v>22.964600000000001</v>
      </c>
      <c r="L874">
        <v>18.41574</v>
      </c>
      <c r="M874">
        <v>23.207630000000002</v>
      </c>
      <c r="N874">
        <v>21.133500000000002</v>
      </c>
      <c r="O874">
        <v>21.521329999999999</v>
      </c>
      <c r="P874">
        <v>22.469860000000001</v>
      </c>
      <c r="Q874">
        <v>20.995069999999998</v>
      </c>
      <c r="R874">
        <v>21.05517</v>
      </c>
      <c r="S874">
        <v>17.998660000000001</v>
      </c>
      <c r="T874">
        <v>7</v>
      </c>
      <c r="U874">
        <v>2</v>
      </c>
      <c r="V874">
        <v>3</v>
      </c>
      <c r="W874">
        <v>4</v>
      </c>
      <c r="X874">
        <v>5</v>
      </c>
      <c r="Y874">
        <v>2</v>
      </c>
      <c r="Z874">
        <v>5</v>
      </c>
      <c r="AA874">
        <v>1</v>
      </c>
      <c r="AB874">
        <v>5</v>
      </c>
      <c r="AC874">
        <v>2</v>
      </c>
      <c r="AD874">
        <v>3</v>
      </c>
      <c r="AE874">
        <v>4</v>
      </c>
      <c r="AF874">
        <v>2</v>
      </c>
      <c r="AG874">
        <v>0</v>
      </c>
      <c r="AH874">
        <v>42.698</v>
      </c>
    </row>
    <row r="875" spans="1:34">
      <c r="A875" t="s">
        <v>3756</v>
      </c>
      <c r="B875" s="5" t="str">
        <f>VLOOKUP(C875,[1]Sheet1!$C$2:$D$4112,2,FALSE)</f>
        <v>intermediary metabolism and respiration</v>
      </c>
      <c r="C875" t="s">
        <v>3759</v>
      </c>
      <c r="D875" t="s">
        <v>3757</v>
      </c>
      <c r="E875" t="s">
        <v>3758</v>
      </c>
      <c r="F875">
        <v>37.557000000000002</v>
      </c>
      <c r="G875">
        <v>43.5</v>
      </c>
      <c r="H875">
        <v>21.832059999999998</v>
      </c>
      <c r="I875">
        <v>22.526710000000001</v>
      </c>
      <c r="J875">
        <v>21.99635</v>
      </c>
      <c r="K875">
        <v>22.672149999999998</v>
      </c>
      <c r="L875">
        <v>23.213950000000001</v>
      </c>
      <c r="M875">
        <v>21.889299999999999</v>
      </c>
      <c r="N875">
        <v>22.455210000000001</v>
      </c>
      <c r="O875">
        <v>23.269279999999998</v>
      </c>
      <c r="P875">
        <v>22.708850000000002</v>
      </c>
      <c r="Q875">
        <v>20.17963</v>
      </c>
      <c r="R875">
        <v>23.011749999999999</v>
      </c>
      <c r="S875">
        <v>21.58916</v>
      </c>
      <c r="T875">
        <v>10</v>
      </c>
      <c r="U875">
        <v>5</v>
      </c>
      <c r="V875">
        <v>2</v>
      </c>
      <c r="W875">
        <v>6</v>
      </c>
      <c r="X875">
        <v>5</v>
      </c>
      <c r="Y875">
        <v>7</v>
      </c>
      <c r="Z875">
        <v>5</v>
      </c>
      <c r="AA875">
        <v>2</v>
      </c>
      <c r="AB875">
        <v>2</v>
      </c>
      <c r="AC875">
        <v>3</v>
      </c>
      <c r="AD875">
        <v>2</v>
      </c>
      <c r="AE875">
        <v>7</v>
      </c>
      <c r="AF875">
        <v>6</v>
      </c>
      <c r="AG875">
        <v>0</v>
      </c>
      <c r="AH875">
        <v>68.075999999999993</v>
      </c>
    </row>
    <row r="876" spans="1:34">
      <c r="A876" t="s">
        <v>3760</v>
      </c>
      <c r="B876" s="5" t="str">
        <f>VLOOKUP(C876,[1]Sheet1!$C$2:$D$4112,2,FALSE)</f>
        <v>Conserved hypotheticals</v>
      </c>
      <c r="C876" t="s">
        <v>3761</v>
      </c>
      <c r="D876" t="s">
        <v>318</v>
      </c>
      <c r="E876" t="s">
        <v>315</v>
      </c>
      <c r="F876">
        <v>16.344999999999999</v>
      </c>
      <c r="G876">
        <v>42.2</v>
      </c>
      <c r="H876">
        <v>20.319590000000002</v>
      </c>
      <c r="I876">
        <v>21.90371</v>
      </c>
      <c r="J876">
        <v>21.501930000000002</v>
      </c>
      <c r="K876">
        <v>23.129069999999999</v>
      </c>
      <c r="L876">
        <v>24.412089999999999</v>
      </c>
      <c r="M876">
        <v>21.95298</v>
      </c>
      <c r="N876">
        <v>20.641249999999999</v>
      </c>
      <c r="O876">
        <v>22.59544</v>
      </c>
      <c r="P876">
        <v>20.054760000000002</v>
      </c>
      <c r="Q876">
        <v>18.64836</v>
      </c>
      <c r="R876">
        <v>20.625869999999999</v>
      </c>
      <c r="S876">
        <v>20.073509999999999</v>
      </c>
      <c r="T876">
        <v>4</v>
      </c>
      <c r="U876">
        <v>2</v>
      </c>
      <c r="V876">
        <v>2</v>
      </c>
      <c r="W876">
        <v>3</v>
      </c>
      <c r="X876">
        <v>2</v>
      </c>
      <c r="Y876">
        <v>3</v>
      </c>
      <c r="Z876">
        <v>2</v>
      </c>
      <c r="AA876">
        <v>2</v>
      </c>
      <c r="AB876">
        <v>3</v>
      </c>
      <c r="AC876">
        <v>2</v>
      </c>
      <c r="AD876">
        <v>2</v>
      </c>
      <c r="AE876">
        <v>4</v>
      </c>
      <c r="AF876">
        <v>2</v>
      </c>
      <c r="AG876">
        <v>0</v>
      </c>
      <c r="AH876">
        <v>34.548000000000002</v>
      </c>
    </row>
    <row r="877" spans="1:34">
      <c r="A877" t="s">
        <v>3762</v>
      </c>
      <c r="B877" s="5" t="str">
        <f>VLOOKUP(C877,[1]Sheet1!$C$2:$D$4112,2,FALSE)</f>
        <v>lipid metabolism</v>
      </c>
      <c r="C877" t="s">
        <v>3765</v>
      </c>
      <c r="D877" t="s">
        <v>3763</v>
      </c>
      <c r="E877" t="s">
        <v>3764</v>
      </c>
      <c r="F877">
        <v>42.414000000000001</v>
      </c>
      <c r="G877">
        <v>63</v>
      </c>
      <c r="H877">
        <v>23.944939999999999</v>
      </c>
      <c r="I877">
        <v>24.9436</v>
      </c>
      <c r="J877">
        <v>24.535399999999999</v>
      </c>
      <c r="K877">
        <v>24.6554</v>
      </c>
      <c r="L877">
        <v>25.12266</v>
      </c>
      <c r="M877">
        <v>25.524059999999999</v>
      </c>
      <c r="N877">
        <v>26.144200000000001</v>
      </c>
      <c r="O877">
        <v>24.134530000000002</v>
      </c>
      <c r="P877">
        <v>25.130379999999999</v>
      </c>
      <c r="Q877">
        <v>24.38456</v>
      </c>
      <c r="R877">
        <v>25.992719999999998</v>
      </c>
      <c r="S877">
        <v>25.010010000000001</v>
      </c>
      <c r="T877">
        <v>18</v>
      </c>
      <c r="U877">
        <v>9</v>
      </c>
      <c r="V877">
        <v>9</v>
      </c>
      <c r="W877">
        <v>12</v>
      </c>
      <c r="X877">
        <v>13</v>
      </c>
      <c r="Y877">
        <v>10</v>
      </c>
      <c r="Z877">
        <v>12</v>
      </c>
      <c r="AA877">
        <v>7</v>
      </c>
      <c r="AB877">
        <v>7</v>
      </c>
      <c r="AC877">
        <v>9</v>
      </c>
      <c r="AD877">
        <v>8</v>
      </c>
      <c r="AE877">
        <v>12</v>
      </c>
      <c r="AF877">
        <v>12</v>
      </c>
      <c r="AG877">
        <v>0</v>
      </c>
      <c r="AH877">
        <v>256.2</v>
      </c>
    </row>
    <row r="878" spans="1:34">
      <c r="A878" t="s">
        <v>3766</v>
      </c>
      <c r="B878" s="5" t="str">
        <f>VLOOKUP(C878,[1]Sheet1!$C$2:$D$4112,2,FALSE)</f>
        <v>Conserved hypotheticals</v>
      </c>
      <c r="C878" t="s">
        <v>3769</v>
      </c>
      <c r="D878" t="s">
        <v>3767</v>
      </c>
      <c r="E878" t="s">
        <v>3768</v>
      </c>
      <c r="F878">
        <v>15.978999999999999</v>
      </c>
      <c r="G878">
        <v>72.8</v>
      </c>
      <c r="H878">
        <v>20.814879999999999</v>
      </c>
      <c r="I878">
        <v>20.880469999999999</v>
      </c>
      <c r="J878">
        <v>20.96162</v>
      </c>
      <c r="K878">
        <v>25.026350000000001</v>
      </c>
      <c r="L878">
        <v>22.81831</v>
      </c>
      <c r="M878">
        <v>24.471599999999999</v>
      </c>
      <c r="N878">
        <v>20.021339999999999</v>
      </c>
      <c r="O878">
        <v>25.036989999999999</v>
      </c>
      <c r="P878">
        <v>20.64386</v>
      </c>
      <c r="Q878">
        <v>24.181699999999999</v>
      </c>
      <c r="R878">
        <v>23.07855</v>
      </c>
      <c r="S878">
        <v>21.206579999999999</v>
      </c>
      <c r="T878">
        <v>7</v>
      </c>
      <c r="U878">
        <v>5</v>
      </c>
      <c r="V878">
        <v>2</v>
      </c>
      <c r="W878">
        <v>6</v>
      </c>
      <c r="X878">
        <v>4</v>
      </c>
      <c r="Y878">
        <v>6</v>
      </c>
      <c r="Z878">
        <v>2</v>
      </c>
      <c r="AA878">
        <v>2</v>
      </c>
      <c r="AB878">
        <v>4</v>
      </c>
      <c r="AC878">
        <v>2</v>
      </c>
      <c r="AD878">
        <v>4</v>
      </c>
      <c r="AE878">
        <v>6</v>
      </c>
      <c r="AF878">
        <v>4</v>
      </c>
      <c r="AG878">
        <v>0</v>
      </c>
      <c r="AH878">
        <v>55.268000000000001</v>
      </c>
    </row>
    <row r="879" spans="1:34">
      <c r="A879" t="s">
        <v>3770</v>
      </c>
      <c r="B879" s="5" t="str">
        <f>VLOOKUP(C879,[1]Sheet1!$C$2:$D$4112,2,FALSE)</f>
        <v>intermediary metabolism and respiration</v>
      </c>
      <c r="C879" t="s">
        <v>3773</v>
      </c>
      <c r="D879" t="s">
        <v>3771</v>
      </c>
      <c r="E879" t="s">
        <v>3772</v>
      </c>
      <c r="F879">
        <v>33.192999999999998</v>
      </c>
      <c r="G879">
        <v>28.7</v>
      </c>
      <c r="H879">
        <v>18.79176</v>
      </c>
      <c r="I879">
        <v>19.526309999999999</v>
      </c>
      <c r="J879">
        <v>18.888760000000001</v>
      </c>
      <c r="K879">
        <v>21.52936</v>
      </c>
      <c r="L879">
        <v>17.65532</v>
      </c>
      <c r="M879">
        <v>20.534600000000001</v>
      </c>
      <c r="N879">
        <v>19.374870000000001</v>
      </c>
      <c r="O879">
        <v>20.36975</v>
      </c>
      <c r="P879">
        <v>18.8506</v>
      </c>
      <c r="Q879">
        <v>20.359929999999999</v>
      </c>
      <c r="R879">
        <v>19.948779999999999</v>
      </c>
      <c r="S879">
        <v>18.665669999999999</v>
      </c>
      <c r="T879">
        <v>7</v>
      </c>
      <c r="U879">
        <v>2</v>
      </c>
      <c r="V879">
        <v>2</v>
      </c>
      <c r="W879">
        <v>2</v>
      </c>
      <c r="X879">
        <v>3</v>
      </c>
      <c r="Y879">
        <v>3</v>
      </c>
      <c r="Z879">
        <v>3</v>
      </c>
      <c r="AA879">
        <v>1</v>
      </c>
      <c r="AB879">
        <v>3</v>
      </c>
      <c r="AC879">
        <v>2</v>
      </c>
      <c r="AD879">
        <v>3</v>
      </c>
      <c r="AE879">
        <v>5</v>
      </c>
      <c r="AF879">
        <v>3</v>
      </c>
      <c r="AG879">
        <v>0</v>
      </c>
      <c r="AH879">
        <v>19.172999999999998</v>
      </c>
    </row>
    <row r="880" spans="1:34">
      <c r="A880" t="s">
        <v>3774</v>
      </c>
      <c r="B880" s="5" t="str">
        <f>VLOOKUP(C880,[1]Sheet1!$C$2:$D$4112,2,FALSE)</f>
        <v>Conserved hypotheticals</v>
      </c>
      <c r="C880" t="s">
        <v>3777</v>
      </c>
      <c r="D880" t="s">
        <v>3775</v>
      </c>
      <c r="E880" t="s">
        <v>3776</v>
      </c>
      <c r="F880">
        <v>40.185000000000002</v>
      </c>
      <c r="G880">
        <v>25.5</v>
      </c>
      <c r="H880">
        <v>19.821390000000001</v>
      </c>
      <c r="I880">
        <v>20.458200000000001</v>
      </c>
      <c r="J880">
        <v>17.81662</v>
      </c>
      <c r="K880">
        <v>18.014890000000001</v>
      </c>
      <c r="L880">
        <v>20.75817</v>
      </c>
      <c r="M880">
        <v>17.922840000000001</v>
      </c>
      <c r="N880">
        <v>19.486229999999999</v>
      </c>
      <c r="O880">
        <v>19.66591</v>
      </c>
      <c r="P880">
        <v>19.205960000000001</v>
      </c>
      <c r="Q880">
        <v>22.093170000000001</v>
      </c>
      <c r="R880">
        <v>23.496189999999999</v>
      </c>
      <c r="S880">
        <v>22.30686</v>
      </c>
      <c r="T880">
        <v>5</v>
      </c>
      <c r="U880">
        <v>0</v>
      </c>
      <c r="V880">
        <v>2</v>
      </c>
      <c r="W880">
        <v>0</v>
      </c>
      <c r="X880">
        <v>0</v>
      </c>
      <c r="Y880">
        <v>4</v>
      </c>
      <c r="Z880">
        <v>1</v>
      </c>
      <c r="AA880">
        <v>1</v>
      </c>
      <c r="AB880">
        <v>1</v>
      </c>
      <c r="AC880">
        <v>2</v>
      </c>
      <c r="AD880">
        <v>1</v>
      </c>
      <c r="AE880">
        <v>4</v>
      </c>
      <c r="AF880">
        <v>4</v>
      </c>
      <c r="AG880">
        <v>0</v>
      </c>
      <c r="AH880">
        <v>11.307</v>
      </c>
    </row>
    <row r="881" spans="1:34">
      <c r="A881" t="s">
        <v>3778</v>
      </c>
      <c r="B881" s="5" t="str">
        <f>VLOOKUP(C881,[1]Sheet1!$C$2:$D$4112,2,FALSE)</f>
        <v>virulence, detoxification and adaptation</v>
      </c>
      <c r="C881" t="s">
        <v>3781</v>
      </c>
      <c r="D881" t="s">
        <v>3779</v>
      </c>
      <c r="E881" t="s">
        <v>3780</v>
      </c>
      <c r="F881">
        <v>47.232999999999997</v>
      </c>
      <c r="G881">
        <v>26.8</v>
      </c>
      <c r="H881">
        <v>21.901499999999999</v>
      </c>
      <c r="I881">
        <v>19.573840000000001</v>
      </c>
      <c r="J881">
        <v>21.67107</v>
      </c>
      <c r="K881">
        <v>21.73095</v>
      </c>
      <c r="L881">
        <v>20.43939</v>
      </c>
      <c r="M881">
        <v>21.798909999999999</v>
      </c>
      <c r="N881">
        <v>20.361619999999998</v>
      </c>
      <c r="O881">
        <v>21.092289999999998</v>
      </c>
      <c r="P881">
        <v>18.380600000000001</v>
      </c>
      <c r="Q881">
        <v>21.47457</v>
      </c>
      <c r="R881">
        <v>22.458259999999999</v>
      </c>
      <c r="S881">
        <v>18.690899999999999</v>
      </c>
      <c r="T881">
        <v>6</v>
      </c>
      <c r="U881">
        <v>1</v>
      </c>
      <c r="V881">
        <v>1</v>
      </c>
      <c r="W881">
        <v>2</v>
      </c>
      <c r="X881">
        <v>2</v>
      </c>
      <c r="Y881">
        <v>5</v>
      </c>
      <c r="Z881">
        <v>2</v>
      </c>
      <c r="AA881">
        <v>0</v>
      </c>
      <c r="AB881">
        <v>2</v>
      </c>
      <c r="AC881">
        <v>1</v>
      </c>
      <c r="AD881">
        <v>2</v>
      </c>
      <c r="AE881">
        <v>3</v>
      </c>
      <c r="AF881">
        <v>0</v>
      </c>
      <c r="AG881">
        <v>0</v>
      </c>
      <c r="AH881">
        <v>20.347999999999999</v>
      </c>
    </row>
    <row r="882" spans="1:34">
      <c r="A882" t="s">
        <v>3782</v>
      </c>
      <c r="B882" s="5" t="str">
        <f>VLOOKUP(C882,[1]Sheet1!$C$2:$D$4112,2,FALSE)</f>
        <v>intermediary metabolism and respiration</v>
      </c>
      <c r="C882" t="s">
        <v>3785</v>
      </c>
      <c r="D882" t="s">
        <v>3783</v>
      </c>
      <c r="E882" t="s">
        <v>3784</v>
      </c>
      <c r="F882">
        <v>40.232999999999997</v>
      </c>
      <c r="G882">
        <v>56.1</v>
      </c>
      <c r="H882">
        <v>26.391590000000001</v>
      </c>
      <c r="I882">
        <v>26.28877</v>
      </c>
      <c r="J882">
        <v>26.216049999999999</v>
      </c>
      <c r="K882">
        <v>26.8947</v>
      </c>
      <c r="L882">
        <v>23.471969999999999</v>
      </c>
      <c r="M882">
        <v>27.54532</v>
      </c>
      <c r="N882">
        <v>26.8429</v>
      </c>
      <c r="O882">
        <v>26.769760000000002</v>
      </c>
      <c r="P882">
        <v>27.043749999999999</v>
      </c>
      <c r="Q882">
        <v>26.953939999999999</v>
      </c>
      <c r="R882">
        <v>26.624639999999999</v>
      </c>
      <c r="S882">
        <v>26.296399999999998</v>
      </c>
      <c r="T882">
        <v>14</v>
      </c>
      <c r="U882">
        <v>12</v>
      </c>
      <c r="V882">
        <v>10</v>
      </c>
      <c r="W882">
        <v>13</v>
      </c>
      <c r="X882">
        <v>9</v>
      </c>
      <c r="Y882">
        <v>11</v>
      </c>
      <c r="Z882">
        <v>10</v>
      </c>
      <c r="AA882">
        <v>6</v>
      </c>
      <c r="AB882">
        <v>9</v>
      </c>
      <c r="AC882">
        <v>8</v>
      </c>
      <c r="AD882">
        <v>7</v>
      </c>
      <c r="AE882">
        <v>11</v>
      </c>
      <c r="AF882">
        <v>12</v>
      </c>
      <c r="AG882">
        <v>0</v>
      </c>
      <c r="AH882">
        <v>243.21</v>
      </c>
    </row>
    <row r="883" spans="1:34">
      <c r="A883" t="s">
        <v>3786</v>
      </c>
      <c r="B883" s="5" t="str">
        <f>VLOOKUP(C883,[1]Sheet1!$C$2:$D$4112,2,FALSE)</f>
        <v>Conserved hypotheticals</v>
      </c>
      <c r="C883" t="s">
        <v>3789</v>
      </c>
      <c r="D883" t="s">
        <v>3787</v>
      </c>
      <c r="E883" t="s">
        <v>3788</v>
      </c>
      <c r="F883">
        <v>15.536</v>
      </c>
      <c r="G883">
        <v>46.8</v>
      </c>
      <c r="H883">
        <v>19.234089999999998</v>
      </c>
      <c r="I883">
        <v>19.751049999999999</v>
      </c>
      <c r="J883">
        <v>18.385169999999999</v>
      </c>
      <c r="K883">
        <v>17.838049999999999</v>
      </c>
      <c r="L883">
        <v>20.66084</v>
      </c>
      <c r="M883">
        <v>21.623640000000002</v>
      </c>
      <c r="N883">
        <v>20.182300000000001</v>
      </c>
      <c r="O883">
        <v>18.20045</v>
      </c>
      <c r="P883">
        <v>19.759219999999999</v>
      </c>
      <c r="Q883">
        <v>19.089089999999999</v>
      </c>
      <c r="R883">
        <v>18.860379999999999</v>
      </c>
      <c r="S883">
        <v>18.787459999999999</v>
      </c>
      <c r="T883">
        <v>3</v>
      </c>
      <c r="U883">
        <v>0</v>
      </c>
      <c r="V883">
        <v>0</v>
      </c>
      <c r="W883">
        <v>1</v>
      </c>
      <c r="X883">
        <v>1</v>
      </c>
      <c r="Y883">
        <v>3</v>
      </c>
      <c r="Z883">
        <v>2</v>
      </c>
      <c r="AA883">
        <v>0</v>
      </c>
      <c r="AB883">
        <v>0</v>
      </c>
      <c r="AC883">
        <v>1</v>
      </c>
      <c r="AD883">
        <v>0</v>
      </c>
      <c r="AE883">
        <v>1</v>
      </c>
      <c r="AF883">
        <v>1</v>
      </c>
      <c r="AG883">
        <v>0</v>
      </c>
      <c r="AH883">
        <v>6.1881000000000004</v>
      </c>
    </row>
    <row r="884" spans="1:34">
      <c r="A884" t="s">
        <v>3790</v>
      </c>
      <c r="B884" s="5" t="str">
        <f>VLOOKUP(C884,[1]Sheet1!$C$2:$D$4112,2,FALSE)</f>
        <v>lipid metabolism</v>
      </c>
      <c r="C884" t="s">
        <v>3793</v>
      </c>
      <c r="D884" t="s">
        <v>3791</v>
      </c>
      <c r="E884" t="s">
        <v>3792</v>
      </c>
      <c r="F884">
        <v>35.813000000000002</v>
      </c>
      <c r="G884">
        <v>39.5</v>
      </c>
      <c r="H884">
        <v>19.05219</v>
      </c>
      <c r="I884">
        <v>21.96</v>
      </c>
      <c r="J884">
        <v>20.841229999999999</v>
      </c>
      <c r="K884">
        <v>22.853840000000002</v>
      </c>
      <c r="L884">
        <v>21.82236</v>
      </c>
      <c r="M884">
        <v>22.036909999999999</v>
      </c>
      <c r="N884">
        <v>19.958469999999998</v>
      </c>
      <c r="O884">
        <v>22.90277</v>
      </c>
      <c r="P884">
        <v>21.615259999999999</v>
      </c>
      <c r="Q884">
        <v>22.934899999999999</v>
      </c>
      <c r="R884">
        <v>21.890080000000001</v>
      </c>
      <c r="S884">
        <v>21.572240000000001</v>
      </c>
      <c r="T884">
        <v>10</v>
      </c>
      <c r="U884">
        <v>2</v>
      </c>
      <c r="V884">
        <v>5</v>
      </c>
      <c r="W884">
        <v>8</v>
      </c>
      <c r="X884">
        <v>9</v>
      </c>
      <c r="Y884">
        <v>8</v>
      </c>
      <c r="Z884">
        <v>6</v>
      </c>
      <c r="AA884">
        <v>1</v>
      </c>
      <c r="AB884">
        <v>6</v>
      </c>
      <c r="AC884">
        <v>5</v>
      </c>
      <c r="AD884">
        <v>4</v>
      </c>
      <c r="AE884">
        <v>7</v>
      </c>
      <c r="AF884">
        <v>6</v>
      </c>
      <c r="AG884">
        <v>0</v>
      </c>
      <c r="AH884">
        <v>40.106000000000002</v>
      </c>
    </row>
    <row r="885" spans="1:34">
      <c r="A885" t="s">
        <v>3794</v>
      </c>
      <c r="B885" s="5" t="str">
        <f>VLOOKUP(C885,[1]Sheet1!$C$2:$D$4112,2,FALSE)</f>
        <v>intermediary metabolism and respiration</v>
      </c>
      <c r="C885" t="s">
        <v>3797</v>
      </c>
      <c r="D885" t="s">
        <v>3795</v>
      </c>
      <c r="E885" t="s">
        <v>3796</v>
      </c>
      <c r="F885">
        <v>47.168999999999997</v>
      </c>
      <c r="G885">
        <v>10.3</v>
      </c>
      <c r="H885">
        <v>20.124770000000002</v>
      </c>
      <c r="I885">
        <v>18.796959999999999</v>
      </c>
      <c r="J885">
        <v>20.547450000000001</v>
      </c>
      <c r="K885">
        <v>19.972950000000001</v>
      </c>
      <c r="L885">
        <v>17.699300000000001</v>
      </c>
      <c r="M885">
        <v>18.234369999999998</v>
      </c>
      <c r="N885">
        <v>20.471260000000001</v>
      </c>
      <c r="O885">
        <v>20.405930000000001</v>
      </c>
      <c r="P885">
        <v>19.95598</v>
      </c>
      <c r="Q885">
        <v>19.603300000000001</v>
      </c>
      <c r="R885">
        <v>19.778939999999999</v>
      </c>
      <c r="S885">
        <v>21.010999999999999</v>
      </c>
      <c r="T885">
        <v>4</v>
      </c>
      <c r="U885">
        <v>1</v>
      </c>
      <c r="V885">
        <v>0</v>
      </c>
      <c r="W885">
        <v>1</v>
      </c>
      <c r="X885">
        <v>4</v>
      </c>
      <c r="Y885">
        <v>2</v>
      </c>
      <c r="Z885">
        <v>2</v>
      </c>
      <c r="AA885">
        <v>0</v>
      </c>
      <c r="AB885">
        <v>2</v>
      </c>
      <c r="AC885">
        <v>1</v>
      </c>
      <c r="AD885">
        <v>2</v>
      </c>
      <c r="AE885">
        <v>2</v>
      </c>
      <c r="AF885">
        <v>1</v>
      </c>
      <c r="AG885">
        <v>0</v>
      </c>
      <c r="AH885">
        <v>47.223999999999997</v>
      </c>
    </row>
    <row r="886" spans="1:34">
      <c r="A886" t="s">
        <v>3798</v>
      </c>
      <c r="B886" s="5" t="str">
        <f>VLOOKUP(C886,[1]Sheet1!$C$2:$D$4112,2,FALSE)</f>
        <v>Regulatory proteins</v>
      </c>
      <c r="C886" t="s">
        <v>3801</v>
      </c>
      <c r="D886" t="s">
        <v>3799</v>
      </c>
      <c r="E886" t="s">
        <v>3800</v>
      </c>
      <c r="F886">
        <v>25.007999999999999</v>
      </c>
      <c r="G886">
        <v>52.8</v>
      </c>
      <c r="H886">
        <v>21.66262</v>
      </c>
      <c r="I886">
        <v>22.834009999999999</v>
      </c>
      <c r="J886">
        <v>21.7348</v>
      </c>
      <c r="K886">
        <v>21.847619999999999</v>
      </c>
      <c r="L886">
        <v>22.05003</v>
      </c>
      <c r="M886">
        <v>22.596350000000001</v>
      </c>
      <c r="N886">
        <v>22.093810000000001</v>
      </c>
      <c r="O886">
        <v>23.291229999999999</v>
      </c>
      <c r="P886">
        <v>21.670680000000001</v>
      </c>
      <c r="Q886">
        <v>23.729310000000002</v>
      </c>
      <c r="R886">
        <v>22.90108</v>
      </c>
      <c r="S886">
        <v>22.097549999999998</v>
      </c>
      <c r="T886">
        <v>9</v>
      </c>
      <c r="U886">
        <v>5</v>
      </c>
      <c r="V886">
        <v>3</v>
      </c>
      <c r="W886">
        <v>5</v>
      </c>
      <c r="X886">
        <v>4</v>
      </c>
      <c r="Y886">
        <v>4</v>
      </c>
      <c r="Z886">
        <v>3</v>
      </c>
      <c r="AA886">
        <v>3</v>
      </c>
      <c r="AB886">
        <v>2</v>
      </c>
      <c r="AC886">
        <v>4</v>
      </c>
      <c r="AD886">
        <v>2</v>
      </c>
      <c r="AE886">
        <v>7</v>
      </c>
      <c r="AF886">
        <v>6</v>
      </c>
      <c r="AG886">
        <v>0</v>
      </c>
      <c r="AH886">
        <v>61.332999999999998</v>
      </c>
    </row>
    <row r="887" spans="1:34">
      <c r="A887" t="s">
        <v>3802</v>
      </c>
      <c r="B887" s="5" t="str">
        <f>VLOOKUP(C887,[1]Sheet1!$C$2:$D$4112,2,FALSE)</f>
        <v>Conserved hypotheticals</v>
      </c>
      <c r="C887" t="s">
        <v>3805</v>
      </c>
      <c r="D887" t="s">
        <v>3803</v>
      </c>
      <c r="E887" t="s">
        <v>3804</v>
      </c>
      <c r="F887">
        <v>17.388000000000002</v>
      </c>
      <c r="G887">
        <v>15.8</v>
      </c>
      <c r="H887">
        <v>23.671849999999999</v>
      </c>
      <c r="I887">
        <v>18.854379999999999</v>
      </c>
      <c r="J887">
        <v>22.350919999999999</v>
      </c>
      <c r="K887">
        <v>21.751480000000001</v>
      </c>
      <c r="L887">
        <v>18.21264</v>
      </c>
      <c r="M887">
        <v>18.780650000000001</v>
      </c>
      <c r="N887">
        <v>17.831939999999999</v>
      </c>
      <c r="O887">
        <v>17.98995</v>
      </c>
      <c r="P887">
        <v>18.619869999999999</v>
      </c>
      <c r="Q887">
        <v>19.238910000000001</v>
      </c>
      <c r="R887">
        <v>17.222149999999999</v>
      </c>
      <c r="S887">
        <v>22.44781</v>
      </c>
      <c r="T887">
        <v>1</v>
      </c>
      <c r="U887">
        <v>1</v>
      </c>
      <c r="V887">
        <v>0</v>
      </c>
      <c r="W887">
        <v>1</v>
      </c>
      <c r="X887">
        <v>1</v>
      </c>
      <c r="Y887">
        <v>0</v>
      </c>
      <c r="Z887">
        <v>0</v>
      </c>
      <c r="AA887">
        <v>1</v>
      </c>
      <c r="AB887">
        <v>0</v>
      </c>
      <c r="AC887">
        <v>1</v>
      </c>
      <c r="AD887">
        <v>1</v>
      </c>
      <c r="AE887">
        <v>0</v>
      </c>
      <c r="AF887">
        <v>1</v>
      </c>
      <c r="AG887">
        <v>0</v>
      </c>
      <c r="AH887">
        <v>6.1167999999999996</v>
      </c>
    </row>
    <row r="888" spans="1:34">
      <c r="A888" t="s">
        <v>3806</v>
      </c>
      <c r="B888" s="5" t="str">
        <f>VLOOKUP(C888,[1]Sheet1!$C$2:$D$4112,2,FALSE)</f>
        <v>virulence, detoxification and adaptation</v>
      </c>
      <c r="C888" t="s">
        <v>3807</v>
      </c>
      <c r="D888" t="s">
        <v>141</v>
      </c>
      <c r="E888" t="s">
        <v>142</v>
      </c>
      <c r="F888">
        <v>39.296999999999997</v>
      </c>
      <c r="G888">
        <v>11.5</v>
      </c>
      <c r="H888">
        <v>23.186039999999998</v>
      </c>
      <c r="I888">
        <v>19.385020000000001</v>
      </c>
      <c r="J888">
        <v>23.011610000000001</v>
      </c>
      <c r="K888">
        <v>22.64059</v>
      </c>
      <c r="L888">
        <v>17.063800000000001</v>
      </c>
      <c r="M888">
        <v>22.381019999999999</v>
      </c>
      <c r="N888">
        <v>19.754100000000001</v>
      </c>
      <c r="O888">
        <v>18.145309999999998</v>
      </c>
      <c r="P888">
        <v>18.59881</v>
      </c>
      <c r="Q888">
        <v>19.512589999999999</v>
      </c>
      <c r="R888">
        <v>19.290780000000002</v>
      </c>
      <c r="S888">
        <v>18.823979999999999</v>
      </c>
      <c r="T888">
        <v>2</v>
      </c>
      <c r="U888">
        <v>2</v>
      </c>
      <c r="V888">
        <v>1</v>
      </c>
      <c r="W888">
        <v>2</v>
      </c>
      <c r="X888">
        <v>2</v>
      </c>
      <c r="Y888">
        <v>0</v>
      </c>
      <c r="Z888">
        <v>2</v>
      </c>
      <c r="AA888">
        <v>0</v>
      </c>
      <c r="AB888">
        <v>0</v>
      </c>
      <c r="AC888">
        <v>1</v>
      </c>
      <c r="AD888">
        <v>0</v>
      </c>
      <c r="AE888">
        <v>1</v>
      </c>
      <c r="AF888">
        <v>0</v>
      </c>
      <c r="AG888">
        <v>0</v>
      </c>
      <c r="AH888">
        <v>12.321</v>
      </c>
    </row>
    <row r="889" spans="1:34">
      <c r="A889" t="s">
        <v>3808</v>
      </c>
      <c r="B889" s="5" t="str">
        <f>VLOOKUP(C889,[1]Sheet1!$C$2:$D$4112,2,FALSE)</f>
        <v>Conserved hypotheticals</v>
      </c>
      <c r="C889" t="s">
        <v>3811</v>
      </c>
      <c r="D889" t="s">
        <v>3809</v>
      </c>
      <c r="E889" t="s">
        <v>3810</v>
      </c>
      <c r="F889">
        <v>39.058999999999997</v>
      </c>
      <c r="G889">
        <v>27.7</v>
      </c>
      <c r="H889">
        <v>21.782450000000001</v>
      </c>
      <c r="I889">
        <v>19.723749999999999</v>
      </c>
      <c r="J889">
        <v>21.623059999999999</v>
      </c>
      <c r="K889">
        <v>22.71865</v>
      </c>
      <c r="L889">
        <v>18.280280000000001</v>
      </c>
      <c r="M889">
        <v>22.341180000000001</v>
      </c>
      <c r="N889">
        <v>22.190270000000002</v>
      </c>
      <c r="O889">
        <v>21.32734</v>
      </c>
      <c r="P889">
        <v>19.24475</v>
      </c>
      <c r="Q889">
        <v>21.420030000000001</v>
      </c>
      <c r="R889">
        <v>21.452670000000001</v>
      </c>
      <c r="S889">
        <v>17.287610000000001</v>
      </c>
      <c r="T889">
        <v>6</v>
      </c>
      <c r="U889">
        <v>2</v>
      </c>
      <c r="V889">
        <v>1</v>
      </c>
      <c r="W889">
        <v>3</v>
      </c>
      <c r="X889">
        <v>5</v>
      </c>
      <c r="Y889">
        <v>1</v>
      </c>
      <c r="Z889">
        <v>4</v>
      </c>
      <c r="AA889">
        <v>2</v>
      </c>
      <c r="AB889">
        <v>2</v>
      </c>
      <c r="AC889">
        <v>2</v>
      </c>
      <c r="AD889">
        <v>2</v>
      </c>
      <c r="AE889">
        <v>5</v>
      </c>
      <c r="AF889">
        <v>0</v>
      </c>
      <c r="AG889">
        <v>0</v>
      </c>
      <c r="AH889">
        <v>64.507999999999996</v>
      </c>
    </row>
    <row r="890" spans="1:34">
      <c r="A890" t="s">
        <v>3812</v>
      </c>
      <c r="B890" s="5" t="str">
        <f>VLOOKUP(C890,[1]Sheet1!$C$2:$D$4112,2,FALSE)</f>
        <v>cell wall and cell processes</v>
      </c>
      <c r="C890" t="s">
        <v>3815</v>
      </c>
      <c r="D890" t="s">
        <v>3813</v>
      </c>
      <c r="E890" t="s">
        <v>3814</v>
      </c>
      <c r="F890">
        <v>27.001999999999999</v>
      </c>
      <c r="G890">
        <v>34.6</v>
      </c>
      <c r="H890">
        <v>24.751339999999999</v>
      </c>
      <c r="I890">
        <v>24.09957</v>
      </c>
      <c r="J890">
        <v>24.59798</v>
      </c>
      <c r="K890">
        <v>25.12285</v>
      </c>
      <c r="L890">
        <v>20.953690000000002</v>
      </c>
      <c r="M890">
        <v>25.03473</v>
      </c>
      <c r="N890">
        <v>24.575310000000002</v>
      </c>
      <c r="O890">
        <v>25.86637</v>
      </c>
      <c r="P890">
        <v>23.57358</v>
      </c>
      <c r="Q890">
        <v>24.42323</v>
      </c>
      <c r="R890">
        <v>22.731110000000001</v>
      </c>
      <c r="S890">
        <v>21.181920000000002</v>
      </c>
      <c r="T890">
        <v>9</v>
      </c>
      <c r="U890">
        <v>5</v>
      </c>
      <c r="V890">
        <v>4</v>
      </c>
      <c r="W890">
        <v>5</v>
      </c>
      <c r="X890">
        <v>7</v>
      </c>
      <c r="Y890">
        <v>6</v>
      </c>
      <c r="Z890">
        <v>6</v>
      </c>
      <c r="AA890">
        <v>3</v>
      </c>
      <c r="AB890">
        <v>5</v>
      </c>
      <c r="AC890">
        <v>3</v>
      </c>
      <c r="AD890">
        <v>5</v>
      </c>
      <c r="AE890">
        <v>3</v>
      </c>
      <c r="AF890">
        <v>2</v>
      </c>
      <c r="AG890">
        <v>0</v>
      </c>
      <c r="AH890">
        <v>111.86</v>
      </c>
    </row>
    <row r="891" spans="1:34">
      <c r="A891" t="s">
        <v>3816</v>
      </c>
      <c r="B891" s="5" t="str">
        <f>VLOOKUP(C891,[1]Sheet1!$C$2:$D$4112,2,FALSE)</f>
        <v>intermediary metabolism and respiration</v>
      </c>
      <c r="C891" t="s">
        <v>3819</v>
      </c>
      <c r="D891" t="s">
        <v>3817</v>
      </c>
      <c r="E891" t="s">
        <v>3818</v>
      </c>
      <c r="F891">
        <v>11.185</v>
      </c>
      <c r="G891">
        <v>84.8</v>
      </c>
      <c r="H891">
        <v>27.160959999999999</v>
      </c>
      <c r="I891">
        <v>26.358250000000002</v>
      </c>
      <c r="J891">
        <v>26.73518</v>
      </c>
      <c r="K891">
        <v>26.981089999999998</v>
      </c>
      <c r="L891">
        <v>19.30162</v>
      </c>
      <c r="M891">
        <v>26.665330000000001</v>
      </c>
      <c r="N891">
        <v>26.580030000000001</v>
      </c>
      <c r="O891">
        <v>26.855309999999999</v>
      </c>
      <c r="P891">
        <v>27.213360000000002</v>
      </c>
      <c r="Q891">
        <v>27.429739999999999</v>
      </c>
      <c r="R891">
        <v>25.789280000000002</v>
      </c>
      <c r="S891">
        <v>24.77741</v>
      </c>
      <c r="T891">
        <v>5</v>
      </c>
      <c r="U891">
        <v>5</v>
      </c>
      <c r="V891">
        <v>5</v>
      </c>
      <c r="W891">
        <v>5</v>
      </c>
      <c r="X891">
        <v>5</v>
      </c>
      <c r="Y891">
        <v>3</v>
      </c>
      <c r="Z891">
        <v>5</v>
      </c>
      <c r="AA891">
        <v>5</v>
      </c>
      <c r="AB891">
        <v>5</v>
      </c>
      <c r="AC891">
        <v>5</v>
      </c>
      <c r="AD891">
        <v>4</v>
      </c>
      <c r="AE891">
        <v>5</v>
      </c>
      <c r="AF891">
        <v>5</v>
      </c>
      <c r="AG891">
        <v>0</v>
      </c>
      <c r="AH891">
        <v>260.52999999999997</v>
      </c>
    </row>
    <row r="892" spans="1:34">
      <c r="A892" t="s">
        <v>3820</v>
      </c>
      <c r="B892" s="5" t="str">
        <f>VLOOKUP(C892,[1]Sheet1!$C$2:$D$4112,2,FALSE)</f>
        <v>information pathways</v>
      </c>
      <c r="C892" t="s">
        <v>3823</v>
      </c>
      <c r="D892" t="s">
        <v>3821</v>
      </c>
      <c r="E892" t="s">
        <v>3822</v>
      </c>
      <c r="F892">
        <v>12.098000000000001</v>
      </c>
      <c r="G892">
        <v>50.9</v>
      </c>
      <c r="H892">
        <v>22.580290000000002</v>
      </c>
      <c r="I892">
        <v>20.49306</v>
      </c>
      <c r="J892">
        <v>22.1965</v>
      </c>
      <c r="K892">
        <v>21.858550000000001</v>
      </c>
      <c r="L892">
        <v>25.755600000000001</v>
      </c>
      <c r="M892">
        <v>22.230229999999999</v>
      </c>
      <c r="N892">
        <v>21.719919999999998</v>
      </c>
      <c r="O892">
        <v>21.470210000000002</v>
      </c>
      <c r="P892">
        <v>21.921330000000001</v>
      </c>
      <c r="Q892">
        <v>21.74567</v>
      </c>
      <c r="R892">
        <v>23.41893</v>
      </c>
      <c r="S892">
        <v>24.753789999999999</v>
      </c>
      <c r="T892">
        <v>4</v>
      </c>
      <c r="U892">
        <v>2</v>
      </c>
      <c r="V892">
        <v>2</v>
      </c>
      <c r="W892">
        <v>3</v>
      </c>
      <c r="X892">
        <v>3</v>
      </c>
      <c r="Y892">
        <v>3</v>
      </c>
      <c r="Z892">
        <v>3</v>
      </c>
      <c r="AA892">
        <v>3</v>
      </c>
      <c r="AB892">
        <v>3</v>
      </c>
      <c r="AC892">
        <v>3</v>
      </c>
      <c r="AD892">
        <v>4</v>
      </c>
      <c r="AE892">
        <v>3</v>
      </c>
      <c r="AF892">
        <v>4</v>
      </c>
      <c r="AG892">
        <v>0</v>
      </c>
      <c r="AH892">
        <v>14.542999999999999</v>
      </c>
    </row>
    <row r="893" spans="1:34">
      <c r="A893" t="s">
        <v>3824</v>
      </c>
      <c r="B893" s="5" t="str">
        <f>VLOOKUP(C893,[1]Sheet1!$C$2:$D$4112,2,FALSE)</f>
        <v>virulence, detoxification and adaptation</v>
      </c>
      <c r="C893" t="s">
        <v>3827</v>
      </c>
      <c r="D893" t="s">
        <v>3825</v>
      </c>
      <c r="E893" t="s">
        <v>3826</v>
      </c>
      <c r="F893">
        <v>8.8847000000000005</v>
      </c>
      <c r="G893">
        <v>71.2</v>
      </c>
      <c r="H893">
        <v>19.80162</v>
      </c>
      <c r="I893">
        <v>18.555720000000001</v>
      </c>
      <c r="J893">
        <v>19.941790000000001</v>
      </c>
      <c r="K893">
        <v>18.471070000000001</v>
      </c>
      <c r="L893">
        <v>21.998239999999999</v>
      </c>
      <c r="M893">
        <v>18.930319999999998</v>
      </c>
      <c r="N893">
        <v>18.216709999999999</v>
      </c>
      <c r="O893">
        <v>18.731580000000001</v>
      </c>
      <c r="P893">
        <v>18.93807</v>
      </c>
      <c r="Q893">
        <v>19.71191</v>
      </c>
      <c r="R893">
        <v>20.621230000000001</v>
      </c>
      <c r="S893">
        <v>20.38532</v>
      </c>
      <c r="T893">
        <v>4</v>
      </c>
      <c r="U893">
        <v>0</v>
      </c>
      <c r="V893">
        <v>0</v>
      </c>
      <c r="W893">
        <v>0</v>
      </c>
      <c r="X893">
        <v>0</v>
      </c>
      <c r="Y893">
        <v>4</v>
      </c>
      <c r="Z893">
        <v>0</v>
      </c>
      <c r="AA893">
        <v>2</v>
      </c>
      <c r="AB893">
        <v>0</v>
      </c>
      <c r="AC893">
        <v>2</v>
      </c>
      <c r="AD893">
        <v>0</v>
      </c>
      <c r="AE893">
        <v>3</v>
      </c>
      <c r="AF893">
        <v>3</v>
      </c>
      <c r="AG893">
        <v>0</v>
      </c>
      <c r="AH893">
        <v>13.897</v>
      </c>
    </row>
    <row r="894" spans="1:34">
      <c r="A894" t="s">
        <v>3828</v>
      </c>
      <c r="B894" s="5" t="str">
        <f>VLOOKUP(C894,[1]Sheet1!$C$2:$D$4112,2,FALSE)</f>
        <v>cell wall and cell processes</v>
      </c>
      <c r="C894" t="s">
        <v>3831</v>
      </c>
      <c r="D894" t="s">
        <v>3829</v>
      </c>
      <c r="E894" t="s">
        <v>3830</v>
      </c>
      <c r="F894">
        <v>37.953000000000003</v>
      </c>
      <c r="G894">
        <v>53.5</v>
      </c>
      <c r="H894">
        <v>25.916519999999998</v>
      </c>
      <c r="I894">
        <v>25.685040000000001</v>
      </c>
      <c r="J894">
        <v>26.086670000000002</v>
      </c>
      <c r="K894">
        <v>26.47214</v>
      </c>
      <c r="L894">
        <v>27.002389999999998</v>
      </c>
      <c r="M894">
        <v>26.731560000000002</v>
      </c>
      <c r="N894">
        <v>24.900670000000002</v>
      </c>
      <c r="O894">
        <v>26.49306</v>
      </c>
      <c r="P894">
        <v>25.310079999999999</v>
      </c>
      <c r="Q894">
        <v>27.00346</v>
      </c>
      <c r="R894">
        <v>25.6554</v>
      </c>
      <c r="S894">
        <v>25.294979999999999</v>
      </c>
      <c r="T894">
        <v>10</v>
      </c>
      <c r="U894">
        <v>8</v>
      </c>
      <c r="V894">
        <v>6</v>
      </c>
      <c r="W894">
        <v>8</v>
      </c>
      <c r="X894">
        <v>8</v>
      </c>
      <c r="Y894">
        <v>8</v>
      </c>
      <c r="Z894">
        <v>8</v>
      </c>
      <c r="AA894">
        <v>7</v>
      </c>
      <c r="AB894">
        <v>8</v>
      </c>
      <c r="AC894">
        <v>5</v>
      </c>
      <c r="AD894">
        <v>6</v>
      </c>
      <c r="AE894">
        <v>8</v>
      </c>
      <c r="AF894">
        <v>9</v>
      </c>
      <c r="AG894">
        <v>0</v>
      </c>
      <c r="AH894">
        <v>302.85000000000002</v>
      </c>
    </row>
    <row r="895" spans="1:34">
      <c r="A895" t="s">
        <v>3832</v>
      </c>
      <c r="B895" s="5" t="str">
        <f>VLOOKUP(C895,[1]Sheet1!$C$2:$D$4112,2,FALSE)</f>
        <v>intermediary metabolism and respiration</v>
      </c>
      <c r="C895" t="s">
        <v>3835</v>
      </c>
      <c r="D895" t="s">
        <v>3833</v>
      </c>
      <c r="E895" t="s">
        <v>3834</v>
      </c>
      <c r="F895">
        <v>22.251000000000001</v>
      </c>
      <c r="G895">
        <v>26.2</v>
      </c>
      <c r="H895">
        <v>17.970279999999999</v>
      </c>
      <c r="I895">
        <v>21.298159999999999</v>
      </c>
      <c r="J895">
        <v>19.45346</v>
      </c>
      <c r="K895">
        <v>18.60332</v>
      </c>
      <c r="L895">
        <v>20.430129999999998</v>
      </c>
      <c r="M895">
        <v>19.176600000000001</v>
      </c>
      <c r="N895">
        <v>20.042729999999999</v>
      </c>
      <c r="O895">
        <v>19.383559999999999</v>
      </c>
      <c r="P895">
        <v>19.115960000000001</v>
      </c>
      <c r="Q895">
        <v>19.1249</v>
      </c>
      <c r="R895">
        <v>21.28342</v>
      </c>
      <c r="S895">
        <v>19.693770000000001</v>
      </c>
      <c r="T895">
        <v>4</v>
      </c>
      <c r="U895">
        <v>1</v>
      </c>
      <c r="V895">
        <v>2</v>
      </c>
      <c r="W895">
        <v>3</v>
      </c>
      <c r="X895">
        <v>2</v>
      </c>
      <c r="Y895">
        <v>3</v>
      </c>
      <c r="Z895">
        <v>2</v>
      </c>
      <c r="AA895">
        <v>1</v>
      </c>
      <c r="AB895">
        <v>1</v>
      </c>
      <c r="AC895">
        <v>0</v>
      </c>
      <c r="AD895">
        <v>1</v>
      </c>
      <c r="AE895">
        <v>3</v>
      </c>
      <c r="AF895">
        <v>3</v>
      </c>
      <c r="AG895">
        <v>0</v>
      </c>
      <c r="AH895">
        <v>18.408000000000001</v>
      </c>
    </row>
    <row r="896" spans="1:34">
      <c r="A896" t="s">
        <v>3836</v>
      </c>
      <c r="B896" s="5" t="str">
        <f>VLOOKUP(C896,[1]Sheet1!$C$2:$D$4112,2,FALSE)</f>
        <v>cell wall and cell processes</v>
      </c>
      <c r="C896" t="s">
        <v>3839</v>
      </c>
      <c r="D896" t="s">
        <v>3837</v>
      </c>
      <c r="E896" t="s">
        <v>3838</v>
      </c>
      <c r="F896">
        <v>37.863999999999997</v>
      </c>
      <c r="G896">
        <v>51.1</v>
      </c>
      <c r="H896">
        <v>26.46086</v>
      </c>
      <c r="I896">
        <v>24.928999999999998</v>
      </c>
      <c r="J896">
        <v>26.901959999999999</v>
      </c>
      <c r="K896">
        <v>25.338170000000002</v>
      </c>
      <c r="L896">
        <v>26.633669999999999</v>
      </c>
      <c r="M896">
        <v>26.520399999999999</v>
      </c>
      <c r="N896">
        <v>25.163080000000001</v>
      </c>
      <c r="O896">
        <v>24.501000000000001</v>
      </c>
      <c r="P896">
        <v>26.626169999999998</v>
      </c>
      <c r="Q896">
        <v>24.749960000000002</v>
      </c>
      <c r="R896">
        <v>25.55283</v>
      </c>
      <c r="S896">
        <v>23.684529999999999</v>
      </c>
      <c r="T896">
        <v>10</v>
      </c>
      <c r="U896">
        <v>8</v>
      </c>
      <c r="V896">
        <v>5</v>
      </c>
      <c r="W896">
        <v>7</v>
      </c>
      <c r="X896">
        <v>6</v>
      </c>
      <c r="Y896">
        <v>6</v>
      </c>
      <c r="Z896">
        <v>8</v>
      </c>
      <c r="AA896">
        <v>6</v>
      </c>
      <c r="AB896">
        <v>5</v>
      </c>
      <c r="AC896">
        <v>5</v>
      </c>
      <c r="AD896">
        <v>5</v>
      </c>
      <c r="AE896">
        <v>10</v>
      </c>
      <c r="AF896">
        <v>7</v>
      </c>
      <c r="AG896">
        <v>0</v>
      </c>
      <c r="AH896">
        <v>147.86000000000001</v>
      </c>
    </row>
    <row r="897" spans="1:34">
      <c r="A897" t="s">
        <v>3840</v>
      </c>
      <c r="B897" s="5" t="str">
        <f>VLOOKUP(C897,[1]Sheet1!$C$2:$D$4112,2,FALSE)</f>
        <v>intermediary metabolism and respiration</v>
      </c>
      <c r="C897" t="s">
        <v>3843</v>
      </c>
      <c r="D897" t="s">
        <v>3841</v>
      </c>
      <c r="E897" t="s">
        <v>3842</v>
      </c>
      <c r="F897">
        <v>33.581000000000003</v>
      </c>
      <c r="G897">
        <v>43.6</v>
      </c>
      <c r="H897">
        <v>23.65174</v>
      </c>
      <c r="I897">
        <v>22.404599999999999</v>
      </c>
      <c r="J897">
        <v>23.309799999999999</v>
      </c>
      <c r="K897">
        <v>23.794809999999998</v>
      </c>
      <c r="L897">
        <v>21.899660000000001</v>
      </c>
      <c r="M897">
        <v>23.645150000000001</v>
      </c>
      <c r="N897">
        <v>21.997969999999999</v>
      </c>
      <c r="O897">
        <v>24.025130000000001</v>
      </c>
      <c r="P897">
        <v>23.184480000000001</v>
      </c>
      <c r="Q897">
        <v>23.404060000000001</v>
      </c>
      <c r="R897">
        <v>24.698</v>
      </c>
      <c r="S897">
        <v>22.81343</v>
      </c>
      <c r="T897">
        <v>11</v>
      </c>
      <c r="U897">
        <v>5</v>
      </c>
      <c r="V897">
        <v>2</v>
      </c>
      <c r="W897">
        <v>8</v>
      </c>
      <c r="X897">
        <v>6</v>
      </c>
      <c r="Y897">
        <v>6</v>
      </c>
      <c r="Z897">
        <v>5</v>
      </c>
      <c r="AA897">
        <v>2</v>
      </c>
      <c r="AB897">
        <v>2</v>
      </c>
      <c r="AC897">
        <v>3</v>
      </c>
      <c r="AD897">
        <v>3</v>
      </c>
      <c r="AE897">
        <v>6</v>
      </c>
      <c r="AF897">
        <v>4</v>
      </c>
      <c r="AG897">
        <v>0</v>
      </c>
      <c r="AH897">
        <v>95.224000000000004</v>
      </c>
    </row>
    <row r="898" spans="1:34">
      <c r="A898" t="s">
        <v>3844</v>
      </c>
      <c r="B898" s="5" t="str">
        <f>VLOOKUP(C898,[1]Sheet1!$C$2:$D$4112,2,FALSE)</f>
        <v>cell wall and cell processes</v>
      </c>
      <c r="C898" t="s">
        <v>3847</v>
      </c>
      <c r="D898" t="s">
        <v>3845</v>
      </c>
      <c r="E898" t="s">
        <v>3846</v>
      </c>
      <c r="F898">
        <v>34.688000000000002</v>
      </c>
      <c r="G898">
        <v>59.6</v>
      </c>
      <c r="H898">
        <v>25.177099999999999</v>
      </c>
      <c r="I898">
        <v>23.423549999999999</v>
      </c>
      <c r="J898">
        <v>24.80322</v>
      </c>
      <c r="K898">
        <v>24.505790000000001</v>
      </c>
      <c r="L898">
        <v>23.028670000000002</v>
      </c>
      <c r="M898">
        <v>24.59929</v>
      </c>
      <c r="N898">
        <v>23.306190000000001</v>
      </c>
      <c r="O898">
        <v>24.066770000000002</v>
      </c>
      <c r="P898">
        <v>24.427969999999998</v>
      </c>
      <c r="Q898">
        <v>24.022590000000001</v>
      </c>
      <c r="R898">
        <v>23.53884</v>
      </c>
      <c r="S898">
        <v>22.728210000000001</v>
      </c>
      <c r="T898">
        <v>9</v>
      </c>
      <c r="U898">
        <v>5</v>
      </c>
      <c r="V898">
        <v>6</v>
      </c>
      <c r="W898">
        <v>5</v>
      </c>
      <c r="X898">
        <v>5</v>
      </c>
      <c r="Y898">
        <v>4</v>
      </c>
      <c r="Z898">
        <v>9</v>
      </c>
      <c r="AA898">
        <v>4</v>
      </c>
      <c r="AB898">
        <v>5</v>
      </c>
      <c r="AC898">
        <v>5</v>
      </c>
      <c r="AD898">
        <v>7</v>
      </c>
      <c r="AE898">
        <v>7</v>
      </c>
      <c r="AF898">
        <v>4</v>
      </c>
      <c r="AG898">
        <v>0</v>
      </c>
      <c r="AH898">
        <v>182.41</v>
      </c>
    </row>
    <row r="899" spans="1:34">
      <c r="A899" t="s">
        <v>3848</v>
      </c>
      <c r="B899" s="5" t="str">
        <f>VLOOKUP(C899,[1]Sheet1!$C$2:$D$4112,2,FALSE)</f>
        <v>Conserved hypotheticals</v>
      </c>
      <c r="C899" t="s">
        <v>3851</v>
      </c>
      <c r="D899" t="s">
        <v>3849</v>
      </c>
      <c r="E899" t="s">
        <v>3850</v>
      </c>
      <c r="F899">
        <v>91.384</v>
      </c>
      <c r="G899">
        <v>14.6</v>
      </c>
      <c r="H899">
        <v>17.786989999999999</v>
      </c>
      <c r="I899">
        <v>19.53247</v>
      </c>
      <c r="J899">
        <v>21.10981</v>
      </c>
      <c r="K899">
        <v>22.480920000000001</v>
      </c>
      <c r="L899">
        <v>18.48856</v>
      </c>
      <c r="M899">
        <v>22.28303</v>
      </c>
      <c r="N899">
        <v>19.38702</v>
      </c>
      <c r="O899">
        <v>19.825299999999999</v>
      </c>
      <c r="P899">
        <v>19.886710000000001</v>
      </c>
      <c r="Q899">
        <v>20.06118</v>
      </c>
      <c r="R899">
        <v>19.247489999999999</v>
      </c>
      <c r="S899">
        <v>18.58548</v>
      </c>
      <c r="T899">
        <v>9</v>
      </c>
      <c r="U899">
        <v>0</v>
      </c>
      <c r="V899">
        <v>0</v>
      </c>
      <c r="W899">
        <v>2</v>
      </c>
      <c r="X899">
        <v>8</v>
      </c>
      <c r="Y899">
        <v>4</v>
      </c>
      <c r="Z899">
        <v>4</v>
      </c>
      <c r="AA899">
        <v>1</v>
      </c>
      <c r="AB899">
        <v>7</v>
      </c>
      <c r="AC899">
        <v>0</v>
      </c>
      <c r="AD899">
        <v>3</v>
      </c>
      <c r="AE899">
        <v>1</v>
      </c>
      <c r="AF899">
        <v>0</v>
      </c>
      <c r="AG899">
        <v>0</v>
      </c>
      <c r="AH899">
        <v>24.88</v>
      </c>
    </row>
    <row r="900" spans="1:34">
      <c r="A900" t="s">
        <v>3852</v>
      </c>
      <c r="B900" s="5" t="str">
        <f>VLOOKUP(C900,[1]Sheet1!$C$2:$D$4112,2,FALSE)</f>
        <v>information pathways</v>
      </c>
      <c r="C900" t="s">
        <v>3853</v>
      </c>
      <c r="D900" t="s">
        <v>290</v>
      </c>
      <c r="E900" t="s">
        <v>289</v>
      </c>
      <c r="F900">
        <v>27.03</v>
      </c>
      <c r="G900">
        <v>31</v>
      </c>
      <c r="H900">
        <v>18.237649999999999</v>
      </c>
      <c r="I900">
        <v>22.317830000000001</v>
      </c>
      <c r="J900">
        <v>17.93357</v>
      </c>
      <c r="K900">
        <v>22.577380000000002</v>
      </c>
      <c r="L900">
        <v>20.992650000000001</v>
      </c>
      <c r="M900">
        <v>21.708850000000002</v>
      </c>
      <c r="N900">
        <v>20.115079999999999</v>
      </c>
      <c r="O900">
        <v>19.13241</v>
      </c>
      <c r="P900">
        <v>20.038260000000001</v>
      </c>
      <c r="Q900">
        <v>19.880279999999999</v>
      </c>
      <c r="R900">
        <v>19.194649999999999</v>
      </c>
      <c r="S900">
        <v>18.86758</v>
      </c>
      <c r="T900">
        <v>4</v>
      </c>
      <c r="U900">
        <v>1</v>
      </c>
      <c r="V900">
        <v>2</v>
      </c>
      <c r="W900">
        <v>1</v>
      </c>
      <c r="X900">
        <v>3</v>
      </c>
      <c r="Y900">
        <v>2</v>
      </c>
      <c r="Z900">
        <v>3</v>
      </c>
      <c r="AA900">
        <v>1</v>
      </c>
      <c r="AB900">
        <v>1</v>
      </c>
      <c r="AC900">
        <v>1</v>
      </c>
      <c r="AD900">
        <v>1</v>
      </c>
      <c r="AE900">
        <v>0</v>
      </c>
      <c r="AF900">
        <v>0</v>
      </c>
      <c r="AG900">
        <v>0</v>
      </c>
      <c r="AH900">
        <v>13.005000000000001</v>
      </c>
    </row>
    <row r="901" spans="1:34">
      <c r="A901" t="s">
        <v>3854</v>
      </c>
      <c r="B901" s="5" t="str">
        <f>VLOOKUP(C901,[1]Sheet1!$C$2:$D$4112,2,FALSE)</f>
        <v>Conserved hypotheticals</v>
      </c>
      <c r="C901" t="s">
        <v>3857</v>
      </c>
      <c r="D901" t="s">
        <v>3855</v>
      </c>
      <c r="E901" t="s">
        <v>3856</v>
      </c>
      <c r="F901">
        <v>5.9146999999999998</v>
      </c>
      <c r="G901">
        <v>94.3</v>
      </c>
      <c r="H901">
        <v>26.94</v>
      </c>
      <c r="I901">
        <v>29.694959999999998</v>
      </c>
      <c r="J901">
        <v>27.063839999999999</v>
      </c>
      <c r="K901">
        <v>26.927389999999999</v>
      </c>
      <c r="L901">
        <v>27.548410000000001</v>
      </c>
      <c r="M901">
        <v>29.912279999999999</v>
      </c>
      <c r="N901">
        <v>30.00985</v>
      </c>
      <c r="O901">
        <v>27.46809</v>
      </c>
      <c r="P901">
        <v>28.983840000000001</v>
      </c>
      <c r="Q901">
        <v>29.434239999999999</v>
      </c>
      <c r="R901">
        <v>29.460979999999999</v>
      </c>
      <c r="S901">
        <v>26.918089999999999</v>
      </c>
      <c r="T901">
        <v>3</v>
      </c>
      <c r="U901">
        <v>3</v>
      </c>
      <c r="V901">
        <v>3</v>
      </c>
      <c r="W901">
        <v>3</v>
      </c>
      <c r="X901">
        <v>3</v>
      </c>
      <c r="Y901">
        <v>2</v>
      </c>
      <c r="Z901">
        <v>3</v>
      </c>
      <c r="AA901">
        <v>3</v>
      </c>
      <c r="AB901">
        <v>3</v>
      </c>
      <c r="AC901">
        <v>3</v>
      </c>
      <c r="AD901">
        <v>3</v>
      </c>
      <c r="AE901">
        <v>3</v>
      </c>
      <c r="AF901">
        <v>3</v>
      </c>
      <c r="AG901">
        <v>0</v>
      </c>
      <c r="AH901">
        <v>168.6</v>
      </c>
    </row>
    <row r="902" spans="1:34">
      <c r="A902" t="s">
        <v>3858</v>
      </c>
      <c r="B902" s="5" t="str">
        <f>VLOOKUP(C902,[1]Sheet1!$C$2:$D$4112,2,FALSE)</f>
        <v>cell wall and cell processes</v>
      </c>
      <c r="C902" t="s">
        <v>3861</v>
      </c>
      <c r="D902" t="s">
        <v>3859</v>
      </c>
      <c r="E902" t="s">
        <v>3860</v>
      </c>
      <c r="F902">
        <v>20.324000000000002</v>
      </c>
      <c r="G902">
        <v>40.1</v>
      </c>
      <c r="H902">
        <v>19.43177</v>
      </c>
      <c r="I902">
        <v>18.404409999999999</v>
      </c>
      <c r="J902">
        <v>20.0855</v>
      </c>
      <c r="K902">
        <v>20.77338</v>
      </c>
      <c r="L902">
        <v>18.041640000000001</v>
      </c>
      <c r="M902">
        <v>21.313300000000002</v>
      </c>
      <c r="N902">
        <v>19.979849999999999</v>
      </c>
      <c r="O902">
        <v>20.42634</v>
      </c>
      <c r="P902">
        <v>18.958390000000001</v>
      </c>
      <c r="Q902">
        <v>18.347729999999999</v>
      </c>
      <c r="R902">
        <v>20.37772</v>
      </c>
      <c r="S902">
        <v>18.803550000000001</v>
      </c>
      <c r="T902">
        <v>4</v>
      </c>
      <c r="U902">
        <v>1</v>
      </c>
      <c r="V902">
        <v>1</v>
      </c>
      <c r="W902">
        <v>1</v>
      </c>
      <c r="X902">
        <v>2</v>
      </c>
      <c r="Y902">
        <v>2</v>
      </c>
      <c r="Z902">
        <v>2</v>
      </c>
      <c r="AA902">
        <v>1</v>
      </c>
      <c r="AB902">
        <v>2</v>
      </c>
      <c r="AC902">
        <v>1</v>
      </c>
      <c r="AD902">
        <v>1</v>
      </c>
      <c r="AE902">
        <v>1</v>
      </c>
      <c r="AF902">
        <v>2</v>
      </c>
      <c r="AG902">
        <v>0</v>
      </c>
      <c r="AH902">
        <v>83.447000000000003</v>
      </c>
    </row>
    <row r="903" spans="1:34">
      <c r="A903" t="s">
        <v>3862</v>
      </c>
      <c r="B903" s="5" t="str">
        <f>VLOOKUP(C903,[1]Sheet1!$C$2:$D$4112,2,FALSE)</f>
        <v>information pathways</v>
      </c>
      <c r="C903" t="s">
        <v>3865</v>
      </c>
      <c r="D903" t="s">
        <v>3863</v>
      </c>
      <c r="E903" t="s">
        <v>3864</v>
      </c>
      <c r="F903">
        <v>37.893999999999998</v>
      </c>
      <c r="G903">
        <v>38.299999999999997</v>
      </c>
      <c r="H903">
        <v>20.756869999999999</v>
      </c>
      <c r="I903">
        <v>18.449470000000002</v>
      </c>
      <c r="J903">
        <v>20.73686</v>
      </c>
      <c r="K903">
        <v>21.564209999999999</v>
      </c>
      <c r="L903">
        <v>18.98095</v>
      </c>
      <c r="M903">
        <v>22.007439999999999</v>
      </c>
      <c r="N903">
        <v>18.78332</v>
      </c>
      <c r="O903">
        <v>20.760439999999999</v>
      </c>
      <c r="P903">
        <v>19.654140000000002</v>
      </c>
      <c r="Q903">
        <v>18.75939</v>
      </c>
      <c r="R903">
        <v>19.242899999999999</v>
      </c>
      <c r="S903">
        <v>17.82226</v>
      </c>
      <c r="T903">
        <v>10</v>
      </c>
      <c r="U903">
        <v>4</v>
      </c>
      <c r="V903">
        <v>2</v>
      </c>
      <c r="W903">
        <v>4</v>
      </c>
      <c r="X903">
        <v>5</v>
      </c>
      <c r="Y903">
        <v>6</v>
      </c>
      <c r="Z903">
        <v>4</v>
      </c>
      <c r="AA903">
        <v>1</v>
      </c>
      <c r="AB903">
        <v>4</v>
      </c>
      <c r="AC903">
        <v>0</v>
      </c>
      <c r="AD903">
        <v>2</v>
      </c>
      <c r="AE903">
        <v>1</v>
      </c>
      <c r="AF903">
        <v>0</v>
      </c>
      <c r="AG903">
        <v>0</v>
      </c>
      <c r="AH903">
        <v>28.622</v>
      </c>
    </row>
    <row r="904" spans="1:34">
      <c r="A904" t="s">
        <v>3866</v>
      </c>
      <c r="B904" s="5" t="str">
        <f>VLOOKUP(C904,[1]Sheet1!$C$2:$D$4112,2,FALSE)</f>
        <v>intermediary metabolism and respiration</v>
      </c>
      <c r="C904" t="s">
        <v>3869</v>
      </c>
      <c r="D904" t="s">
        <v>3867</v>
      </c>
      <c r="E904" t="s">
        <v>3868</v>
      </c>
      <c r="F904">
        <v>35.299999999999997</v>
      </c>
      <c r="G904">
        <v>44.6</v>
      </c>
      <c r="H904">
        <v>25.44171</v>
      </c>
      <c r="I904">
        <v>23.86778</v>
      </c>
      <c r="J904">
        <v>25.554849999999998</v>
      </c>
      <c r="K904">
        <v>24.136099999999999</v>
      </c>
      <c r="L904">
        <v>23.96332</v>
      </c>
      <c r="M904">
        <v>25.024159999999998</v>
      </c>
      <c r="N904">
        <v>24.453440000000001</v>
      </c>
      <c r="O904">
        <v>23.576460000000001</v>
      </c>
      <c r="P904">
        <v>25.379909999999999</v>
      </c>
      <c r="Q904">
        <v>23.658180000000002</v>
      </c>
      <c r="R904">
        <v>24.152750000000001</v>
      </c>
      <c r="S904">
        <v>24.569289999999999</v>
      </c>
      <c r="T904">
        <v>10</v>
      </c>
      <c r="U904">
        <v>4</v>
      </c>
      <c r="V904">
        <v>3</v>
      </c>
      <c r="W904">
        <v>5</v>
      </c>
      <c r="X904">
        <v>3</v>
      </c>
      <c r="Y904">
        <v>7</v>
      </c>
      <c r="Z904">
        <v>4</v>
      </c>
      <c r="AA904">
        <v>3</v>
      </c>
      <c r="AB904">
        <v>3</v>
      </c>
      <c r="AC904">
        <v>3</v>
      </c>
      <c r="AD904">
        <v>3</v>
      </c>
      <c r="AE904">
        <v>4</v>
      </c>
      <c r="AF904">
        <v>5</v>
      </c>
      <c r="AG904">
        <v>0</v>
      </c>
      <c r="AH904">
        <v>127.51</v>
      </c>
    </row>
    <row r="905" spans="1:34">
      <c r="A905" t="s">
        <v>3870</v>
      </c>
      <c r="B905" s="5" t="str">
        <f>VLOOKUP(C905,[1]Sheet1!$C$2:$D$4112,2,FALSE)</f>
        <v>virulence, detoxification and adaptation</v>
      </c>
      <c r="C905" t="s">
        <v>3873</v>
      </c>
      <c r="D905" t="s">
        <v>3871</v>
      </c>
      <c r="E905" t="s">
        <v>3872</v>
      </c>
      <c r="F905">
        <v>15.662000000000001</v>
      </c>
      <c r="G905">
        <v>25</v>
      </c>
      <c r="H905">
        <v>20.87313</v>
      </c>
      <c r="I905">
        <v>18.837980000000002</v>
      </c>
      <c r="J905">
        <v>21.03201</v>
      </c>
      <c r="K905">
        <v>20.59113</v>
      </c>
      <c r="L905">
        <v>17.239740000000001</v>
      </c>
      <c r="M905">
        <v>21.012090000000001</v>
      </c>
      <c r="N905">
        <v>18.83259</v>
      </c>
      <c r="O905">
        <v>21.139150000000001</v>
      </c>
      <c r="P905">
        <v>18.757149999999999</v>
      </c>
      <c r="Q905">
        <v>20.668240000000001</v>
      </c>
      <c r="R905">
        <v>18.628240000000002</v>
      </c>
      <c r="S905">
        <v>19.85859</v>
      </c>
      <c r="T905">
        <v>3</v>
      </c>
      <c r="U905">
        <v>2</v>
      </c>
      <c r="V905">
        <v>0</v>
      </c>
      <c r="W905">
        <v>2</v>
      </c>
      <c r="X905">
        <v>2</v>
      </c>
      <c r="Y905">
        <v>0</v>
      </c>
      <c r="Z905">
        <v>2</v>
      </c>
      <c r="AA905">
        <v>1</v>
      </c>
      <c r="AB905">
        <v>1</v>
      </c>
      <c r="AC905">
        <v>0</v>
      </c>
      <c r="AD905">
        <v>2</v>
      </c>
      <c r="AE905">
        <v>2</v>
      </c>
      <c r="AF905">
        <v>0</v>
      </c>
      <c r="AG905">
        <v>0</v>
      </c>
      <c r="AH905">
        <v>12.509</v>
      </c>
    </row>
    <row r="906" spans="1:34">
      <c r="A906" t="s">
        <v>3874</v>
      </c>
      <c r="B906" s="5" t="str">
        <f>VLOOKUP(C906,[1]Sheet1!$C$2:$D$4112,2,FALSE)</f>
        <v>lipid metabolism</v>
      </c>
      <c r="C906" t="s">
        <v>3877</v>
      </c>
      <c r="D906" t="s">
        <v>3875</v>
      </c>
      <c r="E906" t="s">
        <v>3876</v>
      </c>
      <c r="F906">
        <v>56.256</v>
      </c>
      <c r="G906">
        <v>12.7</v>
      </c>
      <c r="H906">
        <v>19.360700000000001</v>
      </c>
      <c r="I906">
        <v>18.128270000000001</v>
      </c>
      <c r="J906">
        <v>17.929189999999998</v>
      </c>
      <c r="K906">
        <v>20.152889999999999</v>
      </c>
      <c r="L906">
        <v>17.340389999999999</v>
      </c>
      <c r="M906">
        <v>20.07666</v>
      </c>
      <c r="N906">
        <v>19.223330000000001</v>
      </c>
      <c r="O906">
        <v>18.872479999999999</v>
      </c>
      <c r="P906">
        <v>19.689720000000001</v>
      </c>
      <c r="Q906">
        <v>18.843129999999999</v>
      </c>
      <c r="R906">
        <v>18.648389999999999</v>
      </c>
      <c r="S906">
        <v>19.697900000000001</v>
      </c>
      <c r="T906">
        <v>5</v>
      </c>
      <c r="U906">
        <v>2</v>
      </c>
      <c r="V906">
        <v>0</v>
      </c>
      <c r="W906">
        <v>1</v>
      </c>
      <c r="X906">
        <v>3</v>
      </c>
      <c r="Y906">
        <v>3</v>
      </c>
      <c r="Z906">
        <v>3</v>
      </c>
      <c r="AA906">
        <v>1</v>
      </c>
      <c r="AB906">
        <v>2</v>
      </c>
      <c r="AC906">
        <v>1</v>
      </c>
      <c r="AD906">
        <v>2</v>
      </c>
      <c r="AE906">
        <v>5</v>
      </c>
      <c r="AF906">
        <v>0</v>
      </c>
      <c r="AG906">
        <v>0</v>
      </c>
      <c r="AH906">
        <v>9.907</v>
      </c>
    </row>
    <row r="907" spans="1:34">
      <c r="A907" t="s">
        <v>3878</v>
      </c>
      <c r="B907" s="5" t="str">
        <f>VLOOKUP(C907,[1]Sheet1!$C$2:$D$4112,2,FALSE)</f>
        <v>Conserved hypotheticals</v>
      </c>
      <c r="C907" t="s">
        <v>3881</v>
      </c>
      <c r="D907" t="s">
        <v>3879</v>
      </c>
      <c r="E907" t="s">
        <v>3880</v>
      </c>
      <c r="F907">
        <v>34.393999999999998</v>
      </c>
      <c r="G907">
        <v>45.8</v>
      </c>
      <c r="H907">
        <v>22.433240000000001</v>
      </c>
      <c r="I907">
        <v>21.584399999999999</v>
      </c>
      <c r="J907">
        <v>22.152889999999999</v>
      </c>
      <c r="K907">
        <v>22.876449999999998</v>
      </c>
      <c r="L907">
        <v>22.242930000000001</v>
      </c>
      <c r="M907">
        <v>22.894909999999999</v>
      </c>
      <c r="N907">
        <v>19.660039999999999</v>
      </c>
      <c r="O907">
        <v>21.872070000000001</v>
      </c>
      <c r="P907">
        <v>21.45553</v>
      </c>
      <c r="Q907">
        <v>20.903379999999999</v>
      </c>
      <c r="R907">
        <v>21.194479999999999</v>
      </c>
      <c r="S907">
        <v>21.81851</v>
      </c>
      <c r="T907">
        <v>10</v>
      </c>
      <c r="U907">
        <v>4</v>
      </c>
      <c r="V907">
        <v>3</v>
      </c>
      <c r="W907">
        <v>7</v>
      </c>
      <c r="X907">
        <v>9</v>
      </c>
      <c r="Y907">
        <v>3</v>
      </c>
      <c r="Z907">
        <v>7</v>
      </c>
      <c r="AA907">
        <v>0</v>
      </c>
      <c r="AB907">
        <v>4</v>
      </c>
      <c r="AC907">
        <v>3</v>
      </c>
      <c r="AD907">
        <v>1</v>
      </c>
      <c r="AE907">
        <v>8</v>
      </c>
      <c r="AF907">
        <v>3</v>
      </c>
      <c r="AG907">
        <v>0</v>
      </c>
      <c r="AH907">
        <v>109.07</v>
      </c>
    </row>
    <row r="908" spans="1:34">
      <c r="A908" t="s">
        <v>3882</v>
      </c>
      <c r="B908" s="5" t="str">
        <f>VLOOKUP(C908,[1]Sheet1!$C$2:$D$4112,2,FALSE)</f>
        <v>Conserved hypotheticals</v>
      </c>
      <c r="C908" t="s">
        <v>3885</v>
      </c>
      <c r="D908" t="s">
        <v>3883</v>
      </c>
      <c r="E908" t="s">
        <v>3884</v>
      </c>
      <c r="F908">
        <v>8.2401</v>
      </c>
      <c r="G908">
        <v>36.799999999999997</v>
      </c>
      <c r="H908">
        <v>18.68131</v>
      </c>
      <c r="I908">
        <v>20.944140000000001</v>
      </c>
      <c r="J908">
        <v>19.83334</v>
      </c>
      <c r="K908">
        <v>19.330860000000001</v>
      </c>
      <c r="L908">
        <v>22.30566</v>
      </c>
      <c r="M908">
        <v>20.339980000000001</v>
      </c>
      <c r="N908">
        <v>20.97897</v>
      </c>
      <c r="O908">
        <v>20.216139999999999</v>
      </c>
      <c r="P908">
        <v>20.385739999999998</v>
      </c>
      <c r="Q908">
        <v>18.609770000000001</v>
      </c>
      <c r="R908">
        <v>21.265560000000001</v>
      </c>
      <c r="S908">
        <v>20.75695</v>
      </c>
      <c r="T908">
        <v>2</v>
      </c>
      <c r="U908">
        <v>1</v>
      </c>
      <c r="V908">
        <v>2</v>
      </c>
      <c r="W908">
        <v>1</v>
      </c>
      <c r="X908">
        <v>1</v>
      </c>
      <c r="Y908">
        <v>2</v>
      </c>
      <c r="Z908">
        <v>1</v>
      </c>
      <c r="AA908">
        <v>2</v>
      </c>
      <c r="AB908">
        <v>1</v>
      </c>
      <c r="AC908">
        <v>2</v>
      </c>
      <c r="AD908">
        <v>1</v>
      </c>
      <c r="AE908">
        <v>2</v>
      </c>
      <c r="AF908">
        <v>2</v>
      </c>
      <c r="AG908">
        <v>0</v>
      </c>
      <c r="AH908">
        <v>34.064999999999998</v>
      </c>
    </row>
    <row r="909" spans="1:34">
      <c r="A909" t="s">
        <v>3886</v>
      </c>
      <c r="B909" s="5" t="str">
        <f>VLOOKUP(C909,[1]Sheet1!$C$2:$D$4112,2,FALSE)</f>
        <v>Conserved hypotheticals</v>
      </c>
      <c r="C909" t="s">
        <v>3889</v>
      </c>
      <c r="D909" t="s">
        <v>3887</v>
      </c>
      <c r="E909" t="s">
        <v>3888</v>
      </c>
      <c r="F909">
        <v>16.701000000000001</v>
      </c>
      <c r="G909">
        <v>40.9</v>
      </c>
      <c r="H909">
        <v>19.262619999999998</v>
      </c>
      <c r="I909">
        <v>24.097079999999998</v>
      </c>
      <c r="J909">
        <v>17.478590000000001</v>
      </c>
      <c r="K909">
        <v>18.922049999999999</v>
      </c>
      <c r="L909">
        <v>24.943110000000001</v>
      </c>
      <c r="M909">
        <v>21.144259999999999</v>
      </c>
      <c r="N909">
        <v>23.042999999999999</v>
      </c>
      <c r="O909">
        <v>18.559200000000001</v>
      </c>
      <c r="P909">
        <v>24.669260000000001</v>
      </c>
      <c r="Q909">
        <v>19.780899999999999</v>
      </c>
      <c r="R909">
        <v>22.96069</v>
      </c>
      <c r="S909">
        <v>22.776599999999998</v>
      </c>
      <c r="T909">
        <v>4</v>
      </c>
      <c r="U909">
        <v>0</v>
      </c>
      <c r="V909">
        <v>1</v>
      </c>
      <c r="W909">
        <v>2</v>
      </c>
      <c r="X909">
        <v>1</v>
      </c>
      <c r="Y909">
        <v>2</v>
      </c>
      <c r="Z909">
        <v>2</v>
      </c>
      <c r="AA909">
        <v>2</v>
      </c>
      <c r="AB909">
        <v>1</v>
      </c>
      <c r="AC909">
        <v>3</v>
      </c>
      <c r="AD909">
        <v>0</v>
      </c>
      <c r="AE909">
        <v>4</v>
      </c>
      <c r="AF909">
        <v>2</v>
      </c>
      <c r="AG909">
        <v>0</v>
      </c>
      <c r="AH909">
        <v>80.825999999999993</v>
      </c>
    </row>
    <row r="910" spans="1:34">
      <c r="A910" t="s">
        <v>3890</v>
      </c>
      <c r="B910" s="5" t="str">
        <f>VLOOKUP(C910,[1]Sheet1!$C$2:$D$4112,2,FALSE)</f>
        <v>Conserved hypotheticals</v>
      </c>
      <c r="C910" t="s">
        <v>3893</v>
      </c>
      <c r="D910" t="s">
        <v>3891</v>
      </c>
      <c r="E910" t="s">
        <v>3892</v>
      </c>
      <c r="F910">
        <v>61.286999999999999</v>
      </c>
      <c r="G910">
        <v>44.8</v>
      </c>
      <c r="H910">
        <v>19.469429999999999</v>
      </c>
      <c r="I910">
        <v>19.76727</v>
      </c>
      <c r="J910">
        <v>20.372949999999999</v>
      </c>
      <c r="K910">
        <v>20.327839999999998</v>
      </c>
      <c r="L910">
        <v>20.571079999999998</v>
      </c>
      <c r="M910">
        <v>21.93506</v>
      </c>
      <c r="N910">
        <v>18.786519999999999</v>
      </c>
      <c r="O910">
        <v>20.439789999999999</v>
      </c>
      <c r="P910">
        <v>18.078209999999999</v>
      </c>
      <c r="Q910">
        <v>20.762550000000001</v>
      </c>
      <c r="R910">
        <v>22.46949</v>
      </c>
      <c r="S910">
        <v>19.728580000000001</v>
      </c>
      <c r="T910">
        <v>14</v>
      </c>
      <c r="U910">
        <v>3</v>
      </c>
      <c r="V910">
        <v>1</v>
      </c>
      <c r="W910">
        <v>8</v>
      </c>
      <c r="X910">
        <v>2</v>
      </c>
      <c r="Y910">
        <v>11</v>
      </c>
      <c r="Z910">
        <v>4</v>
      </c>
      <c r="AA910">
        <v>1</v>
      </c>
      <c r="AB910">
        <v>2</v>
      </c>
      <c r="AC910">
        <v>0</v>
      </c>
      <c r="AD910">
        <v>2</v>
      </c>
      <c r="AE910">
        <v>8</v>
      </c>
      <c r="AF910">
        <v>4</v>
      </c>
      <c r="AG910">
        <v>0</v>
      </c>
      <c r="AH910">
        <v>44.244</v>
      </c>
    </row>
    <row r="911" spans="1:34">
      <c r="A911" t="s">
        <v>3894</v>
      </c>
      <c r="B911" s="5" t="str">
        <f>VLOOKUP(C911,[1]Sheet1!$C$2:$D$4112,2,FALSE)</f>
        <v>cell wall and cell processes</v>
      </c>
      <c r="C911" t="s">
        <v>3897</v>
      </c>
      <c r="D911" t="s">
        <v>3895</v>
      </c>
      <c r="E911" t="s">
        <v>3896</v>
      </c>
      <c r="F911">
        <v>38.755000000000003</v>
      </c>
      <c r="G911">
        <v>58.6</v>
      </c>
      <c r="H911">
        <v>24.293479999999999</v>
      </c>
      <c r="I911">
        <v>23.781870000000001</v>
      </c>
      <c r="J911">
        <v>24.51003</v>
      </c>
      <c r="K911">
        <v>25.416609999999999</v>
      </c>
      <c r="L911">
        <v>24.34374</v>
      </c>
      <c r="M911">
        <v>25.846779999999999</v>
      </c>
      <c r="N911">
        <v>24.415710000000001</v>
      </c>
      <c r="O911">
        <v>26.00142</v>
      </c>
      <c r="P911">
        <v>23.751439999999999</v>
      </c>
      <c r="Q911">
        <v>25.114260000000002</v>
      </c>
      <c r="R911">
        <v>23.700489999999999</v>
      </c>
      <c r="S911">
        <v>23.585550000000001</v>
      </c>
      <c r="T911">
        <v>17</v>
      </c>
      <c r="U911">
        <v>9</v>
      </c>
      <c r="V911">
        <v>8</v>
      </c>
      <c r="W911">
        <v>10</v>
      </c>
      <c r="X911">
        <v>13</v>
      </c>
      <c r="Y911">
        <v>16</v>
      </c>
      <c r="Z911">
        <v>10</v>
      </c>
      <c r="AA911">
        <v>5</v>
      </c>
      <c r="AB911">
        <v>8</v>
      </c>
      <c r="AC911">
        <v>6</v>
      </c>
      <c r="AD911">
        <v>6</v>
      </c>
      <c r="AE911">
        <v>12</v>
      </c>
      <c r="AF911">
        <v>10</v>
      </c>
      <c r="AG911">
        <v>0</v>
      </c>
      <c r="AH911">
        <v>165.8</v>
      </c>
    </row>
    <row r="912" spans="1:34">
      <c r="A912" t="s">
        <v>3898</v>
      </c>
      <c r="B912" s="5" t="str">
        <f>VLOOKUP(C912,[1]Sheet1!$C$2:$D$4112,2,FALSE)</f>
        <v>lipid metabolism</v>
      </c>
      <c r="C912" t="s">
        <v>3901</v>
      </c>
      <c r="D912" t="s">
        <v>3899</v>
      </c>
      <c r="E912" t="s">
        <v>3900</v>
      </c>
      <c r="F912">
        <v>37.78</v>
      </c>
      <c r="G912">
        <v>23.6</v>
      </c>
      <c r="H912">
        <v>21.913019999999999</v>
      </c>
      <c r="I912">
        <v>18.346820000000001</v>
      </c>
      <c r="J912">
        <v>21.81964</v>
      </c>
      <c r="K912">
        <v>21.120480000000001</v>
      </c>
      <c r="L912">
        <v>19.01417</v>
      </c>
      <c r="M912">
        <v>19.024719999999999</v>
      </c>
      <c r="N912">
        <v>21.43919</v>
      </c>
      <c r="O912">
        <v>20.621400000000001</v>
      </c>
      <c r="P912">
        <v>21.157150000000001</v>
      </c>
      <c r="Q912">
        <v>19.709299999999999</v>
      </c>
      <c r="R912">
        <v>18.065390000000001</v>
      </c>
      <c r="S912">
        <v>21.187370000000001</v>
      </c>
      <c r="T912">
        <v>5</v>
      </c>
      <c r="U912">
        <v>2</v>
      </c>
      <c r="V912">
        <v>0</v>
      </c>
      <c r="W912">
        <v>3</v>
      </c>
      <c r="X912">
        <v>2</v>
      </c>
      <c r="Y912">
        <v>1</v>
      </c>
      <c r="Z912">
        <v>1</v>
      </c>
      <c r="AA912">
        <v>3</v>
      </c>
      <c r="AB912">
        <v>1</v>
      </c>
      <c r="AC912">
        <v>3</v>
      </c>
      <c r="AD912">
        <v>1</v>
      </c>
      <c r="AE912">
        <v>1</v>
      </c>
      <c r="AF912">
        <v>2</v>
      </c>
      <c r="AG912">
        <v>0</v>
      </c>
      <c r="AH912">
        <v>15.198</v>
      </c>
    </row>
    <row r="913" spans="1:34">
      <c r="A913" t="s">
        <v>3902</v>
      </c>
      <c r="B913" s="5" t="str">
        <f>VLOOKUP(C913,[1]Sheet1!$C$2:$D$4112,2,FALSE)</f>
        <v>Conserved hypotheticals</v>
      </c>
      <c r="C913" t="s">
        <v>3905</v>
      </c>
      <c r="D913" t="s">
        <v>3903</v>
      </c>
      <c r="E913" t="s">
        <v>3904</v>
      </c>
      <c r="F913">
        <v>15.662000000000001</v>
      </c>
      <c r="G913">
        <v>78.2</v>
      </c>
      <c r="H913">
        <v>22.32677</v>
      </c>
      <c r="I913">
        <v>23.324850000000001</v>
      </c>
      <c r="J913">
        <v>23.264849999999999</v>
      </c>
      <c r="K913">
        <v>22.09478</v>
      </c>
      <c r="L913">
        <v>24.425409999999999</v>
      </c>
      <c r="M913">
        <v>23.73789</v>
      </c>
      <c r="N913">
        <v>22.683009999999999</v>
      </c>
      <c r="O913">
        <v>22.793980000000001</v>
      </c>
      <c r="P913">
        <v>22.756519999999998</v>
      </c>
      <c r="Q913">
        <v>22.893599999999999</v>
      </c>
      <c r="R913">
        <v>25.281929999999999</v>
      </c>
      <c r="S913">
        <v>25.01962</v>
      </c>
      <c r="T913">
        <v>7</v>
      </c>
      <c r="U913">
        <v>5</v>
      </c>
      <c r="V913">
        <v>5</v>
      </c>
      <c r="W913">
        <v>5</v>
      </c>
      <c r="X913">
        <v>4</v>
      </c>
      <c r="Y913">
        <v>6</v>
      </c>
      <c r="Z913">
        <v>5</v>
      </c>
      <c r="AA913">
        <v>4</v>
      </c>
      <c r="AB913">
        <v>4</v>
      </c>
      <c r="AC913">
        <v>4</v>
      </c>
      <c r="AD913">
        <v>3</v>
      </c>
      <c r="AE913">
        <v>6</v>
      </c>
      <c r="AF913">
        <v>6</v>
      </c>
      <c r="AG913">
        <v>0</v>
      </c>
      <c r="AH913">
        <v>70.099999999999994</v>
      </c>
    </row>
    <row r="914" spans="1:34">
      <c r="A914" t="s">
        <v>3906</v>
      </c>
      <c r="B914" s="5" t="str">
        <f>VLOOKUP(C914,[1]Sheet1!$C$2:$D$4112,2,FALSE)</f>
        <v>intermediary metabolism and respiration</v>
      </c>
      <c r="C914" t="s">
        <v>3909</v>
      </c>
      <c r="D914" t="s">
        <v>3907</v>
      </c>
      <c r="E914" t="s">
        <v>3908</v>
      </c>
      <c r="F914">
        <v>50.640999999999998</v>
      </c>
      <c r="G914">
        <v>66</v>
      </c>
      <c r="H914">
        <v>24.459140000000001</v>
      </c>
      <c r="I914">
        <v>24.048020000000001</v>
      </c>
      <c r="J914">
        <v>23.843360000000001</v>
      </c>
      <c r="K914">
        <v>24.54551</v>
      </c>
      <c r="L914">
        <v>24.304449999999999</v>
      </c>
      <c r="M914">
        <v>24.828759999999999</v>
      </c>
      <c r="N914">
        <v>24.011119999999998</v>
      </c>
      <c r="O914">
        <v>25.410730000000001</v>
      </c>
      <c r="P914">
        <v>23.409120000000001</v>
      </c>
      <c r="Q914">
        <v>24.573979999999999</v>
      </c>
      <c r="R914">
        <v>23.90766</v>
      </c>
      <c r="S914">
        <v>23.85548</v>
      </c>
      <c r="T914">
        <v>19</v>
      </c>
      <c r="U914">
        <v>12</v>
      </c>
      <c r="V914">
        <v>8</v>
      </c>
      <c r="W914">
        <v>13</v>
      </c>
      <c r="X914">
        <v>6</v>
      </c>
      <c r="Y914">
        <v>9</v>
      </c>
      <c r="Z914">
        <v>11</v>
      </c>
      <c r="AA914">
        <v>3</v>
      </c>
      <c r="AB914">
        <v>7</v>
      </c>
      <c r="AC914">
        <v>7</v>
      </c>
      <c r="AD914">
        <v>6</v>
      </c>
      <c r="AE914">
        <v>11</v>
      </c>
      <c r="AF914">
        <v>13</v>
      </c>
      <c r="AG914">
        <v>0</v>
      </c>
      <c r="AH914">
        <v>203.49</v>
      </c>
    </row>
    <row r="915" spans="1:34">
      <c r="A915" t="s">
        <v>3910</v>
      </c>
      <c r="B915" s="5" t="str">
        <f>VLOOKUP(C915,[1]Sheet1!$C$2:$D$4112,2,FALSE)</f>
        <v>Conserved hypotheticals</v>
      </c>
      <c r="C915" t="s">
        <v>3913</v>
      </c>
      <c r="D915" t="s">
        <v>3911</v>
      </c>
      <c r="E915" t="s">
        <v>3912</v>
      </c>
      <c r="F915">
        <v>13.353999999999999</v>
      </c>
      <c r="G915">
        <v>58</v>
      </c>
      <c r="H915">
        <v>18.67756</v>
      </c>
      <c r="I915">
        <v>17.905830000000002</v>
      </c>
      <c r="J915">
        <v>18.30153</v>
      </c>
      <c r="K915">
        <v>17.1629</v>
      </c>
      <c r="L915">
        <v>22.450780000000002</v>
      </c>
      <c r="M915">
        <v>18.052659999999999</v>
      </c>
      <c r="N915">
        <v>19.431080000000001</v>
      </c>
      <c r="O915">
        <v>18.98385</v>
      </c>
      <c r="P915">
        <v>18.587759999999999</v>
      </c>
      <c r="Q915">
        <v>18.954049999999999</v>
      </c>
      <c r="R915">
        <v>18.56343</v>
      </c>
      <c r="S915">
        <v>19.325949999999999</v>
      </c>
      <c r="T915">
        <v>5</v>
      </c>
      <c r="U915">
        <v>3</v>
      </c>
      <c r="V915">
        <v>2</v>
      </c>
      <c r="W915">
        <v>4</v>
      </c>
      <c r="X915">
        <v>2</v>
      </c>
      <c r="Y915">
        <v>5</v>
      </c>
      <c r="Z915">
        <v>4</v>
      </c>
      <c r="AA915">
        <v>1</v>
      </c>
      <c r="AB915">
        <v>0</v>
      </c>
      <c r="AC915">
        <v>2</v>
      </c>
      <c r="AD915">
        <v>0</v>
      </c>
      <c r="AE915">
        <v>4</v>
      </c>
      <c r="AF915">
        <v>2</v>
      </c>
      <c r="AG915">
        <v>0</v>
      </c>
      <c r="AH915">
        <v>30.202000000000002</v>
      </c>
    </row>
    <row r="916" spans="1:34">
      <c r="A916" t="s">
        <v>3914</v>
      </c>
      <c r="B916" s="5" t="str">
        <f>VLOOKUP(C916,[1]Sheet1!$C$2:$D$4112,2,FALSE)</f>
        <v>intermediary metabolism and respiration</v>
      </c>
      <c r="C916" t="s">
        <v>3917</v>
      </c>
      <c r="D916" t="s">
        <v>3915</v>
      </c>
      <c r="E916" t="s">
        <v>3916</v>
      </c>
      <c r="F916">
        <v>22.42</v>
      </c>
      <c r="G916">
        <v>10.8</v>
      </c>
      <c r="H916">
        <v>18.324729999999999</v>
      </c>
      <c r="I916">
        <v>19.225169999999999</v>
      </c>
      <c r="J916">
        <v>18.908670000000001</v>
      </c>
      <c r="K916">
        <v>18.93787</v>
      </c>
      <c r="L916">
        <v>19.13064</v>
      </c>
      <c r="M916">
        <v>17.277670000000001</v>
      </c>
      <c r="N916">
        <v>19.10641</v>
      </c>
      <c r="O916">
        <v>19.213629999999998</v>
      </c>
      <c r="P916">
        <v>20.056799999999999</v>
      </c>
      <c r="Q916">
        <v>19.873529999999999</v>
      </c>
      <c r="R916">
        <v>19.959800000000001</v>
      </c>
      <c r="S916">
        <v>18.544419999999999</v>
      </c>
      <c r="T916">
        <v>3</v>
      </c>
      <c r="U916">
        <v>1</v>
      </c>
      <c r="V916">
        <v>0</v>
      </c>
      <c r="W916">
        <v>0</v>
      </c>
      <c r="X916">
        <v>1</v>
      </c>
      <c r="Y916">
        <v>3</v>
      </c>
      <c r="Z916">
        <v>2</v>
      </c>
      <c r="AA916">
        <v>0</v>
      </c>
      <c r="AB916">
        <v>0</v>
      </c>
      <c r="AC916">
        <v>0</v>
      </c>
      <c r="AD916">
        <v>0</v>
      </c>
      <c r="AE916">
        <v>1</v>
      </c>
      <c r="AF916">
        <v>1</v>
      </c>
      <c r="AG916">
        <v>0</v>
      </c>
      <c r="AH916">
        <v>7.8623000000000003</v>
      </c>
    </row>
    <row r="917" spans="1:34">
      <c r="A917" t="s">
        <v>3918</v>
      </c>
      <c r="B917" s="5" t="str">
        <f>VLOOKUP(C917,[1]Sheet1!$C$2:$D$4112,2,FALSE)</f>
        <v>cell wall and cell processes</v>
      </c>
      <c r="C917" t="s">
        <v>3921</v>
      </c>
      <c r="D917" t="s">
        <v>3919</v>
      </c>
      <c r="E917" t="s">
        <v>3920</v>
      </c>
      <c r="F917">
        <v>30.954999999999998</v>
      </c>
      <c r="G917">
        <v>51.2</v>
      </c>
      <c r="H917">
        <v>22.65476</v>
      </c>
      <c r="I917">
        <v>23.501059999999999</v>
      </c>
      <c r="J917">
        <v>22.837250000000001</v>
      </c>
      <c r="K917">
        <v>22.693370000000002</v>
      </c>
      <c r="L917">
        <v>24.192499999999999</v>
      </c>
      <c r="M917">
        <v>23.392050000000001</v>
      </c>
      <c r="N917">
        <v>24.03783</v>
      </c>
      <c r="O917">
        <v>24.107250000000001</v>
      </c>
      <c r="P917">
        <v>23.83981</v>
      </c>
      <c r="Q917">
        <v>24.658069999999999</v>
      </c>
      <c r="R917">
        <v>23.016870000000001</v>
      </c>
      <c r="S917">
        <v>24.772639999999999</v>
      </c>
      <c r="T917">
        <v>9</v>
      </c>
      <c r="U917">
        <v>7</v>
      </c>
      <c r="V917">
        <v>2</v>
      </c>
      <c r="W917">
        <v>6</v>
      </c>
      <c r="X917">
        <v>4</v>
      </c>
      <c r="Y917">
        <v>9</v>
      </c>
      <c r="Z917">
        <v>5</v>
      </c>
      <c r="AA917">
        <v>2</v>
      </c>
      <c r="AB917">
        <v>2</v>
      </c>
      <c r="AC917">
        <v>3</v>
      </c>
      <c r="AD917">
        <v>2</v>
      </c>
      <c r="AE917">
        <v>6</v>
      </c>
      <c r="AF917">
        <v>4</v>
      </c>
      <c r="AG917">
        <v>0</v>
      </c>
      <c r="AH917">
        <v>147.16999999999999</v>
      </c>
    </row>
    <row r="918" spans="1:34">
      <c r="A918" t="s">
        <v>3922</v>
      </c>
      <c r="B918" s="5" t="s">
        <v>6178</v>
      </c>
      <c r="D918" t="s">
        <v>3923</v>
      </c>
      <c r="F918">
        <v>9.8177000000000003</v>
      </c>
      <c r="G918">
        <v>77.7</v>
      </c>
      <c r="H918">
        <v>24.240819999999999</v>
      </c>
      <c r="I918">
        <v>19.87623</v>
      </c>
      <c r="J918">
        <v>25.808530000000001</v>
      </c>
      <c r="K918">
        <v>23.973510000000001</v>
      </c>
      <c r="L918">
        <v>17.479399999999998</v>
      </c>
      <c r="M918">
        <v>25.704139999999999</v>
      </c>
      <c r="N918">
        <v>19.619299999999999</v>
      </c>
      <c r="O918">
        <v>18.44023</v>
      </c>
      <c r="P918">
        <v>26.217510000000001</v>
      </c>
      <c r="Q918">
        <v>19.977370000000001</v>
      </c>
      <c r="R918">
        <v>17.231120000000001</v>
      </c>
      <c r="S918">
        <v>17.795500000000001</v>
      </c>
      <c r="T918">
        <v>1</v>
      </c>
      <c r="U918">
        <v>1</v>
      </c>
      <c r="V918">
        <v>1</v>
      </c>
      <c r="W918">
        <v>1</v>
      </c>
      <c r="X918">
        <v>1</v>
      </c>
      <c r="Y918">
        <v>0</v>
      </c>
      <c r="Z918">
        <v>1</v>
      </c>
      <c r="AA918">
        <v>1</v>
      </c>
      <c r="AB918">
        <v>1</v>
      </c>
      <c r="AC918">
        <v>1</v>
      </c>
      <c r="AD918">
        <v>1</v>
      </c>
      <c r="AE918">
        <v>1</v>
      </c>
      <c r="AF918">
        <v>1</v>
      </c>
      <c r="AG918">
        <v>0</v>
      </c>
      <c r="AH918">
        <v>19.867999999999999</v>
      </c>
    </row>
    <row r="919" spans="1:34">
      <c r="A919" t="s">
        <v>3924</v>
      </c>
      <c r="B919" s="5" t="str">
        <f>VLOOKUP(C919,[1]Sheet1!$C$2:$D$4112,2,FALSE)</f>
        <v>lipid metabolism</v>
      </c>
      <c r="C919" t="s">
        <v>3927</v>
      </c>
      <c r="D919" t="s">
        <v>3925</v>
      </c>
      <c r="E919" t="s">
        <v>3926</v>
      </c>
      <c r="F919">
        <v>29.100999999999999</v>
      </c>
      <c r="G919">
        <v>60.9</v>
      </c>
      <c r="H919">
        <v>23.333200000000001</v>
      </c>
      <c r="I919">
        <v>24.190010000000001</v>
      </c>
      <c r="J919">
        <v>23.498139999999999</v>
      </c>
      <c r="K919">
        <v>24.48075</v>
      </c>
      <c r="L919">
        <v>23.137149999999998</v>
      </c>
      <c r="M919">
        <v>25.279129999999999</v>
      </c>
      <c r="N919">
        <v>24.232279999999999</v>
      </c>
      <c r="O919">
        <v>24.305910000000001</v>
      </c>
      <c r="P919">
        <v>23.88306</v>
      </c>
      <c r="Q919">
        <v>24.721240000000002</v>
      </c>
      <c r="R919">
        <v>24.863389999999999</v>
      </c>
      <c r="S919">
        <v>23.857279999999999</v>
      </c>
      <c r="T919">
        <v>11</v>
      </c>
      <c r="U919">
        <v>7</v>
      </c>
      <c r="V919">
        <v>7</v>
      </c>
      <c r="W919">
        <v>8</v>
      </c>
      <c r="X919">
        <v>9</v>
      </c>
      <c r="Y919">
        <v>8</v>
      </c>
      <c r="Z919">
        <v>7</v>
      </c>
      <c r="AA919">
        <v>4</v>
      </c>
      <c r="AB919">
        <v>7</v>
      </c>
      <c r="AC919">
        <v>8</v>
      </c>
      <c r="AD919">
        <v>6</v>
      </c>
      <c r="AE919">
        <v>9</v>
      </c>
      <c r="AF919">
        <v>8</v>
      </c>
      <c r="AG919">
        <v>0</v>
      </c>
      <c r="AH919">
        <v>83.456999999999994</v>
      </c>
    </row>
    <row r="920" spans="1:34">
      <c r="A920" t="s">
        <v>3928</v>
      </c>
      <c r="B920" s="5" t="str">
        <f>VLOOKUP(C920,[1]Sheet1!$C$2:$D$4112,2,FALSE)</f>
        <v>cell wall and cell processes</v>
      </c>
      <c r="C920" t="s">
        <v>3931</v>
      </c>
      <c r="D920" t="s">
        <v>3929</v>
      </c>
      <c r="E920" t="s">
        <v>3930</v>
      </c>
      <c r="F920">
        <v>24.370999999999999</v>
      </c>
      <c r="G920">
        <v>14.3</v>
      </c>
      <c r="H920">
        <v>18.42174</v>
      </c>
      <c r="I920">
        <v>21.629919999999998</v>
      </c>
      <c r="J920">
        <v>21.230460000000001</v>
      </c>
      <c r="K920">
        <v>21.779050000000002</v>
      </c>
      <c r="L920">
        <v>16.754729999999999</v>
      </c>
      <c r="M920">
        <v>21.286919999999999</v>
      </c>
      <c r="N920">
        <v>20.287489999999998</v>
      </c>
      <c r="O920">
        <v>22.128270000000001</v>
      </c>
      <c r="P920">
        <v>19.395230000000002</v>
      </c>
      <c r="Q920">
        <v>21.73057</v>
      </c>
      <c r="R920">
        <v>20.685089999999999</v>
      </c>
      <c r="S920">
        <v>19.85313</v>
      </c>
      <c r="T920">
        <v>3</v>
      </c>
      <c r="U920">
        <v>1</v>
      </c>
      <c r="V920">
        <v>1</v>
      </c>
      <c r="W920">
        <v>2</v>
      </c>
      <c r="X920">
        <v>2</v>
      </c>
      <c r="Y920">
        <v>3</v>
      </c>
      <c r="Z920">
        <v>1</v>
      </c>
      <c r="AA920">
        <v>1</v>
      </c>
      <c r="AB920">
        <v>1</v>
      </c>
      <c r="AC920">
        <v>1</v>
      </c>
      <c r="AD920">
        <v>1</v>
      </c>
      <c r="AE920">
        <v>2</v>
      </c>
      <c r="AF920">
        <v>2</v>
      </c>
      <c r="AG920">
        <v>0</v>
      </c>
      <c r="AH920">
        <v>15.36</v>
      </c>
    </row>
    <row r="921" spans="1:34">
      <c r="A921" t="s">
        <v>3932</v>
      </c>
      <c r="B921" s="5" t="str">
        <f>VLOOKUP(C921,[1]Sheet1!$C$2:$D$4112,2,FALSE)</f>
        <v>intermediary metabolism and respiration</v>
      </c>
      <c r="C921" t="s">
        <v>3935</v>
      </c>
      <c r="D921" t="s">
        <v>3933</v>
      </c>
      <c r="E921" t="s">
        <v>3934</v>
      </c>
      <c r="F921">
        <v>39.665999999999997</v>
      </c>
      <c r="G921">
        <v>43.5</v>
      </c>
      <c r="H921">
        <v>24.155529999999999</v>
      </c>
      <c r="I921">
        <v>23.746020000000001</v>
      </c>
      <c r="J921">
        <v>23.37743</v>
      </c>
      <c r="K921">
        <v>24.412030000000001</v>
      </c>
      <c r="L921">
        <v>22.554639999999999</v>
      </c>
      <c r="M921">
        <v>23.81372</v>
      </c>
      <c r="N921">
        <v>24.031960000000002</v>
      </c>
      <c r="O921">
        <v>24.345089999999999</v>
      </c>
      <c r="P921">
        <v>23.901039999999998</v>
      </c>
      <c r="Q921">
        <v>24.442720000000001</v>
      </c>
      <c r="R921">
        <v>24.579630000000002</v>
      </c>
      <c r="S921">
        <v>22.44228</v>
      </c>
      <c r="T921">
        <v>10</v>
      </c>
      <c r="U921">
        <v>6</v>
      </c>
      <c r="V921">
        <v>7</v>
      </c>
      <c r="W921">
        <v>7</v>
      </c>
      <c r="X921">
        <v>6</v>
      </c>
      <c r="Y921">
        <v>7</v>
      </c>
      <c r="Z921">
        <v>5</v>
      </c>
      <c r="AA921">
        <v>3</v>
      </c>
      <c r="AB921">
        <v>3</v>
      </c>
      <c r="AC921">
        <v>5</v>
      </c>
      <c r="AD921">
        <v>5</v>
      </c>
      <c r="AE921">
        <v>9</v>
      </c>
      <c r="AF921">
        <v>6</v>
      </c>
      <c r="AG921">
        <v>0</v>
      </c>
      <c r="AH921">
        <v>47.305</v>
      </c>
    </row>
    <row r="922" spans="1:34">
      <c r="A922" t="s">
        <v>3936</v>
      </c>
      <c r="B922" s="5" t="str">
        <f>VLOOKUP(C922,[1]Sheet1!$C$2:$D$4112,2,FALSE)</f>
        <v>lipid metabolism</v>
      </c>
      <c r="C922" t="s">
        <v>3939</v>
      </c>
      <c r="D922" t="s">
        <v>3937</v>
      </c>
      <c r="E922" t="s">
        <v>3938</v>
      </c>
      <c r="F922">
        <v>50.162999999999997</v>
      </c>
      <c r="G922">
        <v>37.299999999999997</v>
      </c>
      <c r="H922">
        <v>25.844149999999999</v>
      </c>
      <c r="I922">
        <v>24.46095</v>
      </c>
      <c r="J922">
        <v>25.350840000000002</v>
      </c>
      <c r="K922">
        <v>25.014099999999999</v>
      </c>
      <c r="L922">
        <v>20.79035</v>
      </c>
      <c r="M922">
        <v>25.029350000000001</v>
      </c>
      <c r="N922">
        <v>24.65382</v>
      </c>
      <c r="O922">
        <v>24.765170000000001</v>
      </c>
      <c r="P922">
        <v>25.418379999999999</v>
      </c>
      <c r="Q922">
        <v>24.05639</v>
      </c>
      <c r="R922">
        <v>24.042770000000001</v>
      </c>
      <c r="S922">
        <v>24.14554</v>
      </c>
      <c r="T922">
        <v>9</v>
      </c>
      <c r="U922">
        <v>7</v>
      </c>
      <c r="V922">
        <v>8</v>
      </c>
      <c r="W922">
        <v>7</v>
      </c>
      <c r="X922">
        <v>8</v>
      </c>
      <c r="Y922">
        <v>4</v>
      </c>
      <c r="Z922">
        <v>8</v>
      </c>
      <c r="AA922">
        <v>8</v>
      </c>
      <c r="AB922">
        <v>8</v>
      </c>
      <c r="AC922">
        <v>7</v>
      </c>
      <c r="AD922">
        <v>8</v>
      </c>
      <c r="AE922">
        <v>7</v>
      </c>
      <c r="AF922">
        <v>2</v>
      </c>
      <c r="AG922">
        <v>0</v>
      </c>
      <c r="AH922">
        <v>50.451999999999998</v>
      </c>
    </row>
    <row r="923" spans="1:34">
      <c r="A923" t="s">
        <v>3940</v>
      </c>
      <c r="B923" s="5" t="str">
        <f>VLOOKUP(C923,[1]Sheet1!$C$2:$D$4112,2,FALSE)</f>
        <v>Conserved hypotheticals</v>
      </c>
      <c r="C923" t="s">
        <v>3943</v>
      </c>
      <c r="D923" t="s">
        <v>3941</v>
      </c>
      <c r="E923" t="s">
        <v>3942</v>
      </c>
      <c r="F923">
        <v>31.670999999999999</v>
      </c>
      <c r="G923">
        <v>53.8</v>
      </c>
      <c r="H923">
        <v>23.91433</v>
      </c>
      <c r="I923">
        <v>23.652609999999999</v>
      </c>
      <c r="J923">
        <v>23.641300000000001</v>
      </c>
      <c r="K923">
        <v>24.526240000000001</v>
      </c>
      <c r="L923">
        <v>20.974630000000001</v>
      </c>
      <c r="M923">
        <v>24.357430000000001</v>
      </c>
      <c r="N923">
        <v>22.958159999999999</v>
      </c>
      <c r="O923">
        <v>25.199100000000001</v>
      </c>
      <c r="P923">
        <v>23.561389999999999</v>
      </c>
      <c r="Q923">
        <v>24.370460000000001</v>
      </c>
      <c r="R923">
        <v>22.820789999999999</v>
      </c>
      <c r="S923">
        <v>22.456710000000001</v>
      </c>
      <c r="T923">
        <v>9</v>
      </c>
      <c r="U923">
        <v>6</v>
      </c>
      <c r="V923">
        <v>6</v>
      </c>
      <c r="W923">
        <v>5</v>
      </c>
      <c r="X923">
        <v>6</v>
      </c>
      <c r="Y923">
        <v>3</v>
      </c>
      <c r="Z923">
        <v>7</v>
      </c>
      <c r="AA923">
        <v>4</v>
      </c>
      <c r="AB923">
        <v>7</v>
      </c>
      <c r="AC923">
        <v>4</v>
      </c>
      <c r="AD923">
        <v>5</v>
      </c>
      <c r="AE923">
        <v>9</v>
      </c>
      <c r="AF923">
        <v>4</v>
      </c>
      <c r="AG923">
        <v>0</v>
      </c>
      <c r="AH923">
        <v>171.94</v>
      </c>
    </row>
    <row r="924" spans="1:34">
      <c r="A924" t="s">
        <v>3944</v>
      </c>
      <c r="B924" s="5" t="str">
        <f>VLOOKUP(C924,[1]Sheet1!$C$2:$D$4112,2,FALSE)</f>
        <v>lipid metabolism</v>
      </c>
      <c r="C924" t="s">
        <v>3947</v>
      </c>
      <c r="D924" t="s">
        <v>3945</v>
      </c>
      <c r="E924" t="s">
        <v>3946</v>
      </c>
      <c r="F924">
        <v>42.655000000000001</v>
      </c>
      <c r="G924">
        <v>77.5</v>
      </c>
      <c r="H924">
        <v>24.70382</v>
      </c>
      <c r="I924">
        <v>24.251760000000001</v>
      </c>
      <c r="J924">
        <v>24.558009999999999</v>
      </c>
      <c r="K924">
        <v>24.535219999999999</v>
      </c>
      <c r="L924">
        <v>23.325669999999999</v>
      </c>
      <c r="M924">
        <v>25.761009999999999</v>
      </c>
      <c r="N924">
        <v>24.742889999999999</v>
      </c>
      <c r="O924">
        <v>24.4587</v>
      </c>
      <c r="P924">
        <v>24.415579999999999</v>
      </c>
      <c r="Q924">
        <v>24.937550000000002</v>
      </c>
      <c r="R924">
        <v>25.09985</v>
      </c>
      <c r="S924">
        <v>24.34685</v>
      </c>
      <c r="T924">
        <v>19</v>
      </c>
      <c r="U924">
        <v>9</v>
      </c>
      <c r="V924">
        <v>7</v>
      </c>
      <c r="W924">
        <v>16</v>
      </c>
      <c r="X924">
        <v>11</v>
      </c>
      <c r="Y924">
        <v>12</v>
      </c>
      <c r="Z924">
        <v>13</v>
      </c>
      <c r="AA924">
        <v>6</v>
      </c>
      <c r="AB924">
        <v>8</v>
      </c>
      <c r="AC924">
        <v>7</v>
      </c>
      <c r="AD924">
        <v>6</v>
      </c>
      <c r="AE924">
        <v>12</v>
      </c>
      <c r="AF924">
        <v>13</v>
      </c>
      <c r="AG924">
        <v>0</v>
      </c>
      <c r="AH924">
        <v>170.04</v>
      </c>
    </row>
    <row r="925" spans="1:34">
      <c r="A925" t="s">
        <v>3948</v>
      </c>
      <c r="B925" s="5" t="str">
        <f>VLOOKUP(C925,[1]Sheet1!$C$2:$D$4112,2,FALSE)</f>
        <v>cell wall and cell processes</v>
      </c>
      <c r="C925" t="s">
        <v>3951</v>
      </c>
      <c r="D925" t="s">
        <v>3949</v>
      </c>
      <c r="E925" t="s">
        <v>3950</v>
      </c>
      <c r="F925">
        <v>118.02</v>
      </c>
      <c r="G925">
        <v>14.8</v>
      </c>
      <c r="H925">
        <v>19.71171</v>
      </c>
      <c r="I925">
        <v>18.683450000000001</v>
      </c>
      <c r="J925">
        <v>19.61242</v>
      </c>
      <c r="K925">
        <v>20.605219999999999</v>
      </c>
      <c r="L925">
        <v>19.076740000000001</v>
      </c>
      <c r="M925">
        <v>20.716909999999999</v>
      </c>
      <c r="N925">
        <v>19.434100000000001</v>
      </c>
      <c r="O925">
        <v>19.846979999999999</v>
      </c>
      <c r="P925">
        <v>19.27656</v>
      </c>
      <c r="Q925">
        <v>20.012740000000001</v>
      </c>
      <c r="R925">
        <v>20.659790000000001</v>
      </c>
      <c r="S925">
        <v>20.930050000000001</v>
      </c>
      <c r="T925">
        <v>10</v>
      </c>
      <c r="U925">
        <v>0</v>
      </c>
      <c r="V925">
        <v>0</v>
      </c>
      <c r="W925">
        <v>3</v>
      </c>
      <c r="X925">
        <v>7</v>
      </c>
      <c r="Y925">
        <v>4</v>
      </c>
      <c r="Z925">
        <v>6</v>
      </c>
      <c r="AA925">
        <v>0</v>
      </c>
      <c r="AB925">
        <v>3</v>
      </c>
      <c r="AC925">
        <v>1</v>
      </c>
      <c r="AD925">
        <v>1</v>
      </c>
      <c r="AE925">
        <v>5</v>
      </c>
      <c r="AF925">
        <v>3</v>
      </c>
      <c r="AG925">
        <v>0</v>
      </c>
      <c r="AH925">
        <v>26.163</v>
      </c>
    </row>
    <row r="926" spans="1:34">
      <c r="A926" t="s">
        <v>3952</v>
      </c>
      <c r="B926" s="5" t="str">
        <f>VLOOKUP(C926,[1]Sheet1!$C$2:$D$4112,2,FALSE)</f>
        <v>intermediary metabolism and respiration</v>
      </c>
      <c r="C926" t="s">
        <v>3955</v>
      </c>
      <c r="D926" t="s">
        <v>3953</v>
      </c>
      <c r="E926" t="s">
        <v>3954</v>
      </c>
      <c r="F926">
        <v>49.606999999999999</v>
      </c>
      <c r="G926">
        <v>49.8</v>
      </c>
      <c r="H926">
        <v>27.687059999999999</v>
      </c>
      <c r="I926">
        <v>24.439109999999999</v>
      </c>
      <c r="J926">
        <v>26.478860000000001</v>
      </c>
      <c r="K926">
        <v>25.299499999999998</v>
      </c>
      <c r="L926">
        <v>23.89837</v>
      </c>
      <c r="M926">
        <v>24.948419999999999</v>
      </c>
      <c r="N926">
        <v>24.765419999999999</v>
      </c>
      <c r="O926">
        <v>23.286020000000001</v>
      </c>
      <c r="P926">
        <v>26.14828</v>
      </c>
      <c r="Q926">
        <v>23.900950000000002</v>
      </c>
      <c r="R926">
        <v>25.474879999999999</v>
      </c>
      <c r="S926">
        <v>25.28764</v>
      </c>
      <c r="T926">
        <v>11</v>
      </c>
      <c r="U926">
        <v>6</v>
      </c>
      <c r="V926">
        <v>8</v>
      </c>
      <c r="W926">
        <v>7</v>
      </c>
      <c r="X926">
        <v>6</v>
      </c>
      <c r="Y926">
        <v>5</v>
      </c>
      <c r="Z926">
        <v>6</v>
      </c>
      <c r="AA926">
        <v>6</v>
      </c>
      <c r="AB926">
        <v>5</v>
      </c>
      <c r="AC926">
        <v>6</v>
      </c>
      <c r="AD926">
        <v>5</v>
      </c>
      <c r="AE926">
        <v>6</v>
      </c>
      <c r="AF926">
        <v>5</v>
      </c>
      <c r="AG926">
        <v>0</v>
      </c>
      <c r="AH926">
        <v>260.74</v>
      </c>
    </row>
    <row r="927" spans="1:34">
      <c r="A927" t="s">
        <v>3956</v>
      </c>
      <c r="B927" s="5" t="str">
        <f>VLOOKUP(C927,[1]Sheet1!$C$2:$D$4112,2,FALSE)</f>
        <v>intermediary metabolism and respiration</v>
      </c>
      <c r="C927" t="s">
        <v>3959</v>
      </c>
      <c r="D927" t="s">
        <v>3957</v>
      </c>
      <c r="E927" t="s">
        <v>3958</v>
      </c>
      <c r="F927">
        <v>40.981999999999999</v>
      </c>
      <c r="G927">
        <v>25.3</v>
      </c>
      <c r="H927">
        <v>18.510249999999999</v>
      </c>
      <c r="I927">
        <v>19.309750000000001</v>
      </c>
      <c r="J927">
        <v>17.4434</v>
      </c>
      <c r="K927">
        <v>19.068909999999999</v>
      </c>
      <c r="L927">
        <v>19.640519999999999</v>
      </c>
      <c r="M927">
        <v>20.057089999999999</v>
      </c>
      <c r="N927">
        <v>20.527010000000001</v>
      </c>
      <c r="O927">
        <v>18.29898</v>
      </c>
      <c r="P927">
        <v>19.745750000000001</v>
      </c>
      <c r="Q927">
        <v>19.620989999999999</v>
      </c>
      <c r="R927">
        <v>20.035640000000001</v>
      </c>
      <c r="S927">
        <v>19.683019999999999</v>
      </c>
      <c r="T927">
        <v>5</v>
      </c>
      <c r="U927">
        <v>0</v>
      </c>
      <c r="V927">
        <v>0</v>
      </c>
      <c r="W927">
        <v>1</v>
      </c>
      <c r="X927">
        <v>1</v>
      </c>
      <c r="Y927">
        <v>3</v>
      </c>
      <c r="Z927">
        <v>3</v>
      </c>
      <c r="AA927">
        <v>0</v>
      </c>
      <c r="AB927">
        <v>0</v>
      </c>
      <c r="AC927">
        <v>0</v>
      </c>
      <c r="AD927">
        <v>1</v>
      </c>
      <c r="AE927">
        <v>5</v>
      </c>
      <c r="AF927">
        <v>3</v>
      </c>
      <c r="AG927">
        <v>0</v>
      </c>
      <c r="AH927">
        <v>16.192</v>
      </c>
    </row>
    <row r="928" spans="1:34">
      <c r="A928" t="s">
        <v>3960</v>
      </c>
      <c r="B928" s="5" t="str">
        <f>VLOOKUP(C928,[1]Sheet1!$C$2:$D$4112,2,FALSE)</f>
        <v>lipid metabolism</v>
      </c>
      <c r="C928" t="s">
        <v>3963</v>
      </c>
      <c r="D928" t="s">
        <v>3961</v>
      </c>
      <c r="E928" t="s">
        <v>3962</v>
      </c>
      <c r="F928">
        <v>186.46</v>
      </c>
      <c r="G928">
        <v>41.5</v>
      </c>
      <c r="H928">
        <v>25.236989999999999</v>
      </c>
      <c r="I928">
        <v>24.99757</v>
      </c>
      <c r="J928">
        <v>25.275759999999998</v>
      </c>
      <c r="K928">
        <v>25.886839999999999</v>
      </c>
      <c r="L928">
        <v>23.97334</v>
      </c>
      <c r="M928">
        <v>25.35652</v>
      </c>
      <c r="N928">
        <v>24.353200000000001</v>
      </c>
      <c r="O928">
        <v>25.808430000000001</v>
      </c>
      <c r="P928">
        <v>25.379940000000001</v>
      </c>
      <c r="Q928">
        <v>24.52355</v>
      </c>
      <c r="R928">
        <v>25.304970000000001</v>
      </c>
      <c r="S928">
        <v>24.493929999999999</v>
      </c>
      <c r="T928">
        <v>42</v>
      </c>
      <c r="U928">
        <v>18</v>
      </c>
      <c r="V928">
        <v>12</v>
      </c>
      <c r="W928">
        <v>23</v>
      </c>
      <c r="X928">
        <v>20</v>
      </c>
      <c r="Y928">
        <v>26</v>
      </c>
      <c r="Z928">
        <v>17</v>
      </c>
      <c r="AA928">
        <v>8</v>
      </c>
      <c r="AB928">
        <v>13</v>
      </c>
      <c r="AC928">
        <v>11</v>
      </c>
      <c r="AD928">
        <v>9</v>
      </c>
      <c r="AE928">
        <v>25</v>
      </c>
      <c r="AF928">
        <v>22</v>
      </c>
      <c r="AG928">
        <v>0</v>
      </c>
      <c r="AH928">
        <v>323.31</v>
      </c>
    </row>
    <row r="929" spans="1:34">
      <c r="A929" t="s">
        <v>3964</v>
      </c>
      <c r="B929" s="5" t="str">
        <f>VLOOKUP(C929,[1]Sheet1!$C$2:$D$4112,2,FALSE)</f>
        <v>virulence, detoxification and adaptation</v>
      </c>
      <c r="C929" t="s">
        <v>3967</v>
      </c>
      <c r="D929" t="s">
        <v>3965</v>
      </c>
      <c r="E929" t="s">
        <v>3966</v>
      </c>
      <c r="F929">
        <v>16.818999999999999</v>
      </c>
      <c r="G929">
        <v>83.7</v>
      </c>
      <c r="H929">
        <v>27.035910000000001</v>
      </c>
      <c r="I929">
        <v>24.65954</v>
      </c>
      <c r="J929">
        <v>25.919460000000001</v>
      </c>
      <c r="K929">
        <v>25.47222</v>
      </c>
      <c r="L929">
        <v>25.935980000000001</v>
      </c>
      <c r="M929">
        <v>23.65447</v>
      </c>
      <c r="N929">
        <v>21.54992</v>
      </c>
      <c r="O929">
        <v>23.872389999999999</v>
      </c>
      <c r="P929">
        <v>24.754149999999999</v>
      </c>
      <c r="Q929">
        <v>23.15971</v>
      </c>
      <c r="R929">
        <v>24.347799999999999</v>
      </c>
      <c r="S929">
        <v>26.54053</v>
      </c>
      <c r="T929">
        <v>7</v>
      </c>
      <c r="U929">
        <v>4</v>
      </c>
      <c r="V929">
        <v>4</v>
      </c>
      <c r="W929">
        <v>4</v>
      </c>
      <c r="X929">
        <v>3</v>
      </c>
      <c r="Y929">
        <v>4</v>
      </c>
      <c r="Z929">
        <v>5</v>
      </c>
      <c r="AA929">
        <v>1</v>
      </c>
      <c r="AB929">
        <v>2</v>
      </c>
      <c r="AC929">
        <v>2</v>
      </c>
      <c r="AD929">
        <v>3</v>
      </c>
      <c r="AE929">
        <v>5</v>
      </c>
      <c r="AF929">
        <v>5</v>
      </c>
      <c r="AG929">
        <v>0</v>
      </c>
      <c r="AH929">
        <v>52.48</v>
      </c>
    </row>
    <row r="930" spans="1:34">
      <c r="A930" t="s">
        <v>3968</v>
      </c>
      <c r="B930" s="5" t="str">
        <f>VLOOKUP(C930,[1]Sheet1!$C$2:$D$4112,2,FALSE)</f>
        <v>lipid metabolism</v>
      </c>
      <c r="C930" t="s">
        <v>3971</v>
      </c>
      <c r="D930" t="s">
        <v>3969</v>
      </c>
      <c r="E930" t="s">
        <v>3970</v>
      </c>
      <c r="F930">
        <v>31.359000000000002</v>
      </c>
      <c r="G930">
        <v>81.099999999999994</v>
      </c>
      <c r="H930">
        <v>24.10613</v>
      </c>
      <c r="I930">
        <v>26.632840000000002</v>
      </c>
      <c r="J930">
        <v>25.17991</v>
      </c>
      <c r="K930">
        <v>23.853960000000001</v>
      </c>
      <c r="L930">
        <v>23.271129999999999</v>
      </c>
      <c r="M930">
        <v>23.661770000000001</v>
      </c>
      <c r="N930">
        <v>26.583189999999998</v>
      </c>
      <c r="O930">
        <v>24.293130000000001</v>
      </c>
      <c r="P930">
        <v>26.234380000000002</v>
      </c>
      <c r="Q930">
        <v>24.91798</v>
      </c>
      <c r="R930">
        <v>25.148569999999999</v>
      </c>
      <c r="S930">
        <v>23.877359999999999</v>
      </c>
      <c r="T930">
        <v>17</v>
      </c>
      <c r="U930">
        <v>9</v>
      </c>
      <c r="V930">
        <v>9</v>
      </c>
      <c r="W930">
        <v>10</v>
      </c>
      <c r="X930">
        <v>10</v>
      </c>
      <c r="Y930">
        <v>8</v>
      </c>
      <c r="Z930">
        <v>7</v>
      </c>
      <c r="AA930">
        <v>6</v>
      </c>
      <c r="AB930">
        <v>9</v>
      </c>
      <c r="AC930">
        <v>8</v>
      </c>
      <c r="AD930">
        <v>8</v>
      </c>
      <c r="AE930">
        <v>10</v>
      </c>
      <c r="AF930">
        <v>13</v>
      </c>
      <c r="AG930">
        <v>0</v>
      </c>
      <c r="AH930">
        <v>222.4</v>
      </c>
    </row>
    <row r="931" spans="1:34">
      <c r="A931" t="s">
        <v>3972</v>
      </c>
      <c r="B931" s="5" t="str">
        <f>VLOOKUP(C931,[1]Sheet1!$C$2:$D$4112,2,FALSE)</f>
        <v>lipid metabolism</v>
      </c>
      <c r="C931" t="s">
        <v>3975</v>
      </c>
      <c r="D931" t="s">
        <v>3973</v>
      </c>
      <c r="E931" t="s">
        <v>3974</v>
      </c>
      <c r="F931">
        <v>30.788</v>
      </c>
      <c r="G931">
        <v>38.1</v>
      </c>
      <c r="H931">
        <v>22.31766</v>
      </c>
      <c r="I931">
        <v>23.744789999999998</v>
      </c>
      <c r="J931">
        <v>18.03783</v>
      </c>
      <c r="K931">
        <v>22.651450000000001</v>
      </c>
      <c r="L931">
        <v>17.882619999999999</v>
      </c>
      <c r="M931">
        <v>23.089469999999999</v>
      </c>
      <c r="N931">
        <v>23.19511</v>
      </c>
      <c r="O931">
        <v>22.853249999999999</v>
      </c>
      <c r="P931">
        <v>23.055499999999999</v>
      </c>
      <c r="Q931">
        <v>22.116479999999999</v>
      </c>
      <c r="R931">
        <v>21.0901</v>
      </c>
      <c r="S931">
        <v>19.118539999999999</v>
      </c>
      <c r="T931">
        <v>4</v>
      </c>
      <c r="U931">
        <v>2</v>
      </c>
      <c r="V931">
        <v>2</v>
      </c>
      <c r="W931">
        <v>2</v>
      </c>
      <c r="X931">
        <v>3</v>
      </c>
      <c r="Y931">
        <v>2</v>
      </c>
      <c r="Z931">
        <v>3</v>
      </c>
      <c r="AA931">
        <v>2</v>
      </c>
      <c r="AB931">
        <v>2</v>
      </c>
      <c r="AC931">
        <v>2</v>
      </c>
      <c r="AD931">
        <v>2</v>
      </c>
      <c r="AE931">
        <v>3</v>
      </c>
      <c r="AF931">
        <v>0</v>
      </c>
      <c r="AG931">
        <v>0</v>
      </c>
      <c r="AH931">
        <v>24.280999999999999</v>
      </c>
    </row>
    <row r="932" spans="1:34">
      <c r="A932" t="s">
        <v>3976</v>
      </c>
      <c r="B932" s="5" t="str">
        <f>VLOOKUP(C932,[1]Sheet1!$C$2:$D$4112,2,FALSE)</f>
        <v>Conserved hypotheticals</v>
      </c>
      <c r="C932" t="s">
        <v>3979</v>
      </c>
      <c r="D932" t="s">
        <v>3977</v>
      </c>
      <c r="E932" t="s">
        <v>3978</v>
      </c>
      <c r="F932">
        <v>24.562000000000001</v>
      </c>
      <c r="G932">
        <v>33.5</v>
      </c>
      <c r="H932">
        <v>18.383320000000001</v>
      </c>
      <c r="I932">
        <v>19.576560000000001</v>
      </c>
      <c r="J932">
        <v>18.388120000000001</v>
      </c>
      <c r="K932">
        <v>19.347280000000001</v>
      </c>
      <c r="L932">
        <v>19.964659999999999</v>
      </c>
      <c r="M932">
        <v>19.741869999999999</v>
      </c>
      <c r="N932">
        <v>17.64771</v>
      </c>
      <c r="O932">
        <v>19.523769999999999</v>
      </c>
      <c r="P932">
        <v>18.497589999999999</v>
      </c>
      <c r="Q932">
        <v>20.102209999999999</v>
      </c>
      <c r="R932">
        <v>20.116040000000002</v>
      </c>
      <c r="S932">
        <v>18.739370000000001</v>
      </c>
      <c r="T932">
        <v>5</v>
      </c>
      <c r="U932">
        <v>1</v>
      </c>
      <c r="V932">
        <v>1</v>
      </c>
      <c r="W932">
        <v>1</v>
      </c>
      <c r="X932">
        <v>2</v>
      </c>
      <c r="Y932">
        <v>5</v>
      </c>
      <c r="Z932">
        <v>4</v>
      </c>
      <c r="AA932">
        <v>0</v>
      </c>
      <c r="AB932">
        <v>0</v>
      </c>
      <c r="AC932">
        <v>0</v>
      </c>
      <c r="AD932">
        <v>1</v>
      </c>
      <c r="AE932">
        <v>3</v>
      </c>
      <c r="AF932">
        <v>1</v>
      </c>
      <c r="AG932">
        <v>0</v>
      </c>
      <c r="AH932">
        <v>37.070999999999998</v>
      </c>
    </row>
    <row r="933" spans="1:34">
      <c r="A933" t="s">
        <v>3980</v>
      </c>
      <c r="B933" s="5" t="str">
        <f>VLOOKUP(C933,[1]Sheet1!$C$2:$D$4112,2,FALSE)</f>
        <v>intermediary metabolism and respiration</v>
      </c>
      <c r="C933" t="s">
        <v>3983</v>
      </c>
      <c r="D933" t="s">
        <v>3981</v>
      </c>
      <c r="E933" t="s">
        <v>3982</v>
      </c>
      <c r="F933">
        <v>28.454000000000001</v>
      </c>
      <c r="G933">
        <v>40.200000000000003</v>
      </c>
      <c r="H933">
        <v>19.320550000000001</v>
      </c>
      <c r="I933">
        <v>20.663620000000002</v>
      </c>
      <c r="J933">
        <v>19.111129999999999</v>
      </c>
      <c r="K933">
        <v>19.663550000000001</v>
      </c>
      <c r="L933">
        <v>18.8993</v>
      </c>
      <c r="M933">
        <v>20.48807</v>
      </c>
      <c r="N933">
        <v>20.731760000000001</v>
      </c>
      <c r="O933">
        <v>19.462389999999999</v>
      </c>
      <c r="P933">
        <v>20.425799999999999</v>
      </c>
      <c r="Q933">
        <v>18.165839999999999</v>
      </c>
      <c r="R933">
        <v>21.593730000000001</v>
      </c>
      <c r="S933">
        <v>20.371559999999999</v>
      </c>
      <c r="T933">
        <v>6</v>
      </c>
      <c r="U933">
        <v>2</v>
      </c>
      <c r="V933">
        <v>2</v>
      </c>
      <c r="W933">
        <v>3</v>
      </c>
      <c r="X933">
        <v>2</v>
      </c>
      <c r="Y933">
        <v>3</v>
      </c>
      <c r="Z933">
        <v>2</v>
      </c>
      <c r="AA933">
        <v>0</v>
      </c>
      <c r="AB933">
        <v>2</v>
      </c>
      <c r="AC933">
        <v>3</v>
      </c>
      <c r="AD933">
        <v>1</v>
      </c>
      <c r="AE933">
        <v>2</v>
      </c>
      <c r="AF933">
        <v>3</v>
      </c>
      <c r="AG933">
        <v>0</v>
      </c>
      <c r="AH933">
        <v>22.574999999999999</v>
      </c>
    </row>
    <row r="934" spans="1:34">
      <c r="A934" t="s">
        <v>3984</v>
      </c>
      <c r="B934" s="5" t="str">
        <f>VLOOKUP(C934,[1]Sheet1!$C$2:$D$4112,2,FALSE)</f>
        <v>lipid metabolism</v>
      </c>
      <c r="C934" t="s">
        <v>3987</v>
      </c>
      <c r="D934" t="s">
        <v>3985</v>
      </c>
      <c r="E934" t="s">
        <v>3986</v>
      </c>
      <c r="F934">
        <v>32.805</v>
      </c>
      <c r="G934">
        <v>36.9</v>
      </c>
      <c r="H934">
        <v>20.69575</v>
      </c>
      <c r="I934">
        <v>21.294180000000001</v>
      </c>
      <c r="J934">
        <v>19.284690000000001</v>
      </c>
      <c r="K934">
        <v>21.685469999999999</v>
      </c>
      <c r="L934">
        <v>20.553840000000001</v>
      </c>
      <c r="M934">
        <v>21.698630000000001</v>
      </c>
      <c r="N934">
        <v>19.37904</v>
      </c>
      <c r="O934">
        <v>21.35407</v>
      </c>
      <c r="P934">
        <v>18.742529999999999</v>
      </c>
      <c r="Q934">
        <v>21.58953</v>
      </c>
      <c r="R934">
        <v>21.20485</v>
      </c>
      <c r="S934">
        <v>19.70035</v>
      </c>
      <c r="T934">
        <v>7</v>
      </c>
      <c r="U934">
        <v>4</v>
      </c>
      <c r="V934">
        <v>2</v>
      </c>
      <c r="W934">
        <v>2</v>
      </c>
      <c r="X934">
        <v>5</v>
      </c>
      <c r="Y934">
        <v>5</v>
      </c>
      <c r="Z934">
        <v>5</v>
      </c>
      <c r="AA934">
        <v>0</v>
      </c>
      <c r="AB934">
        <v>3</v>
      </c>
      <c r="AC934">
        <v>0</v>
      </c>
      <c r="AD934">
        <v>3</v>
      </c>
      <c r="AE934">
        <v>5</v>
      </c>
      <c r="AF934">
        <v>1</v>
      </c>
      <c r="AG934">
        <v>0</v>
      </c>
      <c r="AH934">
        <v>21.553000000000001</v>
      </c>
    </row>
    <row r="935" spans="1:34">
      <c r="A935" t="s">
        <v>3988</v>
      </c>
      <c r="B935" s="5" t="str">
        <f>VLOOKUP(C935,[1]Sheet1!$C$2:$D$4112,2,FALSE)</f>
        <v>Conserved hypotheticals</v>
      </c>
      <c r="C935" t="s">
        <v>3991</v>
      </c>
      <c r="D935" t="s">
        <v>3989</v>
      </c>
      <c r="E935" t="s">
        <v>3990</v>
      </c>
      <c r="F935">
        <v>38.110999999999997</v>
      </c>
      <c r="G935">
        <v>34.700000000000003</v>
      </c>
      <c r="H935">
        <v>22.479759999999999</v>
      </c>
      <c r="I935">
        <v>23.36533</v>
      </c>
      <c r="J935">
        <v>21.452970000000001</v>
      </c>
      <c r="K935">
        <v>24.048269999999999</v>
      </c>
      <c r="L935">
        <v>22.26942</v>
      </c>
      <c r="M935">
        <v>24.79759</v>
      </c>
      <c r="N935">
        <v>23.889199999999999</v>
      </c>
      <c r="O935">
        <v>24.063490000000002</v>
      </c>
      <c r="P935">
        <v>23.02056</v>
      </c>
      <c r="Q935">
        <v>24.360849999999999</v>
      </c>
      <c r="R935">
        <v>24.15692</v>
      </c>
      <c r="S935">
        <v>20.927959999999999</v>
      </c>
      <c r="T935">
        <v>8</v>
      </c>
      <c r="U935">
        <v>5</v>
      </c>
      <c r="V935">
        <v>4</v>
      </c>
      <c r="W935">
        <v>5</v>
      </c>
      <c r="X935">
        <v>5</v>
      </c>
      <c r="Y935">
        <v>6</v>
      </c>
      <c r="Z935">
        <v>6</v>
      </c>
      <c r="AA935">
        <v>2</v>
      </c>
      <c r="AB935">
        <v>5</v>
      </c>
      <c r="AC935">
        <v>4</v>
      </c>
      <c r="AD935">
        <v>5</v>
      </c>
      <c r="AE935">
        <v>7</v>
      </c>
      <c r="AF935">
        <v>4</v>
      </c>
      <c r="AG935">
        <v>0</v>
      </c>
      <c r="AH935">
        <v>34.789000000000001</v>
      </c>
    </row>
    <row r="936" spans="1:34">
      <c r="A936" t="s">
        <v>3992</v>
      </c>
      <c r="B936" s="5" t="str">
        <f>VLOOKUP(C936,[1]Sheet1!$C$2:$D$4112,2,FALSE)</f>
        <v>Conserved hypotheticals</v>
      </c>
      <c r="C936" t="s">
        <v>3995</v>
      </c>
      <c r="D936" t="s">
        <v>3993</v>
      </c>
      <c r="E936" t="s">
        <v>3994</v>
      </c>
      <c r="F936">
        <v>28.385000000000002</v>
      </c>
      <c r="G936">
        <v>46.3</v>
      </c>
      <c r="H936">
        <v>21.995239999999999</v>
      </c>
      <c r="I936">
        <v>21.39263</v>
      </c>
      <c r="J936">
        <v>22.320530000000002</v>
      </c>
      <c r="K936">
        <v>23.321269999999998</v>
      </c>
      <c r="L936">
        <v>19.26671</v>
      </c>
      <c r="M936">
        <v>23.748989999999999</v>
      </c>
      <c r="N936">
        <v>21.04514</v>
      </c>
      <c r="O936">
        <v>23.173839999999998</v>
      </c>
      <c r="P936">
        <v>22.512219999999999</v>
      </c>
      <c r="Q936">
        <v>23.23761</v>
      </c>
      <c r="R936">
        <v>22.137589999999999</v>
      </c>
      <c r="S936">
        <v>21.231400000000001</v>
      </c>
      <c r="T936">
        <v>7</v>
      </c>
      <c r="U936">
        <v>4</v>
      </c>
      <c r="V936">
        <v>3</v>
      </c>
      <c r="W936">
        <v>5</v>
      </c>
      <c r="X936">
        <v>4</v>
      </c>
      <c r="Y936">
        <v>4</v>
      </c>
      <c r="Z936">
        <v>5</v>
      </c>
      <c r="AA936">
        <v>2</v>
      </c>
      <c r="AB936">
        <v>5</v>
      </c>
      <c r="AC936">
        <v>4</v>
      </c>
      <c r="AD936">
        <v>4</v>
      </c>
      <c r="AE936">
        <v>5</v>
      </c>
      <c r="AF936">
        <v>3</v>
      </c>
      <c r="AG936">
        <v>0</v>
      </c>
      <c r="AH936">
        <v>74.320999999999998</v>
      </c>
    </row>
    <row r="937" spans="1:34">
      <c r="A937" t="s">
        <v>3996</v>
      </c>
      <c r="B937" s="5" t="str">
        <f>VLOOKUP(C937,[1]Sheet1!$C$2:$D$4112,2,FALSE)</f>
        <v>intermediary metabolism and respiration</v>
      </c>
      <c r="C937" t="s">
        <v>3999</v>
      </c>
      <c r="D937" t="s">
        <v>3997</v>
      </c>
      <c r="E937" t="s">
        <v>3998</v>
      </c>
      <c r="F937">
        <v>33.965000000000003</v>
      </c>
      <c r="G937">
        <v>18</v>
      </c>
      <c r="H937">
        <v>20.162140000000001</v>
      </c>
      <c r="I937">
        <v>18.985790000000001</v>
      </c>
      <c r="J937">
        <v>18.936319999999998</v>
      </c>
      <c r="K937">
        <v>20.993210000000001</v>
      </c>
      <c r="L937">
        <v>16.598299999999998</v>
      </c>
      <c r="M937">
        <v>21.569410000000001</v>
      </c>
      <c r="N937">
        <v>18.78171</v>
      </c>
      <c r="O937">
        <v>19.37276</v>
      </c>
      <c r="P937">
        <v>18.724769999999999</v>
      </c>
      <c r="Q937">
        <v>19.33802</v>
      </c>
      <c r="R937">
        <v>20.931429999999999</v>
      </c>
      <c r="S937">
        <v>19.773499999999999</v>
      </c>
      <c r="T937">
        <v>4</v>
      </c>
      <c r="U937">
        <v>2</v>
      </c>
      <c r="V937">
        <v>2</v>
      </c>
      <c r="W937">
        <v>2</v>
      </c>
      <c r="X937">
        <v>2</v>
      </c>
      <c r="Y937">
        <v>2</v>
      </c>
      <c r="Z937">
        <v>3</v>
      </c>
      <c r="AA937">
        <v>2</v>
      </c>
      <c r="AB937">
        <v>2</v>
      </c>
      <c r="AC937">
        <v>2</v>
      </c>
      <c r="AD937">
        <v>2</v>
      </c>
      <c r="AE937">
        <v>4</v>
      </c>
      <c r="AF937">
        <v>2</v>
      </c>
      <c r="AG937">
        <v>0</v>
      </c>
      <c r="AH937">
        <v>32.804000000000002</v>
      </c>
    </row>
    <row r="938" spans="1:34">
      <c r="A938" t="s">
        <v>4000</v>
      </c>
      <c r="B938" s="5" t="str">
        <f>VLOOKUP(C938,[1]Sheet1!$C$2:$D$4112,2,FALSE)</f>
        <v>intermediary metabolism and respiration</v>
      </c>
      <c r="C938" t="s">
        <v>4003</v>
      </c>
      <c r="D938" t="s">
        <v>4001</v>
      </c>
      <c r="E938" t="s">
        <v>4002</v>
      </c>
      <c r="F938">
        <v>52.173000000000002</v>
      </c>
      <c r="G938">
        <v>37.299999999999997</v>
      </c>
      <c r="H938">
        <v>22.266110000000001</v>
      </c>
      <c r="I938">
        <v>21.38974</v>
      </c>
      <c r="J938">
        <v>21.09976</v>
      </c>
      <c r="K938">
        <v>23.233219999999999</v>
      </c>
      <c r="L938">
        <v>19.620920000000002</v>
      </c>
      <c r="M938">
        <v>23.22804</v>
      </c>
      <c r="N938">
        <v>20.691749999999999</v>
      </c>
      <c r="O938">
        <v>23.033570000000001</v>
      </c>
      <c r="P938">
        <v>21.39676</v>
      </c>
      <c r="Q938">
        <v>22.85941</v>
      </c>
      <c r="R938">
        <v>22.628810000000001</v>
      </c>
      <c r="S938">
        <v>19.492439999999998</v>
      </c>
      <c r="T938">
        <v>11</v>
      </c>
      <c r="U938">
        <v>4</v>
      </c>
      <c r="V938">
        <v>3</v>
      </c>
      <c r="W938">
        <v>6</v>
      </c>
      <c r="X938">
        <v>4</v>
      </c>
      <c r="Y938">
        <v>4</v>
      </c>
      <c r="Z938">
        <v>6</v>
      </c>
      <c r="AA938">
        <v>3</v>
      </c>
      <c r="AB938">
        <v>4</v>
      </c>
      <c r="AC938">
        <v>4</v>
      </c>
      <c r="AD938">
        <v>2</v>
      </c>
      <c r="AE938">
        <v>8</v>
      </c>
      <c r="AF938">
        <v>2</v>
      </c>
      <c r="AG938">
        <v>0</v>
      </c>
      <c r="AH938">
        <v>69.183000000000007</v>
      </c>
    </row>
    <row r="939" spans="1:34">
      <c r="A939" t="s">
        <v>4004</v>
      </c>
      <c r="B939" s="5" t="str">
        <f>VLOOKUP(C939,[1]Sheet1!$C$2:$D$4112,2,FALSE)</f>
        <v>intermediary metabolism and respiration</v>
      </c>
      <c r="C939" t="s">
        <v>4007</v>
      </c>
      <c r="D939" t="s">
        <v>4005</v>
      </c>
      <c r="E939" t="s">
        <v>4006</v>
      </c>
      <c r="F939">
        <v>20.442</v>
      </c>
      <c r="G939">
        <v>70.2</v>
      </c>
      <c r="H939">
        <v>24.641079999999999</v>
      </c>
      <c r="I939">
        <v>24.66639</v>
      </c>
      <c r="J939">
        <v>25.005299999999998</v>
      </c>
      <c r="K939">
        <v>24.671040000000001</v>
      </c>
      <c r="L939">
        <v>26.17877</v>
      </c>
      <c r="M939">
        <v>24.161919999999999</v>
      </c>
      <c r="N939">
        <v>24.436</v>
      </c>
      <c r="O939">
        <v>24.712510000000002</v>
      </c>
      <c r="P939">
        <v>24.39133</v>
      </c>
      <c r="Q939">
        <v>23.975960000000001</v>
      </c>
      <c r="R939">
        <v>25.37388</v>
      </c>
      <c r="S939">
        <v>25.087070000000001</v>
      </c>
      <c r="T939">
        <v>9</v>
      </c>
      <c r="U939">
        <v>8</v>
      </c>
      <c r="V939">
        <v>6</v>
      </c>
      <c r="W939">
        <v>7</v>
      </c>
      <c r="X939">
        <v>6</v>
      </c>
      <c r="Y939">
        <v>6</v>
      </c>
      <c r="Z939">
        <v>8</v>
      </c>
      <c r="AA939">
        <v>4</v>
      </c>
      <c r="AB939">
        <v>6</v>
      </c>
      <c r="AC939">
        <v>5</v>
      </c>
      <c r="AD939">
        <v>4</v>
      </c>
      <c r="AE939">
        <v>5</v>
      </c>
      <c r="AF939">
        <v>8</v>
      </c>
      <c r="AG939">
        <v>0</v>
      </c>
      <c r="AH939">
        <v>192.77</v>
      </c>
    </row>
    <row r="940" spans="1:34">
      <c r="A940" t="s">
        <v>4008</v>
      </c>
      <c r="B940" s="5" t="str">
        <f>VLOOKUP(C940,[1]Sheet1!$C$2:$D$4112,2,FALSE)</f>
        <v>Conserved hypotheticals</v>
      </c>
      <c r="C940" t="s">
        <v>4011</v>
      </c>
      <c r="D940" t="s">
        <v>4009</v>
      </c>
      <c r="E940" t="s">
        <v>4010</v>
      </c>
      <c r="F940">
        <v>22.196999999999999</v>
      </c>
      <c r="G940">
        <v>41.8</v>
      </c>
      <c r="H940">
        <v>24.681370000000001</v>
      </c>
      <c r="I940">
        <v>23.491430000000001</v>
      </c>
      <c r="J940">
        <v>23.971499999999999</v>
      </c>
      <c r="K940">
        <v>24.122579999999999</v>
      </c>
      <c r="L940">
        <v>23.147079999999999</v>
      </c>
      <c r="M940">
        <v>23.432749999999999</v>
      </c>
      <c r="N940">
        <v>23.039020000000001</v>
      </c>
      <c r="O940">
        <v>19.81456</v>
      </c>
      <c r="P940">
        <v>23.83596</v>
      </c>
      <c r="Q940">
        <v>20.11984</v>
      </c>
      <c r="R940">
        <v>24.719989999999999</v>
      </c>
      <c r="S940">
        <v>22.512799999999999</v>
      </c>
      <c r="T940">
        <v>5</v>
      </c>
      <c r="U940">
        <v>3</v>
      </c>
      <c r="V940">
        <v>2</v>
      </c>
      <c r="W940">
        <v>3</v>
      </c>
      <c r="X940">
        <v>3</v>
      </c>
      <c r="Y940">
        <v>4</v>
      </c>
      <c r="Z940">
        <v>2</v>
      </c>
      <c r="AA940">
        <v>2</v>
      </c>
      <c r="AB940">
        <v>1</v>
      </c>
      <c r="AC940">
        <v>2</v>
      </c>
      <c r="AD940">
        <v>1</v>
      </c>
      <c r="AE940">
        <v>5</v>
      </c>
      <c r="AF940">
        <v>3</v>
      </c>
      <c r="AG940">
        <v>0</v>
      </c>
      <c r="AH940">
        <v>35.478999999999999</v>
      </c>
    </row>
    <row r="941" spans="1:34">
      <c r="A941" t="s">
        <v>4012</v>
      </c>
      <c r="B941" s="5" t="str">
        <f>VLOOKUP(C941,[1]Sheet1!$C$2:$D$4112,2,FALSE)</f>
        <v>intermediary metabolism and respiration</v>
      </c>
      <c r="C941" t="s">
        <v>4015</v>
      </c>
      <c r="D941" t="s">
        <v>4013</v>
      </c>
      <c r="E941" t="s">
        <v>4014</v>
      </c>
      <c r="F941">
        <v>48.051000000000002</v>
      </c>
      <c r="G941">
        <v>60.8</v>
      </c>
      <c r="H941">
        <v>24.1676</v>
      </c>
      <c r="I941">
        <v>24.946680000000001</v>
      </c>
      <c r="J941">
        <v>25.715389999999999</v>
      </c>
      <c r="K941">
        <v>24.574210000000001</v>
      </c>
      <c r="L941">
        <v>24.34177</v>
      </c>
      <c r="M941">
        <v>25.88523</v>
      </c>
      <c r="N941">
        <v>24.96688</v>
      </c>
      <c r="O941">
        <v>24.143049999999999</v>
      </c>
      <c r="P941">
        <v>25.296140000000001</v>
      </c>
      <c r="Q941">
        <v>25.28397</v>
      </c>
      <c r="R941">
        <v>26.442969999999999</v>
      </c>
      <c r="S941">
        <v>24.985240000000001</v>
      </c>
      <c r="T941">
        <v>15</v>
      </c>
      <c r="U941">
        <v>10</v>
      </c>
      <c r="V941">
        <v>5</v>
      </c>
      <c r="W941">
        <v>12</v>
      </c>
      <c r="X941">
        <v>5</v>
      </c>
      <c r="Y941">
        <v>13</v>
      </c>
      <c r="Z941">
        <v>7</v>
      </c>
      <c r="AA941">
        <v>4</v>
      </c>
      <c r="AB941">
        <v>3</v>
      </c>
      <c r="AC941">
        <v>5</v>
      </c>
      <c r="AD941">
        <v>4</v>
      </c>
      <c r="AE941">
        <v>12</v>
      </c>
      <c r="AF941">
        <v>12</v>
      </c>
      <c r="AG941">
        <v>0</v>
      </c>
      <c r="AH941">
        <v>321.91000000000003</v>
      </c>
    </row>
    <row r="942" spans="1:34">
      <c r="A942" t="s">
        <v>4016</v>
      </c>
      <c r="B942" s="5" t="str">
        <f>VLOOKUP(C942,[1]Sheet1!$C$2:$D$4112,2,FALSE)</f>
        <v>information pathways</v>
      </c>
      <c r="C942" t="s">
        <v>4019</v>
      </c>
      <c r="D942" t="s">
        <v>4017</v>
      </c>
      <c r="E942" t="s">
        <v>4018</v>
      </c>
      <c r="F942">
        <v>13.823</v>
      </c>
      <c r="G942">
        <v>29.9</v>
      </c>
      <c r="H942">
        <v>18.443580000000001</v>
      </c>
      <c r="I942">
        <v>19.915980000000001</v>
      </c>
      <c r="J942">
        <v>19.236619999999998</v>
      </c>
      <c r="K942">
        <v>16.429829999999999</v>
      </c>
      <c r="L942">
        <v>23.202380000000002</v>
      </c>
      <c r="M942">
        <v>17.634239999999998</v>
      </c>
      <c r="N942">
        <v>18.760110000000001</v>
      </c>
      <c r="O942">
        <v>19.425999999999998</v>
      </c>
      <c r="P942">
        <v>19.728870000000001</v>
      </c>
      <c r="Q942">
        <v>19.76688</v>
      </c>
      <c r="R942">
        <v>16.15147</v>
      </c>
      <c r="S942">
        <v>18.843509999999998</v>
      </c>
      <c r="T942">
        <v>4</v>
      </c>
      <c r="U942">
        <v>4</v>
      </c>
      <c r="V942">
        <v>0</v>
      </c>
      <c r="W942">
        <v>4</v>
      </c>
      <c r="X942">
        <v>3</v>
      </c>
      <c r="Y942">
        <v>4</v>
      </c>
      <c r="Z942">
        <v>4</v>
      </c>
      <c r="AA942">
        <v>0</v>
      </c>
      <c r="AB942">
        <v>0</v>
      </c>
      <c r="AC942">
        <v>0</v>
      </c>
      <c r="AD942">
        <v>0</v>
      </c>
      <c r="AE942">
        <v>3</v>
      </c>
      <c r="AF942">
        <v>1</v>
      </c>
      <c r="AG942">
        <v>0</v>
      </c>
      <c r="AH942">
        <v>47.530999999999999</v>
      </c>
    </row>
    <row r="943" spans="1:34">
      <c r="A943" t="s">
        <v>4020</v>
      </c>
      <c r="B943" s="5" t="str">
        <f>VLOOKUP(C943,[1]Sheet1!$C$2:$D$4112,2,FALSE)</f>
        <v>intermediary metabolism and respiration</v>
      </c>
      <c r="C943" t="s">
        <v>4023</v>
      </c>
      <c r="D943" t="s">
        <v>4021</v>
      </c>
      <c r="E943" t="s">
        <v>4022</v>
      </c>
      <c r="F943">
        <v>53.401000000000003</v>
      </c>
      <c r="G943">
        <v>34.6</v>
      </c>
      <c r="H943">
        <v>20.08887</v>
      </c>
      <c r="I943">
        <v>20.707170000000001</v>
      </c>
      <c r="J943">
        <v>20.23958</v>
      </c>
      <c r="K943">
        <v>21.385429999999999</v>
      </c>
      <c r="L943">
        <v>20.58719</v>
      </c>
      <c r="M943">
        <v>21.065200000000001</v>
      </c>
      <c r="N943">
        <v>20.086210000000001</v>
      </c>
      <c r="O943">
        <v>20.606210000000001</v>
      </c>
      <c r="P943">
        <v>20.130310000000001</v>
      </c>
      <c r="Q943">
        <v>20.05462</v>
      </c>
      <c r="R943">
        <v>21.64939</v>
      </c>
      <c r="S943">
        <v>20.839379999999998</v>
      </c>
      <c r="T943">
        <v>13</v>
      </c>
      <c r="U943">
        <v>3</v>
      </c>
      <c r="V943">
        <v>3</v>
      </c>
      <c r="W943">
        <v>8</v>
      </c>
      <c r="X943">
        <v>6</v>
      </c>
      <c r="Y943">
        <v>9</v>
      </c>
      <c r="Z943">
        <v>4</v>
      </c>
      <c r="AA943">
        <v>0</v>
      </c>
      <c r="AB943">
        <v>3</v>
      </c>
      <c r="AC943">
        <v>2</v>
      </c>
      <c r="AD943">
        <v>1</v>
      </c>
      <c r="AE943">
        <v>5</v>
      </c>
      <c r="AF943">
        <v>7</v>
      </c>
      <c r="AG943">
        <v>0</v>
      </c>
      <c r="AH943">
        <v>43.552999999999997</v>
      </c>
    </row>
    <row r="944" spans="1:34">
      <c r="A944" t="s">
        <v>4024</v>
      </c>
      <c r="B944" s="5" t="str">
        <f>VLOOKUP(C944,[1]Sheet1!$C$2:$D$4112,2,FALSE)</f>
        <v>lipid metabolism</v>
      </c>
      <c r="C944" t="s">
        <v>4027</v>
      </c>
      <c r="D944" t="s">
        <v>4025</v>
      </c>
      <c r="E944" t="s">
        <v>4026</v>
      </c>
      <c r="F944">
        <v>47.707000000000001</v>
      </c>
      <c r="G944">
        <v>10.6</v>
      </c>
      <c r="H944">
        <v>23.398330000000001</v>
      </c>
      <c r="I944">
        <v>22.444759999999999</v>
      </c>
      <c r="J944">
        <v>24.249739999999999</v>
      </c>
      <c r="K944">
        <v>23.64922</v>
      </c>
      <c r="L944">
        <v>19.177890000000001</v>
      </c>
      <c r="M944">
        <v>22.855460000000001</v>
      </c>
      <c r="N944">
        <v>20.006810000000002</v>
      </c>
      <c r="O944">
        <v>23.420470000000002</v>
      </c>
      <c r="P944">
        <v>23.01585</v>
      </c>
      <c r="Q944">
        <v>21.740449999999999</v>
      </c>
      <c r="R944">
        <v>20.495699999999999</v>
      </c>
      <c r="S944">
        <v>19.61983</v>
      </c>
      <c r="T944">
        <v>3</v>
      </c>
      <c r="U944">
        <v>2</v>
      </c>
      <c r="V944">
        <v>2</v>
      </c>
      <c r="W944">
        <v>2</v>
      </c>
      <c r="X944">
        <v>2</v>
      </c>
      <c r="Y944">
        <v>1</v>
      </c>
      <c r="Z944">
        <v>3</v>
      </c>
      <c r="AA944">
        <v>0</v>
      </c>
      <c r="AB944">
        <v>2</v>
      </c>
      <c r="AC944">
        <v>2</v>
      </c>
      <c r="AD944">
        <v>2</v>
      </c>
      <c r="AE944">
        <v>2</v>
      </c>
      <c r="AF944">
        <v>1</v>
      </c>
      <c r="AG944">
        <v>0</v>
      </c>
      <c r="AH944">
        <v>53.529000000000003</v>
      </c>
    </row>
    <row r="945" spans="1:34">
      <c r="A945" t="s">
        <v>4028</v>
      </c>
      <c r="B945" s="5" t="str">
        <f>VLOOKUP(C945,[1]Sheet1!$C$2:$D$4112,2,FALSE)</f>
        <v>Conserved hypotheticals</v>
      </c>
      <c r="C945" t="s">
        <v>4031</v>
      </c>
      <c r="D945" t="s">
        <v>4029</v>
      </c>
      <c r="E945" t="s">
        <v>4030</v>
      </c>
      <c r="F945">
        <v>41.087000000000003</v>
      </c>
      <c r="G945">
        <v>22.2</v>
      </c>
      <c r="H945">
        <v>19.747949999999999</v>
      </c>
      <c r="I945">
        <v>21.400469999999999</v>
      </c>
      <c r="J945">
        <v>20.28828</v>
      </c>
      <c r="K945">
        <v>19.406379999999999</v>
      </c>
      <c r="L945">
        <v>22.605889999999999</v>
      </c>
      <c r="M945">
        <v>20.027149999999999</v>
      </c>
      <c r="N945">
        <v>19.05829</v>
      </c>
      <c r="O945">
        <v>17.900220000000001</v>
      </c>
      <c r="P945">
        <v>19.11712</v>
      </c>
      <c r="Q945">
        <v>19.924969999999998</v>
      </c>
      <c r="R945">
        <v>20.92231</v>
      </c>
      <c r="S945">
        <v>21.641919999999999</v>
      </c>
      <c r="T945">
        <v>6</v>
      </c>
      <c r="U945">
        <v>3</v>
      </c>
      <c r="V945">
        <v>2</v>
      </c>
      <c r="W945">
        <v>4</v>
      </c>
      <c r="X945">
        <v>1</v>
      </c>
      <c r="Y945">
        <v>6</v>
      </c>
      <c r="Z945">
        <v>3</v>
      </c>
      <c r="AA945">
        <v>1</v>
      </c>
      <c r="AB945">
        <v>1</v>
      </c>
      <c r="AC945">
        <v>1</v>
      </c>
      <c r="AD945">
        <v>1</v>
      </c>
      <c r="AE945">
        <v>4</v>
      </c>
      <c r="AF945">
        <v>4</v>
      </c>
      <c r="AG945">
        <v>0</v>
      </c>
      <c r="AH945">
        <v>26.138000000000002</v>
      </c>
    </row>
    <row r="946" spans="1:34">
      <c r="A946" t="s">
        <v>4032</v>
      </c>
      <c r="B946" s="5" t="str">
        <f>VLOOKUP(C946,[1]Sheet1!$C$2:$D$4112,2,FALSE)</f>
        <v>cell wall and cell processes</v>
      </c>
      <c r="C946" t="s">
        <v>4035</v>
      </c>
      <c r="D946" t="s">
        <v>4033</v>
      </c>
      <c r="E946" t="s">
        <v>4034</v>
      </c>
      <c r="F946">
        <v>62.424999999999997</v>
      </c>
      <c r="G946">
        <v>51.5</v>
      </c>
      <c r="H946">
        <v>24.045100000000001</v>
      </c>
      <c r="I946">
        <v>25.225709999999999</v>
      </c>
      <c r="J946">
        <v>24.566970000000001</v>
      </c>
      <c r="K946">
        <v>25.616050000000001</v>
      </c>
      <c r="L946">
        <v>23.191469999999999</v>
      </c>
      <c r="M946">
        <v>25.10089</v>
      </c>
      <c r="N946">
        <v>26.039629999999999</v>
      </c>
      <c r="O946">
        <v>25.073979999999999</v>
      </c>
      <c r="P946">
        <v>25.195049999999998</v>
      </c>
      <c r="Q946">
        <v>24.598839999999999</v>
      </c>
      <c r="R946">
        <v>24.345300000000002</v>
      </c>
      <c r="S946">
        <v>23.668610000000001</v>
      </c>
      <c r="T946">
        <v>19</v>
      </c>
      <c r="U946">
        <v>11</v>
      </c>
      <c r="V946">
        <v>8</v>
      </c>
      <c r="W946">
        <v>14</v>
      </c>
      <c r="X946">
        <v>11</v>
      </c>
      <c r="Y946">
        <v>10</v>
      </c>
      <c r="Z946">
        <v>11</v>
      </c>
      <c r="AA946">
        <v>8</v>
      </c>
      <c r="AB946">
        <v>8</v>
      </c>
      <c r="AC946">
        <v>11</v>
      </c>
      <c r="AD946">
        <v>8</v>
      </c>
      <c r="AE946">
        <v>12</v>
      </c>
      <c r="AF946">
        <v>11</v>
      </c>
      <c r="AG946">
        <v>0</v>
      </c>
      <c r="AH946">
        <v>323.31</v>
      </c>
    </row>
    <row r="947" spans="1:34">
      <c r="A947" t="s">
        <v>4036</v>
      </c>
      <c r="B947" s="5" t="str">
        <f>VLOOKUP(C947,[1]Sheet1!$C$2:$D$4112,2,FALSE)</f>
        <v>cell wall and cell processes</v>
      </c>
      <c r="C947" t="s">
        <v>4039</v>
      </c>
      <c r="D947" t="s">
        <v>4037</v>
      </c>
      <c r="E947" t="s">
        <v>4038</v>
      </c>
      <c r="F947">
        <v>47.719000000000001</v>
      </c>
      <c r="G947">
        <v>61.7</v>
      </c>
      <c r="H947">
        <v>24.94087</v>
      </c>
      <c r="I947">
        <v>24.494420000000002</v>
      </c>
      <c r="J947">
        <v>24.740929999999999</v>
      </c>
      <c r="K947">
        <v>23.771830000000001</v>
      </c>
      <c r="L947">
        <v>26.057759999999998</v>
      </c>
      <c r="M947">
        <v>24.808669999999999</v>
      </c>
      <c r="N947">
        <v>24.652830000000002</v>
      </c>
      <c r="O947">
        <v>23.822890000000001</v>
      </c>
      <c r="P947">
        <v>24.54392</v>
      </c>
      <c r="Q947">
        <v>23.939299999999999</v>
      </c>
      <c r="R947">
        <v>23.086939999999998</v>
      </c>
      <c r="S947">
        <v>23.762530000000002</v>
      </c>
      <c r="T947">
        <v>17</v>
      </c>
      <c r="U947">
        <v>13</v>
      </c>
      <c r="V947">
        <v>6</v>
      </c>
      <c r="W947">
        <v>14</v>
      </c>
      <c r="X947">
        <v>9</v>
      </c>
      <c r="Y947">
        <v>14</v>
      </c>
      <c r="Z947">
        <v>11</v>
      </c>
      <c r="AA947">
        <v>6</v>
      </c>
      <c r="AB947">
        <v>10</v>
      </c>
      <c r="AC947">
        <v>4</v>
      </c>
      <c r="AD947">
        <v>3</v>
      </c>
      <c r="AE947">
        <v>15</v>
      </c>
      <c r="AF947">
        <v>10</v>
      </c>
      <c r="AG947">
        <v>0</v>
      </c>
      <c r="AH947">
        <v>161.47</v>
      </c>
    </row>
    <row r="948" spans="1:34">
      <c r="A948" t="s">
        <v>4040</v>
      </c>
      <c r="B948" s="5" t="str">
        <f>VLOOKUP(C948,[1]Sheet1!$C$2:$D$4112,2,FALSE)</f>
        <v>intermediary metabolism and respiration</v>
      </c>
      <c r="C948" t="s">
        <v>4043</v>
      </c>
      <c r="D948" t="s">
        <v>4041</v>
      </c>
      <c r="E948" t="s">
        <v>4042</v>
      </c>
      <c r="F948">
        <v>55.594000000000001</v>
      </c>
      <c r="G948">
        <v>24.4</v>
      </c>
      <c r="H948">
        <v>18.84723</v>
      </c>
      <c r="I948">
        <v>19.63599</v>
      </c>
      <c r="J948">
        <v>18.65615</v>
      </c>
      <c r="K948">
        <v>18.486799999999999</v>
      </c>
      <c r="L948">
        <v>21.693750000000001</v>
      </c>
      <c r="M948">
        <v>22.906279999999999</v>
      </c>
      <c r="N948">
        <v>19.026730000000001</v>
      </c>
      <c r="O948">
        <v>18.861170000000001</v>
      </c>
      <c r="P948">
        <v>19.636620000000001</v>
      </c>
      <c r="Q948">
        <v>18.57169</v>
      </c>
      <c r="R948">
        <v>22.814050000000002</v>
      </c>
      <c r="S948">
        <v>18.17923</v>
      </c>
      <c r="T948">
        <v>5</v>
      </c>
      <c r="U948">
        <v>2</v>
      </c>
      <c r="V948">
        <v>2</v>
      </c>
      <c r="W948">
        <v>1</v>
      </c>
      <c r="X948">
        <v>2</v>
      </c>
      <c r="Y948">
        <v>3</v>
      </c>
      <c r="Z948">
        <v>3</v>
      </c>
      <c r="AA948">
        <v>3</v>
      </c>
      <c r="AB948">
        <v>0</v>
      </c>
      <c r="AC948">
        <v>3</v>
      </c>
      <c r="AD948">
        <v>1</v>
      </c>
      <c r="AE948">
        <v>3</v>
      </c>
      <c r="AF948">
        <v>2</v>
      </c>
      <c r="AG948">
        <v>0</v>
      </c>
      <c r="AH948">
        <v>16.803999999999998</v>
      </c>
    </row>
    <row r="949" spans="1:34">
      <c r="A949" t="s">
        <v>4044</v>
      </c>
      <c r="B949" s="5" t="str">
        <f>VLOOKUP(C949,[1]Sheet1!$C$2:$D$4112,2,FALSE)</f>
        <v>cell wall and cell processes</v>
      </c>
      <c r="C949" t="s">
        <v>4045</v>
      </c>
      <c r="D949" t="s">
        <v>11</v>
      </c>
      <c r="E949" t="s">
        <v>12</v>
      </c>
      <c r="F949">
        <v>23.925999999999998</v>
      </c>
      <c r="G949">
        <v>8.6999999999999993</v>
      </c>
      <c r="H949">
        <v>18.701160000000002</v>
      </c>
      <c r="I949">
        <v>19.350180000000002</v>
      </c>
      <c r="J949">
        <v>22.170020000000001</v>
      </c>
      <c r="K949">
        <v>23.934539999999998</v>
      </c>
      <c r="L949">
        <v>23.870419999999999</v>
      </c>
      <c r="M949">
        <v>25.853149999999999</v>
      </c>
      <c r="N949">
        <v>25.179569999999998</v>
      </c>
      <c r="O949">
        <v>24.411829999999998</v>
      </c>
      <c r="P949">
        <v>19.622150000000001</v>
      </c>
      <c r="Q949">
        <v>24.564540000000001</v>
      </c>
      <c r="R949">
        <v>25.17961</v>
      </c>
      <c r="S949">
        <v>22.66629</v>
      </c>
      <c r="T949">
        <v>2</v>
      </c>
      <c r="U949">
        <v>1</v>
      </c>
      <c r="V949">
        <v>1</v>
      </c>
      <c r="W949">
        <v>1</v>
      </c>
      <c r="X949">
        <v>2</v>
      </c>
      <c r="Y949">
        <v>1</v>
      </c>
      <c r="Z949">
        <v>2</v>
      </c>
      <c r="AA949">
        <v>1</v>
      </c>
      <c r="AB949">
        <v>2</v>
      </c>
      <c r="AC949">
        <v>1</v>
      </c>
      <c r="AD949">
        <v>2</v>
      </c>
      <c r="AE949">
        <v>2</v>
      </c>
      <c r="AF949">
        <v>1</v>
      </c>
      <c r="AG949">
        <v>0</v>
      </c>
      <c r="AH949">
        <v>49.543999999999997</v>
      </c>
    </row>
    <row r="950" spans="1:34">
      <c r="A950" t="s">
        <v>4046</v>
      </c>
      <c r="B950" s="5" t="str">
        <f>VLOOKUP(C950,[1]Sheet1!$C$2:$D$4112,2,FALSE)</f>
        <v>lipid metabolism</v>
      </c>
      <c r="C950" t="s">
        <v>4049</v>
      </c>
      <c r="D950" t="s">
        <v>4047</v>
      </c>
      <c r="E950" t="s">
        <v>4048</v>
      </c>
      <c r="F950">
        <v>62.756</v>
      </c>
      <c r="G950">
        <v>28</v>
      </c>
      <c r="H950">
        <v>23.364260000000002</v>
      </c>
      <c r="I950">
        <v>22.87079</v>
      </c>
      <c r="J950">
        <v>22.968139999999998</v>
      </c>
      <c r="K950">
        <v>22.91404</v>
      </c>
      <c r="L950">
        <v>18.737760000000002</v>
      </c>
      <c r="M950">
        <v>23.308689999999999</v>
      </c>
      <c r="N950">
        <v>22.6631</v>
      </c>
      <c r="O950">
        <v>22.969370000000001</v>
      </c>
      <c r="P950">
        <v>22.67146</v>
      </c>
      <c r="Q950">
        <v>22.26193</v>
      </c>
      <c r="R950">
        <v>22.232690000000002</v>
      </c>
      <c r="S950">
        <v>19.069970000000001</v>
      </c>
      <c r="T950">
        <v>9</v>
      </c>
      <c r="U950">
        <v>3</v>
      </c>
      <c r="V950">
        <v>2</v>
      </c>
      <c r="W950">
        <v>3</v>
      </c>
      <c r="X950">
        <v>5</v>
      </c>
      <c r="Y950">
        <v>4</v>
      </c>
      <c r="Z950">
        <v>3</v>
      </c>
      <c r="AA950">
        <v>2</v>
      </c>
      <c r="AB950">
        <v>5</v>
      </c>
      <c r="AC950">
        <v>2</v>
      </c>
      <c r="AD950">
        <v>2</v>
      </c>
      <c r="AE950">
        <v>4</v>
      </c>
      <c r="AF950">
        <v>2</v>
      </c>
      <c r="AG950">
        <v>0</v>
      </c>
      <c r="AH950">
        <v>77.414000000000001</v>
      </c>
    </row>
    <row r="951" spans="1:34">
      <c r="A951" t="s">
        <v>4050</v>
      </c>
      <c r="B951" s="5" t="str">
        <f>VLOOKUP(C951,[1]Sheet1!$C$2:$D$4112,2,FALSE)</f>
        <v>Conserved hypotheticals</v>
      </c>
      <c r="C951" t="s">
        <v>4053</v>
      </c>
      <c r="D951" t="s">
        <v>4051</v>
      </c>
      <c r="E951" t="s">
        <v>4052</v>
      </c>
      <c r="F951">
        <v>30.212</v>
      </c>
      <c r="G951">
        <v>62.2</v>
      </c>
      <c r="H951">
        <v>25.988949999999999</v>
      </c>
      <c r="I951">
        <v>24.34225</v>
      </c>
      <c r="J951">
        <v>25.14227</v>
      </c>
      <c r="K951">
        <v>26.120460000000001</v>
      </c>
      <c r="L951">
        <v>22.530149999999999</v>
      </c>
      <c r="M951">
        <v>25.707360000000001</v>
      </c>
      <c r="N951">
        <v>25.265419999999999</v>
      </c>
      <c r="O951">
        <v>24.89282</v>
      </c>
      <c r="P951">
        <v>25.60493</v>
      </c>
      <c r="Q951">
        <v>24.430140000000002</v>
      </c>
      <c r="R951">
        <v>24.030360000000002</v>
      </c>
      <c r="S951">
        <v>24.206050000000001</v>
      </c>
      <c r="T951">
        <v>12</v>
      </c>
      <c r="U951">
        <v>5</v>
      </c>
      <c r="V951">
        <v>6</v>
      </c>
      <c r="W951">
        <v>5</v>
      </c>
      <c r="X951">
        <v>7</v>
      </c>
      <c r="Y951">
        <v>7</v>
      </c>
      <c r="Z951">
        <v>5</v>
      </c>
      <c r="AA951">
        <v>4</v>
      </c>
      <c r="AB951">
        <v>6</v>
      </c>
      <c r="AC951">
        <v>5</v>
      </c>
      <c r="AD951">
        <v>6</v>
      </c>
      <c r="AE951">
        <v>9</v>
      </c>
      <c r="AF951">
        <v>7</v>
      </c>
      <c r="AG951">
        <v>0</v>
      </c>
      <c r="AH951">
        <v>172.79</v>
      </c>
    </row>
    <row r="952" spans="1:34">
      <c r="A952" t="s">
        <v>4054</v>
      </c>
      <c r="B952" s="5" t="str">
        <f>VLOOKUP(C952,[1]Sheet1!$C$2:$D$4112,2,FALSE)</f>
        <v>cell wall and cell processes</v>
      </c>
      <c r="C952" t="s">
        <v>4057</v>
      </c>
      <c r="D952" t="s">
        <v>4055</v>
      </c>
      <c r="E952" t="s">
        <v>4056</v>
      </c>
      <c r="F952">
        <v>123.56</v>
      </c>
      <c r="G952">
        <v>26.9</v>
      </c>
      <c r="H952">
        <v>25.324400000000001</v>
      </c>
      <c r="I952">
        <v>24.98997</v>
      </c>
      <c r="J952">
        <v>26.831469999999999</v>
      </c>
      <c r="K952">
        <v>25.15089</v>
      </c>
      <c r="L952">
        <v>24.705719999999999</v>
      </c>
      <c r="M952">
        <v>25.702950000000001</v>
      </c>
      <c r="N952">
        <v>24.615320000000001</v>
      </c>
      <c r="O952">
        <v>24.661560000000001</v>
      </c>
      <c r="P952">
        <v>25.740310000000001</v>
      </c>
      <c r="Q952">
        <v>24.440439999999999</v>
      </c>
      <c r="R952">
        <v>25.89208</v>
      </c>
      <c r="S952">
        <v>25.292529999999999</v>
      </c>
      <c r="T952">
        <v>20</v>
      </c>
      <c r="U952">
        <v>8</v>
      </c>
      <c r="V952">
        <v>6</v>
      </c>
      <c r="W952">
        <v>10</v>
      </c>
      <c r="X952">
        <v>10</v>
      </c>
      <c r="Y952">
        <v>16</v>
      </c>
      <c r="Z952">
        <v>8</v>
      </c>
      <c r="AA952">
        <v>3</v>
      </c>
      <c r="AB952">
        <v>7</v>
      </c>
      <c r="AC952">
        <v>3</v>
      </c>
      <c r="AD952">
        <v>5</v>
      </c>
      <c r="AE952">
        <v>8</v>
      </c>
      <c r="AF952">
        <v>10</v>
      </c>
      <c r="AG952">
        <v>0</v>
      </c>
      <c r="AH952">
        <v>237.84</v>
      </c>
    </row>
    <row r="953" spans="1:34">
      <c r="A953" t="s">
        <v>4058</v>
      </c>
      <c r="B953" s="5" t="str">
        <f>VLOOKUP(C953,[1]Sheet1!$C$2:$D$4112,2,FALSE)</f>
        <v>intermediary metabolism and respiration</v>
      </c>
      <c r="C953" t="s">
        <v>4061</v>
      </c>
      <c r="D953" t="s">
        <v>4059</v>
      </c>
      <c r="E953" t="s">
        <v>4060</v>
      </c>
      <c r="F953">
        <v>37.273000000000003</v>
      </c>
      <c r="G953">
        <v>18.899999999999999</v>
      </c>
      <c r="H953">
        <v>19.027239999999999</v>
      </c>
      <c r="I953">
        <v>20.101379999999999</v>
      </c>
      <c r="J953">
        <v>18.16264</v>
      </c>
      <c r="K953">
        <v>18.02712</v>
      </c>
      <c r="L953">
        <v>18.235330000000001</v>
      </c>
      <c r="M953">
        <v>18.107990000000001</v>
      </c>
      <c r="N953">
        <v>17.98509</v>
      </c>
      <c r="O953">
        <v>18.78303</v>
      </c>
      <c r="P953">
        <v>18.620069999999998</v>
      </c>
      <c r="Q953">
        <v>19.60849</v>
      </c>
      <c r="R953">
        <v>20.692340000000002</v>
      </c>
      <c r="S953">
        <v>19.162800000000001</v>
      </c>
      <c r="T953">
        <v>5</v>
      </c>
      <c r="U953">
        <v>1</v>
      </c>
      <c r="V953">
        <v>0</v>
      </c>
      <c r="W953">
        <v>2</v>
      </c>
      <c r="X953">
        <v>3</v>
      </c>
      <c r="Y953">
        <v>3</v>
      </c>
      <c r="Z953">
        <v>1</v>
      </c>
      <c r="AA953">
        <v>0</v>
      </c>
      <c r="AB953">
        <v>1</v>
      </c>
      <c r="AC953">
        <v>1</v>
      </c>
      <c r="AD953">
        <v>1</v>
      </c>
      <c r="AE953">
        <v>4</v>
      </c>
      <c r="AF953">
        <v>2</v>
      </c>
      <c r="AG953">
        <v>0</v>
      </c>
      <c r="AH953">
        <v>42.415999999999997</v>
      </c>
    </row>
    <row r="954" spans="1:34">
      <c r="A954" t="s">
        <v>4062</v>
      </c>
      <c r="B954" s="5" t="str">
        <f>VLOOKUP(C954,[1]Sheet1!$C$2:$D$4112,2,FALSE)</f>
        <v>intermediary metabolism and respiration</v>
      </c>
      <c r="C954" t="s">
        <v>4065</v>
      </c>
      <c r="D954" t="s">
        <v>4063</v>
      </c>
      <c r="E954" t="s">
        <v>4064</v>
      </c>
      <c r="F954">
        <v>33.045000000000002</v>
      </c>
      <c r="G954">
        <v>18.600000000000001</v>
      </c>
      <c r="H954">
        <v>21.726880000000001</v>
      </c>
      <c r="I954">
        <v>19.518820000000002</v>
      </c>
      <c r="J954">
        <v>20.615939999999998</v>
      </c>
      <c r="K954">
        <v>20.313960000000002</v>
      </c>
      <c r="L954">
        <v>19.5654</v>
      </c>
      <c r="M954">
        <v>21.156839999999999</v>
      </c>
      <c r="N954">
        <v>19.385200000000001</v>
      </c>
      <c r="O954">
        <v>19.672260000000001</v>
      </c>
      <c r="P954">
        <v>19.679379999999998</v>
      </c>
      <c r="Q954">
        <v>18.85379</v>
      </c>
      <c r="R954">
        <v>18.184840000000001</v>
      </c>
      <c r="S954">
        <v>19.854420000000001</v>
      </c>
      <c r="T954">
        <v>5</v>
      </c>
      <c r="U954">
        <v>2</v>
      </c>
      <c r="V954">
        <v>2</v>
      </c>
      <c r="W954">
        <v>2</v>
      </c>
      <c r="X954">
        <v>3</v>
      </c>
      <c r="Y954">
        <v>4</v>
      </c>
      <c r="Z954">
        <v>2</v>
      </c>
      <c r="AA954">
        <v>2</v>
      </c>
      <c r="AB954">
        <v>3</v>
      </c>
      <c r="AC954">
        <v>2</v>
      </c>
      <c r="AD954">
        <v>1</v>
      </c>
      <c r="AE954">
        <v>2</v>
      </c>
      <c r="AF954">
        <v>0</v>
      </c>
      <c r="AG954">
        <v>0</v>
      </c>
      <c r="AH954">
        <v>14.147</v>
      </c>
    </row>
    <row r="955" spans="1:34">
      <c r="A955" t="s">
        <v>4066</v>
      </c>
      <c r="B955" s="5" t="str">
        <f>VLOOKUP(C955,[1]Sheet1!$C$2:$D$4112,2,FALSE)</f>
        <v>cell wall and cell processes</v>
      </c>
      <c r="C955" t="s">
        <v>4069</v>
      </c>
      <c r="D955" t="s">
        <v>4067</v>
      </c>
      <c r="E955" t="s">
        <v>4068</v>
      </c>
      <c r="F955">
        <v>33.475999999999999</v>
      </c>
      <c r="G955">
        <v>25.7</v>
      </c>
      <c r="H955">
        <v>21.90878</v>
      </c>
      <c r="I955">
        <v>23.190580000000001</v>
      </c>
      <c r="J955">
        <v>22.22353</v>
      </c>
      <c r="K955">
        <v>21.866160000000001</v>
      </c>
      <c r="L955">
        <v>18.157430000000002</v>
      </c>
      <c r="M955">
        <v>23.029129999999999</v>
      </c>
      <c r="N955">
        <v>23.352319999999999</v>
      </c>
      <c r="O955">
        <v>22.708179999999999</v>
      </c>
      <c r="P955">
        <v>23.53801</v>
      </c>
      <c r="Q955">
        <v>23.340009999999999</v>
      </c>
      <c r="R955">
        <v>23.20168</v>
      </c>
      <c r="S955">
        <v>22.120979999999999</v>
      </c>
      <c r="T955">
        <v>5</v>
      </c>
      <c r="U955">
        <v>3</v>
      </c>
      <c r="V955">
        <v>2</v>
      </c>
      <c r="W955">
        <v>3</v>
      </c>
      <c r="X955">
        <v>3</v>
      </c>
      <c r="Y955">
        <v>2</v>
      </c>
      <c r="Z955">
        <v>3</v>
      </c>
      <c r="AA955">
        <v>2</v>
      </c>
      <c r="AB955">
        <v>3</v>
      </c>
      <c r="AC955">
        <v>2</v>
      </c>
      <c r="AD955">
        <v>2</v>
      </c>
      <c r="AE955">
        <v>4</v>
      </c>
      <c r="AF955">
        <v>2</v>
      </c>
      <c r="AG955">
        <v>0</v>
      </c>
      <c r="AH955">
        <v>91.263999999999996</v>
      </c>
    </row>
    <row r="956" spans="1:34">
      <c r="A956" t="s">
        <v>4070</v>
      </c>
      <c r="B956" s="5" t="str">
        <f>VLOOKUP(C956,[1]Sheet1!$C$2:$D$4112,2,FALSE)</f>
        <v>virulence, detoxification and adaptation</v>
      </c>
      <c r="C956" t="s">
        <v>4073</v>
      </c>
      <c r="D956" t="s">
        <v>4071</v>
      </c>
      <c r="E956" t="s">
        <v>4072</v>
      </c>
      <c r="F956">
        <v>9.9181000000000008</v>
      </c>
      <c r="G956">
        <v>47.7</v>
      </c>
      <c r="H956">
        <v>18.06128</v>
      </c>
      <c r="I956">
        <v>18.580490000000001</v>
      </c>
      <c r="J956">
        <v>15.1174</v>
      </c>
      <c r="K956">
        <v>19.16527</v>
      </c>
      <c r="L956">
        <v>20.51634</v>
      </c>
      <c r="M956">
        <v>14.577780000000001</v>
      </c>
      <c r="N956">
        <v>19.564170000000001</v>
      </c>
      <c r="O956">
        <v>19.620999999999999</v>
      </c>
      <c r="P956">
        <v>19.3111</v>
      </c>
      <c r="Q956">
        <v>19.446449999999999</v>
      </c>
      <c r="R956">
        <v>15.049469999999999</v>
      </c>
      <c r="S956">
        <v>18.415479999999999</v>
      </c>
      <c r="T956">
        <v>4</v>
      </c>
      <c r="U956">
        <v>1</v>
      </c>
      <c r="V956">
        <v>0</v>
      </c>
      <c r="W956">
        <v>2</v>
      </c>
      <c r="X956">
        <v>0</v>
      </c>
      <c r="Y956">
        <v>4</v>
      </c>
      <c r="Z956">
        <v>3</v>
      </c>
      <c r="AA956">
        <v>0</v>
      </c>
      <c r="AB956">
        <v>0</v>
      </c>
      <c r="AC956">
        <v>1</v>
      </c>
      <c r="AD956">
        <v>0</v>
      </c>
      <c r="AE956">
        <v>2</v>
      </c>
      <c r="AF956">
        <v>0</v>
      </c>
      <c r="AG956">
        <v>0</v>
      </c>
      <c r="AH956">
        <v>11.839</v>
      </c>
    </row>
    <row r="957" spans="1:34">
      <c r="A957" t="s">
        <v>4074</v>
      </c>
      <c r="B957" s="5" t="str">
        <f>VLOOKUP(C957,[1]Sheet1!$C$2:$D$4112,2,FALSE)</f>
        <v>cell wall and cell processes</v>
      </c>
      <c r="C957" t="s">
        <v>4077</v>
      </c>
      <c r="D957" t="s">
        <v>4075</v>
      </c>
      <c r="E957" t="s">
        <v>4076</v>
      </c>
      <c r="F957">
        <v>70.028999999999996</v>
      </c>
      <c r="G957">
        <v>40.5</v>
      </c>
      <c r="H957">
        <v>24.675730000000001</v>
      </c>
      <c r="I957">
        <v>24.13383</v>
      </c>
      <c r="J957">
        <v>24.56279</v>
      </c>
      <c r="K957">
        <v>25.264880000000002</v>
      </c>
      <c r="L957">
        <v>23.2637</v>
      </c>
      <c r="M957">
        <v>25.600079999999998</v>
      </c>
      <c r="N957">
        <v>24.095870000000001</v>
      </c>
      <c r="O957">
        <v>24.730550000000001</v>
      </c>
      <c r="P957">
        <v>24.802230000000002</v>
      </c>
      <c r="Q957">
        <v>25.081600000000002</v>
      </c>
      <c r="R957">
        <v>23.285309999999999</v>
      </c>
      <c r="S957">
        <v>21.875299999999999</v>
      </c>
      <c r="T957">
        <v>19</v>
      </c>
      <c r="U957">
        <v>7</v>
      </c>
      <c r="V957">
        <v>3</v>
      </c>
      <c r="W957">
        <v>10</v>
      </c>
      <c r="X957">
        <v>5</v>
      </c>
      <c r="Y957">
        <v>15</v>
      </c>
      <c r="Z957">
        <v>6</v>
      </c>
      <c r="AA957">
        <v>3</v>
      </c>
      <c r="AB957">
        <v>5</v>
      </c>
      <c r="AC957">
        <v>3</v>
      </c>
      <c r="AD957">
        <v>3</v>
      </c>
      <c r="AE957">
        <v>10</v>
      </c>
      <c r="AF957">
        <v>6</v>
      </c>
      <c r="AG957">
        <v>0</v>
      </c>
      <c r="AH957">
        <v>113</v>
      </c>
    </row>
    <row r="958" spans="1:34">
      <c r="A958" t="s">
        <v>4078</v>
      </c>
      <c r="B958" s="5" t="str">
        <f>VLOOKUP(C958,[1]Sheet1!$C$2:$D$4112,2,FALSE)</f>
        <v>Regulatory proteins</v>
      </c>
      <c r="C958" t="s">
        <v>4081</v>
      </c>
      <c r="D958" t="s">
        <v>4079</v>
      </c>
      <c r="E958" t="s">
        <v>4080</v>
      </c>
      <c r="F958">
        <v>14.398</v>
      </c>
      <c r="G958">
        <v>44.6</v>
      </c>
      <c r="H958">
        <v>21.340119999999999</v>
      </c>
      <c r="I958">
        <v>19.015789999999999</v>
      </c>
      <c r="J958">
        <v>20.643149999999999</v>
      </c>
      <c r="K958">
        <v>17.884270000000001</v>
      </c>
      <c r="L958">
        <v>24.071529999999999</v>
      </c>
      <c r="M958">
        <v>21.38532</v>
      </c>
      <c r="N958">
        <v>19.300439999999998</v>
      </c>
      <c r="O958">
        <v>17.88965</v>
      </c>
      <c r="P958">
        <v>21.829889999999999</v>
      </c>
      <c r="Q958">
        <v>18.502179999999999</v>
      </c>
      <c r="R958">
        <v>21.11375</v>
      </c>
      <c r="S958">
        <v>22.21472</v>
      </c>
      <c r="T958">
        <v>4</v>
      </c>
      <c r="U958">
        <v>2</v>
      </c>
      <c r="V958">
        <v>1</v>
      </c>
      <c r="W958">
        <v>3</v>
      </c>
      <c r="X958">
        <v>1</v>
      </c>
      <c r="Y958">
        <v>3</v>
      </c>
      <c r="Z958">
        <v>2</v>
      </c>
      <c r="AA958">
        <v>1</v>
      </c>
      <c r="AB958">
        <v>1</v>
      </c>
      <c r="AC958">
        <v>2</v>
      </c>
      <c r="AD958">
        <v>1</v>
      </c>
      <c r="AE958">
        <v>4</v>
      </c>
      <c r="AF958">
        <v>2</v>
      </c>
      <c r="AG958">
        <v>0</v>
      </c>
      <c r="AH958">
        <v>43.448</v>
      </c>
    </row>
    <row r="959" spans="1:34">
      <c r="A959" t="s">
        <v>4082</v>
      </c>
      <c r="B959" s="5" t="str">
        <f>VLOOKUP(C959,[1]Sheet1!$C$2:$D$4112,2,FALSE)</f>
        <v>cell wall and cell processes</v>
      </c>
      <c r="C959" t="s">
        <v>4085</v>
      </c>
      <c r="D959" t="s">
        <v>4083</v>
      </c>
      <c r="E959" t="s">
        <v>4084</v>
      </c>
      <c r="F959">
        <v>47.213000000000001</v>
      </c>
      <c r="G959">
        <v>14.5</v>
      </c>
      <c r="H959">
        <v>19.767479999999999</v>
      </c>
      <c r="I959">
        <v>19.54683</v>
      </c>
      <c r="J959">
        <v>20.027429999999999</v>
      </c>
      <c r="K959">
        <v>20.250260000000001</v>
      </c>
      <c r="L959">
        <v>18.083690000000001</v>
      </c>
      <c r="M959">
        <v>20.141829999999999</v>
      </c>
      <c r="N959">
        <v>19.990500000000001</v>
      </c>
      <c r="O959">
        <v>19.630569999999999</v>
      </c>
      <c r="P959">
        <v>18.543469999999999</v>
      </c>
      <c r="Q959">
        <v>19.774519999999999</v>
      </c>
      <c r="R959">
        <v>21.186589999999999</v>
      </c>
      <c r="S959">
        <v>18.922219999999999</v>
      </c>
      <c r="T959">
        <v>5</v>
      </c>
      <c r="U959">
        <v>3</v>
      </c>
      <c r="V959">
        <v>3</v>
      </c>
      <c r="W959">
        <v>4</v>
      </c>
      <c r="X959">
        <v>3</v>
      </c>
      <c r="Y959">
        <v>4</v>
      </c>
      <c r="Z959">
        <v>5</v>
      </c>
      <c r="AA959">
        <v>0</v>
      </c>
      <c r="AB959">
        <v>3</v>
      </c>
      <c r="AC959">
        <v>1</v>
      </c>
      <c r="AD959">
        <v>1</v>
      </c>
      <c r="AE959">
        <v>4</v>
      </c>
      <c r="AF959">
        <v>3</v>
      </c>
      <c r="AG959">
        <v>0</v>
      </c>
      <c r="AH959">
        <v>23.687999999999999</v>
      </c>
    </row>
    <row r="960" spans="1:34">
      <c r="A960" t="s">
        <v>4086</v>
      </c>
      <c r="B960" s="5" t="str">
        <f>VLOOKUP(C960,[1]Sheet1!$C$2:$D$4112,2,FALSE)</f>
        <v>Conserved hypotheticals</v>
      </c>
      <c r="C960" t="s">
        <v>4089</v>
      </c>
      <c r="D960" t="s">
        <v>4087</v>
      </c>
      <c r="E960" t="s">
        <v>4088</v>
      </c>
      <c r="F960">
        <v>23.548999999999999</v>
      </c>
      <c r="G960">
        <v>28.6</v>
      </c>
      <c r="H960">
        <v>23.995159999999998</v>
      </c>
      <c r="I960">
        <v>22.316009999999999</v>
      </c>
      <c r="J960">
        <v>23.360250000000001</v>
      </c>
      <c r="K960">
        <v>22.209610000000001</v>
      </c>
      <c r="L960">
        <v>19.131139999999998</v>
      </c>
      <c r="M960">
        <v>22.188220000000001</v>
      </c>
      <c r="N960">
        <v>23.709040000000002</v>
      </c>
      <c r="O960">
        <v>22.950489999999999</v>
      </c>
      <c r="P960">
        <v>22.818020000000001</v>
      </c>
      <c r="Q960">
        <v>22.732520000000001</v>
      </c>
      <c r="R960">
        <v>21.5822</v>
      </c>
      <c r="S960">
        <v>22.37997</v>
      </c>
      <c r="T960">
        <v>3</v>
      </c>
      <c r="U960">
        <v>2</v>
      </c>
      <c r="V960">
        <v>1</v>
      </c>
      <c r="W960">
        <v>3</v>
      </c>
      <c r="X960">
        <v>3</v>
      </c>
      <c r="Y960">
        <v>0</v>
      </c>
      <c r="Z960">
        <v>3</v>
      </c>
      <c r="AA960">
        <v>2</v>
      </c>
      <c r="AB960">
        <v>3</v>
      </c>
      <c r="AC960">
        <v>1</v>
      </c>
      <c r="AD960">
        <v>2</v>
      </c>
      <c r="AE960">
        <v>2</v>
      </c>
      <c r="AF960">
        <v>2</v>
      </c>
      <c r="AG960">
        <v>0</v>
      </c>
      <c r="AH960">
        <v>25.773</v>
      </c>
    </row>
    <row r="961" spans="1:34">
      <c r="A961" t="s">
        <v>4090</v>
      </c>
      <c r="B961" s="5" t="str">
        <f>VLOOKUP(C961,[1]Sheet1!$C$2:$D$4112,2,FALSE)</f>
        <v>intermediary metabolism and respiration</v>
      </c>
      <c r="C961" t="s">
        <v>4093</v>
      </c>
      <c r="D961" t="s">
        <v>4091</v>
      </c>
      <c r="E961" t="s">
        <v>4092</v>
      </c>
      <c r="F961">
        <v>45.552</v>
      </c>
      <c r="G961">
        <v>44.4</v>
      </c>
      <c r="H961">
        <v>23.50712</v>
      </c>
      <c r="I961">
        <v>23.188929999999999</v>
      </c>
      <c r="J961">
        <v>23.684850000000001</v>
      </c>
      <c r="K961">
        <v>24.028420000000001</v>
      </c>
      <c r="L961">
        <v>23.292349999999999</v>
      </c>
      <c r="M961">
        <v>23.978580000000001</v>
      </c>
      <c r="N961">
        <v>22.39791</v>
      </c>
      <c r="O961">
        <v>23.913060000000002</v>
      </c>
      <c r="P961">
        <v>22.90391</v>
      </c>
      <c r="Q961">
        <v>23.58944</v>
      </c>
      <c r="R961">
        <v>22.031169999999999</v>
      </c>
      <c r="S961">
        <v>23.434149999999999</v>
      </c>
      <c r="T961">
        <v>13</v>
      </c>
      <c r="U961">
        <v>6</v>
      </c>
      <c r="V961">
        <v>5</v>
      </c>
      <c r="W961">
        <v>9</v>
      </c>
      <c r="X961">
        <v>5</v>
      </c>
      <c r="Y961">
        <v>10</v>
      </c>
      <c r="Z961">
        <v>4</v>
      </c>
      <c r="AA961">
        <v>4</v>
      </c>
      <c r="AB961">
        <v>5</v>
      </c>
      <c r="AC961">
        <v>5</v>
      </c>
      <c r="AD961">
        <v>4</v>
      </c>
      <c r="AE961">
        <v>11</v>
      </c>
      <c r="AF961">
        <v>8</v>
      </c>
      <c r="AG961">
        <v>0</v>
      </c>
      <c r="AH961">
        <v>79.992000000000004</v>
      </c>
    </row>
    <row r="962" spans="1:34">
      <c r="A962" t="s">
        <v>4094</v>
      </c>
      <c r="B962" s="5" t="str">
        <f>VLOOKUP(C962,[1]Sheet1!$C$2:$D$4112,2,FALSE)</f>
        <v>intermediary metabolism and respiration</v>
      </c>
      <c r="C962" t="s">
        <v>4097</v>
      </c>
      <c r="D962" t="s">
        <v>4095</v>
      </c>
      <c r="E962" t="s">
        <v>4096</v>
      </c>
      <c r="F962">
        <v>66.558999999999997</v>
      </c>
      <c r="G962">
        <v>17.899999999999999</v>
      </c>
      <c r="H962">
        <v>17.887119999999999</v>
      </c>
      <c r="I962">
        <v>19.80688</v>
      </c>
      <c r="J962">
        <v>18.1526</v>
      </c>
      <c r="K962">
        <v>22.276450000000001</v>
      </c>
      <c r="L962">
        <v>24.057300000000001</v>
      </c>
      <c r="M962">
        <v>21.838419999999999</v>
      </c>
      <c r="N962">
        <v>19.562919999999998</v>
      </c>
      <c r="O962">
        <v>19.3904</v>
      </c>
      <c r="P962">
        <v>17.52261</v>
      </c>
      <c r="Q962">
        <v>19.556730000000002</v>
      </c>
      <c r="R962">
        <v>22.153320000000001</v>
      </c>
      <c r="S962">
        <v>19.245229999999999</v>
      </c>
      <c r="T962">
        <v>8</v>
      </c>
      <c r="U962">
        <v>2</v>
      </c>
      <c r="V962">
        <v>1</v>
      </c>
      <c r="W962">
        <v>2</v>
      </c>
      <c r="X962">
        <v>2</v>
      </c>
      <c r="Y962">
        <v>5</v>
      </c>
      <c r="Z962">
        <v>4</v>
      </c>
      <c r="AA962">
        <v>1</v>
      </c>
      <c r="AB962">
        <v>1</v>
      </c>
      <c r="AC962">
        <v>1</v>
      </c>
      <c r="AD962">
        <v>2</v>
      </c>
      <c r="AE962">
        <v>3</v>
      </c>
      <c r="AF962">
        <v>1</v>
      </c>
      <c r="AG962">
        <v>0</v>
      </c>
      <c r="AH962">
        <v>88.534000000000006</v>
      </c>
    </row>
    <row r="963" spans="1:34">
      <c r="A963" t="s">
        <v>4098</v>
      </c>
      <c r="B963" s="5" t="str">
        <f>VLOOKUP(C963,[1]Sheet1!$C$2:$D$4112,2,FALSE)</f>
        <v>Conserved hypotheticals</v>
      </c>
      <c r="C963" t="s">
        <v>4101</v>
      </c>
      <c r="D963" t="s">
        <v>4099</v>
      </c>
      <c r="E963" t="s">
        <v>4100</v>
      </c>
      <c r="F963">
        <v>22.57</v>
      </c>
      <c r="G963">
        <v>78.3</v>
      </c>
      <c r="H963">
        <v>25.163270000000001</v>
      </c>
      <c r="I963">
        <v>24.75583</v>
      </c>
      <c r="J963">
        <v>25.264060000000001</v>
      </c>
      <c r="K963">
        <v>24.640419999999999</v>
      </c>
      <c r="L963">
        <v>24.571439999999999</v>
      </c>
      <c r="M963">
        <v>26.009899999999998</v>
      </c>
      <c r="N963">
        <v>24.722239999999999</v>
      </c>
      <c r="O963">
        <v>24.317070000000001</v>
      </c>
      <c r="P963">
        <v>25.19163</v>
      </c>
      <c r="Q963">
        <v>25.634840000000001</v>
      </c>
      <c r="R963">
        <v>26.130769999999998</v>
      </c>
      <c r="S963">
        <v>24.619019999999999</v>
      </c>
      <c r="T963">
        <v>8</v>
      </c>
      <c r="U963">
        <v>7</v>
      </c>
      <c r="V963">
        <v>5</v>
      </c>
      <c r="W963">
        <v>6</v>
      </c>
      <c r="X963">
        <v>6</v>
      </c>
      <c r="Y963">
        <v>5</v>
      </c>
      <c r="Z963">
        <v>6</v>
      </c>
      <c r="AA963">
        <v>5</v>
      </c>
      <c r="AB963">
        <v>5</v>
      </c>
      <c r="AC963">
        <v>4</v>
      </c>
      <c r="AD963">
        <v>4</v>
      </c>
      <c r="AE963">
        <v>7</v>
      </c>
      <c r="AF963">
        <v>6</v>
      </c>
      <c r="AG963">
        <v>0</v>
      </c>
      <c r="AH963">
        <v>97.83</v>
      </c>
    </row>
    <row r="964" spans="1:34">
      <c r="A964" t="s">
        <v>4102</v>
      </c>
      <c r="B964" s="5" t="str">
        <f>VLOOKUP(C964,[1]Sheet1!$C$2:$D$4112,2,FALSE)</f>
        <v>Conserved hypotheticals</v>
      </c>
      <c r="C964" t="s">
        <v>331</v>
      </c>
      <c r="D964" t="s">
        <v>335</v>
      </c>
      <c r="E964" t="s">
        <v>334</v>
      </c>
      <c r="F964">
        <v>72.733000000000004</v>
      </c>
      <c r="G964">
        <v>20.399999999999999</v>
      </c>
      <c r="H964">
        <v>22.44453</v>
      </c>
      <c r="I964">
        <v>18.40354</v>
      </c>
      <c r="J964">
        <v>22.95881</v>
      </c>
      <c r="K964">
        <v>22.251449999999998</v>
      </c>
      <c r="L964">
        <v>18.010179999999998</v>
      </c>
      <c r="M964">
        <v>18.733699999999999</v>
      </c>
      <c r="N964">
        <v>19.113409999999998</v>
      </c>
      <c r="O964">
        <v>21.8994</v>
      </c>
      <c r="P964">
        <v>22.223469999999999</v>
      </c>
      <c r="Q964">
        <v>19.71876</v>
      </c>
      <c r="R964">
        <v>21.923359999999999</v>
      </c>
      <c r="S964">
        <v>22.17258</v>
      </c>
      <c r="T964">
        <v>8</v>
      </c>
      <c r="U964">
        <v>3</v>
      </c>
      <c r="V964">
        <v>3</v>
      </c>
      <c r="W964">
        <v>3</v>
      </c>
      <c r="X964">
        <v>5</v>
      </c>
      <c r="Y964">
        <v>1</v>
      </c>
      <c r="Z964">
        <v>3</v>
      </c>
      <c r="AA964">
        <v>2</v>
      </c>
      <c r="AB964">
        <v>2</v>
      </c>
      <c r="AC964">
        <v>3</v>
      </c>
      <c r="AD964">
        <v>0</v>
      </c>
      <c r="AE964">
        <v>5</v>
      </c>
      <c r="AF964">
        <v>4</v>
      </c>
      <c r="AG964">
        <v>0</v>
      </c>
      <c r="AH964">
        <v>30.91</v>
      </c>
    </row>
    <row r="965" spans="1:34">
      <c r="A965" t="s">
        <v>4103</v>
      </c>
      <c r="B965" s="5" t="str">
        <f>VLOOKUP(C965,[1]Sheet1!$C$2:$D$4112,2,FALSE)</f>
        <v>Conserved hypotheticals</v>
      </c>
      <c r="C965" t="s">
        <v>4106</v>
      </c>
      <c r="D965" t="s">
        <v>4104</v>
      </c>
      <c r="E965" t="s">
        <v>4105</v>
      </c>
      <c r="F965">
        <v>31.027999999999999</v>
      </c>
      <c r="G965">
        <v>24.7</v>
      </c>
      <c r="H965">
        <v>21.087510000000002</v>
      </c>
      <c r="I965">
        <v>19.05594</v>
      </c>
      <c r="J965">
        <v>22.050329999999999</v>
      </c>
      <c r="K965">
        <v>22.366980000000002</v>
      </c>
      <c r="L965">
        <v>18.523440000000001</v>
      </c>
      <c r="M965">
        <v>20.88054</v>
      </c>
      <c r="N965">
        <v>19.724250000000001</v>
      </c>
      <c r="O965">
        <v>20.3672</v>
      </c>
      <c r="P965">
        <v>19.47017</v>
      </c>
      <c r="Q965">
        <v>20.49785</v>
      </c>
      <c r="R965">
        <v>21.010929999999998</v>
      </c>
      <c r="S965">
        <v>18.651859999999999</v>
      </c>
      <c r="T965">
        <v>4</v>
      </c>
      <c r="U965">
        <v>1</v>
      </c>
      <c r="V965">
        <v>0</v>
      </c>
      <c r="W965">
        <v>4</v>
      </c>
      <c r="X965">
        <v>3</v>
      </c>
      <c r="Y965">
        <v>1</v>
      </c>
      <c r="Z965">
        <v>3</v>
      </c>
      <c r="AA965">
        <v>1</v>
      </c>
      <c r="AB965">
        <v>2</v>
      </c>
      <c r="AC965">
        <v>2</v>
      </c>
      <c r="AD965">
        <v>2</v>
      </c>
      <c r="AE965">
        <v>3</v>
      </c>
      <c r="AF965">
        <v>1</v>
      </c>
      <c r="AG965">
        <v>0</v>
      </c>
      <c r="AH965">
        <v>16.573</v>
      </c>
    </row>
    <row r="966" spans="1:34">
      <c r="A966" t="s">
        <v>4107</v>
      </c>
      <c r="B966" s="5" t="str">
        <f>VLOOKUP(C966,[1]Sheet1!$C$2:$D$4112,2,FALSE)</f>
        <v>Conserved hypotheticals</v>
      </c>
      <c r="C966" t="s">
        <v>4110</v>
      </c>
      <c r="D966" t="s">
        <v>4108</v>
      </c>
      <c r="E966" t="s">
        <v>4109</v>
      </c>
      <c r="F966">
        <v>31.916</v>
      </c>
      <c r="G966">
        <v>40.200000000000003</v>
      </c>
      <c r="H966">
        <v>19.54749</v>
      </c>
      <c r="I966">
        <v>19.47336</v>
      </c>
      <c r="J966">
        <v>19.08934</v>
      </c>
      <c r="K966">
        <v>19.936610000000002</v>
      </c>
      <c r="L966">
        <v>18.546800000000001</v>
      </c>
      <c r="M966">
        <v>18.954329999999999</v>
      </c>
      <c r="N966">
        <v>19.645620000000001</v>
      </c>
      <c r="O966">
        <v>19.311990000000002</v>
      </c>
      <c r="P966">
        <v>20.532769999999999</v>
      </c>
      <c r="Q966">
        <v>20.6873</v>
      </c>
      <c r="R966">
        <v>17.542950000000001</v>
      </c>
      <c r="S966">
        <v>18.908560000000001</v>
      </c>
      <c r="T966">
        <v>10</v>
      </c>
      <c r="U966">
        <v>2</v>
      </c>
      <c r="V966">
        <v>1</v>
      </c>
      <c r="W966">
        <v>3</v>
      </c>
      <c r="X966">
        <v>3</v>
      </c>
      <c r="Y966">
        <v>8</v>
      </c>
      <c r="Z966">
        <v>3</v>
      </c>
      <c r="AA966">
        <v>0</v>
      </c>
      <c r="AB966">
        <v>2</v>
      </c>
      <c r="AC966">
        <v>1</v>
      </c>
      <c r="AD966">
        <v>1</v>
      </c>
      <c r="AE966">
        <v>2</v>
      </c>
      <c r="AF966">
        <v>1</v>
      </c>
      <c r="AG966">
        <v>0</v>
      </c>
      <c r="AH966">
        <v>31.65</v>
      </c>
    </row>
    <row r="967" spans="1:34">
      <c r="A967" t="s">
        <v>4111</v>
      </c>
      <c r="B967" s="5" t="str">
        <f>VLOOKUP(C967,[1]Sheet1!$C$2:$D$4112,2,FALSE)</f>
        <v>intermediary metabolism and respiration</v>
      </c>
      <c r="C967" t="s">
        <v>4114</v>
      </c>
      <c r="D967" t="s">
        <v>4112</v>
      </c>
      <c r="E967" t="s">
        <v>4113</v>
      </c>
      <c r="F967">
        <v>78.638999999999996</v>
      </c>
      <c r="G967">
        <v>55.9</v>
      </c>
      <c r="H967">
        <v>23.061710000000001</v>
      </c>
      <c r="I967">
        <v>24.321069999999999</v>
      </c>
      <c r="J967">
        <v>22.34695</v>
      </c>
      <c r="K967">
        <v>24.148330000000001</v>
      </c>
      <c r="L967">
        <v>20.817689999999999</v>
      </c>
      <c r="M967">
        <v>22.342289999999998</v>
      </c>
      <c r="N967">
        <v>23.850999999999999</v>
      </c>
      <c r="O967">
        <v>24.06118</v>
      </c>
      <c r="P967">
        <v>23.061129999999999</v>
      </c>
      <c r="Q967">
        <v>22.718019999999999</v>
      </c>
      <c r="R967">
        <v>24.613800000000001</v>
      </c>
      <c r="S967">
        <v>24.077000000000002</v>
      </c>
      <c r="T967">
        <v>24</v>
      </c>
      <c r="U967">
        <v>6</v>
      </c>
      <c r="V967">
        <v>5</v>
      </c>
      <c r="W967">
        <v>10</v>
      </c>
      <c r="X967">
        <v>13</v>
      </c>
      <c r="Y967">
        <v>9</v>
      </c>
      <c r="Z967">
        <v>10</v>
      </c>
      <c r="AA967">
        <v>4</v>
      </c>
      <c r="AB967">
        <v>7</v>
      </c>
      <c r="AC967">
        <v>7</v>
      </c>
      <c r="AD967">
        <v>8</v>
      </c>
      <c r="AE967">
        <v>16</v>
      </c>
      <c r="AF967">
        <v>12</v>
      </c>
      <c r="AG967">
        <v>0</v>
      </c>
      <c r="AH967">
        <v>126.75</v>
      </c>
    </row>
    <row r="968" spans="1:34">
      <c r="A968" t="s">
        <v>4115</v>
      </c>
      <c r="B968" s="5" t="str">
        <f>VLOOKUP(C968,[1]Sheet1!$C$2:$D$4112,2,FALSE)</f>
        <v>intermediary metabolism and respiration</v>
      </c>
      <c r="C968" t="s">
        <v>4118</v>
      </c>
      <c r="D968" t="s">
        <v>4116</v>
      </c>
      <c r="E968" t="s">
        <v>4117</v>
      </c>
      <c r="F968">
        <v>33.951999999999998</v>
      </c>
      <c r="G968">
        <v>8.6999999999999993</v>
      </c>
      <c r="H968">
        <v>19.941960000000002</v>
      </c>
      <c r="I968">
        <v>19.758870000000002</v>
      </c>
      <c r="J968">
        <v>18.235949999999999</v>
      </c>
      <c r="K968">
        <v>20.255230000000001</v>
      </c>
      <c r="L968">
        <v>21.46508</v>
      </c>
      <c r="M968">
        <v>21.294239999999999</v>
      </c>
      <c r="N968">
        <v>20.006689999999999</v>
      </c>
      <c r="O968">
        <v>20.255230000000001</v>
      </c>
      <c r="P968">
        <v>18.247630000000001</v>
      </c>
      <c r="Q968">
        <v>21.072939999999999</v>
      </c>
      <c r="R968">
        <v>21.72588</v>
      </c>
      <c r="S968">
        <v>19.332830000000001</v>
      </c>
      <c r="T968">
        <v>2</v>
      </c>
      <c r="U968">
        <v>1</v>
      </c>
      <c r="V968">
        <v>1</v>
      </c>
      <c r="W968">
        <v>1</v>
      </c>
      <c r="X968">
        <v>2</v>
      </c>
      <c r="Y968">
        <v>2</v>
      </c>
      <c r="Z968">
        <v>1</v>
      </c>
      <c r="AA968">
        <v>1</v>
      </c>
      <c r="AB968">
        <v>1</v>
      </c>
      <c r="AC968">
        <v>1</v>
      </c>
      <c r="AD968">
        <v>1</v>
      </c>
      <c r="AE968">
        <v>2</v>
      </c>
      <c r="AF968">
        <v>1</v>
      </c>
      <c r="AG968">
        <v>0</v>
      </c>
      <c r="AH968">
        <v>17.231000000000002</v>
      </c>
    </row>
    <row r="969" spans="1:34">
      <c r="A969" t="s">
        <v>4119</v>
      </c>
      <c r="B969" s="5" t="str">
        <f>VLOOKUP(C969,[1]Sheet1!$C$2:$D$4112,2,FALSE)</f>
        <v>intermediary metabolism and respiration</v>
      </c>
      <c r="C969" t="s">
        <v>4122</v>
      </c>
      <c r="D969" t="s">
        <v>4120</v>
      </c>
      <c r="E969" t="s">
        <v>4121</v>
      </c>
      <c r="F969">
        <v>74.682000000000002</v>
      </c>
      <c r="G969">
        <v>22.7</v>
      </c>
      <c r="H969">
        <v>22.98959</v>
      </c>
      <c r="I969">
        <v>22.12341</v>
      </c>
      <c r="J969">
        <v>22.60858</v>
      </c>
      <c r="K969">
        <v>24.49765</v>
      </c>
      <c r="L969">
        <v>18.854410000000001</v>
      </c>
      <c r="M969">
        <v>22.81194</v>
      </c>
      <c r="N969">
        <v>20.152190000000001</v>
      </c>
      <c r="O969">
        <v>23.572420000000001</v>
      </c>
      <c r="P969">
        <v>22.292580000000001</v>
      </c>
      <c r="Q969">
        <v>22.239080000000001</v>
      </c>
      <c r="R969">
        <v>22.556180000000001</v>
      </c>
      <c r="S969">
        <v>21.520520000000001</v>
      </c>
      <c r="T969">
        <v>12</v>
      </c>
      <c r="U969">
        <v>5</v>
      </c>
      <c r="V969">
        <v>5</v>
      </c>
      <c r="W969">
        <v>8</v>
      </c>
      <c r="X969">
        <v>9</v>
      </c>
      <c r="Y969">
        <v>4</v>
      </c>
      <c r="Z969">
        <v>8</v>
      </c>
      <c r="AA969">
        <v>1</v>
      </c>
      <c r="AB969">
        <v>8</v>
      </c>
      <c r="AC969">
        <v>5</v>
      </c>
      <c r="AD969">
        <v>6</v>
      </c>
      <c r="AE969">
        <v>9</v>
      </c>
      <c r="AF969">
        <v>5</v>
      </c>
      <c r="AG969">
        <v>0</v>
      </c>
      <c r="AH969">
        <v>34.642000000000003</v>
      </c>
    </row>
    <row r="970" spans="1:34">
      <c r="A970" t="s">
        <v>4123</v>
      </c>
      <c r="B970" s="5" t="str">
        <f>VLOOKUP(C970,[1]Sheet1!$C$2:$D$4112,2,FALSE)</f>
        <v>Conserved hypotheticals</v>
      </c>
      <c r="C970" t="s">
        <v>4126</v>
      </c>
      <c r="D970" t="s">
        <v>4124</v>
      </c>
      <c r="E970" t="s">
        <v>4125</v>
      </c>
      <c r="F970">
        <v>29.154</v>
      </c>
      <c r="G970">
        <v>77.3</v>
      </c>
      <c r="H970">
        <v>24.414929999999998</v>
      </c>
      <c r="I970">
        <v>23.96895</v>
      </c>
      <c r="J970">
        <v>24.262630000000001</v>
      </c>
      <c r="K970">
        <v>24.85961</v>
      </c>
      <c r="L970">
        <v>24.68817</v>
      </c>
      <c r="M970">
        <v>25.47259</v>
      </c>
      <c r="N970">
        <v>24.39846</v>
      </c>
      <c r="O970">
        <v>24.780169999999998</v>
      </c>
      <c r="P970">
        <v>24.775700000000001</v>
      </c>
      <c r="Q970">
        <v>25.032550000000001</v>
      </c>
      <c r="R970">
        <v>26.063140000000001</v>
      </c>
      <c r="S970">
        <v>24.88008</v>
      </c>
      <c r="T970">
        <v>10</v>
      </c>
      <c r="U970">
        <v>8</v>
      </c>
      <c r="V970">
        <v>5</v>
      </c>
      <c r="W970">
        <v>7</v>
      </c>
      <c r="X970">
        <v>6</v>
      </c>
      <c r="Y970">
        <v>6</v>
      </c>
      <c r="Z970">
        <v>8</v>
      </c>
      <c r="AA970">
        <v>5</v>
      </c>
      <c r="AB970">
        <v>5</v>
      </c>
      <c r="AC970">
        <v>6</v>
      </c>
      <c r="AD970">
        <v>4</v>
      </c>
      <c r="AE970">
        <v>8</v>
      </c>
      <c r="AF970">
        <v>6</v>
      </c>
      <c r="AG970">
        <v>0</v>
      </c>
      <c r="AH970">
        <v>74.662999999999997</v>
      </c>
    </row>
    <row r="971" spans="1:34">
      <c r="A971" t="s">
        <v>4127</v>
      </c>
      <c r="B971" s="5" t="str">
        <f>VLOOKUP(C971,[1]Sheet1!$C$2:$D$4112,2,FALSE)</f>
        <v>intermediary metabolism and respiration</v>
      </c>
      <c r="C971" t="s">
        <v>4130</v>
      </c>
      <c r="D971" t="s">
        <v>4128</v>
      </c>
      <c r="E971" t="s">
        <v>4129</v>
      </c>
      <c r="F971">
        <v>37.250999999999998</v>
      </c>
      <c r="G971">
        <v>13.8</v>
      </c>
      <c r="H971">
        <v>19.670739999999999</v>
      </c>
      <c r="I971">
        <v>18.986699999999999</v>
      </c>
      <c r="J971">
        <v>19.498000000000001</v>
      </c>
      <c r="K971">
        <v>19.533249999999999</v>
      </c>
      <c r="L971">
        <v>17.387090000000001</v>
      </c>
      <c r="M971">
        <v>19.546099999999999</v>
      </c>
      <c r="N971">
        <v>19.562650000000001</v>
      </c>
      <c r="O971">
        <v>18.83709</v>
      </c>
      <c r="P971">
        <v>18.28002</v>
      </c>
      <c r="Q971">
        <v>20.26426</v>
      </c>
      <c r="R971">
        <v>18.86469</v>
      </c>
      <c r="S971">
        <v>17.67794</v>
      </c>
      <c r="T971">
        <v>4</v>
      </c>
      <c r="U971">
        <v>3</v>
      </c>
      <c r="V971">
        <v>1</v>
      </c>
      <c r="W971">
        <v>4</v>
      </c>
      <c r="X971">
        <v>3</v>
      </c>
      <c r="Y971">
        <v>2</v>
      </c>
      <c r="Z971">
        <v>2</v>
      </c>
      <c r="AA971">
        <v>1</v>
      </c>
      <c r="AB971">
        <v>1</v>
      </c>
      <c r="AC971">
        <v>1</v>
      </c>
      <c r="AD971">
        <v>1</v>
      </c>
      <c r="AE971">
        <v>4</v>
      </c>
      <c r="AF971">
        <v>1</v>
      </c>
      <c r="AG971">
        <v>0</v>
      </c>
      <c r="AH971">
        <v>9.9497999999999998</v>
      </c>
    </row>
    <row r="972" spans="1:34">
      <c r="A972" t="s">
        <v>4131</v>
      </c>
      <c r="B972" s="5" t="str">
        <f>VLOOKUP(C972,[1]Sheet1!$C$2:$D$4112,2,FALSE)</f>
        <v>intermediary metabolism and respiration</v>
      </c>
      <c r="C972" t="s">
        <v>4134</v>
      </c>
      <c r="D972" t="s">
        <v>4132</v>
      </c>
      <c r="E972" t="s">
        <v>4133</v>
      </c>
      <c r="F972">
        <v>22.815000000000001</v>
      </c>
      <c r="G972">
        <v>81.099999999999994</v>
      </c>
      <c r="H972">
        <v>22.31493</v>
      </c>
      <c r="I972">
        <v>22.613849999999999</v>
      </c>
      <c r="J972">
        <v>23.772639999999999</v>
      </c>
      <c r="K972">
        <v>22.331150000000001</v>
      </c>
      <c r="L972">
        <v>23.906279999999999</v>
      </c>
      <c r="M972">
        <v>23.59366</v>
      </c>
      <c r="N972">
        <v>23.04383</v>
      </c>
      <c r="O972">
        <v>18.701589999999999</v>
      </c>
      <c r="P972">
        <v>24.110600000000002</v>
      </c>
      <c r="Q972">
        <v>23.30508</v>
      </c>
      <c r="R972">
        <v>25.514520000000001</v>
      </c>
      <c r="S972">
        <v>23.824639999999999</v>
      </c>
      <c r="T972">
        <v>9</v>
      </c>
      <c r="U972">
        <v>5</v>
      </c>
      <c r="V972">
        <v>4</v>
      </c>
      <c r="W972">
        <v>6</v>
      </c>
      <c r="X972">
        <v>2</v>
      </c>
      <c r="Y972">
        <v>6</v>
      </c>
      <c r="Z972">
        <v>5</v>
      </c>
      <c r="AA972">
        <v>4</v>
      </c>
      <c r="AB972">
        <v>1</v>
      </c>
      <c r="AC972">
        <v>2</v>
      </c>
      <c r="AD972">
        <v>2</v>
      </c>
      <c r="AE972">
        <v>8</v>
      </c>
      <c r="AF972">
        <v>5</v>
      </c>
      <c r="AG972">
        <v>0</v>
      </c>
      <c r="AH972">
        <v>45.798000000000002</v>
      </c>
    </row>
    <row r="973" spans="1:34">
      <c r="A973" t="s">
        <v>4135</v>
      </c>
      <c r="B973" s="5" t="str">
        <f>VLOOKUP(C973,[1]Sheet1!$C$2:$D$4112,2,FALSE)</f>
        <v>intermediary metabolism and respiration</v>
      </c>
      <c r="C973" t="s">
        <v>4138</v>
      </c>
      <c r="D973" t="s">
        <v>4136</v>
      </c>
      <c r="E973" t="s">
        <v>4137</v>
      </c>
      <c r="F973">
        <v>38.064</v>
      </c>
      <c r="G973">
        <v>54</v>
      </c>
      <c r="H973">
        <v>24.075610000000001</v>
      </c>
      <c r="I973">
        <v>24.92737</v>
      </c>
      <c r="J973">
        <v>24.42605</v>
      </c>
      <c r="K973">
        <v>24.56063</v>
      </c>
      <c r="L973">
        <v>20.604849999999999</v>
      </c>
      <c r="M973">
        <v>25.608599999999999</v>
      </c>
      <c r="N973">
        <v>24.83248</v>
      </c>
      <c r="O973">
        <v>23.354479999999999</v>
      </c>
      <c r="P973">
        <v>25.679819999999999</v>
      </c>
      <c r="Q973">
        <v>23.967099999999999</v>
      </c>
      <c r="R973">
        <v>24.038419999999999</v>
      </c>
      <c r="S973">
        <v>18.003050000000002</v>
      </c>
      <c r="T973">
        <v>11</v>
      </c>
      <c r="U973">
        <v>4</v>
      </c>
      <c r="V973">
        <v>5</v>
      </c>
      <c r="W973">
        <v>4</v>
      </c>
      <c r="X973">
        <v>6</v>
      </c>
      <c r="Y973">
        <v>6</v>
      </c>
      <c r="Z973">
        <v>5</v>
      </c>
      <c r="AA973">
        <v>5</v>
      </c>
      <c r="AB973">
        <v>5</v>
      </c>
      <c r="AC973">
        <v>4</v>
      </c>
      <c r="AD973">
        <v>4</v>
      </c>
      <c r="AE973">
        <v>8</v>
      </c>
      <c r="AF973">
        <v>1</v>
      </c>
      <c r="AG973">
        <v>0</v>
      </c>
      <c r="AH973">
        <v>92.757999999999996</v>
      </c>
    </row>
    <row r="974" spans="1:34">
      <c r="A974" t="s">
        <v>4139</v>
      </c>
      <c r="B974" s="5" t="str">
        <f>VLOOKUP(C974,[1]Sheet1!$C$2:$D$4112,2,FALSE)</f>
        <v>intermediary metabolism and respiration</v>
      </c>
      <c r="C974" t="s">
        <v>4142</v>
      </c>
      <c r="D974" t="s">
        <v>4140</v>
      </c>
      <c r="E974" t="s">
        <v>4141</v>
      </c>
      <c r="F974">
        <v>118.96</v>
      </c>
      <c r="G974">
        <v>13.9</v>
      </c>
      <c r="H974">
        <v>20.122119999999999</v>
      </c>
      <c r="I974">
        <v>21.462340000000001</v>
      </c>
      <c r="J974">
        <v>18.484470000000002</v>
      </c>
      <c r="K974">
        <v>21.765910000000002</v>
      </c>
      <c r="L974">
        <v>19.924959999999999</v>
      </c>
      <c r="M974">
        <v>21.795349999999999</v>
      </c>
      <c r="N974">
        <v>20.392779999999998</v>
      </c>
      <c r="O974">
        <v>21.315010000000001</v>
      </c>
      <c r="P974">
        <v>21.232099999999999</v>
      </c>
      <c r="Q974">
        <v>20.235489999999999</v>
      </c>
      <c r="R974">
        <v>21.205860000000001</v>
      </c>
      <c r="S974">
        <v>19.025539999999999</v>
      </c>
      <c r="T974">
        <v>10</v>
      </c>
      <c r="U974">
        <v>3</v>
      </c>
      <c r="V974">
        <v>3</v>
      </c>
      <c r="W974">
        <v>2</v>
      </c>
      <c r="X974">
        <v>4</v>
      </c>
      <c r="Y974">
        <v>7</v>
      </c>
      <c r="Z974">
        <v>3</v>
      </c>
      <c r="AA974">
        <v>2</v>
      </c>
      <c r="AB974">
        <v>3</v>
      </c>
      <c r="AC974">
        <v>2</v>
      </c>
      <c r="AD974">
        <v>3</v>
      </c>
      <c r="AE974">
        <v>6</v>
      </c>
      <c r="AF974">
        <v>0</v>
      </c>
      <c r="AG974">
        <v>0</v>
      </c>
      <c r="AH974">
        <v>26.792000000000002</v>
      </c>
    </row>
    <row r="975" spans="1:34">
      <c r="A975" t="s">
        <v>4143</v>
      </c>
      <c r="B975" s="5" t="str">
        <f>VLOOKUP(C975,[1]Sheet1!$C$2:$D$4112,2,FALSE)</f>
        <v>Conserved hypotheticals</v>
      </c>
      <c r="C975" t="s">
        <v>4146</v>
      </c>
      <c r="D975" t="s">
        <v>4144</v>
      </c>
      <c r="E975" t="s">
        <v>4145</v>
      </c>
      <c r="F975">
        <v>29.387</v>
      </c>
      <c r="G975">
        <v>62.2</v>
      </c>
      <c r="H975">
        <v>23.24221</v>
      </c>
      <c r="I975">
        <v>22.973089999999999</v>
      </c>
      <c r="J975">
        <v>23.72307</v>
      </c>
      <c r="K975">
        <v>22.52619</v>
      </c>
      <c r="L975">
        <v>22.11835</v>
      </c>
      <c r="M975">
        <v>23.257390000000001</v>
      </c>
      <c r="N975">
        <v>23.588750000000001</v>
      </c>
      <c r="O975">
        <v>22.58174</v>
      </c>
      <c r="P975">
        <v>23.56709</v>
      </c>
      <c r="Q975">
        <v>23.148019999999999</v>
      </c>
      <c r="R975">
        <v>22.055900000000001</v>
      </c>
      <c r="S975">
        <v>24.314029999999999</v>
      </c>
      <c r="T975">
        <v>10</v>
      </c>
      <c r="U975">
        <v>2</v>
      </c>
      <c r="V975">
        <v>2</v>
      </c>
      <c r="W975">
        <v>2</v>
      </c>
      <c r="X975">
        <v>2</v>
      </c>
      <c r="Y975">
        <v>6</v>
      </c>
      <c r="Z975">
        <v>3</v>
      </c>
      <c r="AA975">
        <v>2</v>
      </c>
      <c r="AB975">
        <v>2</v>
      </c>
      <c r="AC975">
        <v>2</v>
      </c>
      <c r="AD975">
        <v>3</v>
      </c>
      <c r="AE975">
        <v>6</v>
      </c>
      <c r="AF975">
        <v>2</v>
      </c>
      <c r="AG975">
        <v>0</v>
      </c>
      <c r="AH975">
        <v>74.212000000000003</v>
      </c>
    </row>
    <row r="976" spans="1:34">
      <c r="A976" t="s">
        <v>4147</v>
      </c>
      <c r="B976" s="5" t="str">
        <f>VLOOKUP(C976,[1]Sheet1!$C$2:$D$4112,2,FALSE)</f>
        <v>virulence, detoxification and adaptation</v>
      </c>
      <c r="C976" t="s">
        <v>4150</v>
      </c>
      <c r="D976" t="s">
        <v>4148</v>
      </c>
      <c r="E976" t="s">
        <v>4149</v>
      </c>
      <c r="F976">
        <v>17.077000000000002</v>
      </c>
      <c r="G976">
        <v>61.1</v>
      </c>
      <c r="H976">
        <v>22.020800000000001</v>
      </c>
      <c r="I976">
        <v>23.652609999999999</v>
      </c>
      <c r="J976">
        <v>21.572279999999999</v>
      </c>
      <c r="K976">
        <v>21.473379999999999</v>
      </c>
      <c r="L976">
        <v>21.494039999999998</v>
      </c>
      <c r="M976">
        <v>21.834099999999999</v>
      </c>
      <c r="N976">
        <v>23.113610000000001</v>
      </c>
      <c r="O976">
        <v>21.667999999999999</v>
      </c>
      <c r="P976">
        <v>23.400410000000001</v>
      </c>
      <c r="Q976">
        <v>23.26942</v>
      </c>
      <c r="R976">
        <v>24.092410000000001</v>
      </c>
      <c r="S976">
        <v>22.396989999999999</v>
      </c>
      <c r="T976">
        <v>5</v>
      </c>
      <c r="U976">
        <v>3</v>
      </c>
      <c r="V976">
        <v>3</v>
      </c>
      <c r="W976">
        <v>4</v>
      </c>
      <c r="X976">
        <v>2</v>
      </c>
      <c r="Y976">
        <v>4</v>
      </c>
      <c r="Z976">
        <v>3</v>
      </c>
      <c r="AA976">
        <v>3</v>
      </c>
      <c r="AB976">
        <v>2</v>
      </c>
      <c r="AC976">
        <v>2</v>
      </c>
      <c r="AD976">
        <v>2</v>
      </c>
      <c r="AE976">
        <v>4</v>
      </c>
      <c r="AF976">
        <v>4</v>
      </c>
      <c r="AG976">
        <v>0</v>
      </c>
      <c r="AH976">
        <v>26.341999999999999</v>
      </c>
    </row>
    <row r="977" spans="1:34">
      <c r="A977" t="s">
        <v>4151</v>
      </c>
      <c r="B977" s="5" t="str">
        <f>VLOOKUP(C977,[1]Sheet1!$C$2:$D$4112,2,FALSE)</f>
        <v>intermediary metabolism and respiration</v>
      </c>
      <c r="C977" t="s">
        <v>4154</v>
      </c>
      <c r="D977" t="s">
        <v>4152</v>
      </c>
      <c r="E977" t="s">
        <v>4153</v>
      </c>
      <c r="F977">
        <v>106.03</v>
      </c>
      <c r="G977">
        <v>9.8000000000000007</v>
      </c>
      <c r="H977">
        <v>21.441970000000001</v>
      </c>
      <c r="I977">
        <v>19.713760000000001</v>
      </c>
      <c r="J977">
        <v>21.21922</v>
      </c>
      <c r="K977">
        <v>21.94885</v>
      </c>
      <c r="L977">
        <v>19.351710000000001</v>
      </c>
      <c r="M977">
        <v>22.29429</v>
      </c>
      <c r="N977">
        <v>19.30489</v>
      </c>
      <c r="O977">
        <v>21.0594</v>
      </c>
      <c r="P977">
        <v>18.649239999999999</v>
      </c>
      <c r="Q977">
        <v>19.372669999999999</v>
      </c>
      <c r="R977">
        <v>18.77252</v>
      </c>
      <c r="S977">
        <v>18.344819999999999</v>
      </c>
      <c r="T977">
        <v>6</v>
      </c>
      <c r="U977">
        <v>2</v>
      </c>
      <c r="V977">
        <v>1</v>
      </c>
      <c r="W977">
        <v>3</v>
      </c>
      <c r="X977">
        <v>6</v>
      </c>
      <c r="Y977">
        <v>2</v>
      </c>
      <c r="Z977">
        <v>6</v>
      </c>
      <c r="AA977">
        <v>0</v>
      </c>
      <c r="AB977">
        <v>3</v>
      </c>
      <c r="AC977">
        <v>1</v>
      </c>
      <c r="AD977">
        <v>0</v>
      </c>
      <c r="AE977">
        <v>1</v>
      </c>
      <c r="AF977">
        <v>0</v>
      </c>
      <c r="AG977">
        <v>0</v>
      </c>
      <c r="AH977">
        <v>12.207000000000001</v>
      </c>
    </row>
    <row r="978" spans="1:34">
      <c r="A978" t="s">
        <v>4155</v>
      </c>
      <c r="B978" s="5" t="str">
        <f>VLOOKUP(C978,[1]Sheet1!$C$2:$D$4112,2,FALSE)</f>
        <v>Conserved hypotheticals</v>
      </c>
      <c r="C978" t="s">
        <v>4158</v>
      </c>
      <c r="D978" t="s">
        <v>4156</v>
      </c>
      <c r="E978" t="s">
        <v>4157</v>
      </c>
      <c r="F978">
        <v>29.911999999999999</v>
      </c>
      <c r="G978">
        <v>68</v>
      </c>
      <c r="H978">
        <v>25.188690000000001</v>
      </c>
      <c r="I978">
        <v>23.774650000000001</v>
      </c>
      <c r="J978">
        <v>24.96199</v>
      </c>
      <c r="K978">
        <v>23.815770000000001</v>
      </c>
      <c r="L978">
        <v>23.493749999999999</v>
      </c>
      <c r="M978">
        <v>25.331150000000001</v>
      </c>
      <c r="N978">
        <v>24.04693</v>
      </c>
      <c r="O978">
        <v>24.175850000000001</v>
      </c>
      <c r="P978">
        <v>25.10829</v>
      </c>
      <c r="Q978">
        <v>24.8123</v>
      </c>
      <c r="R978">
        <v>23.923069999999999</v>
      </c>
      <c r="S978">
        <v>23.498750000000001</v>
      </c>
      <c r="T978">
        <v>10</v>
      </c>
      <c r="U978">
        <v>4</v>
      </c>
      <c r="V978">
        <v>5</v>
      </c>
      <c r="W978">
        <v>6</v>
      </c>
      <c r="X978">
        <v>5</v>
      </c>
      <c r="Y978">
        <v>6</v>
      </c>
      <c r="Z978">
        <v>5</v>
      </c>
      <c r="AA978">
        <v>5</v>
      </c>
      <c r="AB978">
        <v>4</v>
      </c>
      <c r="AC978">
        <v>5</v>
      </c>
      <c r="AD978">
        <v>5</v>
      </c>
      <c r="AE978">
        <v>8</v>
      </c>
      <c r="AF978">
        <v>6</v>
      </c>
      <c r="AG978">
        <v>0</v>
      </c>
      <c r="AH978">
        <v>59.167000000000002</v>
      </c>
    </row>
    <row r="979" spans="1:34">
      <c r="A979" t="s">
        <v>4159</v>
      </c>
      <c r="B979" s="5" t="s">
        <v>1366</v>
      </c>
      <c r="C979" t="s">
        <v>4162</v>
      </c>
      <c r="D979" t="s">
        <v>4160</v>
      </c>
      <c r="E979" t="s">
        <v>4161</v>
      </c>
      <c r="F979">
        <v>36.024999999999999</v>
      </c>
      <c r="G979">
        <v>40.4</v>
      </c>
      <c r="H979">
        <v>20.98113</v>
      </c>
      <c r="I979">
        <v>21.178709999999999</v>
      </c>
      <c r="J979">
        <v>18.249459999999999</v>
      </c>
      <c r="K979">
        <v>22.861249999999998</v>
      </c>
      <c r="L979">
        <v>18.70646</v>
      </c>
      <c r="M979">
        <v>22.035299999999999</v>
      </c>
      <c r="N979">
        <v>19.313359999999999</v>
      </c>
      <c r="O979">
        <v>21.401250000000001</v>
      </c>
      <c r="P979">
        <v>18.66677</v>
      </c>
      <c r="Q979">
        <v>21.276910000000001</v>
      </c>
      <c r="R979">
        <v>21.334949999999999</v>
      </c>
      <c r="S979">
        <v>19.15483</v>
      </c>
      <c r="T979">
        <v>9</v>
      </c>
      <c r="U979">
        <v>3</v>
      </c>
      <c r="V979">
        <v>2</v>
      </c>
      <c r="W979">
        <v>3</v>
      </c>
      <c r="X979">
        <v>3</v>
      </c>
      <c r="Y979">
        <v>7</v>
      </c>
      <c r="Z979">
        <v>3</v>
      </c>
      <c r="AA979">
        <v>1</v>
      </c>
      <c r="AB979">
        <v>3</v>
      </c>
      <c r="AC979">
        <v>1</v>
      </c>
      <c r="AD979">
        <v>2</v>
      </c>
      <c r="AE979">
        <v>2</v>
      </c>
      <c r="AF979">
        <v>1</v>
      </c>
      <c r="AG979">
        <v>0</v>
      </c>
      <c r="AH979">
        <v>28.986000000000001</v>
      </c>
    </row>
    <row r="980" spans="1:34">
      <c r="A980" t="s">
        <v>4163</v>
      </c>
      <c r="B980" s="5" t="str">
        <f>VLOOKUP(C980,[1]Sheet1!$C$2:$D$4112,2,FALSE)</f>
        <v>Conserved hypotheticals</v>
      </c>
      <c r="C980" t="s">
        <v>4166</v>
      </c>
      <c r="D980" t="s">
        <v>4164</v>
      </c>
      <c r="E980" t="s">
        <v>4165</v>
      </c>
      <c r="F980">
        <v>95.447000000000003</v>
      </c>
      <c r="G980">
        <v>7.1</v>
      </c>
      <c r="H980">
        <v>19.316479999999999</v>
      </c>
      <c r="I980">
        <v>19.67005</v>
      </c>
      <c r="J980">
        <v>19.62913</v>
      </c>
      <c r="K980">
        <v>20.709949999999999</v>
      </c>
      <c r="L980">
        <v>17.627980000000001</v>
      </c>
      <c r="M980">
        <v>19.910699999999999</v>
      </c>
      <c r="N980">
        <v>19.473130000000001</v>
      </c>
      <c r="O980">
        <v>19.595800000000001</v>
      </c>
      <c r="P980">
        <v>18.501449999999998</v>
      </c>
      <c r="Q980">
        <v>18.4953</v>
      </c>
      <c r="R980">
        <v>18.390180000000001</v>
      </c>
      <c r="S980">
        <v>18.486740000000001</v>
      </c>
      <c r="T980">
        <v>5</v>
      </c>
      <c r="U980">
        <v>2</v>
      </c>
      <c r="V980">
        <v>2</v>
      </c>
      <c r="W980">
        <v>2</v>
      </c>
      <c r="X980">
        <v>3</v>
      </c>
      <c r="Y980">
        <v>2</v>
      </c>
      <c r="Z980">
        <v>2</v>
      </c>
      <c r="AA980">
        <v>0</v>
      </c>
      <c r="AB980">
        <v>2</v>
      </c>
      <c r="AC980">
        <v>2</v>
      </c>
      <c r="AD980">
        <v>0</v>
      </c>
      <c r="AE980">
        <v>1</v>
      </c>
      <c r="AF980">
        <v>0</v>
      </c>
      <c r="AG980">
        <v>0</v>
      </c>
      <c r="AH980">
        <v>16.783999999999999</v>
      </c>
    </row>
    <row r="981" spans="1:34">
      <c r="A981" t="s">
        <v>4167</v>
      </c>
      <c r="B981" s="5" t="str">
        <f>VLOOKUP(C981,[1]Sheet1!$C$2:$D$4112,2,FALSE)</f>
        <v>information pathways</v>
      </c>
      <c r="C981" t="s">
        <v>4170</v>
      </c>
      <c r="D981" t="s">
        <v>4168</v>
      </c>
      <c r="E981" t="s">
        <v>4169</v>
      </c>
      <c r="F981">
        <v>64.98</v>
      </c>
      <c r="G981">
        <v>19.2</v>
      </c>
      <c r="H981">
        <v>19.864930000000001</v>
      </c>
      <c r="I981">
        <v>19.901800000000001</v>
      </c>
      <c r="J981">
        <v>20.069330000000001</v>
      </c>
      <c r="K981">
        <v>21.944459999999999</v>
      </c>
      <c r="L981">
        <v>17.696639999999999</v>
      </c>
      <c r="M981">
        <v>20.555060000000001</v>
      </c>
      <c r="N981">
        <v>19.938880000000001</v>
      </c>
      <c r="O981">
        <v>20.3888</v>
      </c>
      <c r="P981">
        <v>19.78988</v>
      </c>
      <c r="Q981">
        <v>19.852260000000001</v>
      </c>
      <c r="R981">
        <v>19.534500000000001</v>
      </c>
      <c r="S981">
        <v>19.731619999999999</v>
      </c>
      <c r="T981">
        <v>7</v>
      </c>
      <c r="U981">
        <v>1</v>
      </c>
      <c r="V981">
        <v>1</v>
      </c>
      <c r="W981">
        <v>3</v>
      </c>
      <c r="X981">
        <v>2</v>
      </c>
      <c r="Y981">
        <v>3</v>
      </c>
      <c r="Z981">
        <v>1</v>
      </c>
      <c r="AA981">
        <v>2</v>
      </c>
      <c r="AB981">
        <v>2</v>
      </c>
      <c r="AC981">
        <v>1</v>
      </c>
      <c r="AD981">
        <v>2</v>
      </c>
      <c r="AE981">
        <v>5</v>
      </c>
      <c r="AF981">
        <v>4</v>
      </c>
      <c r="AG981">
        <v>0</v>
      </c>
      <c r="AH981">
        <v>18.494</v>
      </c>
    </row>
    <row r="982" spans="1:34">
      <c r="A982" t="s">
        <v>4171</v>
      </c>
      <c r="B982" s="5" t="str">
        <f>VLOOKUP(C982,[1]Sheet1!$C$2:$D$4112,2,FALSE)</f>
        <v>intermediary metabolism and respiration</v>
      </c>
      <c r="C982" t="s">
        <v>4174</v>
      </c>
      <c r="D982" t="s">
        <v>4172</v>
      </c>
      <c r="E982" t="s">
        <v>4173</v>
      </c>
      <c r="F982">
        <v>25.803999999999998</v>
      </c>
      <c r="G982">
        <v>40.5</v>
      </c>
      <c r="H982">
        <v>18.918299999999999</v>
      </c>
      <c r="I982">
        <v>21.433589999999999</v>
      </c>
      <c r="J982">
        <v>19.711639999999999</v>
      </c>
      <c r="K982">
        <v>21.20365</v>
      </c>
      <c r="L982">
        <v>19.804310000000001</v>
      </c>
      <c r="M982">
        <v>21.76943</v>
      </c>
      <c r="N982">
        <v>20.98462</v>
      </c>
      <c r="O982">
        <v>20.975750000000001</v>
      </c>
      <c r="P982">
        <v>19.167560000000002</v>
      </c>
      <c r="Q982">
        <v>21.551870000000001</v>
      </c>
      <c r="R982">
        <v>22.878450000000001</v>
      </c>
      <c r="S982">
        <v>20.577089999999998</v>
      </c>
      <c r="T982">
        <v>7</v>
      </c>
      <c r="U982">
        <v>2</v>
      </c>
      <c r="V982">
        <v>3</v>
      </c>
      <c r="W982">
        <v>4</v>
      </c>
      <c r="X982">
        <v>4</v>
      </c>
      <c r="Y982">
        <v>5</v>
      </c>
      <c r="Z982">
        <v>5</v>
      </c>
      <c r="AA982">
        <v>1</v>
      </c>
      <c r="AB982">
        <v>3</v>
      </c>
      <c r="AC982">
        <v>2</v>
      </c>
      <c r="AD982">
        <v>3</v>
      </c>
      <c r="AE982">
        <v>5</v>
      </c>
      <c r="AF982">
        <v>5</v>
      </c>
      <c r="AG982">
        <v>0</v>
      </c>
      <c r="AH982">
        <v>12.715</v>
      </c>
    </row>
    <row r="983" spans="1:34">
      <c r="A983" t="s">
        <v>4175</v>
      </c>
      <c r="B983" s="5" t="str">
        <f>VLOOKUP(C983,[1]Sheet1!$C$2:$D$4112,2,FALSE)</f>
        <v>cell wall and cell processes</v>
      </c>
      <c r="C983" t="s">
        <v>4178</v>
      </c>
      <c r="D983" t="s">
        <v>4176</v>
      </c>
      <c r="E983" t="s">
        <v>4177</v>
      </c>
      <c r="F983">
        <v>58.634</v>
      </c>
      <c r="G983">
        <v>6.3</v>
      </c>
      <c r="H983">
        <v>19.304169999999999</v>
      </c>
      <c r="I983">
        <v>17.981190000000002</v>
      </c>
      <c r="J983">
        <v>17.916309999999999</v>
      </c>
      <c r="K983">
        <v>19.115379999999998</v>
      </c>
      <c r="L983">
        <v>17.93037</v>
      </c>
      <c r="M983">
        <v>19.122779999999999</v>
      </c>
      <c r="N983">
        <v>19.364470000000001</v>
      </c>
      <c r="O983">
        <v>18.478960000000001</v>
      </c>
      <c r="P983">
        <v>19.070989999999998</v>
      </c>
      <c r="Q983">
        <v>19.217320000000001</v>
      </c>
      <c r="R983">
        <v>17.478560000000002</v>
      </c>
      <c r="S983">
        <v>17.274069999999998</v>
      </c>
      <c r="T983">
        <v>2</v>
      </c>
      <c r="U983">
        <v>1</v>
      </c>
      <c r="V983">
        <v>0</v>
      </c>
      <c r="W983">
        <v>1</v>
      </c>
      <c r="X983">
        <v>1</v>
      </c>
      <c r="Y983">
        <v>1</v>
      </c>
      <c r="Z983">
        <v>1</v>
      </c>
      <c r="AA983">
        <v>0</v>
      </c>
      <c r="AB983">
        <v>1</v>
      </c>
      <c r="AC983">
        <v>0</v>
      </c>
      <c r="AD983">
        <v>0</v>
      </c>
      <c r="AE983">
        <v>1</v>
      </c>
      <c r="AF983">
        <v>0</v>
      </c>
      <c r="AG983">
        <v>0</v>
      </c>
      <c r="AH983">
        <v>10.654</v>
      </c>
    </row>
    <row r="984" spans="1:34">
      <c r="A984" t="s">
        <v>4179</v>
      </c>
      <c r="B984" s="5" t="str">
        <f>VLOOKUP(C984,[1]Sheet1!$C$2:$D$4112,2,FALSE)</f>
        <v>lipid metabolism</v>
      </c>
      <c r="C984" t="s">
        <v>4182</v>
      </c>
      <c r="D984" t="s">
        <v>4180</v>
      </c>
      <c r="E984" t="s">
        <v>4181</v>
      </c>
      <c r="F984">
        <v>127.33</v>
      </c>
      <c r="G984">
        <v>10.4</v>
      </c>
      <c r="H984">
        <v>20.733059999999998</v>
      </c>
      <c r="I984">
        <v>19.192979999999999</v>
      </c>
      <c r="J984">
        <v>20.57985</v>
      </c>
      <c r="K984">
        <v>20.400929999999999</v>
      </c>
      <c r="L984">
        <v>16.95092</v>
      </c>
      <c r="M984">
        <v>19.956309999999998</v>
      </c>
      <c r="N984">
        <v>20.378070000000001</v>
      </c>
      <c r="O984">
        <v>21.134139999999999</v>
      </c>
      <c r="P984">
        <v>19.69097</v>
      </c>
      <c r="Q984">
        <v>19.97391</v>
      </c>
      <c r="R984">
        <v>17.293369999999999</v>
      </c>
      <c r="S984">
        <v>19.772960000000001</v>
      </c>
      <c r="T984">
        <v>7</v>
      </c>
      <c r="U984">
        <v>1</v>
      </c>
      <c r="V984">
        <v>2</v>
      </c>
      <c r="W984">
        <v>2</v>
      </c>
      <c r="X984">
        <v>2</v>
      </c>
      <c r="Y984">
        <v>1</v>
      </c>
      <c r="Z984">
        <v>1</v>
      </c>
      <c r="AA984">
        <v>3</v>
      </c>
      <c r="AB984">
        <v>1</v>
      </c>
      <c r="AC984">
        <v>2</v>
      </c>
      <c r="AD984">
        <v>2</v>
      </c>
      <c r="AE984">
        <v>4</v>
      </c>
      <c r="AF984">
        <v>1</v>
      </c>
      <c r="AG984">
        <v>0</v>
      </c>
      <c r="AH984">
        <v>17.448</v>
      </c>
    </row>
    <row r="985" spans="1:34">
      <c r="A985" t="s">
        <v>4183</v>
      </c>
      <c r="B985" s="5" t="str">
        <f>VLOOKUP(C985,[1]Sheet1!$C$2:$D$4112,2,FALSE)</f>
        <v>lipid metabolism</v>
      </c>
      <c r="C985" t="s">
        <v>4186</v>
      </c>
      <c r="D985" t="s">
        <v>4184</v>
      </c>
      <c r="E985" t="s">
        <v>4185</v>
      </c>
      <c r="F985">
        <v>40.445</v>
      </c>
      <c r="G985">
        <v>14.8</v>
      </c>
      <c r="H985">
        <v>19.425170000000001</v>
      </c>
      <c r="I985">
        <v>19.308440000000001</v>
      </c>
      <c r="J985">
        <v>19.395230000000002</v>
      </c>
      <c r="K985">
        <v>21.125589999999999</v>
      </c>
      <c r="L985">
        <v>18.745920000000002</v>
      </c>
      <c r="M985">
        <v>19.88963</v>
      </c>
      <c r="N985">
        <v>19.934650000000001</v>
      </c>
      <c r="O985">
        <v>20.501639999999998</v>
      </c>
      <c r="P985">
        <v>19.38128</v>
      </c>
      <c r="Q985">
        <v>20.589210000000001</v>
      </c>
      <c r="R985">
        <v>18.97503</v>
      </c>
      <c r="S985">
        <v>19.397580000000001</v>
      </c>
      <c r="T985">
        <v>4</v>
      </c>
      <c r="U985">
        <v>2</v>
      </c>
      <c r="V985">
        <v>2</v>
      </c>
      <c r="W985">
        <v>2</v>
      </c>
      <c r="X985">
        <v>4</v>
      </c>
      <c r="Y985">
        <v>1</v>
      </c>
      <c r="Z985">
        <v>2</v>
      </c>
      <c r="AA985">
        <v>0</v>
      </c>
      <c r="AB985">
        <v>3</v>
      </c>
      <c r="AC985">
        <v>0</v>
      </c>
      <c r="AD985">
        <v>1</v>
      </c>
      <c r="AE985">
        <v>2</v>
      </c>
      <c r="AF985">
        <v>1</v>
      </c>
      <c r="AG985">
        <v>0</v>
      </c>
      <c r="AH985">
        <v>18.184999999999999</v>
      </c>
    </row>
    <row r="986" spans="1:34">
      <c r="A986" t="s">
        <v>4187</v>
      </c>
      <c r="B986" s="5" t="str">
        <f>VLOOKUP(C986,[1]Sheet1!$C$2:$D$4112,2,FALSE)</f>
        <v>Conserved hypotheticals</v>
      </c>
      <c r="C986" t="s">
        <v>4190</v>
      </c>
      <c r="D986" t="s">
        <v>4188</v>
      </c>
      <c r="E986" t="s">
        <v>4189</v>
      </c>
      <c r="F986">
        <v>42.523000000000003</v>
      </c>
      <c r="G986">
        <v>73.599999999999994</v>
      </c>
      <c r="H986">
        <v>20.019850000000002</v>
      </c>
      <c r="I986">
        <v>21.876950000000001</v>
      </c>
      <c r="J986">
        <v>20.911740000000002</v>
      </c>
      <c r="K986">
        <v>19.681280000000001</v>
      </c>
      <c r="L986">
        <v>20.31495</v>
      </c>
      <c r="M986">
        <v>19.750209999999999</v>
      </c>
      <c r="N986">
        <v>20.286200000000001</v>
      </c>
      <c r="O986">
        <v>19.20017</v>
      </c>
      <c r="P986">
        <v>19.161079999999998</v>
      </c>
      <c r="Q986">
        <v>21.086220000000001</v>
      </c>
      <c r="R986">
        <v>23.35313</v>
      </c>
      <c r="S986">
        <v>22.028639999999999</v>
      </c>
      <c r="T986">
        <v>19</v>
      </c>
      <c r="U986">
        <v>8</v>
      </c>
      <c r="V986">
        <v>5</v>
      </c>
      <c r="W986">
        <v>14</v>
      </c>
      <c r="X986">
        <v>6</v>
      </c>
      <c r="Y986">
        <v>12</v>
      </c>
      <c r="Z986">
        <v>5</v>
      </c>
      <c r="AA986">
        <v>1</v>
      </c>
      <c r="AB986">
        <v>4</v>
      </c>
      <c r="AC986">
        <v>3</v>
      </c>
      <c r="AD986">
        <v>2</v>
      </c>
      <c r="AE986">
        <v>12</v>
      </c>
      <c r="AF986">
        <v>9</v>
      </c>
      <c r="AG986">
        <v>0</v>
      </c>
      <c r="AH986">
        <v>105.63</v>
      </c>
    </row>
    <row r="987" spans="1:34">
      <c r="A987" t="s">
        <v>4191</v>
      </c>
      <c r="B987" s="5" t="str">
        <f>VLOOKUP(C987,[1]Sheet1!$C$2:$D$4112,2,FALSE)</f>
        <v>lipid metabolism</v>
      </c>
      <c r="C987" t="s">
        <v>4194</v>
      </c>
      <c r="D987" t="s">
        <v>4192</v>
      </c>
      <c r="E987" t="s">
        <v>4193</v>
      </c>
      <c r="F987">
        <v>65.923000000000002</v>
      </c>
      <c r="G987">
        <v>31.5</v>
      </c>
      <c r="H987">
        <v>22.830359999999999</v>
      </c>
      <c r="I987">
        <v>23.007480000000001</v>
      </c>
      <c r="J987">
        <v>23.229050000000001</v>
      </c>
      <c r="K987">
        <v>24.694400000000002</v>
      </c>
      <c r="L987">
        <v>21.318819999999999</v>
      </c>
      <c r="M987">
        <v>24.091760000000001</v>
      </c>
      <c r="N987">
        <v>22.47531</v>
      </c>
      <c r="O987">
        <v>23.308689999999999</v>
      </c>
      <c r="P987">
        <v>23.496189999999999</v>
      </c>
      <c r="Q987">
        <v>23.131959999999999</v>
      </c>
      <c r="R987">
        <v>21.963460000000001</v>
      </c>
      <c r="S987">
        <v>18.46827</v>
      </c>
      <c r="T987">
        <v>11</v>
      </c>
      <c r="U987">
        <v>4</v>
      </c>
      <c r="V987">
        <v>3</v>
      </c>
      <c r="W987">
        <v>7</v>
      </c>
      <c r="X987">
        <v>6</v>
      </c>
      <c r="Y987">
        <v>4</v>
      </c>
      <c r="Z987">
        <v>6</v>
      </c>
      <c r="AA987">
        <v>2</v>
      </c>
      <c r="AB987">
        <v>6</v>
      </c>
      <c r="AC987">
        <v>3</v>
      </c>
      <c r="AD987">
        <v>3</v>
      </c>
      <c r="AE987">
        <v>4</v>
      </c>
      <c r="AF987">
        <v>2</v>
      </c>
      <c r="AG987">
        <v>0</v>
      </c>
      <c r="AH987">
        <v>81.69</v>
      </c>
    </row>
    <row r="988" spans="1:34">
      <c r="A988" t="s">
        <v>4195</v>
      </c>
      <c r="B988" s="5" t="str">
        <f>VLOOKUP(C988,[1]Sheet1!$C$2:$D$4112,2,FALSE)</f>
        <v>Conserved hypotheticals</v>
      </c>
      <c r="C988" t="s">
        <v>4196</v>
      </c>
      <c r="D988" t="s">
        <v>265</v>
      </c>
      <c r="E988" t="s">
        <v>266</v>
      </c>
      <c r="F988">
        <v>12.321999999999999</v>
      </c>
      <c r="G988">
        <v>82.9</v>
      </c>
      <c r="H988">
        <v>22.401350000000001</v>
      </c>
      <c r="I988">
        <v>22.914059999999999</v>
      </c>
      <c r="J988">
        <v>26.018820000000002</v>
      </c>
      <c r="K988">
        <v>23.90757</v>
      </c>
      <c r="L988">
        <v>25.55958</v>
      </c>
      <c r="M988">
        <v>25.331759999999999</v>
      </c>
      <c r="N988">
        <v>24.310359999999999</v>
      </c>
      <c r="O988">
        <v>21.819330000000001</v>
      </c>
      <c r="P988">
        <v>24.930710000000001</v>
      </c>
      <c r="Q988">
        <v>22.930900000000001</v>
      </c>
      <c r="R988">
        <v>22.820399999999999</v>
      </c>
      <c r="S988">
        <v>23.048220000000001</v>
      </c>
      <c r="T988">
        <v>5</v>
      </c>
      <c r="U988">
        <v>4</v>
      </c>
      <c r="V988">
        <v>4</v>
      </c>
      <c r="W988">
        <v>4</v>
      </c>
      <c r="X988">
        <v>3</v>
      </c>
      <c r="Y988">
        <v>2</v>
      </c>
      <c r="Z988">
        <v>4</v>
      </c>
      <c r="AA988">
        <v>4</v>
      </c>
      <c r="AB988">
        <v>3</v>
      </c>
      <c r="AC988">
        <v>4</v>
      </c>
      <c r="AD988">
        <v>3</v>
      </c>
      <c r="AE988">
        <v>4</v>
      </c>
      <c r="AF988">
        <v>4</v>
      </c>
      <c r="AG988">
        <v>0</v>
      </c>
      <c r="AH988">
        <v>48.886000000000003</v>
      </c>
    </row>
    <row r="989" spans="1:34">
      <c r="A989" t="s">
        <v>4197</v>
      </c>
      <c r="B989" s="5" t="str">
        <f>VLOOKUP(C989,[1]Sheet1!$C$2:$D$4112,2,FALSE)</f>
        <v>lipid metabolism</v>
      </c>
      <c r="C989" t="s">
        <v>4200</v>
      </c>
      <c r="D989" t="s">
        <v>4198</v>
      </c>
      <c r="E989" t="s">
        <v>4199</v>
      </c>
      <c r="F989">
        <v>30.574999999999999</v>
      </c>
      <c r="G989">
        <v>23.5</v>
      </c>
      <c r="H989">
        <v>18.099419999999999</v>
      </c>
      <c r="I989">
        <v>19.299910000000001</v>
      </c>
      <c r="J989">
        <v>21.138210000000001</v>
      </c>
      <c r="K989">
        <v>22.228639999999999</v>
      </c>
      <c r="L989">
        <v>17.633839999999999</v>
      </c>
      <c r="M989">
        <v>22.01079</v>
      </c>
      <c r="N989">
        <v>20.50348</v>
      </c>
      <c r="O989">
        <v>21.33625</v>
      </c>
      <c r="P989">
        <v>19.307500000000001</v>
      </c>
      <c r="Q989">
        <v>21.123699999999999</v>
      </c>
      <c r="R989">
        <v>17.861090000000001</v>
      </c>
      <c r="S989">
        <v>17.926929999999999</v>
      </c>
      <c r="T989">
        <v>4</v>
      </c>
      <c r="U989">
        <v>2</v>
      </c>
      <c r="V989">
        <v>1</v>
      </c>
      <c r="W989">
        <v>2</v>
      </c>
      <c r="X989">
        <v>3</v>
      </c>
      <c r="Y989">
        <v>2</v>
      </c>
      <c r="Z989">
        <v>2</v>
      </c>
      <c r="AA989">
        <v>0</v>
      </c>
      <c r="AB989">
        <v>2</v>
      </c>
      <c r="AC989">
        <v>1</v>
      </c>
      <c r="AD989">
        <v>3</v>
      </c>
      <c r="AE989">
        <v>2</v>
      </c>
      <c r="AF989">
        <v>1</v>
      </c>
      <c r="AG989">
        <v>0</v>
      </c>
      <c r="AH989">
        <v>59.143999999999998</v>
      </c>
    </row>
    <row r="990" spans="1:34">
      <c r="A990" t="s">
        <v>4201</v>
      </c>
      <c r="B990" s="5" t="str">
        <f>VLOOKUP(C990,[1]Sheet1!$C$2:$D$4112,2,FALSE)</f>
        <v>cell wall and cell processes</v>
      </c>
      <c r="C990" t="s">
        <v>4204</v>
      </c>
      <c r="D990" t="s">
        <v>4202</v>
      </c>
      <c r="E990" t="s">
        <v>4203</v>
      </c>
      <c r="F990">
        <v>19.600999999999999</v>
      </c>
      <c r="G990">
        <v>31.7</v>
      </c>
      <c r="H990">
        <v>18.848089999999999</v>
      </c>
      <c r="I990">
        <v>19.11233</v>
      </c>
      <c r="J990">
        <v>19.244509999999998</v>
      </c>
      <c r="K990">
        <v>17.2485</v>
      </c>
      <c r="L990">
        <v>22.594709999999999</v>
      </c>
      <c r="M990">
        <v>19.146640000000001</v>
      </c>
      <c r="N990">
        <v>18.208390000000001</v>
      </c>
      <c r="O990">
        <v>19.502659999999999</v>
      </c>
      <c r="P990">
        <v>19.278120000000001</v>
      </c>
      <c r="Q990">
        <v>20.021550000000001</v>
      </c>
      <c r="R990">
        <v>19.950060000000001</v>
      </c>
      <c r="S990">
        <v>21.080369999999998</v>
      </c>
      <c r="T990">
        <v>4</v>
      </c>
      <c r="U990">
        <v>2</v>
      </c>
      <c r="V990">
        <v>1</v>
      </c>
      <c r="W990">
        <v>2</v>
      </c>
      <c r="X990">
        <v>2</v>
      </c>
      <c r="Y990">
        <v>4</v>
      </c>
      <c r="Z990">
        <v>3</v>
      </c>
      <c r="AA990">
        <v>3</v>
      </c>
      <c r="AB990">
        <v>1</v>
      </c>
      <c r="AC990">
        <v>2</v>
      </c>
      <c r="AD990">
        <v>1</v>
      </c>
      <c r="AE990">
        <v>3</v>
      </c>
      <c r="AF990">
        <v>2</v>
      </c>
      <c r="AG990">
        <v>0</v>
      </c>
      <c r="AH990">
        <v>50.621000000000002</v>
      </c>
    </row>
    <row r="991" spans="1:34">
      <c r="A991" t="s">
        <v>4205</v>
      </c>
      <c r="B991" s="5" t="str">
        <f>VLOOKUP(C991,[1]Sheet1!$C$2:$D$4112,2,FALSE)</f>
        <v>Conserved hypotheticals</v>
      </c>
      <c r="C991" t="s">
        <v>4208</v>
      </c>
      <c r="D991" t="s">
        <v>4206</v>
      </c>
      <c r="E991" t="s">
        <v>4207</v>
      </c>
      <c r="F991">
        <v>40.838999999999999</v>
      </c>
      <c r="G991">
        <v>54.5</v>
      </c>
      <c r="H991">
        <v>19.442270000000001</v>
      </c>
      <c r="I991">
        <v>22.07395</v>
      </c>
      <c r="J991">
        <v>20.296479999999999</v>
      </c>
      <c r="K991">
        <v>20.457740000000001</v>
      </c>
      <c r="L991">
        <v>20.33287</v>
      </c>
      <c r="M991">
        <v>20.68346</v>
      </c>
      <c r="N991">
        <v>19.820530000000002</v>
      </c>
      <c r="O991">
        <v>21.330469999999998</v>
      </c>
      <c r="P991">
        <v>18.552779999999998</v>
      </c>
      <c r="Q991">
        <v>21.3218</v>
      </c>
      <c r="R991">
        <v>23.513159999999999</v>
      </c>
      <c r="S991">
        <v>21.027290000000001</v>
      </c>
      <c r="T991">
        <v>13</v>
      </c>
      <c r="U991">
        <v>3</v>
      </c>
      <c r="V991">
        <v>5</v>
      </c>
      <c r="W991">
        <v>4</v>
      </c>
      <c r="X991">
        <v>4</v>
      </c>
      <c r="Y991">
        <v>11</v>
      </c>
      <c r="Z991">
        <v>5</v>
      </c>
      <c r="AA991">
        <v>2</v>
      </c>
      <c r="AB991">
        <v>5</v>
      </c>
      <c r="AC991">
        <v>0</v>
      </c>
      <c r="AD991">
        <v>3</v>
      </c>
      <c r="AE991">
        <v>9</v>
      </c>
      <c r="AF991">
        <v>5</v>
      </c>
      <c r="AG991">
        <v>0</v>
      </c>
      <c r="AH991">
        <v>66.343000000000004</v>
      </c>
    </row>
    <row r="992" spans="1:34">
      <c r="A992" t="s">
        <v>4209</v>
      </c>
      <c r="B992" s="5" t="str">
        <f>VLOOKUP(C992,[1]Sheet1!$C$2:$D$4112,2,FALSE)</f>
        <v>cell wall and cell processes</v>
      </c>
      <c r="C992" t="s">
        <v>4212</v>
      </c>
      <c r="D992" t="s">
        <v>4210</v>
      </c>
      <c r="E992" t="s">
        <v>4211</v>
      </c>
      <c r="F992">
        <v>41.281999999999996</v>
      </c>
      <c r="G992">
        <v>39.1</v>
      </c>
      <c r="H992">
        <v>24.8962</v>
      </c>
      <c r="I992">
        <v>26.171500000000002</v>
      </c>
      <c r="J992">
        <v>25.69922</v>
      </c>
      <c r="K992">
        <v>26.44876</v>
      </c>
      <c r="L992">
        <v>24.2422</v>
      </c>
      <c r="M992">
        <v>26.572379999999999</v>
      </c>
      <c r="N992">
        <v>26.239650000000001</v>
      </c>
      <c r="O992">
        <v>26.472670000000001</v>
      </c>
      <c r="P992">
        <v>26.124890000000001</v>
      </c>
      <c r="Q992">
        <v>26.843499999999999</v>
      </c>
      <c r="R992">
        <v>25.112629999999999</v>
      </c>
      <c r="S992">
        <v>23.966670000000001</v>
      </c>
      <c r="T992">
        <v>11</v>
      </c>
      <c r="U992">
        <v>7</v>
      </c>
      <c r="V992">
        <v>3</v>
      </c>
      <c r="W992">
        <v>9</v>
      </c>
      <c r="X992">
        <v>7</v>
      </c>
      <c r="Y992">
        <v>10</v>
      </c>
      <c r="Z992">
        <v>6</v>
      </c>
      <c r="AA992">
        <v>3</v>
      </c>
      <c r="AB992">
        <v>5</v>
      </c>
      <c r="AC992">
        <v>6</v>
      </c>
      <c r="AD992">
        <v>4</v>
      </c>
      <c r="AE992">
        <v>9</v>
      </c>
      <c r="AF992">
        <v>7</v>
      </c>
      <c r="AG992">
        <v>0</v>
      </c>
      <c r="AH992">
        <v>98.867999999999995</v>
      </c>
    </row>
    <row r="993" spans="1:34">
      <c r="A993" t="s">
        <v>4213</v>
      </c>
      <c r="B993" s="5" t="str">
        <f>VLOOKUP(C993,[1]Sheet1!$C$2:$D$4112,2,FALSE)</f>
        <v>lipid metabolism</v>
      </c>
      <c r="C993" t="s">
        <v>4216</v>
      </c>
      <c r="D993" t="s">
        <v>4214</v>
      </c>
      <c r="E993" t="s">
        <v>4215</v>
      </c>
      <c r="F993">
        <v>64.744</v>
      </c>
      <c r="G993">
        <v>32.799999999999997</v>
      </c>
      <c r="H993">
        <v>25.68581</v>
      </c>
      <c r="I993">
        <v>24.33708</v>
      </c>
      <c r="J993">
        <v>24.531359999999999</v>
      </c>
      <c r="K993">
        <v>25.334430000000001</v>
      </c>
      <c r="L993">
        <v>21.613779999999998</v>
      </c>
      <c r="M993">
        <v>25.127269999999999</v>
      </c>
      <c r="N993">
        <v>24.543040000000001</v>
      </c>
      <c r="O993">
        <v>25.496559999999999</v>
      </c>
      <c r="P993">
        <v>24.756029999999999</v>
      </c>
      <c r="Q993">
        <v>25.109089999999998</v>
      </c>
      <c r="R993">
        <v>23.37079</v>
      </c>
      <c r="S993">
        <v>22.056889999999999</v>
      </c>
      <c r="T993">
        <v>12</v>
      </c>
      <c r="U993">
        <v>5</v>
      </c>
      <c r="V993">
        <v>3</v>
      </c>
      <c r="W993">
        <v>7</v>
      </c>
      <c r="X993">
        <v>4</v>
      </c>
      <c r="Y993">
        <v>8</v>
      </c>
      <c r="Z993">
        <v>4</v>
      </c>
      <c r="AA993">
        <v>3</v>
      </c>
      <c r="AB993">
        <v>2</v>
      </c>
      <c r="AC993">
        <v>4</v>
      </c>
      <c r="AD993">
        <v>2</v>
      </c>
      <c r="AE993">
        <v>6</v>
      </c>
      <c r="AF993">
        <v>4</v>
      </c>
      <c r="AG993">
        <v>0</v>
      </c>
      <c r="AH993">
        <v>126.69</v>
      </c>
    </row>
    <row r="994" spans="1:34">
      <c r="A994" t="s">
        <v>4217</v>
      </c>
      <c r="B994" s="5" t="str">
        <f>VLOOKUP(C994,[1]Sheet1!$C$2:$D$4112,2,FALSE)</f>
        <v>intermediary metabolism and respiration</v>
      </c>
      <c r="C994" t="s">
        <v>4220</v>
      </c>
      <c r="D994" t="s">
        <v>4218</v>
      </c>
      <c r="E994" t="s">
        <v>4219</v>
      </c>
      <c r="F994">
        <v>45.814999999999998</v>
      </c>
      <c r="G994">
        <v>8.9</v>
      </c>
      <c r="H994">
        <v>21.164110000000001</v>
      </c>
      <c r="I994">
        <v>17.44605</v>
      </c>
      <c r="J994">
        <v>21.00113</v>
      </c>
      <c r="K994">
        <v>19.93862</v>
      </c>
      <c r="L994">
        <v>17.250640000000001</v>
      </c>
      <c r="M994">
        <v>20.05179</v>
      </c>
      <c r="N994">
        <v>19.536709999999999</v>
      </c>
      <c r="O994">
        <v>20.254300000000001</v>
      </c>
      <c r="P994">
        <v>19.480440000000002</v>
      </c>
      <c r="Q994">
        <v>19.63355</v>
      </c>
      <c r="R994">
        <v>17.249659999999999</v>
      </c>
      <c r="S994">
        <v>19.276250000000001</v>
      </c>
      <c r="T994">
        <v>2</v>
      </c>
      <c r="U994">
        <v>2</v>
      </c>
      <c r="V994">
        <v>0</v>
      </c>
      <c r="W994">
        <v>2</v>
      </c>
      <c r="X994">
        <v>2</v>
      </c>
      <c r="Y994">
        <v>0</v>
      </c>
      <c r="Z994">
        <v>2</v>
      </c>
      <c r="AA994">
        <v>0</v>
      </c>
      <c r="AB994">
        <v>2</v>
      </c>
      <c r="AC994">
        <v>1</v>
      </c>
      <c r="AD994">
        <v>0</v>
      </c>
      <c r="AE994">
        <v>0</v>
      </c>
      <c r="AF994">
        <v>1</v>
      </c>
      <c r="AG994">
        <v>0</v>
      </c>
      <c r="AH994">
        <v>11.124000000000001</v>
      </c>
    </row>
    <row r="995" spans="1:34">
      <c r="A995" t="s">
        <v>4221</v>
      </c>
      <c r="B995" s="5" t="str">
        <f>VLOOKUP(C995,[1]Sheet1!$C$2:$D$4112,2,FALSE)</f>
        <v>intermediary metabolism and respiration</v>
      </c>
      <c r="C995" t="s">
        <v>4224</v>
      </c>
      <c r="D995" t="s">
        <v>4222</v>
      </c>
      <c r="E995" t="s">
        <v>4223</v>
      </c>
      <c r="F995">
        <v>37.914999999999999</v>
      </c>
      <c r="G995">
        <v>24.8</v>
      </c>
      <c r="H995">
        <v>18.987850000000002</v>
      </c>
      <c r="I995">
        <v>18.577839999999998</v>
      </c>
      <c r="J995">
        <v>18.460159999999998</v>
      </c>
      <c r="K995">
        <v>21.125779999999999</v>
      </c>
      <c r="L995">
        <v>18.801739999999999</v>
      </c>
      <c r="M995">
        <v>20.504650000000002</v>
      </c>
      <c r="N995">
        <v>18.515840000000001</v>
      </c>
      <c r="O995">
        <v>19.368670000000002</v>
      </c>
      <c r="P995">
        <v>19.873560000000001</v>
      </c>
      <c r="Q995">
        <v>19.098199999999999</v>
      </c>
      <c r="R995">
        <v>19.42333</v>
      </c>
      <c r="S995">
        <v>18.319669999999999</v>
      </c>
      <c r="T995">
        <v>6</v>
      </c>
      <c r="U995">
        <v>1</v>
      </c>
      <c r="V995">
        <v>1</v>
      </c>
      <c r="W995">
        <v>2</v>
      </c>
      <c r="X995">
        <v>3</v>
      </c>
      <c r="Y995">
        <v>3</v>
      </c>
      <c r="Z995">
        <v>3</v>
      </c>
      <c r="AA995">
        <v>2</v>
      </c>
      <c r="AB995">
        <v>2</v>
      </c>
      <c r="AC995">
        <v>1</v>
      </c>
      <c r="AD995">
        <v>1</v>
      </c>
      <c r="AE995">
        <v>4</v>
      </c>
      <c r="AF995">
        <v>2</v>
      </c>
      <c r="AG995">
        <v>0</v>
      </c>
      <c r="AH995">
        <v>35.252000000000002</v>
      </c>
    </row>
    <row r="996" spans="1:34">
      <c r="A996" t="s">
        <v>4225</v>
      </c>
      <c r="B996" s="5" t="str">
        <f>VLOOKUP(C996,[1]Sheet1!$C$2:$D$4112,2,FALSE)</f>
        <v>cell wall and cell processes</v>
      </c>
      <c r="C996" t="s">
        <v>4228</v>
      </c>
      <c r="D996" t="s">
        <v>4226</v>
      </c>
      <c r="E996" t="s">
        <v>4227</v>
      </c>
      <c r="F996">
        <v>24.209</v>
      </c>
      <c r="G996">
        <v>44.1</v>
      </c>
      <c r="H996">
        <v>18.619890000000002</v>
      </c>
      <c r="I996">
        <v>20.632539999999999</v>
      </c>
      <c r="J996">
        <v>19.47963</v>
      </c>
      <c r="K996">
        <v>18.60117</v>
      </c>
      <c r="L996">
        <v>21.90569</v>
      </c>
      <c r="M996">
        <v>20.051259999999999</v>
      </c>
      <c r="N996">
        <v>18.790620000000001</v>
      </c>
      <c r="O996">
        <v>19.235109999999999</v>
      </c>
      <c r="P996">
        <v>19.063669999999998</v>
      </c>
      <c r="Q996">
        <v>20.439789999999999</v>
      </c>
      <c r="R996">
        <v>18.350570000000001</v>
      </c>
      <c r="S996">
        <v>18.193999999999999</v>
      </c>
      <c r="T996">
        <v>8</v>
      </c>
      <c r="U996">
        <v>3</v>
      </c>
      <c r="V996">
        <v>2</v>
      </c>
      <c r="W996">
        <v>3</v>
      </c>
      <c r="X996">
        <v>1</v>
      </c>
      <c r="Y996">
        <v>6</v>
      </c>
      <c r="Z996">
        <v>4</v>
      </c>
      <c r="AA996">
        <v>1</v>
      </c>
      <c r="AB996">
        <v>1</v>
      </c>
      <c r="AC996">
        <v>1</v>
      </c>
      <c r="AD996">
        <v>2</v>
      </c>
      <c r="AE996">
        <v>3</v>
      </c>
      <c r="AF996">
        <v>1</v>
      </c>
      <c r="AG996">
        <v>0</v>
      </c>
      <c r="AH996">
        <v>30.332999999999998</v>
      </c>
    </row>
    <row r="997" spans="1:34">
      <c r="A997" t="s">
        <v>4229</v>
      </c>
      <c r="B997" s="5" t="str">
        <f>VLOOKUP(C997,[1]Sheet1!$C$2:$D$4112,2,FALSE)</f>
        <v>Conserved hypotheticals</v>
      </c>
      <c r="C997" t="s">
        <v>4232</v>
      </c>
      <c r="D997" t="s">
        <v>4230</v>
      </c>
      <c r="E997" t="s">
        <v>4231</v>
      </c>
      <c r="F997">
        <v>39.619999999999997</v>
      </c>
      <c r="G997">
        <v>54.1</v>
      </c>
      <c r="H997">
        <v>22.598230000000001</v>
      </c>
      <c r="I997">
        <v>22.930900000000001</v>
      </c>
      <c r="J997">
        <v>22.339790000000001</v>
      </c>
      <c r="K997">
        <v>22.589320000000001</v>
      </c>
      <c r="L997">
        <v>20.264420000000001</v>
      </c>
      <c r="M997">
        <v>23.516649999999998</v>
      </c>
      <c r="N997">
        <v>22.10201</v>
      </c>
      <c r="O997">
        <v>22.796500000000002</v>
      </c>
      <c r="P997">
        <v>22.37923</v>
      </c>
      <c r="Q997">
        <v>23.806660000000001</v>
      </c>
      <c r="R997">
        <v>23.76426</v>
      </c>
      <c r="S997">
        <v>22.729970000000002</v>
      </c>
      <c r="T997">
        <v>13</v>
      </c>
      <c r="U997">
        <v>5</v>
      </c>
      <c r="V997">
        <v>5</v>
      </c>
      <c r="W997">
        <v>6</v>
      </c>
      <c r="X997">
        <v>5</v>
      </c>
      <c r="Y997">
        <v>9</v>
      </c>
      <c r="Z997">
        <v>5</v>
      </c>
      <c r="AA997">
        <v>3</v>
      </c>
      <c r="AB997">
        <v>5</v>
      </c>
      <c r="AC997">
        <v>3</v>
      </c>
      <c r="AD997">
        <v>5</v>
      </c>
      <c r="AE997">
        <v>10</v>
      </c>
      <c r="AF997">
        <v>6</v>
      </c>
      <c r="AG997">
        <v>0</v>
      </c>
      <c r="AH997">
        <v>104.49</v>
      </c>
    </row>
    <row r="998" spans="1:34">
      <c r="A998" t="s">
        <v>4233</v>
      </c>
      <c r="B998" s="5" t="str">
        <f>VLOOKUP(C998,[1]Sheet1!$C$2:$D$4112,2,FALSE)</f>
        <v>Conserved hypotheticals</v>
      </c>
      <c r="C998" t="s">
        <v>4236</v>
      </c>
      <c r="D998" t="s">
        <v>4234</v>
      </c>
      <c r="E998" t="s">
        <v>4235</v>
      </c>
      <c r="F998">
        <v>27.216000000000001</v>
      </c>
      <c r="G998">
        <v>15.1</v>
      </c>
      <c r="H998">
        <v>18.33944</v>
      </c>
      <c r="I998">
        <v>19.412019999999998</v>
      </c>
      <c r="J998">
        <v>16.443370000000002</v>
      </c>
      <c r="K998">
        <v>17.405989999999999</v>
      </c>
      <c r="L998">
        <v>18.404540000000001</v>
      </c>
      <c r="M998">
        <v>19.316210000000002</v>
      </c>
      <c r="N998">
        <v>19.87837</v>
      </c>
      <c r="O998">
        <v>19.521830000000001</v>
      </c>
      <c r="P998">
        <v>19.256609999999998</v>
      </c>
      <c r="Q998">
        <v>19.44265</v>
      </c>
      <c r="R998">
        <v>17.857890000000001</v>
      </c>
      <c r="S998">
        <v>18.664359999999999</v>
      </c>
      <c r="T998">
        <v>4</v>
      </c>
      <c r="U998">
        <v>1</v>
      </c>
      <c r="V998">
        <v>0</v>
      </c>
      <c r="W998">
        <v>2</v>
      </c>
      <c r="X998">
        <v>2</v>
      </c>
      <c r="Y998">
        <v>4</v>
      </c>
      <c r="Z998">
        <v>0</v>
      </c>
      <c r="AA998">
        <v>0</v>
      </c>
      <c r="AB998">
        <v>2</v>
      </c>
      <c r="AC998">
        <v>0</v>
      </c>
      <c r="AD998">
        <v>0</v>
      </c>
      <c r="AE998">
        <v>2</v>
      </c>
      <c r="AF998">
        <v>0</v>
      </c>
      <c r="AG998">
        <v>0</v>
      </c>
      <c r="AH998">
        <v>6.8013000000000003</v>
      </c>
    </row>
    <row r="999" spans="1:34">
      <c r="A999" t="s">
        <v>4237</v>
      </c>
      <c r="B999" s="5" t="str">
        <f>VLOOKUP(C999,[1]Sheet1!$C$2:$D$4112,2,FALSE)</f>
        <v>intermediary metabolism and respiration</v>
      </c>
      <c r="C999" t="s">
        <v>4240</v>
      </c>
      <c r="D999" t="s">
        <v>4238</v>
      </c>
      <c r="E999" t="s">
        <v>4239</v>
      </c>
      <c r="F999">
        <v>31.741</v>
      </c>
      <c r="G999">
        <v>32.1</v>
      </c>
      <c r="H999">
        <v>18.327259999999999</v>
      </c>
      <c r="I999">
        <v>18.721029999999999</v>
      </c>
      <c r="J999">
        <v>19.19547</v>
      </c>
      <c r="K999">
        <v>20.528780000000001</v>
      </c>
      <c r="L999">
        <v>18.809830000000002</v>
      </c>
      <c r="M999">
        <v>19.557269999999999</v>
      </c>
      <c r="N999">
        <v>19.404679999999999</v>
      </c>
      <c r="O999">
        <v>19.26925</v>
      </c>
      <c r="P999">
        <v>19.78041</v>
      </c>
      <c r="Q999">
        <v>19.478549999999998</v>
      </c>
      <c r="R999">
        <v>20.08005</v>
      </c>
      <c r="S999">
        <v>19.126660000000001</v>
      </c>
      <c r="T999">
        <v>6</v>
      </c>
      <c r="U999">
        <v>1</v>
      </c>
      <c r="V999">
        <v>1</v>
      </c>
      <c r="W999">
        <v>3</v>
      </c>
      <c r="X999">
        <v>2</v>
      </c>
      <c r="Y999">
        <v>5</v>
      </c>
      <c r="Z999">
        <v>3</v>
      </c>
      <c r="AA999">
        <v>0</v>
      </c>
      <c r="AB999">
        <v>2</v>
      </c>
      <c r="AC999">
        <v>0</v>
      </c>
      <c r="AD999">
        <v>1</v>
      </c>
      <c r="AE999">
        <v>5</v>
      </c>
      <c r="AF999">
        <v>3</v>
      </c>
      <c r="AG999">
        <v>0</v>
      </c>
      <c r="AH999">
        <v>23.506</v>
      </c>
    </row>
    <row r="1000" spans="1:34">
      <c r="A1000" t="s">
        <v>4241</v>
      </c>
      <c r="B1000" s="5" t="str">
        <f>VLOOKUP(C1000,[1]Sheet1!$C$2:$D$4112,2,FALSE)</f>
        <v>intermediary metabolism and respiration</v>
      </c>
      <c r="C1000" t="s">
        <v>4244</v>
      </c>
      <c r="D1000" t="s">
        <v>4242</v>
      </c>
      <c r="E1000" t="s">
        <v>4243</v>
      </c>
      <c r="F1000">
        <v>27.428999999999998</v>
      </c>
      <c r="G1000">
        <v>57.7</v>
      </c>
      <c r="H1000">
        <v>23.149249999999999</v>
      </c>
      <c r="I1000">
        <v>22.761030000000002</v>
      </c>
      <c r="J1000">
        <v>23.37358</v>
      </c>
      <c r="K1000">
        <v>23.344760000000001</v>
      </c>
      <c r="L1000">
        <v>22.17764</v>
      </c>
      <c r="M1000">
        <v>24.513459999999998</v>
      </c>
      <c r="N1000">
        <v>22.63984</v>
      </c>
      <c r="O1000">
        <v>23.082049999999999</v>
      </c>
      <c r="P1000">
        <v>22.661560000000001</v>
      </c>
      <c r="Q1000">
        <v>23.60614</v>
      </c>
      <c r="R1000">
        <v>24.340689999999999</v>
      </c>
      <c r="S1000">
        <v>21.42839</v>
      </c>
      <c r="T1000">
        <v>10</v>
      </c>
      <c r="U1000">
        <v>3</v>
      </c>
      <c r="V1000">
        <v>3</v>
      </c>
      <c r="W1000">
        <v>3</v>
      </c>
      <c r="X1000">
        <v>7</v>
      </c>
      <c r="Y1000">
        <v>7</v>
      </c>
      <c r="Z1000">
        <v>6</v>
      </c>
      <c r="AA1000">
        <v>3</v>
      </c>
      <c r="AB1000">
        <v>4</v>
      </c>
      <c r="AC1000">
        <v>2</v>
      </c>
      <c r="AD1000">
        <v>4</v>
      </c>
      <c r="AE1000">
        <v>5</v>
      </c>
      <c r="AF1000">
        <v>3</v>
      </c>
      <c r="AG1000">
        <v>0</v>
      </c>
      <c r="AH1000">
        <v>141</v>
      </c>
    </row>
    <row r="1001" spans="1:34">
      <c r="A1001" t="s">
        <v>4245</v>
      </c>
      <c r="B1001" s="5" t="str">
        <f>VLOOKUP(C1001,[1]Sheet1!$C$2:$D$4112,2,FALSE)</f>
        <v>cell wall and cell processes</v>
      </c>
      <c r="C1001" t="s">
        <v>4248</v>
      </c>
      <c r="D1001" t="s">
        <v>4246</v>
      </c>
      <c r="E1001" t="s">
        <v>4247</v>
      </c>
      <c r="F1001">
        <v>72.370999999999995</v>
      </c>
      <c r="G1001">
        <v>55.2</v>
      </c>
      <c r="H1001">
        <v>24.345030000000001</v>
      </c>
      <c r="I1001">
        <v>23.843070000000001</v>
      </c>
      <c r="J1001">
        <v>23.746220000000001</v>
      </c>
      <c r="K1001">
        <v>24.889479999999999</v>
      </c>
      <c r="L1001">
        <v>25.820340000000002</v>
      </c>
      <c r="M1001">
        <v>25.00423</v>
      </c>
      <c r="N1001">
        <v>24.472460000000002</v>
      </c>
      <c r="O1001">
        <v>25.004919999999998</v>
      </c>
      <c r="P1001">
        <v>23.625109999999999</v>
      </c>
      <c r="Q1001">
        <v>25.16779</v>
      </c>
      <c r="R1001">
        <v>24.792079999999999</v>
      </c>
      <c r="S1001">
        <v>23.366</v>
      </c>
      <c r="T1001">
        <v>24</v>
      </c>
      <c r="U1001">
        <v>16</v>
      </c>
      <c r="V1001">
        <v>10</v>
      </c>
      <c r="W1001">
        <v>13</v>
      </c>
      <c r="X1001">
        <v>12</v>
      </c>
      <c r="Y1001">
        <v>21</v>
      </c>
      <c r="Z1001">
        <v>18</v>
      </c>
      <c r="AA1001">
        <v>6</v>
      </c>
      <c r="AB1001">
        <v>11</v>
      </c>
      <c r="AC1001">
        <v>11</v>
      </c>
      <c r="AD1001">
        <v>5</v>
      </c>
      <c r="AE1001">
        <v>15</v>
      </c>
      <c r="AF1001">
        <v>12</v>
      </c>
      <c r="AG1001">
        <v>0</v>
      </c>
      <c r="AH1001">
        <v>160.16999999999999</v>
      </c>
    </row>
    <row r="1002" spans="1:34">
      <c r="A1002" t="s">
        <v>4249</v>
      </c>
      <c r="B1002" s="5" t="str">
        <f>VLOOKUP(C1002,[1]Sheet1!$C$2:$D$4112,2,FALSE)</f>
        <v>Regulatory proteins</v>
      </c>
      <c r="C1002" t="s">
        <v>4252</v>
      </c>
      <c r="D1002" t="s">
        <v>4250</v>
      </c>
      <c r="E1002" t="s">
        <v>4251</v>
      </c>
      <c r="F1002">
        <v>22.329000000000001</v>
      </c>
      <c r="G1002">
        <v>56.9</v>
      </c>
      <c r="H1002">
        <v>23.37358</v>
      </c>
      <c r="I1002">
        <v>23.969480000000001</v>
      </c>
      <c r="J1002">
        <v>23.544509999999999</v>
      </c>
      <c r="K1002">
        <v>23.60942</v>
      </c>
      <c r="L1002">
        <v>22.75516</v>
      </c>
      <c r="M1002">
        <v>24.664650000000002</v>
      </c>
      <c r="N1002">
        <v>24.93966</v>
      </c>
      <c r="O1002">
        <v>23.093050000000002</v>
      </c>
      <c r="P1002">
        <v>24.55303</v>
      </c>
      <c r="Q1002">
        <v>24.62689</v>
      </c>
      <c r="R1002">
        <v>23.955269999999999</v>
      </c>
      <c r="S1002">
        <v>22.712800000000001</v>
      </c>
      <c r="T1002">
        <v>9</v>
      </c>
      <c r="U1002">
        <v>4</v>
      </c>
      <c r="V1002">
        <v>3</v>
      </c>
      <c r="W1002">
        <v>5</v>
      </c>
      <c r="X1002">
        <v>4</v>
      </c>
      <c r="Y1002">
        <v>6</v>
      </c>
      <c r="Z1002">
        <v>6</v>
      </c>
      <c r="AA1002">
        <v>2</v>
      </c>
      <c r="AB1002">
        <v>3</v>
      </c>
      <c r="AC1002">
        <v>3</v>
      </c>
      <c r="AD1002">
        <v>3</v>
      </c>
      <c r="AE1002">
        <v>4</v>
      </c>
      <c r="AF1002">
        <v>3</v>
      </c>
      <c r="AG1002">
        <v>0</v>
      </c>
      <c r="AH1002">
        <v>47.543999999999997</v>
      </c>
    </row>
    <row r="1003" spans="1:34">
      <c r="A1003" t="s">
        <v>4253</v>
      </c>
      <c r="B1003" s="5" t="str">
        <f>VLOOKUP(C1003,[1]Sheet1!$C$2:$D$4112,2,FALSE)</f>
        <v>Conserved hypotheticals</v>
      </c>
      <c r="C1003" t="s">
        <v>4256</v>
      </c>
      <c r="D1003" t="s">
        <v>4254</v>
      </c>
      <c r="E1003" t="s">
        <v>4255</v>
      </c>
      <c r="F1003">
        <v>23.486999999999998</v>
      </c>
      <c r="G1003">
        <v>53.2</v>
      </c>
      <c r="H1003">
        <v>18.265339999999998</v>
      </c>
      <c r="I1003">
        <v>20.165569999999999</v>
      </c>
      <c r="J1003">
        <v>18.023720000000001</v>
      </c>
      <c r="K1003">
        <v>20.90691</v>
      </c>
      <c r="L1003">
        <v>21.488119999999999</v>
      </c>
      <c r="M1003">
        <v>21.521429999999999</v>
      </c>
      <c r="N1003">
        <v>19.134250000000002</v>
      </c>
      <c r="O1003">
        <v>20.826599999999999</v>
      </c>
      <c r="P1003">
        <v>19.388120000000001</v>
      </c>
      <c r="Q1003">
        <v>19.569369999999999</v>
      </c>
      <c r="R1003">
        <v>22.004529999999999</v>
      </c>
      <c r="S1003">
        <v>17.54766</v>
      </c>
      <c r="T1003">
        <v>9</v>
      </c>
      <c r="U1003">
        <v>1</v>
      </c>
      <c r="V1003">
        <v>1</v>
      </c>
      <c r="W1003">
        <v>1</v>
      </c>
      <c r="X1003">
        <v>3</v>
      </c>
      <c r="Y1003">
        <v>8</v>
      </c>
      <c r="Z1003">
        <v>3</v>
      </c>
      <c r="AA1003">
        <v>0</v>
      </c>
      <c r="AB1003">
        <v>2</v>
      </c>
      <c r="AC1003">
        <v>0</v>
      </c>
      <c r="AD1003">
        <v>1</v>
      </c>
      <c r="AE1003">
        <v>5</v>
      </c>
      <c r="AF1003">
        <v>1</v>
      </c>
      <c r="AG1003">
        <v>0</v>
      </c>
      <c r="AH1003">
        <v>47.433999999999997</v>
      </c>
    </row>
    <row r="1004" spans="1:34">
      <c r="A1004" t="s">
        <v>4257</v>
      </c>
      <c r="B1004" s="5" t="str">
        <f>VLOOKUP(C1004,[1]Sheet1!$C$2:$D$4112,2,FALSE)</f>
        <v>intermediary metabolism and respiration</v>
      </c>
      <c r="C1004" t="s">
        <v>4260</v>
      </c>
      <c r="D1004" t="s">
        <v>4258</v>
      </c>
      <c r="E1004" t="s">
        <v>4259</v>
      </c>
      <c r="F1004">
        <v>39.962000000000003</v>
      </c>
      <c r="G1004">
        <v>21.1</v>
      </c>
      <c r="H1004">
        <v>19.092269999999999</v>
      </c>
      <c r="I1004">
        <v>19.313870000000001</v>
      </c>
      <c r="J1004">
        <v>22.253240000000002</v>
      </c>
      <c r="K1004">
        <v>22.084990000000001</v>
      </c>
      <c r="L1004">
        <v>17.891459999999999</v>
      </c>
      <c r="M1004">
        <v>22.931640000000002</v>
      </c>
      <c r="N1004">
        <v>21.990020000000001</v>
      </c>
      <c r="O1004">
        <v>18.935410000000001</v>
      </c>
      <c r="P1004">
        <v>21.750260000000001</v>
      </c>
      <c r="Q1004">
        <v>19.53697</v>
      </c>
      <c r="R1004">
        <v>22.26493</v>
      </c>
      <c r="S1004">
        <v>21.088550000000001</v>
      </c>
      <c r="T1004">
        <v>3</v>
      </c>
      <c r="U1004">
        <v>1</v>
      </c>
      <c r="V1004">
        <v>1</v>
      </c>
      <c r="W1004">
        <v>2</v>
      </c>
      <c r="X1004">
        <v>3</v>
      </c>
      <c r="Y1004">
        <v>0</v>
      </c>
      <c r="Z1004">
        <v>3</v>
      </c>
      <c r="AA1004">
        <v>2</v>
      </c>
      <c r="AB1004">
        <v>1</v>
      </c>
      <c r="AC1004">
        <v>2</v>
      </c>
      <c r="AD1004">
        <v>0</v>
      </c>
      <c r="AE1004">
        <v>2</v>
      </c>
      <c r="AF1004">
        <v>2</v>
      </c>
      <c r="AG1004">
        <v>0</v>
      </c>
      <c r="AH1004">
        <v>44.063000000000002</v>
      </c>
    </row>
    <row r="1005" spans="1:34">
      <c r="A1005" t="s">
        <v>4261</v>
      </c>
      <c r="B1005" s="5" t="str">
        <f>VLOOKUP(C1005,[1]Sheet1!$C$2:$D$4112,2,FALSE)</f>
        <v>Conserved hypotheticals</v>
      </c>
      <c r="C1005" t="s">
        <v>25</v>
      </c>
      <c r="D1005" t="s">
        <v>4262</v>
      </c>
      <c r="E1005" t="s">
        <v>28</v>
      </c>
      <c r="F1005">
        <v>48.027999999999999</v>
      </c>
      <c r="G1005">
        <v>37.4</v>
      </c>
      <c r="H1005">
        <v>19.116430000000001</v>
      </c>
      <c r="I1005">
        <v>19.429290000000002</v>
      </c>
      <c r="J1005">
        <v>18.12537</v>
      </c>
      <c r="K1005">
        <v>22.850950000000001</v>
      </c>
      <c r="L1005">
        <v>18.955210000000001</v>
      </c>
      <c r="M1005">
        <v>22.639669999999999</v>
      </c>
      <c r="N1005">
        <v>22.79289</v>
      </c>
      <c r="O1005">
        <v>23.229669999999999</v>
      </c>
      <c r="P1005">
        <v>22.892230000000001</v>
      </c>
      <c r="Q1005">
        <v>22.44857</v>
      </c>
      <c r="R1005">
        <v>22.106929999999998</v>
      </c>
      <c r="S1005">
        <v>18.92699</v>
      </c>
      <c r="T1005">
        <v>7</v>
      </c>
      <c r="U1005">
        <v>1</v>
      </c>
      <c r="V1005">
        <v>1</v>
      </c>
      <c r="W1005">
        <v>1</v>
      </c>
      <c r="X1005">
        <v>5</v>
      </c>
      <c r="Y1005">
        <v>1</v>
      </c>
      <c r="Z1005">
        <v>3</v>
      </c>
      <c r="AA1005">
        <v>4</v>
      </c>
      <c r="AB1005">
        <v>5</v>
      </c>
      <c r="AC1005">
        <v>3</v>
      </c>
      <c r="AD1005">
        <v>2</v>
      </c>
      <c r="AE1005">
        <v>3</v>
      </c>
      <c r="AF1005">
        <v>1</v>
      </c>
      <c r="AG1005">
        <v>0</v>
      </c>
      <c r="AH1005">
        <v>18.443999999999999</v>
      </c>
    </row>
    <row r="1006" spans="1:34">
      <c r="A1006" t="s">
        <v>4263</v>
      </c>
      <c r="B1006" s="5" t="str">
        <f>VLOOKUP(C1006,[1]Sheet1!$C$2:$D$4112,2,FALSE)</f>
        <v>virulence, detoxification and adaptation</v>
      </c>
      <c r="C1006" t="s">
        <v>4266</v>
      </c>
      <c r="D1006" t="s">
        <v>4264</v>
      </c>
      <c r="E1006" t="s">
        <v>4265</v>
      </c>
      <c r="F1006">
        <v>16.893999999999998</v>
      </c>
      <c r="G1006">
        <v>63.6</v>
      </c>
      <c r="H1006">
        <v>24.182759999999998</v>
      </c>
      <c r="I1006">
        <v>24.700810000000001</v>
      </c>
      <c r="J1006">
        <v>24.550809999999998</v>
      </c>
      <c r="K1006">
        <v>22.38448</v>
      </c>
      <c r="L1006">
        <v>23.097300000000001</v>
      </c>
      <c r="M1006">
        <v>23.63766</v>
      </c>
      <c r="N1006">
        <v>25.119890000000002</v>
      </c>
      <c r="O1006">
        <v>23.661449999999999</v>
      </c>
      <c r="P1006">
        <v>23.735520000000001</v>
      </c>
      <c r="Q1006">
        <v>25.25075</v>
      </c>
      <c r="R1006">
        <v>25.477820000000001</v>
      </c>
      <c r="S1006">
        <v>23.490200000000002</v>
      </c>
      <c r="T1006">
        <v>6</v>
      </c>
      <c r="U1006">
        <v>5</v>
      </c>
      <c r="V1006">
        <v>2</v>
      </c>
      <c r="W1006">
        <v>5</v>
      </c>
      <c r="X1006">
        <v>2</v>
      </c>
      <c r="Y1006">
        <v>5</v>
      </c>
      <c r="Z1006">
        <v>3</v>
      </c>
      <c r="AA1006">
        <v>4</v>
      </c>
      <c r="AB1006">
        <v>2</v>
      </c>
      <c r="AC1006">
        <v>3</v>
      </c>
      <c r="AD1006">
        <v>2</v>
      </c>
      <c r="AE1006">
        <v>4</v>
      </c>
      <c r="AF1006">
        <v>4</v>
      </c>
      <c r="AG1006">
        <v>0</v>
      </c>
      <c r="AH1006">
        <v>52.822000000000003</v>
      </c>
    </row>
    <row r="1007" spans="1:34">
      <c r="A1007" t="s">
        <v>4267</v>
      </c>
      <c r="B1007" s="5" t="str">
        <f>VLOOKUP(C1007,[1]Sheet1!$C$2:$D$4112,2,FALSE)</f>
        <v>intermediary metabolism and respiration</v>
      </c>
      <c r="C1007" t="s">
        <v>136</v>
      </c>
      <c r="D1007" t="s">
        <v>132</v>
      </c>
      <c r="E1007" t="s">
        <v>133</v>
      </c>
      <c r="F1007">
        <v>17.405999999999999</v>
      </c>
      <c r="G1007">
        <v>32</v>
      </c>
      <c r="H1007">
        <v>21.745259999999998</v>
      </c>
      <c r="I1007">
        <v>18.804210000000001</v>
      </c>
      <c r="J1007">
        <v>21.916599999999999</v>
      </c>
      <c r="K1007">
        <v>22.094650000000001</v>
      </c>
      <c r="L1007">
        <v>18.477869999999999</v>
      </c>
      <c r="M1007">
        <v>22.66347</v>
      </c>
      <c r="N1007">
        <v>18.293209999999998</v>
      </c>
      <c r="O1007">
        <v>20.821660000000001</v>
      </c>
      <c r="P1007">
        <v>18.186160000000001</v>
      </c>
      <c r="Q1007">
        <v>19.99578</v>
      </c>
      <c r="R1007">
        <v>20.80696</v>
      </c>
      <c r="S1007">
        <v>17.425350000000002</v>
      </c>
      <c r="T1007">
        <v>4</v>
      </c>
      <c r="U1007">
        <v>2</v>
      </c>
      <c r="V1007">
        <v>1</v>
      </c>
      <c r="W1007">
        <v>2</v>
      </c>
      <c r="X1007">
        <v>3</v>
      </c>
      <c r="Y1007">
        <v>0</v>
      </c>
      <c r="Z1007">
        <v>3</v>
      </c>
      <c r="AA1007">
        <v>0</v>
      </c>
      <c r="AB1007">
        <v>2</v>
      </c>
      <c r="AC1007">
        <v>1</v>
      </c>
      <c r="AD1007">
        <v>1</v>
      </c>
      <c r="AE1007">
        <v>4</v>
      </c>
      <c r="AF1007">
        <v>0</v>
      </c>
      <c r="AG1007">
        <v>0</v>
      </c>
      <c r="AH1007">
        <v>21.702000000000002</v>
      </c>
    </row>
    <row r="1008" spans="1:34">
      <c r="A1008" t="s">
        <v>4268</v>
      </c>
      <c r="B1008" s="5" t="str">
        <f>VLOOKUP(C1008,[1]Sheet1!$C$2:$D$4112,2,FALSE)</f>
        <v>Regulatory proteins</v>
      </c>
      <c r="C1008" t="s">
        <v>4271</v>
      </c>
      <c r="D1008" t="s">
        <v>4269</v>
      </c>
      <c r="E1008" t="s">
        <v>4270</v>
      </c>
      <c r="F1008">
        <v>22.669</v>
      </c>
      <c r="G1008">
        <v>71.2</v>
      </c>
      <c r="H1008">
        <v>25.177710000000001</v>
      </c>
      <c r="I1008">
        <v>24.539249999999999</v>
      </c>
      <c r="J1008">
        <v>24.842300000000002</v>
      </c>
      <c r="K1008">
        <v>25.406199999999998</v>
      </c>
      <c r="L1008">
        <v>26.364439999999998</v>
      </c>
      <c r="M1008">
        <v>25.094460000000002</v>
      </c>
      <c r="N1008">
        <v>24.23367</v>
      </c>
      <c r="O1008">
        <v>26.546849999999999</v>
      </c>
      <c r="P1008">
        <v>24.167300000000001</v>
      </c>
      <c r="Q1008">
        <v>26.13653</v>
      </c>
      <c r="R1008">
        <v>25.506489999999999</v>
      </c>
      <c r="S1008">
        <v>24.503250000000001</v>
      </c>
      <c r="T1008">
        <v>13</v>
      </c>
      <c r="U1008">
        <v>7</v>
      </c>
      <c r="V1008">
        <v>3</v>
      </c>
      <c r="W1008">
        <v>8</v>
      </c>
      <c r="X1008">
        <v>4</v>
      </c>
      <c r="Y1008">
        <v>11</v>
      </c>
      <c r="Z1008">
        <v>10</v>
      </c>
      <c r="AA1008">
        <v>6</v>
      </c>
      <c r="AB1008">
        <v>2</v>
      </c>
      <c r="AC1008">
        <v>5</v>
      </c>
      <c r="AD1008">
        <v>2</v>
      </c>
      <c r="AE1008">
        <v>11</v>
      </c>
      <c r="AF1008">
        <v>7</v>
      </c>
      <c r="AG1008">
        <v>0</v>
      </c>
      <c r="AH1008">
        <v>246.8</v>
      </c>
    </row>
    <row r="1009" spans="1:34">
      <c r="A1009" t="s">
        <v>4272</v>
      </c>
      <c r="B1009" s="5" t="str">
        <f>VLOOKUP(C1009,[1]Sheet1!$C$2:$D$4112,2,FALSE)</f>
        <v>intermediary metabolism and respiration</v>
      </c>
      <c r="C1009" t="s">
        <v>4273</v>
      </c>
      <c r="D1009" t="s">
        <v>149</v>
      </c>
      <c r="E1009" t="s">
        <v>150</v>
      </c>
      <c r="F1009">
        <v>44.667999999999999</v>
      </c>
      <c r="G1009">
        <v>16.2</v>
      </c>
      <c r="H1009">
        <v>23.191500000000001</v>
      </c>
      <c r="I1009">
        <v>19.769860000000001</v>
      </c>
      <c r="J1009">
        <v>22.828949999999999</v>
      </c>
      <c r="K1009">
        <v>23.092020000000002</v>
      </c>
      <c r="L1009">
        <v>18.18141</v>
      </c>
      <c r="M1009">
        <v>21.738759999999999</v>
      </c>
      <c r="N1009">
        <v>19.401620000000001</v>
      </c>
      <c r="O1009">
        <v>20.526679999999999</v>
      </c>
      <c r="P1009">
        <v>18.879380000000001</v>
      </c>
      <c r="Q1009">
        <v>19.404509999999998</v>
      </c>
      <c r="R1009">
        <v>21.310130000000001</v>
      </c>
      <c r="S1009">
        <v>23.111329999999999</v>
      </c>
      <c r="T1009">
        <v>4</v>
      </c>
      <c r="U1009">
        <v>2</v>
      </c>
      <c r="V1009">
        <v>2</v>
      </c>
      <c r="W1009">
        <v>2</v>
      </c>
      <c r="X1009">
        <v>2</v>
      </c>
      <c r="Y1009">
        <v>2</v>
      </c>
      <c r="Z1009">
        <v>2</v>
      </c>
      <c r="AA1009">
        <v>1</v>
      </c>
      <c r="AB1009">
        <v>1</v>
      </c>
      <c r="AC1009">
        <v>1</v>
      </c>
      <c r="AD1009">
        <v>0</v>
      </c>
      <c r="AE1009">
        <v>3</v>
      </c>
      <c r="AF1009">
        <v>2</v>
      </c>
      <c r="AG1009">
        <v>0</v>
      </c>
      <c r="AH1009">
        <v>36.475000000000001</v>
      </c>
    </row>
    <row r="1010" spans="1:34">
      <c r="A1010" t="s">
        <v>4274</v>
      </c>
      <c r="B1010" s="5" t="str">
        <f>VLOOKUP(C1010,[1]Sheet1!$C$2:$D$4112,2,FALSE)</f>
        <v>virulence, detoxification and adaptation</v>
      </c>
      <c r="C1010" t="s">
        <v>4277</v>
      </c>
      <c r="D1010" t="s">
        <v>4275</v>
      </c>
      <c r="E1010" t="s">
        <v>4276</v>
      </c>
      <c r="F1010">
        <v>15.311999999999999</v>
      </c>
      <c r="G1010">
        <v>71.2</v>
      </c>
      <c r="H1010">
        <v>25.397929999999999</v>
      </c>
      <c r="I1010">
        <v>25.172840000000001</v>
      </c>
      <c r="J1010">
        <v>25.560079999999999</v>
      </c>
      <c r="K1010">
        <v>23.941009999999999</v>
      </c>
      <c r="L1010">
        <v>26.208120000000001</v>
      </c>
      <c r="M1010">
        <v>25.59451</v>
      </c>
      <c r="N1010">
        <v>24.855910000000002</v>
      </c>
      <c r="O1010">
        <v>24.132259999999999</v>
      </c>
      <c r="P1010">
        <v>25.142700000000001</v>
      </c>
      <c r="Q1010">
        <v>24.192270000000001</v>
      </c>
      <c r="R1010">
        <v>27.24943</v>
      </c>
      <c r="S1010">
        <v>26.36833</v>
      </c>
      <c r="T1010">
        <v>8</v>
      </c>
      <c r="U1010">
        <v>8</v>
      </c>
      <c r="V1010">
        <v>7</v>
      </c>
      <c r="W1010">
        <v>8</v>
      </c>
      <c r="X1010">
        <v>6</v>
      </c>
      <c r="Y1010">
        <v>8</v>
      </c>
      <c r="Z1010">
        <v>8</v>
      </c>
      <c r="AA1010">
        <v>6</v>
      </c>
      <c r="AB1010">
        <v>6</v>
      </c>
      <c r="AC1010">
        <v>7</v>
      </c>
      <c r="AD1010">
        <v>5</v>
      </c>
      <c r="AE1010">
        <v>8</v>
      </c>
      <c r="AF1010">
        <v>8</v>
      </c>
      <c r="AG1010">
        <v>0</v>
      </c>
      <c r="AH1010">
        <v>183.09</v>
      </c>
    </row>
    <row r="1011" spans="1:34">
      <c r="A1011" t="s">
        <v>4278</v>
      </c>
      <c r="B1011" s="5" t="str">
        <f>VLOOKUP(C1011,[1]Sheet1!$C$2:$D$4112,2,FALSE)</f>
        <v>information pathways</v>
      </c>
      <c r="C1011" t="s">
        <v>4281</v>
      </c>
      <c r="D1011" t="s">
        <v>4279</v>
      </c>
      <c r="E1011" t="s">
        <v>4280</v>
      </c>
      <c r="F1011">
        <v>22.332999999999998</v>
      </c>
      <c r="G1011">
        <v>44.3</v>
      </c>
      <c r="H1011">
        <v>18.712669999999999</v>
      </c>
      <c r="I1011">
        <v>19.605989999999998</v>
      </c>
      <c r="J1011">
        <v>18.88184</v>
      </c>
      <c r="K1011">
        <v>19.897410000000001</v>
      </c>
      <c r="L1011">
        <v>21.06992</v>
      </c>
      <c r="M1011">
        <v>18.206859999999999</v>
      </c>
      <c r="N1011">
        <v>18.50001</v>
      </c>
      <c r="O1011">
        <v>19.402180000000001</v>
      </c>
      <c r="P1011">
        <v>19.167069999999999</v>
      </c>
      <c r="Q1011">
        <v>19.063310000000001</v>
      </c>
      <c r="R1011">
        <v>18.98987</v>
      </c>
      <c r="S1011">
        <v>20.627829999999999</v>
      </c>
      <c r="T1011">
        <v>6</v>
      </c>
      <c r="U1011">
        <v>2</v>
      </c>
      <c r="V1011">
        <v>1</v>
      </c>
      <c r="W1011">
        <v>3</v>
      </c>
      <c r="X1011">
        <v>2</v>
      </c>
      <c r="Y1011">
        <v>5</v>
      </c>
      <c r="Z1011">
        <v>1</v>
      </c>
      <c r="AA1011">
        <v>2</v>
      </c>
      <c r="AB1011">
        <v>2</v>
      </c>
      <c r="AC1011">
        <v>2</v>
      </c>
      <c r="AD1011">
        <v>1</v>
      </c>
      <c r="AE1011">
        <v>5</v>
      </c>
      <c r="AF1011">
        <v>2</v>
      </c>
      <c r="AG1011">
        <v>0</v>
      </c>
      <c r="AH1011">
        <v>42.555999999999997</v>
      </c>
    </row>
    <row r="1012" spans="1:34">
      <c r="A1012" t="s">
        <v>4282</v>
      </c>
      <c r="B1012" s="5" t="str">
        <f>VLOOKUP(C1012,[1]Sheet1!$C$2:$D$4112,2,FALSE)</f>
        <v>lipid metabolism</v>
      </c>
      <c r="C1012" t="s">
        <v>4285</v>
      </c>
      <c r="D1012" t="s">
        <v>4283</v>
      </c>
      <c r="E1012" t="s">
        <v>4284</v>
      </c>
      <c r="F1012">
        <v>37.145000000000003</v>
      </c>
      <c r="G1012">
        <v>30.9</v>
      </c>
      <c r="H1012">
        <v>18.83615</v>
      </c>
      <c r="I1012">
        <v>19.427530000000001</v>
      </c>
      <c r="J1012">
        <v>18.590140000000002</v>
      </c>
      <c r="K1012">
        <v>21.571870000000001</v>
      </c>
      <c r="L1012">
        <v>19.90597</v>
      </c>
      <c r="M1012">
        <v>21.43675</v>
      </c>
      <c r="N1012">
        <v>20.395060000000001</v>
      </c>
      <c r="O1012">
        <v>20.66206</v>
      </c>
      <c r="P1012">
        <v>19.68064</v>
      </c>
      <c r="Q1012">
        <v>20.879429999999999</v>
      </c>
      <c r="R1012">
        <v>20.896000000000001</v>
      </c>
      <c r="S1012">
        <v>19.21191</v>
      </c>
      <c r="T1012">
        <v>5</v>
      </c>
      <c r="U1012">
        <v>0</v>
      </c>
      <c r="V1012">
        <v>2</v>
      </c>
      <c r="W1012">
        <v>2</v>
      </c>
      <c r="X1012">
        <v>4</v>
      </c>
      <c r="Y1012">
        <v>2</v>
      </c>
      <c r="Z1012">
        <v>4</v>
      </c>
      <c r="AA1012">
        <v>0</v>
      </c>
      <c r="AB1012">
        <v>2</v>
      </c>
      <c r="AC1012">
        <v>2</v>
      </c>
      <c r="AD1012">
        <v>2</v>
      </c>
      <c r="AE1012">
        <v>3</v>
      </c>
      <c r="AF1012">
        <v>0</v>
      </c>
      <c r="AG1012">
        <v>0</v>
      </c>
      <c r="AH1012">
        <v>20.695</v>
      </c>
    </row>
    <row r="1013" spans="1:34">
      <c r="A1013" t="s">
        <v>4286</v>
      </c>
      <c r="B1013" s="5" t="str">
        <f>VLOOKUP(C1013,[1]Sheet1!$C$2:$D$4112,2,FALSE)</f>
        <v>Conserved hypotheticals</v>
      </c>
      <c r="C1013" t="s">
        <v>4289</v>
      </c>
      <c r="D1013" t="s">
        <v>4287</v>
      </c>
      <c r="E1013" t="s">
        <v>4288</v>
      </c>
      <c r="F1013">
        <v>90.745999999999995</v>
      </c>
      <c r="G1013">
        <v>4.5999999999999996</v>
      </c>
      <c r="H1013">
        <v>20.941700000000001</v>
      </c>
      <c r="I1013">
        <v>18.321940000000001</v>
      </c>
      <c r="J1013">
        <v>20.511430000000001</v>
      </c>
      <c r="K1013">
        <v>20.778759999999998</v>
      </c>
      <c r="L1013">
        <v>17.79487</v>
      </c>
      <c r="M1013">
        <v>19.914670000000001</v>
      </c>
      <c r="N1013">
        <v>20.860959999999999</v>
      </c>
      <c r="O1013">
        <v>20.879349999999999</v>
      </c>
      <c r="P1013">
        <v>19.510619999999999</v>
      </c>
      <c r="Q1013">
        <v>18.73349</v>
      </c>
      <c r="R1013">
        <v>18.228829999999999</v>
      </c>
      <c r="S1013">
        <v>19.960840000000001</v>
      </c>
      <c r="T1013">
        <v>2</v>
      </c>
      <c r="U1013">
        <v>2</v>
      </c>
      <c r="V1013">
        <v>0</v>
      </c>
      <c r="W1013">
        <v>2</v>
      </c>
      <c r="X1013">
        <v>2</v>
      </c>
      <c r="Y1013">
        <v>1</v>
      </c>
      <c r="Z1013">
        <v>0</v>
      </c>
      <c r="AA1013">
        <v>0</v>
      </c>
      <c r="AB1013">
        <v>1</v>
      </c>
      <c r="AC1013">
        <v>1</v>
      </c>
      <c r="AD1013">
        <v>0</v>
      </c>
      <c r="AE1013">
        <v>0</v>
      </c>
      <c r="AF1013">
        <v>2</v>
      </c>
      <c r="AG1013">
        <v>9.4786999999999996E-3</v>
      </c>
      <c r="AH1013">
        <v>1.8803000000000001</v>
      </c>
    </row>
    <row r="1014" spans="1:34">
      <c r="A1014" t="s">
        <v>4290</v>
      </c>
      <c r="B1014" s="5" t="str">
        <f>VLOOKUP(C1014,[1]Sheet1!$C$2:$D$4112,2,FALSE)</f>
        <v>lipid metabolism</v>
      </c>
      <c r="C1014" t="s">
        <v>4293</v>
      </c>
      <c r="D1014" t="s">
        <v>4291</v>
      </c>
      <c r="E1014" t="s">
        <v>4292</v>
      </c>
      <c r="F1014">
        <v>37.639000000000003</v>
      </c>
      <c r="G1014">
        <v>19</v>
      </c>
      <c r="H1014">
        <v>21.966170000000002</v>
      </c>
      <c r="I1014">
        <v>21.11889</v>
      </c>
      <c r="J1014">
        <v>20.714649999999999</v>
      </c>
      <c r="K1014">
        <v>22.202190000000002</v>
      </c>
      <c r="L1014">
        <v>17.523669999999999</v>
      </c>
      <c r="M1014">
        <v>21.890370000000001</v>
      </c>
      <c r="N1014">
        <v>18.851040000000001</v>
      </c>
      <c r="O1014">
        <v>22.184529999999999</v>
      </c>
      <c r="P1014">
        <v>20.595230000000001</v>
      </c>
      <c r="Q1014">
        <v>21.30078</v>
      </c>
      <c r="R1014">
        <v>18.137129999999999</v>
      </c>
      <c r="S1014">
        <v>18.701699999999999</v>
      </c>
      <c r="T1014">
        <v>4</v>
      </c>
      <c r="U1014">
        <v>4</v>
      </c>
      <c r="V1014">
        <v>3</v>
      </c>
      <c r="W1014">
        <v>4</v>
      </c>
      <c r="X1014">
        <v>4</v>
      </c>
      <c r="Y1014">
        <v>1</v>
      </c>
      <c r="Z1014">
        <v>4</v>
      </c>
      <c r="AA1014">
        <v>1</v>
      </c>
      <c r="AB1014">
        <v>3</v>
      </c>
      <c r="AC1014">
        <v>2</v>
      </c>
      <c r="AD1014">
        <v>3</v>
      </c>
      <c r="AE1014">
        <v>3</v>
      </c>
      <c r="AF1014">
        <v>1</v>
      </c>
      <c r="AG1014">
        <v>0</v>
      </c>
      <c r="AH1014">
        <v>30.4</v>
      </c>
    </row>
    <row r="1015" spans="1:34">
      <c r="A1015" t="s">
        <v>4294</v>
      </c>
      <c r="B1015" s="5" t="s">
        <v>2003</v>
      </c>
      <c r="C1015" t="s">
        <v>4297</v>
      </c>
      <c r="D1015" t="s">
        <v>4295</v>
      </c>
      <c r="E1015" t="s">
        <v>4296</v>
      </c>
      <c r="F1015">
        <v>19.582000000000001</v>
      </c>
      <c r="G1015">
        <v>45.9</v>
      </c>
      <c r="H1015">
        <v>18.7315</v>
      </c>
      <c r="I1015">
        <v>22.546869999999998</v>
      </c>
      <c r="J1015">
        <v>21.60408</v>
      </c>
      <c r="K1015">
        <v>21.33642</v>
      </c>
      <c r="L1015">
        <v>19.20523</v>
      </c>
      <c r="M1015">
        <v>22.477910000000001</v>
      </c>
      <c r="N1015">
        <v>21.729120000000002</v>
      </c>
      <c r="O1015">
        <v>21.265280000000001</v>
      </c>
      <c r="P1015">
        <v>20.145520000000001</v>
      </c>
      <c r="Q1015">
        <v>21.599779999999999</v>
      </c>
      <c r="R1015">
        <v>22.74757</v>
      </c>
      <c r="S1015">
        <v>21.802859999999999</v>
      </c>
      <c r="T1015">
        <v>4</v>
      </c>
      <c r="U1015">
        <v>1</v>
      </c>
      <c r="V1015">
        <v>2</v>
      </c>
      <c r="W1015">
        <v>3</v>
      </c>
      <c r="X1015">
        <v>2</v>
      </c>
      <c r="Y1015">
        <v>2</v>
      </c>
      <c r="Z1015">
        <v>3</v>
      </c>
      <c r="AA1015">
        <v>2</v>
      </c>
      <c r="AB1015">
        <v>3</v>
      </c>
      <c r="AC1015">
        <v>0</v>
      </c>
      <c r="AD1015">
        <v>3</v>
      </c>
      <c r="AE1015">
        <v>2</v>
      </c>
      <c r="AF1015">
        <v>2</v>
      </c>
      <c r="AG1015">
        <v>0</v>
      </c>
      <c r="AH1015">
        <v>23.667999999999999</v>
      </c>
    </row>
    <row r="1016" spans="1:34">
      <c r="A1016" t="s">
        <v>4298</v>
      </c>
      <c r="B1016" s="5" t="str">
        <f>VLOOKUP(C1016,[1]Sheet1!$C$2:$D$4112,2,FALSE)</f>
        <v>Conserved hypotheticals</v>
      </c>
      <c r="C1016" t="s">
        <v>4301</v>
      </c>
      <c r="D1016" t="s">
        <v>4299</v>
      </c>
      <c r="E1016" t="s">
        <v>4300</v>
      </c>
      <c r="F1016">
        <v>25.876999999999999</v>
      </c>
      <c r="G1016">
        <v>53.4</v>
      </c>
      <c r="H1016">
        <v>23.615829999999999</v>
      </c>
      <c r="I1016">
        <v>24.202839999999998</v>
      </c>
      <c r="J1016">
        <v>24.163620000000002</v>
      </c>
      <c r="K1016">
        <v>24.927779999999998</v>
      </c>
      <c r="L1016">
        <v>25.047730000000001</v>
      </c>
      <c r="M1016">
        <v>25.510110000000001</v>
      </c>
      <c r="N1016">
        <v>25.012270000000001</v>
      </c>
      <c r="O1016">
        <v>24.409759999999999</v>
      </c>
      <c r="P1016">
        <v>25.421109999999999</v>
      </c>
      <c r="Q1016">
        <v>24.843260000000001</v>
      </c>
      <c r="R1016">
        <v>24.767589999999998</v>
      </c>
      <c r="S1016">
        <v>23.554030000000001</v>
      </c>
      <c r="T1016">
        <v>8</v>
      </c>
      <c r="U1016">
        <v>5</v>
      </c>
      <c r="V1016">
        <v>4</v>
      </c>
      <c r="W1016">
        <v>6</v>
      </c>
      <c r="X1016">
        <v>6</v>
      </c>
      <c r="Y1016">
        <v>3</v>
      </c>
      <c r="Z1016">
        <v>6</v>
      </c>
      <c r="AA1016">
        <v>4</v>
      </c>
      <c r="AB1016">
        <v>6</v>
      </c>
      <c r="AC1016">
        <v>3</v>
      </c>
      <c r="AD1016">
        <v>5</v>
      </c>
      <c r="AE1016">
        <v>6</v>
      </c>
      <c r="AF1016">
        <v>4</v>
      </c>
      <c r="AG1016">
        <v>0</v>
      </c>
      <c r="AH1016">
        <v>135.84</v>
      </c>
    </row>
    <row r="1017" spans="1:34">
      <c r="A1017" t="s">
        <v>4302</v>
      </c>
      <c r="B1017" s="5" t="str">
        <f>VLOOKUP(C1017,[1]Sheet1!$C$2:$D$4112,2,FALSE)</f>
        <v>Conserved hypotheticals</v>
      </c>
      <c r="C1017" t="s">
        <v>4305</v>
      </c>
      <c r="D1017" t="s">
        <v>4303</v>
      </c>
      <c r="E1017" t="s">
        <v>4304</v>
      </c>
      <c r="F1017">
        <v>35.414999999999999</v>
      </c>
      <c r="G1017">
        <v>19.899999999999999</v>
      </c>
      <c r="H1017">
        <v>21.908000000000001</v>
      </c>
      <c r="I1017">
        <v>19.22278</v>
      </c>
      <c r="J1017">
        <v>23.34422</v>
      </c>
      <c r="K1017">
        <v>22.712530000000001</v>
      </c>
      <c r="L1017">
        <v>18.484680000000001</v>
      </c>
      <c r="M1017">
        <v>22.214009999999998</v>
      </c>
      <c r="N1017">
        <v>19.07798</v>
      </c>
      <c r="O1017">
        <v>21.527360000000002</v>
      </c>
      <c r="P1017">
        <v>21.459790000000002</v>
      </c>
      <c r="Q1017">
        <v>20.13984</v>
      </c>
      <c r="R1017">
        <v>21.224409999999999</v>
      </c>
      <c r="S1017">
        <v>21.736409999999999</v>
      </c>
      <c r="T1017">
        <v>4</v>
      </c>
      <c r="U1017">
        <v>1</v>
      </c>
      <c r="V1017">
        <v>1</v>
      </c>
      <c r="W1017">
        <v>1</v>
      </c>
      <c r="X1017">
        <v>3</v>
      </c>
      <c r="Y1017">
        <v>1</v>
      </c>
      <c r="Z1017">
        <v>3</v>
      </c>
      <c r="AA1017">
        <v>1</v>
      </c>
      <c r="AB1017">
        <v>2</v>
      </c>
      <c r="AC1017">
        <v>1</v>
      </c>
      <c r="AD1017">
        <v>1</v>
      </c>
      <c r="AE1017">
        <v>4</v>
      </c>
      <c r="AF1017">
        <v>2</v>
      </c>
      <c r="AG1017">
        <v>0</v>
      </c>
      <c r="AH1017">
        <v>62.204000000000001</v>
      </c>
    </row>
    <row r="1018" spans="1:34">
      <c r="A1018" t="s">
        <v>4306</v>
      </c>
      <c r="B1018" s="5" t="str">
        <f>VLOOKUP(C1018,[1]Sheet1!$C$2:$D$4112,2,FALSE)</f>
        <v>intermediary metabolism and respiration</v>
      </c>
      <c r="C1018" t="s">
        <v>4309</v>
      </c>
      <c r="D1018" t="s">
        <v>4307</v>
      </c>
      <c r="E1018" t="s">
        <v>4308</v>
      </c>
      <c r="F1018">
        <v>17.670000000000002</v>
      </c>
      <c r="G1018">
        <v>26.3</v>
      </c>
      <c r="H1018">
        <v>20.361640000000001</v>
      </c>
      <c r="I1018">
        <v>19.296720000000001</v>
      </c>
      <c r="J1018">
        <v>19.9512</v>
      </c>
      <c r="K1018">
        <v>20.619789999999998</v>
      </c>
      <c r="L1018">
        <v>17.734159999999999</v>
      </c>
      <c r="M1018">
        <v>22.06326</v>
      </c>
      <c r="N1018">
        <v>20.197030000000002</v>
      </c>
      <c r="O1018">
        <v>20.05669</v>
      </c>
      <c r="P1018">
        <v>19.010940000000002</v>
      </c>
      <c r="Q1018">
        <v>20.927160000000001</v>
      </c>
      <c r="R1018">
        <v>21.620640000000002</v>
      </c>
      <c r="S1018">
        <v>17.450430000000001</v>
      </c>
      <c r="T1018">
        <v>3</v>
      </c>
      <c r="U1018">
        <v>1</v>
      </c>
      <c r="V1018">
        <v>1</v>
      </c>
      <c r="W1018">
        <v>2</v>
      </c>
      <c r="X1018">
        <v>2</v>
      </c>
      <c r="Y1018">
        <v>1</v>
      </c>
      <c r="Z1018">
        <v>2</v>
      </c>
      <c r="AA1018">
        <v>1</v>
      </c>
      <c r="AB1018">
        <v>1</v>
      </c>
      <c r="AC1018">
        <v>1</v>
      </c>
      <c r="AD1018">
        <v>1</v>
      </c>
      <c r="AE1018">
        <v>3</v>
      </c>
      <c r="AF1018">
        <v>1</v>
      </c>
      <c r="AG1018">
        <v>0</v>
      </c>
      <c r="AH1018">
        <v>12.618</v>
      </c>
    </row>
    <row r="1019" spans="1:34">
      <c r="A1019" t="s">
        <v>4310</v>
      </c>
      <c r="B1019" s="5" t="str">
        <f>VLOOKUP(C1019,[1]Sheet1!$C$2:$D$4112,2,FALSE)</f>
        <v>intermediary metabolism and respiration</v>
      </c>
      <c r="C1019" t="s">
        <v>4313</v>
      </c>
      <c r="D1019" t="s">
        <v>4311</v>
      </c>
      <c r="E1019" t="s">
        <v>4312</v>
      </c>
      <c r="F1019">
        <v>49.747</v>
      </c>
      <c r="G1019">
        <v>15.3</v>
      </c>
      <c r="H1019">
        <v>19.892389999999999</v>
      </c>
      <c r="I1019">
        <v>20.32573</v>
      </c>
      <c r="J1019">
        <v>17.266559999999998</v>
      </c>
      <c r="K1019">
        <v>19.15748</v>
      </c>
      <c r="L1019">
        <v>17.350809999999999</v>
      </c>
      <c r="M1019">
        <v>19.954709999999999</v>
      </c>
      <c r="N1019">
        <v>18.565059999999999</v>
      </c>
      <c r="O1019">
        <v>20.080469999999998</v>
      </c>
      <c r="P1019">
        <v>18.97419</v>
      </c>
      <c r="Q1019">
        <v>19.061039999999998</v>
      </c>
      <c r="R1019">
        <v>20.21039</v>
      </c>
      <c r="S1019">
        <v>19.089980000000001</v>
      </c>
      <c r="T1019">
        <v>4</v>
      </c>
      <c r="U1019">
        <v>0</v>
      </c>
      <c r="V1019">
        <v>0</v>
      </c>
      <c r="W1019">
        <v>0</v>
      </c>
      <c r="X1019">
        <v>2</v>
      </c>
      <c r="Y1019">
        <v>1</v>
      </c>
      <c r="Z1019">
        <v>0</v>
      </c>
      <c r="AA1019">
        <v>0</v>
      </c>
      <c r="AB1019">
        <v>1</v>
      </c>
      <c r="AC1019">
        <v>1</v>
      </c>
      <c r="AD1019">
        <v>0</v>
      </c>
      <c r="AE1019">
        <v>3</v>
      </c>
      <c r="AF1019">
        <v>2</v>
      </c>
      <c r="AG1019">
        <v>0</v>
      </c>
      <c r="AH1019">
        <v>10.183</v>
      </c>
    </row>
    <row r="1020" spans="1:34">
      <c r="A1020" t="s">
        <v>4314</v>
      </c>
      <c r="B1020" s="5" t="str">
        <f>VLOOKUP(C1020,[1]Sheet1!$C$2:$D$4112,2,FALSE)</f>
        <v>cell wall and cell processes</v>
      </c>
      <c r="C1020" t="s">
        <v>4317</v>
      </c>
      <c r="D1020" t="s">
        <v>4315</v>
      </c>
      <c r="E1020" t="s">
        <v>4316</v>
      </c>
      <c r="F1020">
        <v>22.07</v>
      </c>
      <c r="G1020">
        <v>57.7</v>
      </c>
      <c r="H1020">
        <v>26.430199999999999</v>
      </c>
      <c r="I1020">
        <v>24.759589999999999</v>
      </c>
      <c r="J1020">
        <v>25.757989999999999</v>
      </c>
      <c r="K1020">
        <v>25.642869999999998</v>
      </c>
      <c r="L1020">
        <v>23.96913</v>
      </c>
      <c r="M1020">
        <v>25.62706</v>
      </c>
      <c r="N1020">
        <v>24.866230000000002</v>
      </c>
      <c r="O1020">
        <v>25.996189999999999</v>
      </c>
      <c r="P1020">
        <v>25.267530000000001</v>
      </c>
      <c r="Q1020">
        <v>26.072019999999998</v>
      </c>
      <c r="R1020">
        <v>25.352350000000001</v>
      </c>
      <c r="S1020">
        <v>25.694400000000002</v>
      </c>
      <c r="T1020">
        <v>7</v>
      </c>
      <c r="U1020">
        <v>3</v>
      </c>
      <c r="V1020">
        <v>3</v>
      </c>
      <c r="W1020">
        <v>4</v>
      </c>
      <c r="X1020">
        <v>3</v>
      </c>
      <c r="Y1020">
        <v>5</v>
      </c>
      <c r="Z1020">
        <v>7</v>
      </c>
      <c r="AA1020">
        <v>3</v>
      </c>
      <c r="AB1020">
        <v>3</v>
      </c>
      <c r="AC1020">
        <v>3</v>
      </c>
      <c r="AD1020">
        <v>4</v>
      </c>
      <c r="AE1020">
        <v>5</v>
      </c>
      <c r="AF1020">
        <v>4</v>
      </c>
      <c r="AG1020">
        <v>0</v>
      </c>
      <c r="AH1020">
        <v>185.87</v>
      </c>
    </row>
    <row r="1021" spans="1:34">
      <c r="A1021" t="s">
        <v>4318</v>
      </c>
      <c r="B1021" s="5" t="str">
        <f>VLOOKUP(C1021,[1]Sheet1!$C$2:$D$4112,2,FALSE)</f>
        <v>cell wall and cell processes</v>
      </c>
      <c r="C1021" t="s">
        <v>4321</v>
      </c>
      <c r="D1021" t="s">
        <v>4319</v>
      </c>
      <c r="E1021" t="s">
        <v>4320</v>
      </c>
      <c r="F1021">
        <v>18.382999999999999</v>
      </c>
      <c r="G1021">
        <v>50.3</v>
      </c>
      <c r="H1021">
        <v>26.867730000000002</v>
      </c>
      <c r="I1021">
        <v>27.142579999999999</v>
      </c>
      <c r="J1021">
        <v>25.842369999999999</v>
      </c>
      <c r="K1021">
        <v>25.201090000000001</v>
      </c>
      <c r="L1021">
        <v>24.2803</v>
      </c>
      <c r="M1021">
        <v>27.272130000000001</v>
      </c>
      <c r="N1021">
        <v>27.06137</v>
      </c>
      <c r="O1021">
        <v>26.91216</v>
      </c>
      <c r="P1021">
        <v>26.428319999999999</v>
      </c>
      <c r="Q1021">
        <v>27.084969999999998</v>
      </c>
      <c r="R1021">
        <v>26.863959999999999</v>
      </c>
      <c r="S1021">
        <v>25.6191</v>
      </c>
      <c r="T1021">
        <v>5</v>
      </c>
      <c r="U1021">
        <v>3</v>
      </c>
      <c r="V1021">
        <v>3</v>
      </c>
      <c r="W1021">
        <v>3</v>
      </c>
      <c r="X1021">
        <v>3</v>
      </c>
      <c r="Y1021">
        <v>4</v>
      </c>
      <c r="Z1021">
        <v>3</v>
      </c>
      <c r="AA1021">
        <v>3</v>
      </c>
      <c r="AB1021">
        <v>3</v>
      </c>
      <c r="AC1021">
        <v>3</v>
      </c>
      <c r="AD1021">
        <v>3</v>
      </c>
      <c r="AE1021">
        <v>3</v>
      </c>
      <c r="AF1021">
        <v>5</v>
      </c>
      <c r="AG1021">
        <v>0</v>
      </c>
      <c r="AH1021">
        <v>65.766000000000005</v>
      </c>
    </row>
    <row r="1022" spans="1:34">
      <c r="A1022" t="s">
        <v>4322</v>
      </c>
      <c r="B1022" s="5" t="str">
        <f>VLOOKUP(C1022,[1]Sheet1!$C$2:$D$4112,2,FALSE)</f>
        <v>Regulatory proteins</v>
      </c>
      <c r="C1022" t="s">
        <v>4325</v>
      </c>
      <c r="D1022" t="s">
        <v>4323</v>
      </c>
      <c r="E1022" t="s">
        <v>4324</v>
      </c>
      <c r="F1022">
        <v>14.69</v>
      </c>
      <c r="G1022">
        <v>46.8</v>
      </c>
      <c r="H1022">
        <v>18.90082</v>
      </c>
      <c r="I1022">
        <v>19.608039999999999</v>
      </c>
      <c r="J1022">
        <v>17.09308</v>
      </c>
      <c r="K1022">
        <v>24.612680000000001</v>
      </c>
      <c r="L1022">
        <v>24.66508</v>
      </c>
      <c r="M1022">
        <v>22.59883</v>
      </c>
      <c r="N1022">
        <v>19.802630000000001</v>
      </c>
      <c r="O1022">
        <v>23.37809</v>
      </c>
      <c r="P1022">
        <v>19.408100000000001</v>
      </c>
      <c r="Q1022">
        <v>24.03398</v>
      </c>
      <c r="R1022">
        <v>21.669730000000001</v>
      </c>
      <c r="S1022">
        <v>23.735520000000001</v>
      </c>
      <c r="T1022">
        <v>4</v>
      </c>
      <c r="U1022">
        <v>2</v>
      </c>
      <c r="V1022">
        <v>2</v>
      </c>
      <c r="W1022">
        <v>2</v>
      </c>
      <c r="X1022">
        <v>2</v>
      </c>
      <c r="Y1022">
        <v>3</v>
      </c>
      <c r="Z1022">
        <v>3</v>
      </c>
      <c r="AA1022">
        <v>2</v>
      </c>
      <c r="AB1022">
        <v>3</v>
      </c>
      <c r="AC1022">
        <v>1</v>
      </c>
      <c r="AD1022">
        <v>2</v>
      </c>
      <c r="AE1022">
        <v>3</v>
      </c>
      <c r="AF1022">
        <v>3</v>
      </c>
      <c r="AG1022">
        <v>0</v>
      </c>
      <c r="AH1022">
        <v>41.063000000000002</v>
      </c>
    </row>
    <row r="1023" spans="1:34">
      <c r="A1023" t="s">
        <v>4326</v>
      </c>
      <c r="B1023" s="5" t="str">
        <f>VLOOKUP(C1023,[1]Sheet1!$C$2:$D$4112,2,FALSE)</f>
        <v>intermediary metabolism and respiration</v>
      </c>
      <c r="C1023" t="s">
        <v>4329</v>
      </c>
      <c r="D1023" t="s">
        <v>4327</v>
      </c>
      <c r="E1023" t="s">
        <v>4328</v>
      </c>
      <c r="F1023">
        <v>34.616999999999997</v>
      </c>
      <c r="G1023">
        <v>14.8</v>
      </c>
      <c r="H1023">
        <v>18.744050000000001</v>
      </c>
      <c r="I1023">
        <v>20.081969999999998</v>
      </c>
      <c r="J1023">
        <v>17.136420000000001</v>
      </c>
      <c r="K1023">
        <v>18.923739999999999</v>
      </c>
      <c r="L1023">
        <v>16.982279999999999</v>
      </c>
      <c r="M1023">
        <v>19.724979999999999</v>
      </c>
      <c r="N1023">
        <v>20.693200000000001</v>
      </c>
      <c r="O1023">
        <v>20.548970000000001</v>
      </c>
      <c r="P1023">
        <v>19.10162</v>
      </c>
      <c r="Q1023">
        <v>19.755579999999998</v>
      </c>
      <c r="R1023">
        <v>20.646139999999999</v>
      </c>
      <c r="S1023">
        <v>20.28342</v>
      </c>
      <c r="T1023">
        <v>4</v>
      </c>
      <c r="U1023">
        <v>1</v>
      </c>
      <c r="V1023">
        <v>1</v>
      </c>
      <c r="W1023">
        <v>1</v>
      </c>
      <c r="X1023">
        <v>2</v>
      </c>
      <c r="Y1023">
        <v>0</v>
      </c>
      <c r="Z1023">
        <v>2</v>
      </c>
      <c r="AA1023">
        <v>0</v>
      </c>
      <c r="AB1023">
        <v>2</v>
      </c>
      <c r="AC1023">
        <v>1</v>
      </c>
      <c r="AD1023">
        <v>2</v>
      </c>
      <c r="AE1023">
        <v>4</v>
      </c>
      <c r="AF1023">
        <v>3</v>
      </c>
      <c r="AG1023">
        <v>0</v>
      </c>
      <c r="AH1023">
        <v>16.056999999999999</v>
      </c>
    </row>
    <row r="1024" spans="1:34">
      <c r="A1024" t="s">
        <v>4330</v>
      </c>
      <c r="B1024" s="5" t="str">
        <f>VLOOKUP(C1024,[1]Sheet1!$C$2:$D$4112,2,FALSE)</f>
        <v>intermediary metabolism and respiration</v>
      </c>
      <c r="C1024" t="s">
        <v>4333</v>
      </c>
      <c r="D1024" t="s">
        <v>4331</v>
      </c>
      <c r="E1024" t="s">
        <v>4332</v>
      </c>
      <c r="F1024">
        <v>37.01</v>
      </c>
      <c r="G1024">
        <v>14.7</v>
      </c>
      <c r="H1024">
        <v>17.53491</v>
      </c>
      <c r="I1024">
        <v>18.893409999999999</v>
      </c>
      <c r="J1024">
        <v>19.168279999999999</v>
      </c>
      <c r="K1024">
        <v>22.446999999999999</v>
      </c>
      <c r="L1024">
        <v>19.216180000000001</v>
      </c>
      <c r="M1024">
        <v>20.476150000000001</v>
      </c>
      <c r="N1024">
        <v>19.72289</v>
      </c>
      <c r="O1024">
        <v>20.84552</v>
      </c>
      <c r="P1024">
        <v>18.7118</v>
      </c>
      <c r="Q1024">
        <v>20.403220000000001</v>
      </c>
      <c r="R1024">
        <v>19.961410000000001</v>
      </c>
      <c r="S1024">
        <v>19.002549999999999</v>
      </c>
      <c r="T1024">
        <v>4</v>
      </c>
      <c r="U1024">
        <v>1</v>
      </c>
      <c r="V1024">
        <v>1</v>
      </c>
      <c r="W1024">
        <v>3</v>
      </c>
      <c r="X1024">
        <v>3</v>
      </c>
      <c r="Y1024">
        <v>3</v>
      </c>
      <c r="Z1024">
        <v>2</v>
      </c>
      <c r="AA1024">
        <v>1</v>
      </c>
      <c r="AB1024">
        <v>3</v>
      </c>
      <c r="AC1024">
        <v>1</v>
      </c>
      <c r="AD1024">
        <v>3</v>
      </c>
      <c r="AE1024">
        <v>2</v>
      </c>
      <c r="AF1024">
        <v>1</v>
      </c>
      <c r="AG1024">
        <v>0</v>
      </c>
      <c r="AH1024">
        <v>61.868000000000002</v>
      </c>
    </row>
    <row r="1025" spans="1:34">
      <c r="A1025" t="s">
        <v>4334</v>
      </c>
      <c r="B1025" s="5" t="str">
        <f>VLOOKUP(C1025,[1]Sheet1!$C$2:$D$4112,2,FALSE)</f>
        <v>cell wall and cell processes</v>
      </c>
      <c r="C1025" t="s">
        <v>4337</v>
      </c>
      <c r="D1025" t="s">
        <v>4335</v>
      </c>
      <c r="E1025" t="s">
        <v>4336</v>
      </c>
      <c r="F1025">
        <v>55.000999999999998</v>
      </c>
      <c r="G1025">
        <v>73.3</v>
      </c>
      <c r="H1025">
        <v>23.352319999999999</v>
      </c>
      <c r="I1025">
        <v>24.229569999999999</v>
      </c>
      <c r="J1025">
        <v>23.962430000000001</v>
      </c>
      <c r="K1025">
        <v>24.02242</v>
      </c>
      <c r="L1025">
        <v>24.277529999999999</v>
      </c>
      <c r="M1025">
        <v>23.997229999999998</v>
      </c>
      <c r="N1025">
        <v>24.194230000000001</v>
      </c>
      <c r="O1025">
        <v>23.89227</v>
      </c>
      <c r="P1025">
        <v>23.786560000000001</v>
      </c>
      <c r="Q1025">
        <v>19.242660000000001</v>
      </c>
      <c r="R1025">
        <v>25.640969999999999</v>
      </c>
      <c r="S1025">
        <v>24.39087</v>
      </c>
      <c r="T1025">
        <v>22</v>
      </c>
      <c r="U1025">
        <v>13</v>
      </c>
      <c r="V1025">
        <v>4</v>
      </c>
      <c r="W1025">
        <v>13</v>
      </c>
      <c r="X1025">
        <v>8</v>
      </c>
      <c r="Y1025">
        <v>17</v>
      </c>
      <c r="Z1025">
        <v>12</v>
      </c>
      <c r="AA1025">
        <v>2</v>
      </c>
      <c r="AB1025">
        <v>3</v>
      </c>
      <c r="AC1025">
        <v>7</v>
      </c>
      <c r="AD1025">
        <v>2</v>
      </c>
      <c r="AE1025">
        <v>15</v>
      </c>
      <c r="AF1025">
        <v>8</v>
      </c>
      <c r="AG1025">
        <v>0</v>
      </c>
      <c r="AH1025">
        <v>156.76</v>
      </c>
    </row>
    <row r="1026" spans="1:34">
      <c r="A1026" t="s">
        <v>4338</v>
      </c>
      <c r="B1026" s="5" t="str">
        <f>VLOOKUP(C1026,[1]Sheet1!$C$2:$D$4112,2,FALSE)</f>
        <v>cell wall and cell processes</v>
      </c>
      <c r="C1026" t="s">
        <v>4341</v>
      </c>
      <c r="D1026" t="s">
        <v>4339</v>
      </c>
      <c r="E1026" t="s">
        <v>4340</v>
      </c>
      <c r="F1026">
        <v>44.030999999999999</v>
      </c>
      <c r="G1026">
        <v>34.799999999999997</v>
      </c>
      <c r="H1026">
        <v>20.501930000000002</v>
      </c>
      <c r="I1026">
        <v>21.146999999999998</v>
      </c>
      <c r="J1026">
        <v>23.066479999999999</v>
      </c>
      <c r="K1026">
        <v>20.08343</v>
      </c>
      <c r="L1026">
        <v>20.762799999999999</v>
      </c>
      <c r="M1026">
        <v>21.847470000000001</v>
      </c>
      <c r="N1026">
        <v>20.155729999999998</v>
      </c>
      <c r="O1026">
        <v>19.86872</v>
      </c>
      <c r="P1026">
        <v>20.98808</v>
      </c>
      <c r="Q1026">
        <v>17.88617</v>
      </c>
      <c r="R1026">
        <v>19.66405</v>
      </c>
      <c r="S1026">
        <v>20.843150000000001</v>
      </c>
      <c r="T1026">
        <v>8</v>
      </c>
      <c r="U1026">
        <v>2</v>
      </c>
      <c r="V1026">
        <v>2</v>
      </c>
      <c r="W1026">
        <v>4</v>
      </c>
      <c r="X1026">
        <v>2</v>
      </c>
      <c r="Y1026">
        <v>5</v>
      </c>
      <c r="Z1026">
        <v>2</v>
      </c>
      <c r="AA1026">
        <v>2</v>
      </c>
      <c r="AB1026">
        <v>2</v>
      </c>
      <c r="AC1026">
        <v>2</v>
      </c>
      <c r="AD1026">
        <v>2</v>
      </c>
      <c r="AE1026">
        <v>4</v>
      </c>
      <c r="AF1026">
        <v>6</v>
      </c>
      <c r="AG1026">
        <v>0</v>
      </c>
      <c r="AH1026">
        <v>26.564</v>
      </c>
    </row>
    <row r="1027" spans="1:34">
      <c r="A1027" t="s">
        <v>4342</v>
      </c>
      <c r="B1027" s="5" t="str">
        <f>VLOOKUP(C1027,[1]Sheet1!$C$2:$D$4112,2,FALSE)</f>
        <v>intermediary metabolism and respiration</v>
      </c>
      <c r="C1027" t="s">
        <v>4345</v>
      </c>
      <c r="D1027" t="s">
        <v>4343</v>
      </c>
      <c r="E1027" t="s">
        <v>4344</v>
      </c>
      <c r="F1027">
        <v>21.599</v>
      </c>
      <c r="G1027">
        <v>58.7</v>
      </c>
      <c r="H1027">
        <v>23.12201</v>
      </c>
      <c r="I1027">
        <v>25.572310000000002</v>
      </c>
      <c r="J1027">
        <v>24.39414</v>
      </c>
      <c r="K1027">
        <v>23.489709999999999</v>
      </c>
      <c r="L1027">
        <v>25.105090000000001</v>
      </c>
      <c r="M1027">
        <v>24.631119999999999</v>
      </c>
      <c r="N1027">
        <v>25.688410000000001</v>
      </c>
      <c r="O1027">
        <v>24.512080000000001</v>
      </c>
      <c r="P1027">
        <v>25.137509999999999</v>
      </c>
      <c r="Q1027">
        <v>24.52516</v>
      </c>
      <c r="R1027">
        <v>25.174969999999998</v>
      </c>
      <c r="S1027">
        <v>24.80499</v>
      </c>
      <c r="T1027">
        <v>7</v>
      </c>
      <c r="U1027">
        <v>5</v>
      </c>
      <c r="V1027">
        <v>5</v>
      </c>
      <c r="W1027">
        <v>6</v>
      </c>
      <c r="X1027">
        <v>4</v>
      </c>
      <c r="Y1027">
        <v>3</v>
      </c>
      <c r="Z1027">
        <v>5</v>
      </c>
      <c r="AA1027">
        <v>5</v>
      </c>
      <c r="AB1027">
        <v>4</v>
      </c>
      <c r="AC1027">
        <v>5</v>
      </c>
      <c r="AD1027">
        <v>5</v>
      </c>
      <c r="AE1027">
        <v>5</v>
      </c>
      <c r="AF1027">
        <v>6</v>
      </c>
      <c r="AG1027">
        <v>0</v>
      </c>
      <c r="AH1027">
        <v>206.39</v>
      </c>
    </row>
    <row r="1028" spans="1:34">
      <c r="A1028" t="s">
        <v>4346</v>
      </c>
      <c r="B1028" s="5" t="str">
        <f>VLOOKUP(C1028,[1]Sheet1!$C$2:$D$4112,2,FALSE)</f>
        <v>Conserved hypotheticals</v>
      </c>
      <c r="C1028" t="s">
        <v>4349</v>
      </c>
      <c r="D1028" t="s">
        <v>4347</v>
      </c>
      <c r="E1028" t="s">
        <v>4348</v>
      </c>
      <c r="F1028">
        <v>26.986000000000001</v>
      </c>
      <c r="G1028">
        <v>66.099999999999994</v>
      </c>
      <c r="H1028">
        <v>22.868739999999999</v>
      </c>
      <c r="I1028">
        <v>24.882549999999998</v>
      </c>
      <c r="J1028">
        <v>22.795629999999999</v>
      </c>
      <c r="K1028">
        <v>20.96508</v>
      </c>
      <c r="L1028">
        <v>26.100470000000001</v>
      </c>
      <c r="M1028">
        <v>21.914960000000001</v>
      </c>
      <c r="N1028">
        <v>23.255659999999999</v>
      </c>
      <c r="O1028">
        <v>20.671500000000002</v>
      </c>
      <c r="P1028">
        <v>21.705179999999999</v>
      </c>
      <c r="Q1028">
        <v>21.536490000000001</v>
      </c>
      <c r="R1028">
        <v>24.269780000000001</v>
      </c>
      <c r="S1028">
        <v>22.695810000000002</v>
      </c>
      <c r="T1028">
        <v>13</v>
      </c>
      <c r="U1028">
        <v>7</v>
      </c>
      <c r="V1028">
        <v>4</v>
      </c>
      <c r="W1028">
        <v>11</v>
      </c>
      <c r="X1028">
        <v>7</v>
      </c>
      <c r="Y1028">
        <v>12</v>
      </c>
      <c r="Z1028">
        <v>10</v>
      </c>
      <c r="AA1028">
        <v>6</v>
      </c>
      <c r="AB1028">
        <v>5</v>
      </c>
      <c r="AC1028">
        <v>3</v>
      </c>
      <c r="AD1028">
        <v>2</v>
      </c>
      <c r="AE1028">
        <v>11</v>
      </c>
      <c r="AF1028">
        <v>5</v>
      </c>
      <c r="AG1028">
        <v>0</v>
      </c>
      <c r="AH1028">
        <v>251.71</v>
      </c>
    </row>
    <row r="1029" spans="1:34">
      <c r="A1029" t="s">
        <v>4350</v>
      </c>
      <c r="B1029" s="5" t="str">
        <f>VLOOKUP(C1029,[1]Sheet1!$C$2:$D$4112,2,FALSE)</f>
        <v>cell wall and cell processes</v>
      </c>
      <c r="C1029" t="s">
        <v>4353</v>
      </c>
      <c r="D1029" t="s">
        <v>4351</v>
      </c>
      <c r="E1029" t="s">
        <v>4352</v>
      </c>
      <c r="F1029">
        <v>51.158000000000001</v>
      </c>
      <c r="G1029">
        <v>21.4</v>
      </c>
      <c r="H1029">
        <v>23.59412</v>
      </c>
      <c r="I1029">
        <v>23.04101</v>
      </c>
      <c r="J1029">
        <v>24.169440000000002</v>
      </c>
      <c r="K1029">
        <v>23.640969999999999</v>
      </c>
      <c r="L1029">
        <v>19.054020000000001</v>
      </c>
      <c r="M1029">
        <v>23.341370000000001</v>
      </c>
      <c r="N1029">
        <v>22.01182</v>
      </c>
      <c r="O1029">
        <v>22.697379999999999</v>
      </c>
      <c r="P1029">
        <v>23.757860000000001</v>
      </c>
      <c r="Q1029">
        <v>21.311409999999999</v>
      </c>
      <c r="R1029">
        <v>21.198740000000001</v>
      </c>
      <c r="S1029">
        <v>22.238060000000001</v>
      </c>
      <c r="T1029">
        <v>6</v>
      </c>
      <c r="U1029">
        <v>2</v>
      </c>
      <c r="V1029">
        <v>3</v>
      </c>
      <c r="W1029">
        <v>4</v>
      </c>
      <c r="X1029">
        <v>3</v>
      </c>
      <c r="Y1029">
        <v>3</v>
      </c>
      <c r="Z1029">
        <v>3</v>
      </c>
      <c r="AA1029">
        <v>3</v>
      </c>
      <c r="AB1029">
        <v>2</v>
      </c>
      <c r="AC1029">
        <v>4</v>
      </c>
      <c r="AD1029">
        <v>3</v>
      </c>
      <c r="AE1029">
        <v>3</v>
      </c>
      <c r="AF1029">
        <v>2</v>
      </c>
      <c r="AG1029">
        <v>0</v>
      </c>
      <c r="AH1029">
        <v>124.41</v>
      </c>
    </row>
    <row r="1030" spans="1:34">
      <c r="A1030" t="s">
        <v>4354</v>
      </c>
      <c r="B1030" s="5" t="str">
        <f>VLOOKUP(C1030,[1]Sheet1!$C$2:$D$4112,2,FALSE)</f>
        <v>lipid metabolism</v>
      </c>
      <c r="C1030" t="s">
        <v>4357</v>
      </c>
      <c r="D1030" t="s">
        <v>4355</v>
      </c>
      <c r="E1030" t="s">
        <v>4356</v>
      </c>
      <c r="F1030">
        <v>162.53</v>
      </c>
      <c r="G1030">
        <v>28.2</v>
      </c>
      <c r="H1030">
        <v>23.775950000000002</v>
      </c>
      <c r="I1030">
        <v>24.620419999999999</v>
      </c>
      <c r="J1030">
        <v>24.599060000000001</v>
      </c>
      <c r="K1030">
        <v>24.597300000000001</v>
      </c>
      <c r="L1030">
        <v>21.08427</v>
      </c>
      <c r="M1030">
        <v>24.820170000000001</v>
      </c>
      <c r="N1030">
        <v>23.647020000000001</v>
      </c>
      <c r="O1030">
        <v>24.05904</v>
      </c>
      <c r="P1030">
        <v>25.646249999999998</v>
      </c>
      <c r="Q1030">
        <v>23.128440000000001</v>
      </c>
      <c r="R1030">
        <v>24.527609999999999</v>
      </c>
      <c r="S1030">
        <v>23.006070000000001</v>
      </c>
      <c r="T1030">
        <v>20</v>
      </c>
      <c r="U1030">
        <v>7</v>
      </c>
      <c r="V1030">
        <v>13</v>
      </c>
      <c r="W1030">
        <v>13</v>
      </c>
      <c r="X1030">
        <v>15</v>
      </c>
      <c r="Y1030">
        <v>3</v>
      </c>
      <c r="Z1030">
        <v>16</v>
      </c>
      <c r="AA1030">
        <v>6</v>
      </c>
      <c r="AB1030">
        <v>11</v>
      </c>
      <c r="AC1030">
        <v>6</v>
      </c>
      <c r="AD1030">
        <v>7</v>
      </c>
      <c r="AE1030">
        <v>17</v>
      </c>
      <c r="AF1030">
        <v>11</v>
      </c>
      <c r="AG1030">
        <v>0</v>
      </c>
      <c r="AH1030">
        <v>214.56</v>
      </c>
    </row>
    <row r="1031" spans="1:34">
      <c r="A1031" t="s">
        <v>4358</v>
      </c>
      <c r="B1031" s="5" t="str">
        <f>VLOOKUP(C1031,[1]Sheet1!$C$2:$D$4112,2,FALSE)</f>
        <v>intermediary metabolism and respiration</v>
      </c>
      <c r="C1031" t="s">
        <v>4361</v>
      </c>
      <c r="D1031" t="s">
        <v>4359</v>
      </c>
      <c r="E1031" t="s">
        <v>4360</v>
      </c>
      <c r="F1031">
        <v>22.587</v>
      </c>
      <c r="G1031">
        <v>55.3</v>
      </c>
      <c r="H1031">
        <v>23.816949999999999</v>
      </c>
      <c r="I1031">
        <v>23.817530000000001</v>
      </c>
      <c r="J1031">
        <v>23.780270000000002</v>
      </c>
      <c r="K1031">
        <v>24.468309999999999</v>
      </c>
      <c r="L1031">
        <v>20.303850000000001</v>
      </c>
      <c r="M1031">
        <v>23.837789999999998</v>
      </c>
      <c r="N1031">
        <v>21.92118</v>
      </c>
      <c r="O1031">
        <v>23.601500000000001</v>
      </c>
      <c r="P1031">
        <v>22.459810000000001</v>
      </c>
      <c r="Q1031">
        <v>22.54682</v>
      </c>
      <c r="R1031">
        <v>22.997350000000001</v>
      </c>
      <c r="S1031">
        <v>21.227820000000001</v>
      </c>
      <c r="T1031">
        <v>7</v>
      </c>
      <c r="U1031">
        <v>4</v>
      </c>
      <c r="V1031">
        <v>6</v>
      </c>
      <c r="W1031">
        <v>6</v>
      </c>
      <c r="X1031">
        <v>5</v>
      </c>
      <c r="Y1031">
        <v>4</v>
      </c>
      <c r="Z1031">
        <v>3</v>
      </c>
      <c r="AA1031">
        <v>4</v>
      </c>
      <c r="AB1031">
        <v>4</v>
      </c>
      <c r="AC1031">
        <v>3</v>
      </c>
      <c r="AD1031">
        <v>4</v>
      </c>
      <c r="AE1031">
        <v>6</v>
      </c>
      <c r="AF1031">
        <v>6</v>
      </c>
      <c r="AG1031">
        <v>0</v>
      </c>
      <c r="AH1031">
        <v>54.709000000000003</v>
      </c>
    </row>
    <row r="1032" spans="1:34">
      <c r="A1032" t="s">
        <v>4362</v>
      </c>
      <c r="B1032" s="5" t="str">
        <f>VLOOKUP(C1032,[1]Sheet1!$C$2:$D$4112,2,FALSE)</f>
        <v>intermediary metabolism and respiration</v>
      </c>
      <c r="C1032" t="s">
        <v>4365</v>
      </c>
      <c r="D1032" t="s">
        <v>4363</v>
      </c>
      <c r="E1032" t="s">
        <v>4364</v>
      </c>
      <c r="F1032">
        <v>120.42</v>
      </c>
      <c r="G1032">
        <v>15.1</v>
      </c>
      <c r="H1032">
        <v>21.749929999999999</v>
      </c>
      <c r="I1032">
        <v>22.218450000000001</v>
      </c>
      <c r="J1032">
        <v>22.55724</v>
      </c>
      <c r="K1032">
        <v>22.89695</v>
      </c>
      <c r="L1032">
        <v>16.532879999999999</v>
      </c>
      <c r="M1032">
        <v>23.406649999999999</v>
      </c>
      <c r="N1032">
        <v>22.196010000000001</v>
      </c>
      <c r="O1032">
        <v>22.157309999999999</v>
      </c>
      <c r="P1032">
        <v>22.508430000000001</v>
      </c>
      <c r="Q1032">
        <v>18.937899999999999</v>
      </c>
      <c r="R1032">
        <v>22.58596</v>
      </c>
      <c r="S1032">
        <v>21.683890000000002</v>
      </c>
      <c r="T1032">
        <v>10</v>
      </c>
      <c r="U1032">
        <v>3</v>
      </c>
      <c r="V1032">
        <v>4</v>
      </c>
      <c r="W1032">
        <v>7</v>
      </c>
      <c r="X1032">
        <v>5</v>
      </c>
      <c r="Y1032">
        <v>1</v>
      </c>
      <c r="Z1032">
        <v>5</v>
      </c>
      <c r="AA1032">
        <v>2</v>
      </c>
      <c r="AB1032">
        <v>3</v>
      </c>
      <c r="AC1032">
        <v>2</v>
      </c>
      <c r="AD1032">
        <v>1</v>
      </c>
      <c r="AE1032">
        <v>6</v>
      </c>
      <c r="AF1032">
        <v>2</v>
      </c>
      <c r="AG1032">
        <v>0</v>
      </c>
      <c r="AH1032">
        <v>70.215999999999994</v>
      </c>
    </row>
    <row r="1033" spans="1:34">
      <c r="A1033" t="s">
        <v>4366</v>
      </c>
      <c r="B1033" s="5" t="str">
        <f>VLOOKUP(C1033,[1]Sheet1!$C$2:$D$4112,2,FALSE)</f>
        <v>Regulatory proteins</v>
      </c>
      <c r="C1033" t="s">
        <v>4369</v>
      </c>
      <c r="D1033" t="s">
        <v>4367</v>
      </c>
      <c r="E1033" t="s">
        <v>4368</v>
      </c>
      <c r="F1033">
        <v>24.315999999999999</v>
      </c>
      <c r="G1033">
        <v>52.8</v>
      </c>
      <c r="H1033">
        <v>17.844899999999999</v>
      </c>
      <c r="I1033">
        <v>19.556010000000001</v>
      </c>
      <c r="J1033">
        <v>18.122630000000001</v>
      </c>
      <c r="K1033">
        <v>20.71482</v>
      </c>
      <c r="L1033">
        <v>23.306470000000001</v>
      </c>
      <c r="M1033">
        <v>20.857189999999999</v>
      </c>
      <c r="N1033">
        <v>18.308579999999999</v>
      </c>
      <c r="O1033">
        <v>18.427879999999998</v>
      </c>
      <c r="P1033">
        <v>18.319310000000002</v>
      </c>
      <c r="Q1033">
        <v>18.977250000000002</v>
      </c>
      <c r="R1033">
        <v>19.9941</v>
      </c>
      <c r="S1033">
        <v>23.29908</v>
      </c>
      <c r="T1033">
        <v>8</v>
      </c>
      <c r="U1033">
        <v>1</v>
      </c>
      <c r="V1033">
        <v>2</v>
      </c>
      <c r="W1033">
        <v>2</v>
      </c>
      <c r="X1033">
        <v>4</v>
      </c>
      <c r="Y1033">
        <v>6</v>
      </c>
      <c r="Z1033">
        <v>2</v>
      </c>
      <c r="AA1033">
        <v>1</v>
      </c>
      <c r="AB1033">
        <v>1</v>
      </c>
      <c r="AC1033">
        <v>1</v>
      </c>
      <c r="AD1033">
        <v>1</v>
      </c>
      <c r="AE1033">
        <v>6</v>
      </c>
      <c r="AF1033">
        <v>3</v>
      </c>
      <c r="AG1033">
        <v>0</v>
      </c>
      <c r="AH1033">
        <v>43.048999999999999</v>
      </c>
    </row>
    <row r="1034" spans="1:34">
      <c r="A1034" t="s">
        <v>4370</v>
      </c>
      <c r="B1034" s="5" t="str">
        <f>VLOOKUP(C1034,[1]Sheet1!$C$2:$D$4112,2,FALSE)</f>
        <v>intermediary metabolism and respiration</v>
      </c>
      <c r="C1034" t="s">
        <v>4373</v>
      </c>
      <c r="D1034" t="s">
        <v>4371</v>
      </c>
      <c r="E1034" t="s">
        <v>4372</v>
      </c>
      <c r="F1034">
        <v>54.554000000000002</v>
      </c>
      <c r="G1034">
        <v>75</v>
      </c>
      <c r="H1034">
        <v>27.2102</v>
      </c>
      <c r="I1034">
        <v>27.224720000000001</v>
      </c>
      <c r="J1034">
        <v>27.696370000000002</v>
      </c>
      <c r="K1034">
        <v>28.295179999999998</v>
      </c>
      <c r="L1034">
        <v>25.579460000000001</v>
      </c>
      <c r="M1034">
        <v>27.107890000000001</v>
      </c>
      <c r="N1034">
        <v>26.58549</v>
      </c>
      <c r="O1034">
        <v>27.3794</v>
      </c>
      <c r="P1034">
        <v>26.696570000000001</v>
      </c>
      <c r="Q1034">
        <v>27.308689999999999</v>
      </c>
      <c r="R1034">
        <v>25.99494</v>
      </c>
      <c r="S1034">
        <v>27.1694</v>
      </c>
      <c r="T1034">
        <v>25</v>
      </c>
      <c r="U1034">
        <v>13</v>
      </c>
      <c r="V1034">
        <v>14</v>
      </c>
      <c r="W1034">
        <v>17</v>
      </c>
      <c r="X1034">
        <v>12</v>
      </c>
      <c r="Y1034">
        <v>14</v>
      </c>
      <c r="Z1034">
        <v>13</v>
      </c>
      <c r="AA1034">
        <v>8</v>
      </c>
      <c r="AB1034">
        <v>11</v>
      </c>
      <c r="AC1034">
        <v>17</v>
      </c>
      <c r="AD1034">
        <v>9</v>
      </c>
      <c r="AE1034">
        <v>16</v>
      </c>
      <c r="AF1034">
        <v>18</v>
      </c>
      <c r="AG1034">
        <v>0</v>
      </c>
      <c r="AH1034">
        <v>221.84</v>
      </c>
    </row>
    <row r="1035" spans="1:34">
      <c r="A1035" t="s">
        <v>4374</v>
      </c>
      <c r="B1035" s="5" t="str">
        <f>VLOOKUP(C1035,[1]Sheet1!$C$2:$D$4112,2,FALSE)</f>
        <v>cell wall and cell processes</v>
      </c>
      <c r="C1035" t="s">
        <v>4377</v>
      </c>
      <c r="D1035" t="s">
        <v>4375</v>
      </c>
      <c r="E1035" t="s">
        <v>4376</v>
      </c>
      <c r="F1035">
        <v>38.752000000000002</v>
      </c>
      <c r="G1035">
        <v>29.2</v>
      </c>
      <c r="H1035">
        <v>17.686879999999999</v>
      </c>
      <c r="I1035">
        <v>18.731069999999999</v>
      </c>
      <c r="J1035">
        <v>18.849219999999999</v>
      </c>
      <c r="K1035">
        <v>18.73901</v>
      </c>
      <c r="L1035">
        <v>21.45654</v>
      </c>
      <c r="M1035">
        <v>19.842009999999998</v>
      </c>
      <c r="N1035">
        <v>20.263490000000001</v>
      </c>
      <c r="O1035">
        <v>18.578579999999999</v>
      </c>
      <c r="P1035">
        <v>19.4255</v>
      </c>
      <c r="Q1035">
        <v>18.17013</v>
      </c>
      <c r="R1035">
        <v>21.774550000000001</v>
      </c>
      <c r="S1035">
        <v>21.40992</v>
      </c>
      <c r="T1035">
        <v>7</v>
      </c>
      <c r="U1035">
        <v>0</v>
      </c>
      <c r="V1035">
        <v>1</v>
      </c>
      <c r="W1035">
        <v>1</v>
      </c>
      <c r="X1035">
        <v>1</v>
      </c>
      <c r="Y1035">
        <v>7</v>
      </c>
      <c r="Z1035">
        <v>2</v>
      </c>
      <c r="AA1035">
        <v>0</v>
      </c>
      <c r="AB1035">
        <v>0</v>
      </c>
      <c r="AC1035">
        <v>0</v>
      </c>
      <c r="AD1035">
        <v>0</v>
      </c>
      <c r="AE1035">
        <v>3</v>
      </c>
      <c r="AF1035">
        <v>2</v>
      </c>
      <c r="AG1035">
        <v>0</v>
      </c>
      <c r="AH1035">
        <v>25.248999999999999</v>
      </c>
    </row>
    <row r="1036" spans="1:34">
      <c r="A1036" t="s">
        <v>4378</v>
      </c>
      <c r="B1036" s="5" t="str">
        <f>VLOOKUP(C1036,[1]Sheet1!$C$2:$D$4112,2,FALSE)</f>
        <v>Conserved hypotheticals</v>
      </c>
      <c r="C1036" t="s">
        <v>4381</v>
      </c>
      <c r="D1036" t="s">
        <v>4379</v>
      </c>
      <c r="E1036" t="s">
        <v>4380</v>
      </c>
      <c r="F1036">
        <v>34.244</v>
      </c>
      <c r="G1036">
        <v>52.8</v>
      </c>
      <c r="H1036">
        <v>20.32762</v>
      </c>
      <c r="I1036">
        <v>21.244</v>
      </c>
      <c r="J1036">
        <v>21.076530000000002</v>
      </c>
      <c r="K1036">
        <v>21.22841</v>
      </c>
      <c r="L1036">
        <v>20.159559999999999</v>
      </c>
      <c r="M1036">
        <v>23.280080000000002</v>
      </c>
      <c r="N1036">
        <v>19.953379999999999</v>
      </c>
      <c r="O1036">
        <v>20.625599999999999</v>
      </c>
      <c r="P1036">
        <v>20.706890000000001</v>
      </c>
      <c r="Q1036">
        <v>20.916049999999998</v>
      </c>
      <c r="R1036">
        <v>22.520810000000001</v>
      </c>
      <c r="S1036">
        <v>21.25966</v>
      </c>
      <c r="T1036">
        <v>9</v>
      </c>
      <c r="U1036">
        <v>2</v>
      </c>
      <c r="V1036">
        <v>4</v>
      </c>
      <c r="W1036">
        <v>4</v>
      </c>
      <c r="X1036">
        <v>3</v>
      </c>
      <c r="Y1036">
        <v>7</v>
      </c>
      <c r="Z1036">
        <v>5</v>
      </c>
      <c r="AA1036">
        <v>2</v>
      </c>
      <c r="AB1036">
        <v>2</v>
      </c>
      <c r="AC1036">
        <v>1</v>
      </c>
      <c r="AD1036">
        <v>2</v>
      </c>
      <c r="AE1036">
        <v>7</v>
      </c>
      <c r="AF1036">
        <v>4</v>
      </c>
      <c r="AG1036">
        <v>0</v>
      </c>
      <c r="AH1036">
        <v>66.046999999999997</v>
      </c>
    </row>
    <row r="1037" spans="1:34">
      <c r="A1037" t="s">
        <v>4382</v>
      </c>
      <c r="B1037" s="5" t="str">
        <f>VLOOKUP(C1037,[1]Sheet1!$C$2:$D$4112,2,FALSE)</f>
        <v>cell wall and cell processes</v>
      </c>
      <c r="C1037" t="s">
        <v>4385</v>
      </c>
      <c r="D1037" t="s">
        <v>4383</v>
      </c>
      <c r="E1037" t="s">
        <v>4384</v>
      </c>
      <c r="F1037">
        <v>92.152000000000001</v>
      </c>
      <c r="G1037">
        <v>9.1999999999999993</v>
      </c>
      <c r="H1037">
        <v>17.842320000000001</v>
      </c>
      <c r="I1037">
        <v>19.794309999999999</v>
      </c>
      <c r="J1037">
        <v>18.587209999999999</v>
      </c>
      <c r="K1037">
        <v>19.286159999999999</v>
      </c>
      <c r="L1037">
        <v>17.738</v>
      </c>
      <c r="M1037">
        <v>19.212569999999999</v>
      </c>
      <c r="N1037">
        <v>20.346599999999999</v>
      </c>
      <c r="O1037">
        <v>18.374110000000002</v>
      </c>
      <c r="P1037">
        <v>19.62555</v>
      </c>
      <c r="Q1037">
        <v>19.167259999999999</v>
      </c>
      <c r="R1037">
        <v>18.899360000000001</v>
      </c>
      <c r="S1037">
        <v>18.583549999999999</v>
      </c>
      <c r="T1037">
        <v>5</v>
      </c>
      <c r="U1037">
        <v>1</v>
      </c>
      <c r="V1037">
        <v>3</v>
      </c>
      <c r="W1037">
        <v>1</v>
      </c>
      <c r="X1037">
        <v>3</v>
      </c>
      <c r="Y1037">
        <v>3</v>
      </c>
      <c r="Z1037">
        <v>3</v>
      </c>
      <c r="AA1037">
        <v>0</v>
      </c>
      <c r="AB1037">
        <v>2</v>
      </c>
      <c r="AC1037">
        <v>0</v>
      </c>
      <c r="AD1037">
        <v>1</v>
      </c>
      <c r="AE1037">
        <v>3</v>
      </c>
      <c r="AF1037">
        <v>2</v>
      </c>
      <c r="AG1037">
        <v>0</v>
      </c>
      <c r="AH1037">
        <v>21.31</v>
      </c>
    </row>
    <row r="1038" spans="1:34">
      <c r="A1038" t="s">
        <v>4386</v>
      </c>
      <c r="B1038" s="5" t="str">
        <f>VLOOKUP(C1038,[1]Sheet1!$C$2:$D$4112,2,FALSE)</f>
        <v>Conserved hypotheticals</v>
      </c>
      <c r="C1038" t="s">
        <v>68</v>
      </c>
      <c r="D1038" t="s">
        <v>72</v>
      </c>
      <c r="E1038" t="s">
        <v>69</v>
      </c>
      <c r="F1038">
        <v>57.814999999999998</v>
      </c>
      <c r="G1038">
        <v>14.8</v>
      </c>
      <c r="H1038">
        <v>23.462009999999999</v>
      </c>
      <c r="I1038">
        <v>22.398689999999998</v>
      </c>
      <c r="J1038">
        <v>22.899349999999998</v>
      </c>
      <c r="K1038">
        <v>24.114419999999999</v>
      </c>
      <c r="L1038">
        <v>20.058669999999999</v>
      </c>
      <c r="M1038">
        <v>23.442150000000002</v>
      </c>
      <c r="N1038">
        <v>19.73798</v>
      </c>
      <c r="O1038">
        <v>20.11767</v>
      </c>
      <c r="P1038">
        <v>18.58418</v>
      </c>
      <c r="Q1038">
        <v>18.76399</v>
      </c>
      <c r="R1038">
        <v>22.586690000000001</v>
      </c>
      <c r="S1038">
        <v>18.8325</v>
      </c>
      <c r="T1038">
        <v>4</v>
      </c>
      <c r="U1038">
        <v>2</v>
      </c>
      <c r="V1038">
        <v>2</v>
      </c>
      <c r="W1038">
        <v>2</v>
      </c>
      <c r="X1038">
        <v>3</v>
      </c>
      <c r="Y1038">
        <v>3</v>
      </c>
      <c r="Z1038">
        <v>2</v>
      </c>
      <c r="AA1038">
        <v>1</v>
      </c>
      <c r="AB1038">
        <v>1</v>
      </c>
      <c r="AC1038">
        <v>1</v>
      </c>
      <c r="AD1038">
        <v>1</v>
      </c>
      <c r="AE1038">
        <v>3</v>
      </c>
      <c r="AF1038">
        <v>0</v>
      </c>
      <c r="AG1038">
        <v>0</v>
      </c>
      <c r="AH1038">
        <v>59.33</v>
      </c>
    </row>
    <row r="1039" spans="1:34">
      <c r="A1039" t="s">
        <v>4387</v>
      </c>
      <c r="B1039" s="5" t="str">
        <f>VLOOKUP(C1039,[1]Sheet1!$C$2:$D$4112,2,FALSE)</f>
        <v>Conserved hypotheticals</v>
      </c>
      <c r="C1039" t="s">
        <v>4390</v>
      </c>
      <c r="D1039" t="s">
        <v>4388</v>
      </c>
      <c r="E1039" t="s">
        <v>4389</v>
      </c>
      <c r="F1039">
        <v>37.323</v>
      </c>
      <c r="G1039">
        <v>6.7</v>
      </c>
      <c r="H1039">
        <v>21.967300000000002</v>
      </c>
      <c r="I1039">
        <v>20.662929999999999</v>
      </c>
      <c r="J1039">
        <v>22.465979999999998</v>
      </c>
      <c r="K1039">
        <v>21.59076</v>
      </c>
      <c r="L1039">
        <v>17.040700000000001</v>
      </c>
      <c r="M1039">
        <v>19.949059999999999</v>
      </c>
      <c r="N1039">
        <v>20.27833</v>
      </c>
      <c r="O1039">
        <v>21.5383</v>
      </c>
      <c r="P1039">
        <v>21.285630000000001</v>
      </c>
      <c r="Q1039">
        <v>21.203710000000001</v>
      </c>
      <c r="R1039">
        <v>18.022780000000001</v>
      </c>
      <c r="S1039">
        <v>20.569410000000001</v>
      </c>
      <c r="T1039">
        <v>2</v>
      </c>
      <c r="U1039">
        <v>1</v>
      </c>
      <c r="V1039">
        <v>1</v>
      </c>
      <c r="W1039">
        <v>1</v>
      </c>
      <c r="X1039">
        <v>1</v>
      </c>
      <c r="Y1039">
        <v>1</v>
      </c>
      <c r="Z1039">
        <v>1</v>
      </c>
      <c r="AA1039">
        <v>1</v>
      </c>
      <c r="AB1039">
        <v>1</v>
      </c>
      <c r="AC1039">
        <v>1</v>
      </c>
      <c r="AD1039">
        <v>1</v>
      </c>
      <c r="AE1039">
        <v>1</v>
      </c>
      <c r="AF1039">
        <v>1</v>
      </c>
      <c r="AG1039">
        <v>0</v>
      </c>
      <c r="AH1039">
        <v>9.2056000000000004</v>
      </c>
    </row>
    <row r="1040" spans="1:34">
      <c r="A1040" t="s">
        <v>4391</v>
      </c>
      <c r="B1040" s="5" t="str">
        <f>VLOOKUP(C1040,[1]Sheet1!$C$2:$D$4112,2,FALSE)</f>
        <v>Conserved hypotheticals</v>
      </c>
      <c r="C1040" t="s">
        <v>4394</v>
      </c>
      <c r="D1040" t="s">
        <v>4392</v>
      </c>
      <c r="E1040" t="s">
        <v>4393</v>
      </c>
      <c r="F1040">
        <v>13.382999999999999</v>
      </c>
      <c r="G1040">
        <v>91.9</v>
      </c>
      <c r="H1040">
        <v>25.48742</v>
      </c>
      <c r="I1040">
        <v>26.15962</v>
      </c>
      <c r="J1040">
        <v>25.223469999999999</v>
      </c>
      <c r="K1040">
        <v>24.810390000000002</v>
      </c>
      <c r="L1040">
        <v>26.919119999999999</v>
      </c>
      <c r="M1040">
        <v>26.408239999999999</v>
      </c>
      <c r="N1040">
        <v>26.385680000000001</v>
      </c>
      <c r="O1040">
        <v>25.498629999999999</v>
      </c>
      <c r="P1040">
        <v>25.732880000000002</v>
      </c>
      <c r="Q1040">
        <v>25.923359999999999</v>
      </c>
      <c r="R1040">
        <v>26.928750000000001</v>
      </c>
      <c r="S1040">
        <v>26.303979999999999</v>
      </c>
      <c r="T1040">
        <v>8</v>
      </c>
      <c r="U1040">
        <v>8</v>
      </c>
      <c r="V1040">
        <v>6</v>
      </c>
      <c r="W1040">
        <v>7</v>
      </c>
      <c r="X1040">
        <v>8</v>
      </c>
      <c r="Y1040">
        <v>6</v>
      </c>
      <c r="Z1040">
        <v>8</v>
      </c>
      <c r="AA1040">
        <v>8</v>
      </c>
      <c r="AB1040">
        <v>6</v>
      </c>
      <c r="AC1040">
        <v>7</v>
      </c>
      <c r="AD1040">
        <v>6</v>
      </c>
      <c r="AE1040">
        <v>8</v>
      </c>
      <c r="AF1040">
        <v>7</v>
      </c>
      <c r="AG1040">
        <v>0</v>
      </c>
      <c r="AH1040">
        <v>243.18</v>
      </c>
    </row>
    <row r="1041" spans="1:34">
      <c r="A1041" t="s">
        <v>4395</v>
      </c>
      <c r="B1041" s="5" t="str">
        <f>VLOOKUP(C1041,[1]Sheet1!$C$2:$D$4112,2,FALSE)</f>
        <v>information pathways</v>
      </c>
      <c r="C1041" t="s">
        <v>4398</v>
      </c>
      <c r="D1041" t="s">
        <v>4396</v>
      </c>
      <c r="E1041" t="s">
        <v>4397</v>
      </c>
      <c r="F1041">
        <v>79.290000000000006</v>
      </c>
      <c r="G1041">
        <v>29.3</v>
      </c>
      <c r="H1041">
        <v>23.66611</v>
      </c>
      <c r="I1041">
        <v>24.352930000000001</v>
      </c>
      <c r="J1041">
        <v>23.87998</v>
      </c>
      <c r="K1041">
        <v>23.88176</v>
      </c>
      <c r="L1041">
        <v>20.21904</v>
      </c>
      <c r="M1041">
        <v>24.417120000000001</v>
      </c>
      <c r="N1041">
        <v>22.433669999999999</v>
      </c>
      <c r="O1041">
        <v>23.61009</v>
      </c>
      <c r="P1041">
        <v>22.16245</v>
      </c>
      <c r="Q1041">
        <v>21.85962</v>
      </c>
      <c r="R1041">
        <v>22.093039999999998</v>
      </c>
      <c r="S1041">
        <v>21.525020000000001</v>
      </c>
      <c r="T1041">
        <v>11</v>
      </c>
      <c r="U1041">
        <v>6</v>
      </c>
      <c r="V1041">
        <v>7</v>
      </c>
      <c r="W1041">
        <v>8</v>
      </c>
      <c r="X1041">
        <v>8</v>
      </c>
      <c r="Y1041">
        <v>5</v>
      </c>
      <c r="Z1041">
        <v>9</v>
      </c>
      <c r="AA1041">
        <v>3</v>
      </c>
      <c r="AB1041">
        <v>5</v>
      </c>
      <c r="AC1041">
        <v>4</v>
      </c>
      <c r="AD1041">
        <v>3</v>
      </c>
      <c r="AE1041">
        <v>6</v>
      </c>
      <c r="AF1041">
        <v>5</v>
      </c>
      <c r="AG1041">
        <v>0</v>
      </c>
      <c r="AH1041">
        <v>53.500999999999998</v>
      </c>
    </row>
    <row r="1042" spans="1:34">
      <c r="A1042" t="s">
        <v>4399</v>
      </c>
      <c r="B1042" s="5" t="str">
        <f>VLOOKUP(C1042,[1]Sheet1!$C$2:$D$4112,2,FALSE)</f>
        <v>lipid metabolism</v>
      </c>
      <c r="C1042" t="s">
        <v>4402</v>
      </c>
      <c r="D1042" t="s">
        <v>4400</v>
      </c>
      <c r="E1042" t="s">
        <v>4401</v>
      </c>
      <c r="F1042">
        <v>76.739999999999995</v>
      </c>
      <c r="G1042">
        <v>10.1</v>
      </c>
      <c r="H1042">
        <v>18.506599999999999</v>
      </c>
      <c r="I1042">
        <v>19.64565</v>
      </c>
      <c r="J1042">
        <v>19.816299999999998</v>
      </c>
      <c r="K1042">
        <v>19.496269999999999</v>
      </c>
      <c r="L1042">
        <v>18.3889</v>
      </c>
      <c r="M1042">
        <v>19.229209999999998</v>
      </c>
      <c r="N1042">
        <v>19.893439999999998</v>
      </c>
      <c r="O1042">
        <v>21.153939999999999</v>
      </c>
      <c r="P1042">
        <v>20.437460000000002</v>
      </c>
      <c r="Q1042">
        <v>20.020289999999999</v>
      </c>
      <c r="R1042">
        <v>19.28875</v>
      </c>
      <c r="S1042">
        <v>19.628139999999998</v>
      </c>
      <c r="T1042">
        <v>4</v>
      </c>
      <c r="U1042">
        <v>1</v>
      </c>
      <c r="V1042">
        <v>1</v>
      </c>
      <c r="W1042">
        <v>3</v>
      </c>
      <c r="X1042">
        <v>3</v>
      </c>
      <c r="Y1042">
        <v>1</v>
      </c>
      <c r="Z1042">
        <v>2</v>
      </c>
      <c r="AA1042">
        <v>1</v>
      </c>
      <c r="AB1042">
        <v>3</v>
      </c>
      <c r="AC1042">
        <v>2</v>
      </c>
      <c r="AD1042">
        <v>1</v>
      </c>
      <c r="AE1042">
        <v>1</v>
      </c>
      <c r="AF1042">
        <v>1</v>
      </c>
      <c r="AG1042">
        <v>0</v>
      </c>
      <c r="AH1042">
        <v>3.8658000000000001</v>
      </c>
    </row>
    <row r="1043" spans="1:34">
      <c r="A1043" t="s">
        <v>4403</v>
      </c>
      <c r="B1043" s="5" t="str">
        <f>VLOOKUP(C1043,[1]Sheet1!$C$2:$D$4112,2,FALSE)</f>
        <v>Conserved hypotheticals</v>
      </c>
      <c r="C1043" t="s">
        <v>4406</v>
      </c>
      <c r="D1043" t="s">
        <v>4404</v>
      </c>
      <c r="E1043" t="s">
        <v>4405</v>
      </c>
      <c r="F1043">
        <v>15.827999999999999</v>
      </c>
      <c r="G1043">
        <v>38.9</v>
      </c>
      <c r="H1043">
        <v>19.80198</v>
      </c>
      <c r="I1043">
        <v>19.851209999999998</v>
      </c>
      <c r="J1043">
        <v>19.660419999999998</v>
      </c>
      <c r="K1043">
        <v>22.086410000000001</v>
      </c>
      <c r="L1043">
        <v>22.272590000000001</v>
      </c>
      <c r="M1043">
        <v>23.468489999999999</v>
      </c>
      <c r="N1043">
        <v>20.072610000000001</v>
      </c>
      <c r="O1043">
        <v>22.416350000000001</v>
      </c>
      <c r="P1043">
        <v>20.042999999999999</v>
      </c>
      <c r="Q1043">
        <v>21.47823</v>
      </c>
      <c r="R1043">
        <v>19.43327</v>
      </c>
      <c r="S1043">
        <v>21.41225</v>
      </c>
      <c r="T1043">
        <v>4</v>
      </c>
      <c r="U1043">
        <v>3</v>
      </c>
      <c r="V1043">
        <v>2</v>
      </c>
      <c r="W1043">
        <v>3</v>
      </c>
      <c r="X1043">
        <v>3</v>
      </c>
      <c r="Y1043">
        <v>2</v>
      </c>
      <c r="Z1043">
        <v>3</v>
      </c>
      <c r="AA1043">
        <v>2</v>
      </c>
      <c r="AB1043">
        <v>3</v>
      </c>
      <c r="AC1043">
        <v>2</v>
      </c>
      <c r="AD1043">
        <v>3</v>
      </c>
      <c r="AE1043">
        <v>4</v>
      </c>
      <c r="AF1043">
        <v>2</v>
      </c>
      <c r="AG1043">
        <v>0</v>
      </c>
      <c r="AH1043">
        <v>24.753</v>
      </c>
    </row>
    <row r="1044" spans="1:34">
      <c r="A1044" t="s">
        <v>4407</v>
      </c>
      <c r="B1044" s="5" t="str">
        <f>VLOOKUP(C1044,[1]Sheet1!$C$2:$D$4112,2,FALSE)</f>
        <v>cell wall and cell processes</v>
      </c>
      <c r="C1044" t="s">
        <v>4410</v>
      </c>
      <c r="D1044" t="s">
        <v>4408</v>
      </c>
      <c r="E1044" t="s">
        <v>4409</v>
      </c>
      <c r="F1044">
        <v>152.80000000000001</v>
      </c>
      <c r="G1044">
        <v>17.399999999999999</v>
      </c>
      <c r="H1044">
        <v>18.204519999999999</v>
      </c>
      <c r="I1044">
        <v>21.65447</v>
      </c>
      <c r="J1044">
        <v>21.235669999999999</v>
      </c>
      <c r="K1044">
        <v>21.945209999999999</v>
      </c>
      <c r="L1044">
        <v>19.82949</v>
      </c>
      <c r="M1044">
        <v>22.880279999999999</v>
      </c>
      <c r="N1044">
        <v>19.447749999999999</v>
      </c>
      <c r="O1044">
        <v>19.76661</v>
      </c>
      <c r="P1044">
        <v>20.928100000000001</v>
      </c>
      <c r="Q1044">
        <v>19.360779999999998</v>
      </c>
      <c r="R1044">
        <v>22.815090000000001</v>
      </c>
      <c r="S1044">
        <v>18.63672</v>
      </c>
      <c r="T1044">
        <v>16</v>
      </c>
      <c r="U1044">
        <v>2</v>
      </c>
      <c r="V1044">
        <v>5</v>
      </c>
      <c r="W1044">
        <v>7</v>
      </c>
      <c r="X1044">
        <v>8</v>
      </c>
      <c r="Y1044">
        <v>8</v>
      </c>
      <c r="Z1044">
        <v>8</v>
      </c>
      <c r="AA1044">
        <v>2</v>
      </c>
      <c r="AB1044">
        <v>2</v>
      </c>
      <c r="AC1044">
        <v>2</v>
      </c>
      <c r="AD1044">
        <v>1</v>
      </c>
      <c r="AE1044">
        <v>6</v>
      </c>
      <c r="AF1044">
        <v>3</v>
      </c>
      <c r="AG1044">
        <v>0</v>
      </c>
      <c r="AH1044">
        <v>36.292999999999999</v>
      </c>
    </row>
    <row r="1045" spans="1:34">
      <c r="A1045" t="s">
        <v>4411</v>
      </c>
      <c r="B1045" s="5" t="str">
        <f>VLOOKUP(C1045,[1]Sheet1!$C$2:$D$4112,2,FALSE)</f>
        <v>intermediary metabolism and respiration</v>
      </c>
      <c r="C1045" t="s">
        <v>4414</v>
      </c>
      <c r="D1045" t="s">
        <v>4412</v>
      </c>
      <c r="E1045" t="s">
        <v>4413</v>
      </c>
      <c r="F1045">
        <v>66.739999999999995</v>
      </c>
      <c r="G1045">
        <v>52.1</v>
      </c>
      <c r="H1045">
        <v>23.452999999999999</v>
      </c>
      <c r="I1045">
        <v>22.32649</v>
      </c>
      <c r="J1045">
        <v>23.784369999999999</v>
      </c>
      <c r="K1045">
        <v>22.78744</v>
      </c>
      <c r="L1045">
        <v>20.90691</v>
      </c>
      <c r="M1045">
        <v>23.191099999999999</v>
      </c>
      <c r="N1045">
        <v>20.966909999999999</v>
      </c>
      <c r="O1045">
        <v>22.55565</v>
      </c>
      <c r="P1045">
        <v>22.239930000000001</v>
      </c>
      <c r="Q1045">
        <v>21.818860000000001</v>
      </c>
      <c r="R1045">
        <v>24.186769999999999</v>
      </c>
      <c r="S1045">
        <v>22.166840000000001</v>
      </c>
      <c r="T1045">
        <v>19</v>
      </c>
      <c r="U1045">
        <v>4</v>
      </c>
      <c r="V1045">
        <v>5</v>
      </c>
      <c r="W1045">
        <v>6</v>
      </c>
      <c r="X1045">
        <v>7</v>
      </c>
      <c r="Y1045">
        <v>13</v>
      </c>
      <c r="Z1045">
        <v>8</v>
      </c>
      <c r="AA1045">
        <v>1</v>
      </c>
      <c r="AB1045">
        <v>2</v>
      </c>
      <c r="AC1045">
        <v>4</v>
      </c>
      <c r="AD1045">
        <v>3</v>
      </c>
      <c r="AE1045">
        <v>9</v>
      </c>
      <c r="AF1045">
        <v>3</v>
      </c>
      <c r="AG1045">
        <v>0</v>
      </c>
      <c r="AH1045">
        <v>95.528000000000006</v>
      </c>
    </row>
    <row r="1046" spans="1:34">
      <c r="A1046" t="s">
        <v>4415</v>
      </c>
      <c r="B1046" s="5" t="str">
        <f>VLOOKUP(C1046,[1]Sheet1!$C$2:$D$4112,2,FALSE)</f>
        <v>PE/PPE families</v>
      </c>
      <c r="C1046" t="s">
        <v>4418</v>
      </c>
      <c r="D1046" t="s">
        <v>4416</v>
      </c>
      <c r="E1046" t="s">
        <v>4417</v>
      </c>
      <c r="F1046">
        <v>38.588000000000001</v>
      </c>
      <c r="G1046">
        <v>12</v>
      </c>
      <c r="H1046">
        <v>19.35568</v>
      </c>
      <c r="I1046">
        <v>18.490749999999998</v>
      </c>
      <c r="J1046">
        <v>16.43526</v>
      </c>
      <c r="K1046">
        <v>19.91686</v>
      </c>
      <c r="L1046">
        <v>20.072089999999999</v>
      </c>
      <c r="M1046">
        <v>24.341570000000001</v>
      </c>
      <c r="N1046">
        <v>20.22541</v>
      </c>
      <c r="O1046">
        <v>19.779250000000001</v>
      </c>
      <c r="P1046">
        <v>18.911840000000002</v>
      </c>
      <c r="Q1046">
        <v>19.119879999999998</v>
      </c>
      <c r="R1046">
        <v>20.902419999999999</v>
      </c>
      <c r="S1046">
        <v>21.015560000000001</v>
      </c>
      <c r="T1046">
        <v>2</v>
      </c>
      <c r="U1046">
        <v>1</v>
      </c>
      <c r="V1046">
        <v>1</v>
      </c>
      <c r="W1046">
        <v>0</v>
      </c>
      <c r="X1046">
        <v>1</v>
      </c>
      <c r="Y1046">
        <v>2</v>
      </c>
      <c r="Z1046">
        <v>2</v>
      </c>
      <c r="AA1046">
        <v>2</v>
      </c>
      <c r="AB1046">
        <v>1</v>
      </c>
      <c r="AC1046">
        <v>0</v>
      </c>
      <c r="AD1046">
        <v>1</v>
      </c>
      <c r="AE1046">
        <v>2</v>
      </c>
      <c r="AF1046">
        <v>2</v>
      </c>
      <c r="AG1046">
        <v>0</v>
      </c>
      <c r="AH1046">
        <v>10.263</v>
      </c>
    </row>
    <row r="1047" spans="1:34">
      <c r="A1047" t="s">
        <v>4419</v>
      </c>
      <c r="B1047" s="5" t="str">
        <f>VLOOKUP(C1047,[1]Sheet1!$C$2:$D$4112,2,FALSE)</f>
        <v>Conserved hypotheticals</v>
      </c>
      <c r="C1047" t="s">
        <v>4422</v>
      </c>
      <c r="D1047" t="s">
        <v>4420</v>
      </c>
      <c r="E1047" t="s">
        <v>4421</v>
      </c>
      <c r="F1047">
        <v>32.399000000000001</v>
      </c>
      <c r="G1047">
        <v>58.7</v>
      </c>
      <c r="H1047">
        <v>23.427520000000001</v>
      </c>
      <c r="I1047">
        <v>24.244520000000001</v>
      </c>
      <c r="J1047">
        <v>23.702290000000001</v>
      </c>
      <c r="K1047">
        <v>22.761399999999998</v>
      </c>
      <c r="L1047">
        <v>23.620419999999999</v>
      </c>
      <c r="M1047">
        <v>24.785710000000002</v>
      </c>
      <c r="N1047">
        <v>23.84403</v>
      </c>
      <c r="O1047">
        <v>23.676909999999999</v>
      </c>
      <c r="P1047">
        <v>23.69594</v>
      </c>
      <c r="Q1047">
        <v>23.99783</v>
      </c>
      <c r="R1047">
        <v>24.83229</v>
      </c>
      <c r="S1047">
        <v>23.787459999999999</v>
      </c>
      <c r="T1047">
        <v>11</v>
      </c>
      <c r="U1047">
        <v>6</v>
      </c>
      <c r="V1047">
        <v>4</v>
      </c>
      <c r="W1047">
        <v>8</v>
      </c>
      <c r="X1047">
        <v>7</v>
      </c>
      <c r="Y1047">
        <v>10</v>
      </c>
      <c r="Z1047">
        <v>8</v>
      </c>
      <c r="AA1047">
        <v>4</v>
      </c>
      <c r="AB1047">
        <v>6</v>
      </c>
      <c r="AC1047">
        <v>5</v>
      </c>
      <c r="AD1047">
        <v>5</v>
      </c>
      <c r="AE1047">
        <v>9</v>
      </c>
      <c r="AF1047">
        <v>9</v>
      </c>
      <c r="AG1047">
        <v>0</v>
      </c>
      <c r="AH1047">
        <v>124.18</v>
      </c>
    </row>
    <row r="1048" spans="1:34">
      <c r="A1048" t="s">
        <v>4423</v>
      </c>
      <c r="B1048" s="5" t="str">
        <f>VLOOKUP(C1048,[1]Sheet1!$C$2:$D$4112,2,FALSE)</f>
        <v>cell wall and cell processes</v>
      </c>
      <c r="C1048" t="s">
        <v>4426</v>
      </c>
      <c r="D1048" t="s">
        <v>4424</v>
      </c>
      <c r="E1048" t="s">
        <v>4425</v>
      </c>
      <c r="F1048">
        <v>31.852</v>
      </c>
      <c r="G1048">
        <v>5.2</v>
      </c>
      <c r="H1048">
        <v>22.623529999999999</v>
      </c>
      <c r="I1048">
        <v>19.30236</v>
      </c>
      <c r="J1048">
        <v>21.807310000000001</v>
      </c>
      <c r="K1048">
        <v>21.849229999999999</v>
      </c>
      <c r="L1048">
        <v>18.296659999999999</v>
      </c>
      <c r="M1048">
        <v>21.614100000000001</v>
      </c>
      <c r="N1048">
        <v>19.68046</v>
      </c>
      <c r="O1048">
        <v>21.992100000000001</v>
      </c>
      <c r="P1048">
        <v>22.239930000000001</v>
      </c>
      <c r="Q1048">
        <v>21.942419999999998</v>
      </c>
      <c r="R1048">
        <v>18.25723</v>
      </c>
      <c r="S1048">
        <v>20.39001</v>
      </c>
      <c r="T1048">
        <v>1</v>
      </c>
      <c r="U1048">
        <v>1</v>
      </c>
      <c r="V1048">
        <v>1</v>
      </c>
      <c r="W1048">
        <v>1</v>
      </c>
      <c r="X1048">
        <v>1</v>
      </c>
      <c r="Y1048">
        <v>0</v>
      </c>
      <c r="Z1048">
        <v>1</v>
      </c>
      <c r="AA1048">
        <v>0</v>
      </c>
      <c r="AB1048">
        <v>1</v>
      </c>
      <c r="AC1048">
        <v>1</v>
      </c>
      <c r="AD1048">
        <v>1</v>
      </c>
      <c r="AE1048">
        <v>1</v>
      </c>
      <c r="AF1048">
        <v>1</v>
      </c>
      <c r="AG1048">
        <v>0</v>
      </c>
      <c r="AH1048">
        <v>5.7576999999999998</v>
      </c>
    </row>
    <row r="1049" spans="1:34">
      <c r="A1049" t="s">
        <v>4427</v>
      </c>
      <c r="B1049" s="5" t="str">
        <f>VLOOKUP(C1049,[1]Sheet1!$C$2:$D$4112,2,FALSE)</f>
        <v>Conserved hypotheticals</v>
      </c>
      <c r="C1049" t="s">
        <v>4430</v>
      </c>
      <c r="D1049" t="s">
        <v>4428</v>
      </c>
      <c r="E1049" t="s">
        <v>4429</v>
      </c>
      <c r="F1049">
        <v>18.114000000000001</v>
      </c>
      <c r="G1049">
        <v>81.7</v>
      </c>
      <c r="H1049">
        <v>22.636130000000001</v>
      </c>
      <c r="I1049">
        <v>24.918659999999999</v>
      </c>
      <c r="J1049">
        <v>24.28143</v>
      </c>
      <c r="K1049">
        <v>22.500450000000001</v>
      </c>
      <c r="L1049">
        <v>25.03238</v>
      </c>
      <c r="M1049">
        <v>23.326219999999999</v>
      </c>
      <c r="N1049">
        <v>25.754660000000001</v>
      </c>
      <c r="O1049">
        <v>23.390080000000001</v>
      </c>
      <c r="P1049">
        <v>23.420210000000001</v>
      </c>
      <c r="Q1049">
        <v>22.356359999999999</v>
      </c>
      <c r="R1049">
        <v>25.60933</v>
      </c>
      <c r="S1049">
        <v>24.35575</v>
      </c>
      <c r="T1049">
        <v>8</v>
      </c>
      <c r="U1049">
        <v>4</v>
      </c>
      <c r="V1049">
        <v>5</v>
      </c>
      <c r="W1049">
        <v>4</v>
      </c>
      <c r="X1049">
        <v>3</v>
      </c>
      <c r="Y1049">
        <v>5</v>
      </c>
      <c r="Z1049">
        <v>3</v>
      </c>
      <c r="AA1049">
        <v>5</v>
      </c>
      <c r="AB1049">
        <v>5</v>
      </c>
      <c r="AC1049">
        <v>4</v>
      </c>
      <c r="AD1049">
        <v>3</v>
      </c>
      <c r="AE1049">
        <v>7</v>
      </c>
      <c r="AF1049">
        <v>3</v>
      </c>
      <c r="AG1049">
        <v>0</v>
      </c>
      <c r="AH1049">
        <v>89.134</v>
      </c>
    </row>
    <row r="1050" spans="1:34">
      <c r="A1050" t="s">
        <v>4431</v>
      </c>
      <c r="B1050" s="5" t="str">
        <f>VLOOKUP(C1050,[1]Sheet1!$C$2:$D$4112,2,FALSE)</f>
        <v>Regulatory proteins</v>
      </c>
      <c r="C1050" t="s">
        <v>4434</v>
      </c>
      <c r="D1050" t="s">
        <v>4432</v>
      </c>
      <c r="E1050" t="s">
        <v>4433</v>
      </c>
      <c r="F1050">
        <v>62.24</v>
      </c>
      <c r="G1050">
        <v>6.9</v>
      </c>
      <c r="H1050">
        <v>19.776150000000001</v>
      </c>
      <c r="I1050">
        <v>18.53387</v>
      </c>
      <c r="J1050">
        <v>20.234909999999999</v>
      </c>
      <c r="K1050">
        <v>19.918320000000001</v>
      </c>
      <c r="L1050">
        <v>16.742529999999999</v>
      </c>
      <c r="M1050">
        <v>19.56399</v>
      </c>
      <c r="N1050">
        <v>18.313839999999999</v>
      </c>
      <c r="O1050">
        <v>20.748950000000001</v>
      </c>
      <c r="P1050">
        <v>20.318529999999999</v>
      </c>
      <c r="Q1050">
        <v>20.03389</v>
      </c>
      <c r="R1050">
        <v>19.07357</v>
      </c>
      <c r="S1050">
        <v>19.823309999999999</v>
      </c>
      <c r="T1050">
        <v>3</v>
      </c>
      <c r="U1050">
        <v>1</v>
      </c>
      <c r="V1050">
        <v>1</v>
      </c>
      <c r="W1050">
        <v>2</v>
      </c>
      <c r="X1050">
        <v>2</v>
      </c>
      <c r="Y1050">
        <v>1</v>
      </c>
      <c r="Z1050">
        <v>2</v>
      </c>
      <c r="AA1050">
        <v>1</v>
      </c>
      <c r="AB1050">
        <v>2</v>
      </c>
      <c r="AC1050">
        <v>1</v>
      </c>
      <c r="AD1050">
        <v>2</v>
      </c>
      <c r="AE1050">
        <v>1</v>
      </c>
      <c r="AF1050">
        <v>1</v>
      </c>
      <c r="AG1050">
        <v>0</v>
      </c>
      <c r="AH1050">
        <v>25.460999999999999</v>
      </c>
    </row>
    <row r="1051" spans="1:34">
      <c r="A1051" t="s">
        <v>4435</v>
      </c>
      <c r="B1051" s="7" t="s">
        <v>6179</v>
      </c>
      <c r="D1051" t="s">
        <v>4436</v>
      </c>
      <c r="F1051">
        <v>23.209</v>
      </c>
      <c r="G1051">
        <v>78.2</v>
      </c>
      <c r="H1051">
        <v>19.100999999999999</v>
      </c>
      <c r="I1051">
        <v>19.277850000000001</v>
      </c>
      <c r="J1051">
        <v>19.323699999999999</v>
      </c>
      <c r="K1051">
        <v>17.754190000000001</v>
      </c>
      <c r="L1051">
        <v>19.37416</v>
      </c>
      <c r="M1051">
        <v>17.770610000000001</v>
      </c>
      <c r="N1051">
        <v>19.255980000000001</v>
      </c>
      <c r="O1051">
        <v>20.06841</v>
      </c>
      <c r="P1051">
        <v>19.762910000000002</v>
      </c>
      <c r="Q1051">
        <v>19.496849999999998</v>
      </c>
      <c r="R1051">
        <v>19.341560000000001</v>
      </c>
      <c r="S1051">
        <v>20.3688</v>
      </c>
      <c r="T1051">
        <v>1</v>
      </c>
      <c r="U1051">
        <v>1</v>
      </c>
      <c r="V1051">
        <v>1</v>
      </c>
      <c r="W1051">
        <v>1</v>
      </c>
      <c r="X1051">
        <v>0</v>
      </c>
      <c r="Y1051">
        <v>1</v>
      </c>
      <c r="Z1051">
        <v>1</v>
      </c>
      <c r="AA1051">
        <v>1</v>
      </c>
      <c r="AB1051">
        <v>0</v>
      </c>
      <c r="AC1051">
        <v>1</v>
      </c>
      <c r="AD1051">
        <v>0</v>
      </c>
      <c r="AE1051">
        <v>1</v>
      </c>
      <c r="AF1051">
        <v>1</v>
      </c>
      <c r="AG1051">
        <v>0</v>
      </c>
      <c r="AH1051">
        <v>5.8319999999999999</v>
      </c>
    </row>
    <row r="1052" spans="1:34">
      <c r="A1052" t="s">
        <v>4437</v>
      </c>
      <c r="B1052" s="5" t="str">
        <f>VLOOKUP(C1052,[1]Sheet1!$C$2:$D$4112,2,FALSE)</f>
        <v>intermediary metabolism and respiration</v>
      </c>
      <c r="C1052" t="s">
        <v>4438</v>
      </c>
      <c r="D1052" t="s">
        <v>44</v>
      </c>
      <c r="E1052" t="s">
        <v>45</v>
      </c>
      <c r="F1052">
        <v>48.100999999999999</v>
      </c>
      <c r="G1052">
        <v>36.9</v>
      </c>
      <c r="H1052">
        <v>19.000060000000001</v>
      </c>
      <c r="I1052">
        <v>19.236470000000001</v>
      </c>
      <c r="J1052">
        <v>21.753160000000001</v>
      </c>
      <c r="K1052">
        <v>22.699159999999999</v>
      </c>
      <c r="L1052">
        <v>22.093969999999999</v>
      </c>
      <c r="M1052">
        <v>21.256029999999999</v>
      </c>
      <c r="N1052">
        <v>21.860189999999999</v>
      </c>
      <c r="O1052">
        <v>21.732890000000001</v>
      </c>
      <c r="P1052">
        <v>20.88993</v>
      </c>
      <c r="Q1052">
        <v>20.841760000000001</v>
      </c>
      <c r="R1052">
        <v>22.33156</v>
      </c>
      <c r="S1052">
        <v>21.275939999999999</v>
      </c>
      <c r="T1052">
        <v>11</v>
      </c>
      <c r="U1052">
        <v>0</v>
      </c>
      <c r="V1052">
        <v>3</v>
      </c>
      <c r="W1052">
        <v>5</v>
      </c>
      <c r="X1052">
        <v>5</v>
      </c>
      <c r="Y1052">
        <v>8</v>
      </c>
      <c r="Z1052">
        <v>5</v>
      </c>
      <c r="AA1052">
        <v>2</v>
      </c>
      <c r="AB1052">
        <v>4</v>
      </c>
      <c r="AC1052">
        <v>4</v>
      </c>
      <c r="AD1052">
        <v>3</v>
      </c>
      <c r="AE1052">
        <v>4</v>
      </c>
      <c r="AF1052">
        <v>5</v>
      </c>
      <c r="AG1052">
        <v>0</v>
      </c>
      <c r="AH1052">
        <v>33.97</v>
      </c>
    </row>
    <row r="1053" spans="1:34">
      <c r="A1053" t="s">
        <v>4439</v>
      </c>
      <c r="B1053" s="5" t="str">
        <f>VLOOKUP(C1053,[1]Sheet1!$C$2:$D$4112,2,FALSE)</f>
        <v>intermediary metabolism and respiration</v>
      </c>
      <c r="C1053" t="s">
        <v>4442</v>
      </c>
      <c r="D1053" t="s">
        <v>4440</v>
      </c>
      <c r="E1053" t="s">
        <v>4441</v>
      </c>
      <c r="F1053">
        <v>45.326999999999998</v>
      </c>
      <c r="G1053">
        <v>57.5</v>
      </c>
      <c r="H1053">
        <v>22.646170000000001</v>
      </c>
      <c r="I1053">
        <v>22.725709999999999</v>
      </c>
      <c r="J1053">
        <v>23.245609999999999</v>
      </c>
      <c r="K1053">
        <v>23.66752</v>
      </c>
      <c r="L1053">
        <v>23.42765</v>
      </c>
      <c r="M1053">
        <v>23.27739</v>
      </c>
      <c r="N1053">
        <v>19.329160000000002</v>
      </c>
      <c r="O1053">
        <v>23.3765</v>
      </c>
      <c r="P1053">
        <v>22.95665</v>
      </c>
      <c r="Q1053">
        <v>22.54505</v>
      </c>
      <c r="R1053">
        <v>23.191669999999998</v>
      </c>
      <c r="S1053">
        <v>23.207989999999999</v>
      </c>
      <c r="T1053">
        <v>17</v>
      </c>
      <c r="U1053">
        <v>12</v>
      </c>
      <c r="V1053">
        <v>7</v>
      </c>
      <c r="W1053">
        <v>14</v>
      </c>
      <c r="X1053">
        <v>13</v>
      </c>
      <c r="Y1053">
        <v>11</v>
      </c>
      <c r="Z1053">
        <v>13</v>
      </c>
      <c r="AA1053">
        <v>1</v>
      </c>
      <c r="AB1053">
        <v>7</v>
      </c>
      <c r="AC1053">
        <v>8</v>
      </c>
      <c r="AD1053">
        <v>4</v>
      </c>
      <c r="AE1053">
        <v>11</v>
      </c>
      <c r="AF1053">
        <v>13</v>
      </c>
      <c r="AG1053">
        <v>0</v>
      </c>
      <c r="AH1053">
        <v>145.22999999999999</v>
      </c>
    </row>
    <row r="1054" spans="1:34">
      <c r="A1054" t="s">
        <v>4443</v>
      </c>
      <c r="B1054" s="5" t="s">
        <v>6180</v>
      </c>
      <c r="C1054" t="s">
        <v>4446</v>
      </c>
      <c r="D1054" t="s">
        <v>4444</v>
      </c>
      <c r="E1054" t="s">
        <v>4445</v>
      </c>
      <c r="F1054">
        <v>7.3837000000000002</v>
      </c>
      <c r="G1054">
        <v>63.9</v>
      </c>
      <c r="H1054">
        <v>17.988949999999999</v>
      </c>
      <c r="I1054">
        <v>18.636890000000001</v>
      </c>
      <c r="J1054">
        <v>19.025369999999999</v>
      </c>
      <c r="K1054">
        <v>18.795169999999999</v>
      </c>
      <c r="L1054">
        <v>22.886099999999999</v>
      </c>
      <c r="M1054">
        <v>20.794630000000002</v>
      </c>
      <c r="N1054">
        <v>20.588200000000001</v>
      </c>
      <c r="O1054">
        <v>17.469390000000001</v>
      </c>
      <c r="P1054">
        <v>18.995920000000002</v>
      </c>
      <c r="Q1054">
        <v>19.078299999999999</v>
      </c>
      <c r="R1054">
        <v>19.473520000000001</v>
      </c>
      <c r="S1054">
        <v>23.013929999999998</v>
      </c>
      <c r="T1054">
        <v>2</v>
      </c>
      <c r="U1054">
        <v>1</v>
      </c>
      <c r="V1054">
        <v>0</v>
      </c>
      <c r="W1054">
        <v>1</v>
      </c>
      <c r="X1054">
        <v>0</v>
      </c>
      <c r="Y1054">
        <v>2</v>
      </c>
      <c r="Z1054">
        <v>2</v>
      </c>
      <c r="AA1054">
        <v>1</v>
      </c>
      <c r="AB1054">
        <v>0</v>
      </c>
      <c r="AC1054">
        <v>1</v>
      </c>
      <c r="AD1054">
        <v>0</v>
      </c>
      <c r="AE1054">
        <v>1</v>
      </c>
      <c r="AF1054">
        <v>2</v>
      </c>
      <c r="AG1054">
        <v>0</v>
      </c>
      <c r="AH1054">
        <v>29.353999999999999</v>
      </c>
    </row>
    <row r="1055" spans="1:34">
      <c r="A1055" t="s">
        <v>4447</v>
      </c>
      <c r="B1055" s="5" t="str">
        <f>VLOOKUP(C1055,[1]Sheet1!$C$2:$D$4112,2,FALSE)</f>
        <v>information pathways</v>
      </c>
      <c r="C1055" t="s">
        <v>4450</v>
      </c>
      <c r="D1055" t="s">
        <v>4448</v>
      </c>
      <c r="E1055" t="s">
        <v>4449</v>
      </c>
      <c r="F1055">
        <v>56.701999999999998</v>
      </c>
      <c r="G1055">
        <v>36.4</v>
      </c>
      <c r="H1055">
        <v>21.147559999999999</v>
      </c>
      <c r="I1055">
        <v>20.779969999999999</v>
      </c>
      <c r="J1055">
        <v>20.297930000000001</v>
      </c>
      <c r="K1055">
        <v>22.31061</v>
      </c>
      <c r="L1055">
        <v>22.813859999999998</v>
      </c>
      <c r="M1055">
        <v>22.46762</v>
      </c>
      <c r="N1055">
        <v>21.39425</v>
      </c>
      <c r="O1055">
        <v>22.44632</v>
      </c>
      <c r="P1055">
        <v>20.894380000000002</v>
      </c>
      <c r="Q1055">
        <v>21.03932</v>
      </c>
      <c r="R1055">
        <v>21.762270000000001</v>
      </c>
      <c r="S1055">
        <v>21.860600000000002</v>
      </c>
      <c r="T1055">
        <v>14</v>
      </c>
      <c r="U1055">
        <v>7</v>
      </c>
      <c r="V1055">
        <v>4</v>
      </c>
      <c r="W1055">
        <v>8</v>
      </c>
      <c r="X1055">
        <v>8</v>
      </c>
      <c r="Y1055">
        <v>8</v>
      </c>
      <c r="Z1055">
        <v>8</v>
      </c>
      <c r="AA1055">
        <v>2</v>
      </c>
      <c r="AB1055">
        <v>7</v>
      </c>
      <c r="AC1055">
        <v>4</v>
      </c>
      <c r="AD1055">
        <v>4</v>
      </c>
      <c r="AE1055">
        <v>8</v>
      </c>
      <c r="AF1055">
        <v>2</v>
      </c>
      <c r="AG1055">
        <v>0</v>
      </c>
      <c r="AH1055">
        <v>52.37</v>
      </c>
    </row>
    <row r="1056" spans="1:34">
      <c r="A1056" t="s">
        <v>4451</v>
      </c>
      <c r="B1056" s="5" t="str">
        <f>VLOOKUP(C1056,[1]Sheet1!$C$2:$D$4112,2,FALSE)</f>
        <v>lipid metabolism</v>
      </c>
      <c r="C1056" t="s">
        <v>4454</v>
      </c>
      <c r="D1056" t="s">
        <v>4452</v>
      </c>
      <c r="E1056" t="s">
        <v>4453</v>
      </c>
      <c r="F1056">
        <v>66.308999999999997</v>
      </c>
      <c r="G1056">
        <v>31.1</v>
      </c>
      <c r="H1056">
        <v>21.904299999999999</v>
      </c>
      <c r="I1056">
        <v>23.37557</v>
      </c>
      <c r="J1056">
        <v>24.166070000000001</v>
      </c>
      <c r="K1056">
        <v>23.419049999999999</v>
      </c>
      <c r="L1056">
        <v>22.474270000000001</v>
      </c>
      <c r="M1056">
        <v>23.133939999999999</v>
      </c>
      <c r="N1056">
        <v>20.63907</v>
      </c>
      <c r="O1056">
        <v>22.75703</v>
      </c>
      <c r="P1056">
        <v>22.36504</v>
      </c>
      <c r="Q1056">
        <v>21.990790000000001</v>
      </c>
      <c r="R1056">
        <v>23.272269999999999</v>
      </c>
      <c r="S1056">
        <v>22.004090000000001</v>
      </c>
      <c r="T1056">
        <v>9</v>
      </c>
      <c r="U1056">
        <v>4</v>
      </c>
      <c r="V1056">
        <v>5</v>
      </c>
      <c r="W1056">
        <v>4</v>
      </c>
      <c r="X1056">
        <v>5</v>
      </c>
      <c r="Y1056">
        <v>2</v>
      </c>
      <c r="Z1056">
        <v>6</v>
      </c>
      <c r="AA1056">
        <v>2</v>
      </c>
      <c r="AB1056">
        <v>4</v>
      </c>
      <c r="AC1056">
        <v>3</v>
      </c>
      <c r="AD1056">
        <v>3</v>
      </c>
      <c r="AE1056">
        <v>7</v>
      </c>
      <c r="AF1056">
        <v>5</v>
      </c>
      <c r="AG1056">
        <v>0</v>
      </c>
      <c r="AH1056">
        <v>62.701000000000001</v>
      </c>
    </row>
    <row r="1057" spans="1:34">
      <c r="A1057" t="s">
        <v>4455</v>
      </c>
      <c r="B1057" s="5" t="str">
        <f>VLOOKUP(C1057,[1]Sheet1!$C$2:$D$4112,2,FALSE)</f>
        <v>Conserved hypotheticals</v>
      </c>
      <c r="C1057" t="s">
        <v>4458</v>
      </c>
      <c r="D1057" t="s">
        <v>4456</v>
      </c>
      <c r="E1057" t="s">
        <v>4457</v>
      </c>
      <c r="F1057">
        <v>35.308999999999997</v>
      </c>
      <c r="G1057">
        <v>11.6</v>
      </c>
      <c r="H1057">
        <v>17.334900000000001</v>
      </c>
      <c r="I1057">
        <v>19.42896</v>
      </c>
      <c r="J1057">
        <v>17.27412</v>
      </c>
      <c r="K1057">
        <v>17.053570000000001</v>
      </c>
      <c r="L1057">
        <v>22.341449999999998</v>
      </c>
      <c r="M1057">
        <v>16.569400000000002</v>
      </c>
      <c r="N1057">
        <v>19.979990000000001</v>
      </c>
      <c r="O1057">
        <v>18.827259999999999</v>
      </c>
      <c r="P1057">
        <v>19.236419999999999</v>
      </c>
      <c r="Q1057">
        <v>20.020109999999999</v>
      </c>
      <c r="R1057">
        <v>17.151250000000001</v>
      </c>
      <c r="S1057">
        <v>17.776479999999999</v>
      </c>
      <c r="T1057">
        <v>3</v>
      </c>
      <c r="U1057">
        <v>1</v>
      </c>
      <c r="V1057">
        <v>0</v>
      </c>
      <c r="W1057">
        <v>1</v>
      </c>
      <c r="X1057">
        <v>1</v>
      </c>
      <c r="Y1057">
        <v>3</v>
      </c>
      <c r="Z1057">
        <v>1</v>
      </c>
      <c r="AA1057">
        <v>1</v>
      </c>
      <c r="AB1057">
        <v>0</v>
      </c>
      <c r="AC1057">
        <v>0</v>
      </c>
      <c r="AD1057">
        <v>0</v>
      </c>
      <c r="AE1057">
        <v>2</v>
      </c>
      <c r="AF1057">
        <v>2</v>
      </c>
      <c r="AG1057">
        <v>0</v>
      </c>
      <c r="AH1057">
        <v>9.1598000000000006</v>
      </c>
    </row>
    <row r="1058" spans="1:34">
      <c r="A1058" t="s">
        <v>4459</v>
      </c>
      <c r="B1058" s="5" t="str">
        <f>VLOOKUP(C1058,[1]Sheet1!$C$2:$D$4112,2,FALSE)</f>
        <v>Conserved hypotheticals</v>
      </c>
      <c r="C1058" t="s">
        <v>4462</v>
      </c>
      <c r="D1058" t="s">
        <v>4460</v>
      </c>
      <c r="E1058" t="s">
        <v>4461</v>
      </c>
      <c r="F1058">
        <v>23.722999999999999</v>
      </c>
      <c r="G1058">
        <v>26.2</v>
      </c>
      <c r="H1058">
        <v>17.869990000000001</v>
      </c>
      <c r="I1058">
        <v>19.601230000000001</v>
      </c>
      <c r="J1058">
        <v>19.374199999999998</v>
      </c>
      <c r="K1058">
        <v>19.389790000000001</v>
      </c>
      <c r="L1058">
        <v>19.289059999999999</v>
      </c>
      <c r="M1058">
        <v>19.522629999999999</v>
      </c>
      <c r="N1058">
        <v>20.874870000000001</v>
      </c>
      <c r="O1058">
        <v>18.936070000000001</v>
      </c>
      <c r="P1058">
        <v>19.589359999999999</v>
      </c>
      <c r="Q1058">
        <v>20.57442</v>
      </c>
      <c r="R1058">
        <v>19.959289999999999</v>
      </c>
      <c r="S1058">
        <v>19.955749999999998</v>
      </c>
      <c r="T1058">
        <v>4</v>
      </c>
      <c r="U1058">
        <v>1</v>
      </c>
      <c r="V1058">
        <v>1</v>
      </c>
      <c r="W1058">
        <v>2</v>
      </c>
      <c r="X1058">
        <v>1</v>
      </c>
      <c r="Y1058">
        <v>3</v>
      </c>
      <c r="Z1058">
        <v>2</v>
      </c>
      <c r="AA1058">
        <v>1</v>
      </c>
      <c r="AB1058">
        <v>1</v>
      </c>
      <c r="AC1058">
        <v>3</v>
      </c>
      <c r="AD1058">
        <v>1</v>
      </c>
      <c r="AE1058">
        <v>3</v>
      </c>
      <c r="AF1058">
        <v>3</v>
      </c>
      <c r="AG1058">
        <v>0</v>
      </c>
      <c r="AH1058">
        <v>19.399999999999999</v>
      </c>
    </row>
    <row r="1059" spans="1:34">
      <c r="A1059" t="s">
        <v>4463</v>
      </c>
      <c r="B1059" s="5" t="str">
        <f>VLOOKUP(C1059,[1]Sheet1!$C$2:$D$4112,2,FALSE)</f>
        <v>virulence, detoxification and adaptation</v>
      </c>
      <c r="C1059" t="s">
        <v>4466</v>
      </c>
      <c r="D1059" t="s">
        <v>4464</v>
      </c>
      <c r="E1059" t="s">
        <v>4465</v>
      </c>
      <c r="F1059">
        <v>12.262</v>
      </c>
      <c r="G1059">
        <v>67.5</v>
      </c>
      <c r="H1059">
        <v>18.40212</v>
      </c>
      <c r="I1059">
        <v>20.522099999999998</v>
      </c>
      <c r="J1059">
        <v>18.795970000000001</v>
      </c>
      <c r="K1059">
        <v>20.874030000000001</v>
      </c>
      <c r="L1059">
        <v>17.85716</v>
      </c>
      <c r="M1059">
        <v>20.283760000000001</v>
      </c>
      <c r="N1059">
        <v>20.41957</v>
      </c>
      <c r="O1059">
        <v>21.409400000000002</v>
      </c>
      <c r="P1059">
        <v>19.680119999999999</v>
      </c>
      <c r="Q1059">
        <v>21.100280000000001</v>
      </c>
      <c r="R1059">
        <v>20.992789999999999</v>
      </c>
      <c r="S1059">
        <v>21.06072</v>
      </c>
      <c r="T1059">
        <v>4</v>
      </c>
      <c r="U1059">
        <v>1</v>
      </c>
      <c r="V1059">
        <v>2</v>
      </c>
      <c r="W1059">
        <v>2</v>
      </c>
      <c r="X1059">
        <v>2</v>
      </c>
      <c r="Y1059">
        <v>1</v>
      </c>
      <c r="Z1059">
        <v>3</v>
      </c>
      <c r="AA1059">
        <v>2</v>
      </c>
      <c r="AB1059">
        <v>2</v>
      </c>
      <c r="AC1059">
        <v>1</v>
      </c>
      <c r="AD1059">
        <v>2</v>
      </c>
      <c r="AE1059">
        <v>3</v>
      </c>
      <c r="AF1059">
        <v>4</v>
      </c>
      <c r="AG1059">
        <v>0</v>
      </c>
      <c r="AH1059">
        <v>24.007999999999999</v>
      </c>
    </row>
    <row r="1060" spans="1:34">
      <c r="A1060" t="s">
        <v>4467</v>
      </c>
      <c r="B1060" s="5" t="str">
        <f>VLOOKUP(C1060,[1]Sheet1!$C$2:$D$4112,2,FALSE)</f>
        <v>intermediary metabolism and respiration</v>
      </c>
      <c r="C1060" t="s">
        <v>4470</v>
      </c>
      <c r="D1060" t="s">
        <v>4468</v>
      </c>
      <c r="E1060" t="s">
        <v>4469</v>
      </c>
      <c r="F1060">
        <v>80.564999999999998</v>
      </c>
      <c r="G1060">
        <v>21.1</v>
      </c>
      <c r="H1060">
        <v>21.089130000000001</v>
      </c>
      <c r="I1060">
        <v>22.130970000000001</v>
      </c>
      <c r="J1060">
        <v>21.526689999999999</v>
      </c>
      <c r="K1060">
        <v>22.899789999999999</v>
      </c>
      <c r="L1060">
        <v>20.619789999999998</v>
      </c>
      <c r="M1060">
        <v>23.970790000000001</v>
      </c>
      <c r="N1060">
        <v>22.53077</v>
      </c>
      <c r="O1060">
        <v>21.307639999999999</v>
      </c>
      <c r="P1060">
        <v>22.367889999999999</v>
      </c>
      <c r="Q1060">
        <v>20.705819999999999</v>
      </c>
      <c r="R1060">
        <v>23.804200000000002</v>
      </c>
      <c r="S1060">
        <v>22.178709999999999</v>
      </c>
      <c r="T1060">
        <v>10</v>
      </c>
      <c r="U1060">
        <v>4</v>
      </c>
      <c r="V1060">
        <v>5</v>
      </c>
      <c r="W1060">
        <v>4</v>
      </c>
      <c r="X1060">
        <v>8</v>
      </c>
      <c r="Y1060">
        <v>4</v>
      </c>
      <c r="Z1060">
        <v>7</v>
      </c>
      <c r="AA1060">
        <v>3</v>
      </c>
      <c r="AB1060">
        <v>5</v>
      </c>
      <c r="AC1060">
        <v>3</v>
      </c>
      <c r="AD1060">
        <v>3</v>
      </c>
      <c r="AE1060">
        <v>7</v>
      </c>
      <c r="AF1060">
        <v>5</v>
      </c>
      <c r="AG1060">
        <v>0</v>
      </c>
      <c r="AH1060">
        <v>112.8</v>
      </c>
    </row>
    <row r="1061" spans="1:34">
      <c r="A1061" t="s">
        <v>4471</v>
      </c>
      <c r="B1061" s="5" t="str">
        <f>VLOOKUP(C1061,[1]Sheet1!$C$2:$D$4112,2,FALSE)</f>
        <v>Conserved hypotheticals</v>
      </c>
      <c r="C1061" t="s">
        <v>4474</v>
      </c>
      <c r="D1061" t="s">
        <v>4472</v>
      </c>
      <c r="E1061" t="s">
        <v>4473</v>
      </c>
      <c r="F1061">
        <v>28.733000000000001</v>
      </c>
      <c r="G1061">
        <v>28.8</v>
      </c>
      <c r="H1061">
        <v>22.215140000000002</v>
      </c>
      <c r="I1061">
        <v>18.148700000000002</v>
      </c>
      <c r="J1061">
        <v>22.159559999999999</v>
      </c>
      <c r="K1061">
        <v>21.627520000000001</v>
      </c>
      <c r="L1061">
        <v>16.84939</v>
      </c>
      <c r="M1061">
        <v>17.414370000000002</v>
      </c>
      <c r="N1061">
        <v>19.611260000000001</v>
      </c>
      <c r="O1061">
        <v>18.961349999999999</v>
      </c>
      <c r="P1061">
        <v>19.231380000000001</v>
      </c>
      <c r="Q1061">
        <v>19.576039999999999</v>
      </c>
      <c r="R1061">
        <v>18.56278</v>
      </c>
      <c r="S1061">
        <v>17.93713</v>
      </c>
      <c r="T1061">
        <v>3</v>
      </c>
      <c r="U1061">
        <v>2</v>
      </c>
      <c r="V1061">
        <v>1</v>
      </c>
      <c r="W1061">
        <v>2</v>
      </c>
      <c r="X1061">
        <v>3</v>
      </c>
      <c r="Y1061">
        <v>0</v>
      </c>
      <c r="Z1061">
        <v>2</v>
      </c>
      <c r="AA1061">
        <v>1</v>
      </c>
      <c r="AB1061">
        <v>1</v>
      </c>
      <c r="AC1061">
        <v>1</v>
      </c>
      <c r="AD1061">
        <v>2</v>
      </c>
      <c r="AE1061">
        <v>1</v>
      </c>
      <c r="AF1061">
        <v>0</v>
      </c>
      <c r="AG1061">
        <v>0</v>
      </c>
      <c r="AH1061">
        <v>25.873999999999999</v>
      </c>
    </row>
    <row r="1062" spans="1:34">
      <c r="A1062" t="s">
        <v>4475</v>
      </c>
      <c r="B1062" s="5" t="str">
        <f>VLOOKUP(C1062,[1]Sheet1!$C$2:$D$4112,2,FALSE)</f>
        <v>intermediary metabolism and respiration</v>
      </c>
      <c r="C1062" t="s">
        <v>4478</v>
      </c>
      <c r="D1062" t="s">
        <v>4476</v>
      </c>
      <c r="E1062" t="s">
        <v>4477</v>
      </c>
      <c r="F1062">
        <v>49.162999999999997</v>
      </c>
      <c r="G1062">
        <v>28.2</v>
      </c>
      <c r="H1062">
        <v>19.876650000000001</v>
      </c>
      <c r="I1062">
        <v>21.098089999999999</v>
      </c>
      <c r="J1062">
        <v>17.907440000000001</v>
      </c>
      <c r="K1062">
        <v>20.363569999999999</v>
      </c>
      <c r="L1062">
        <v>19.457139999999999</v>
      </c>
      <c r="M1062">
        <v>20.327179999999998</v>
      </c>
      <c r="N1062">
        <v>19.601089999999999</v>
      </c>
      <c r="O1062">
        <v>17.91104</v>
      </c>
      <c r="P1062">
        <v>18.190470000000001</v>
      </c>
      <c r="Q1062">
        <v>20.116289999999999</v>
      </c>
      <c r="R1062">
        <v>20.231159999999999</v>
      </c>
      <c r="S1062">
        <v>21.666830000000001</v>
      </c>
      <c r="T1062">
        <v>7</v>
      </c>
      <c r="U1062">
        <v>1</v>
      </c>
      <c r="V1062">
        <v>2</v>
      </c>
      <c r="W1062">
        <v>1</v>
      </c>
      <c r="X1062">
        <v>5</v>
      </c>
      <c r="Y1062">
        <v>5</v>
      </c>
      <c r="Z1062">
        <v>3</v>
      </c>
      <c r="AA1062">
        <v>0</v>
      </c>
      <c r="AB1062">
        <v>1</v>
      </c>
      <c r="AC1062">
        <v>1</v>
      </c>
      <c r="AD1062">
        <v>2</v>
      </c>
      <c r="AE1062">
        <v>2</v>
      </c>
      <c r="AF1062">
        <v>2</v>
      </c>
      <c r="AG1062">
        <v>0</v>
      </c>
      <c r="AH1062">
        <v>29.463999999999999</v>
      </c>
    </row>
    <row r="1063" spans="1:34">
      <c r="A1063" t="s">
        <v>4479</v>
      </c>
      <c r="B1063" s="5" t="str">
        <f>VLOOKUP(C1063,[1]Sheet1!$C$2:$D$4112,2,FALSE)</f>
        <v>Conserved hypotheticals</v>
      </c>
      <c r="C1063" t="s">
        <v>4482</v>
      </c>
      <c r="D1063" t="s">
        <v>4480</v>
      </c>
      <c r="E1063" t="s">
        <v>4481</v>
      </c>
      <c r="F1063">
        <v>25.183</v>
      </c>
      <c r="G1063">
        <v>59.5</v>
      </c>
      <c r="H1063">
        <v>24.158770000000001</v>
      </c>
      <c r="I1063">
        <v>23.445309999999999</v>
      </c>
      <c r="J1063">
        <v>22.96245</v>
      </c>
      <c r="K1063">
        <v>24.900860000000002</v>
      </c>
      <c r="L1063">
        <v>23.030799999999999</v>
      </c>
      <c r="M1063">
        <v>24.154530000000001</v>
      </c>
      <c r="N1063">
        <v>23.965699999999998</v>
      </c>
      <c r="O1063">
        <v>25.237390000000001</v>
      </c>
      <c r="P1063">
        <v>23.46264</v>
      </c>
      <c r="Q1063">
        <v>24.73086</v>
      </c>
      <c r="R1063">
        <v>23.494969999999999</v>
      </c>
      <c r="S1063">
        <v>23.006119999999999</v>
      </c>
      <c r="T1063">
        <v>9</v>
      </c>
      <c r="U1063">
        <v>5</v>
      </c>
      <c r="V1063">
        <v>3</v>
      </c>
      <c r="W1063">
        <v>6</v>
      </c>
      <c r="X1063">
        <v>6</v>
      </c>
      <c r="Y1063">
        <v>6</v>
      </c>
      <c r="Z1063">
        <v>6</v>
      </c>
      <c r="AA1063">
        <v>2</v>
      </c>
      <c r="AB1063">
        <v>3</v>
      </c>
      <c r="AC1063">
        <v>4</v>
      </c>
      <c r="AD1063">
        <v>3</v>
      </c>
      <c r="AE1063">
        <v>9</v>
      </c>
      <c r="AF1063">
        <v>5</v>
      </c>
      <c r="AG1063">
        <v>0</v>
      </c>
      <c r="AH1063">
        <v>103.44</v>
      </c>
    </row>
    <row r="1064" spans="1:34">
      <c r="A1064" t="s">
        <v>4483</v>
      </c>
      <c r="B1064" s="5" t="str">
        <f>VLOOKUP(C1064,[1]Sheet1!$C$2:$D$4112,2,FALSE)</f>
        <v>intermediary metabolism and respiration</v>
      </c>
      <c r="C1064" t="s">
        <v>4486</v>
      </c>
      <c r="D1064" t="s">
        <v>4484</v>
      </c>
      <c r="E1064" t="s">
        <v>4485</v>
      </c>
      <c r="F1064">
        <v>26.64</v>
      </c>
      <c r="G1064">
        <v>37.4</v>
      </c>
      <c r="H1064">
        <v>26.116980000000002</v>
      </c>
      <c r="I1064">
        <v>24.664650000000002</v>
      </c>
      <c r="J1064">
        <v>25.963159999999998</v>
      </c>
      <c r="K1064">
        <v>24.534510000000001</v>
      </c>
      <c r="L1064">
        <v>22.933499999999999</v>
      </c>
      <c r="M1064">
        <v>25.425540000000002</v>
      </c>
      <c r="N1064">
        <v>24.842590000000001</v>
      </c>
      <c r="O1064">
        <v>23.575189999999999</v>
      </c>
      <c r="P1064">
        <v>25.111000000000001</v>
      </c>
      <c r="Q1064">
        <v>23.978850000000001</v>
      </c>
      <c r="R1064">
        <v>24.237030000000001</v>
      </c>
      <c r="S1064">
        <v>23.37199</v>
      </c>
      <c r="T1064">
        <v>6</v>
      </c>
      <c r="U1064">
        <v>2</v>
      </c>
      <c r="V1064">
        <v>3</v>
      </c>
      <c r="W1064">
        <v>3</v>
      </c>
      <c r="X1064">
        <v>4</v>
      </c>
      <c r="Y1064">
        <v>3</v>
      </c>
      <c r="Z1064">
        <v>5</v>
      </c>
      <c r="AA1064">
        <v>4</v>
      </c>
      <c r="AB1064">
        <v>5</v>
      </c>
      <c r="AC1064">
        <v>3</v>
      </c>
      <c r="AD1064">
        <v>3</v>
      </c>
      <c r="AE1064">
        <v>5</v>
      </c>
      <c r="AF1064">
        <v>2</v>
      </c>
      <c r="AG1064">
        <v>0</v>
      </c>
      <c r="AH1064">
        <v>125.98</v>
      </c>
    </row>
    <row r="1065" spans="1:34">
      <c r="A1065" t="s">
        <v>4487</v>
      </c>
      <c r="B1065" s="5" t="str">
        <f>VLOOKUP(C1065,[1]Sheet1!$C$2:$D$4112,2,FALSE)</f>
        <v>Conserved hypotheticals</v>
      </c>
      <c r="C1065" t="s">
        <v>4490</v>
      </c>
      <c r="D1065" t="s">
        <v>4488</v>
      </c>
      <c r="E1065" t="s">
        <v>4489</v>
      </c>
      <c r="F1065">
        <v>71.147999999999996</v>
      </c>
      <c r="G1065">
        <v>18.100000000000001</v>
      </c>
      <c r="H1065">
        <v>18.41629</v>
      </c>
      <c r="I1065">
        <v>18.555119999999999</v>
      </c>
      <c r="J1065">
        <v>18.8948</v>
      </c>
      <c r="K1065">
        <v>18.483840000000001</v>
      </c>
      <c r="L1065">
        <v>20.030799999999999</v>
      </c>
      <c r="M1065">
        <v>20.185680000000001</v>
      </c>
      <c r="N1065">
        <v>21.002569999999999</v>
      </c>
      <c r="O1065">
        <v>21.04655</v>
      </c>
      <c r="P1065">
        <v>19.609770000000001</v>
      </c>
      <c r="Q1065">
        <v>18.57113</v>
      </c>
      <c r="R1065">
        <v>20.932939999999999</v>
      </c>
      <c r="S1065">
        <v>19.970569999999999</v>
      </c>
      <c r="T1065">
        <v>8</v>
      </c>
      <c r="U1065">
        <v>2</v>
      </c>
      <c r="V1065">
        <v>0</v>
      </c>
      <c r="W1065">
        <v>1</v>
      </c>
      <c r="X1065">
        <v>2</v>
      </c>
      <c r="Y1065">
        <v>5</v>
      </c>
      <c r="Z1065">
        <v>2</v>
      </c>
      <c r="AA1065">
        <v>1</v>
      </c>
      <c r="AB1065">
        <v>2</v>
      </c>
      <c r="AC1065">
        <v>0</v>
      </c>
      <c r="AD1065">
        <v>0</v>
      </c>
      <c r="AE1065">
        <v>4</v>
      </c>
      <c r="AF1065">
        <v>3</v>
      </c>
      <c r="AG1065">
        <v>0</v>
      </c>
      <c r="AH1065">
        <v>30.113</v>
      </c>
    </row>
    <row r="1066" spans="1:34">
      <c r="A1066" t="s">
        <v>4491</v>
      </c>
      <c r="B1066" s="5" t="str">
        <f>VLOOKUP(C1066,[1]Sheet1!$C$2:$D$4112,2,FALSE)</f>
        <v>intermediary metabolism and respiration</v>
      </c>
      <c r="C1066" t="s">
        <v>4494</v>
      </c>
      <c r="D1066" t="s">
        <v>4492</v>
      </c>
      <c r="E1066" t="s">
        <v>4493</v>
      </c>
      <c r="F1066">
        <v>30.295999999999999</v>
      </c>
      <c r="G1066">
        <v>62.1</v>
      </c>
      <c r="H1066">
        <v>26.063359999999999</v>
      </c>
      <c r="I1066">
        <v>25.558119999999999</v>
      </c>
      <c r="J1066">
        <v>25.49963</v>
      </c>
      <c r="K1066">
        <v>27.16019</v>
      </c>
      <c r="L1066">
        <v>24.605519999999999</v>
      </c>
      <c r="M1066">
        <v>27.775549999999999</v>
      </c>
      <c r="N1066">
        <v>25.59038</v>
      </c>
      <c r="O1066">
        <v>26.68525</v>
      </c>
      <c r="P1066">
        <v>25.546959999999999</v>
      </c>
      <c r="Q1066">
        <v>26.679089999999999</v>
      </c>
      <c r="R1066">
        <v>26.334800000000001</v>
      </c>
      <c r="S1066">
        <v>24.61656</v>
      </c>
      <c r="T1066">
        <v>15</v>
      </c>
      <c r="U1066">
        <v>11</v>
      </c>
      <c r="V1066">
        <v>6</v>
      </c>
      <c r="W1066">
        <v>13</v>
      </c>
      <c r="X1066">
        <v>11</v>
      </c>
      <c r="Y1066">
        <v>13</v>
      </c>
      <c r="Z1066">
        <v>12</v>
      </c>
      <c r="AA1066">
        <v>8</v>
      </c>
      <c r="AB1066">
        <v>10</v>
      </c>
      <c r="AC1066">
        <v>8</v>
      </c>
      <c r="AD1066">
        <v>9</v>
      </c>
      <c r="AE1066">
        <v>11</v>
      </c>
      <c r="AF1066">
        <v>9</v>
      </c>
      <c r="AG1066">
        <v>0</v>
      </c>
      <c r="AH1066">
        <v>323.31</v>
      </c>
    </row>
    <row r="1067" spans="1:34">
      <c r="A1067" t="s">
        <v>4495</v>
      </c>
      <c r="B1067" s="5" t="str">
        <f>VLOOKUP(C1067,[1]Sheet1!$C$2:$D$4112,2,FALSE)</f>
        <v>intermediary metabolism and respiration</v>
      </c>
      <c r="C1067" t="s">
        <v>4498</v>
      </c>
      <c r="D1067" t="s">
        <v>4496</v>
      </c>
      <c r="E1067" t="s">
        <v>4497</v>
      </c>
      <c r="F1067">
        <v>28.227</v>
      </c>
      <c r="G1067">
        <v>66.400000000000006</v>
      </c>
      <c r="H1067">
        <v>23.66123</v>
      </c>
      <c r="I1067">
        <v>25.736350000000002</v>
      </c>
      <c r="J1067">
        <v>24.351240000000001</v>
      </c>
      <c r="K1067">
        <v>21.6158</v>
      </c>
      <c r="L1067">
        <v>24.878810000000001</v>
      </c>
      <c r="M1067">
        <v>24.27206</v>
      </c>
      <c r="N1067">
        <v>25.873919999999998</v>
      </c>
      <c r="O1067">
        <v>22.74174</v>
      </c>
      <c r="P1067">
        <v>24.23601</v>
      </c>
      <c r="Q1067">
        <v>24.84967</v>
      </c>
      <c r="R1067">
        <v>26.716200000000001</v>
      </c>
      <c r="S1067">
        <v>24.706990000000001</v>
      </c>
      <c r="T1067">
        <v>13</v>
      </c>
      <c r="U1067">
        <v>7</v>
      </c>
      <c r="V1067">
        <v>6</v>
      </c>
      <c r="W1067">
        <v>9</v>
      </c>
      <c r="X1067">
        <v>5</v>
      </c>
      <c r="Y1067">
        <v>9</v>
      </c>
      <c r="Z1067">
        <v>8</v>
      </c>
      <c r="AA1067">
        <v>5</v>
      </c>
      <c r="AB1067">
        <v>5</v>
      </c>
      <c r="AC1067">
        <v>6</v>
      </c>
      <c r="AD1067">
        <v>5</v>
      </c>
      <c r="AE1067">
        <v>8</v>
      </c>
      <c r="AF1067">
        <v>8</v>
      </c>
      <c r="AG1067">
        <v>0</v>
      </c>
      <c r="AH1067">
        <v>152.82</v>
      </c>
    </row>
    <row r="1068" spans="1:34">
      <c r="A1068" t="s">
        <v>4499</v>
      </c>
      <c r="B1068" s="5" t="str">
        <f>VLOOKUP(C1068,[1]Sheet1!$C$2:$D$4112,2,FALSE)</f>
        <v>Regulatory proteins</v>
      </c>
      <c r="C1068" t="s">
        <v>4502</v>
      </c>
      <c r="D1068" t="s">
        <v>4500</v>
      </c>
      <c r="E1068" t="s">
        <v>4501</v>
      </c>
      <c r="F1068">
        <v>20.608000000000001</v>
      </c>
      <c r="G1068">
        <v>44.7</v>
      </c>
      <c r="H1068">
        <v>21.459340000000001</v>
      </c>
      <c r="I1068">
        <v>20.611350000000002</v>
      </c>
      <c r="J1068">
        <v>18.244869999999999</v>
      </c>
      <c r="K1068">
        <v>22.314620000000001</v>
      </c>
      <c r="L1068">
        <v>21.523630000000001</v>
      </c>
      <c r="M1068">
        <v>22.496749999999999</v>
      </c>
      <c r="N1068">
        <v>20.78725</v>
      </c>
      <c r="O1068">
        <v>22.479679999999998</v>
      </c>
      <c r="P1068">
        <v>20.048069999999999</v>
      </c>
      <c r="Q1068">
        <v>21.382739999999998</v>
      </c>
      <c r="R1068">
        <v>20.961410000000001</v>
      </c>
      <c r="S1068">
        <v>19.412040000000001</v>
      </c>
      <c r="T1068">
        <v>7</v>
      </c>
      <c r="U1068">
        <v>2</v>
      </c>
      <c r="V1068">
        <v>3</v>
      </c>
      <c r="W1068">
        <v>2</v>
      </c>
      <c r="X1068">
        <v>3</v>
      </c>
      <c r="Y1068">
        <v>5</v>
      </c>
      <c r="Z1068">
        <v>2</v>
      </c>
      <c r="AA1068">
        <v>1</v>
      </c>
      <c r="AB1068">
        <v>3</v>
      </c>
      <c r="AC1068">
        <v>2</v>
      </c>
      <c r="AD1068">
        <v>3</v>
      </c>
      <c r="AE1068">
        <v>4</v>
      </c>
      <c r="AF1068">
        <v>0</v>
      </c>
      <c r="AG1068">
        <v>0</v>
      </c>
      <c r="AH1068">
        <v>28.545999999999999</v>
      </c>
    </row>
    <row r="1069" spans="1:34">
      <c r="A1069" t="s">
        <v>4503</v>
      </c>
      <c r="B1069" s="5" t="str">
        <f>VLOOKUP(C1069,[1]Sheet1!$C$2:$D$4112,2,FALSE)</f>
        <v>intermediary metabolism and respiration</v>
      </c>
      <c r="C1069" t="s">
        <v>4506</v>
      </c>
      <c r="D1069" t="s">
        <v>4504</v>
      </c>
      <c r="E1069" t="s">
        <v>4505</v>
      </c>
      <c r="F1069">
        <v>38.99</v>
      </c>
      <c r="G1069">
        <v>47.5</v>
      </c>
      <c r="H1069">
        <v>22.192830000000001</v>
      </c>
      <c r="I1069">
        <v>23.703140000000001</v>
      </c>
      <c r="J1069">
        <v>22.547899999999998</v>
      </c>
      <c r="K1069">
        <v>22.82545</v>
      </c>
      <c r="L1069">
        <v>22.02732</v>
      </c>
      <c r="M1069">
        <v>23.685279999999999</v>
      </c>
      <c r="N1069">
        <v>22.93384</v>
      </c>
      <c r="O1069">
        <v>22.600850000000001</v>
      </c>
      <c r="P1069">
        <v>23.771629999999998</v>
      </c>
      <c r="Q1069">
        <v>23.512799999999999</v>
      </c>
      <c r="R1069">
        <v>24.758320000000001</v>
      </c>
      <c r="S1069">
        <v>23.254650000000002</v>
      </c>
      <c r="T1069">
        <v>10</v>
      </c>
      <c r="U1069">
        <v>5</v>
      </c>
      <c r="V1069">
        <v>5</v>
      </c>
      <c r="W1069">
        <v>6</v>
      </c>
      <c r="X1069">
        <v>5</v>
      </c>
      <c r="Y1069">
        <v>7</v>
      </c>
      <c r="Z1069">
        <v>6</v>
      </c>
      <c r="AA1069">
        <v>2</v>
      </c>
      <c r="AB1069">
        <v>5</v>
      </c>
      <c r="AC1069">
        <v>4</v>
      </c>
      <c r="AD1069">
        <v>6</v>
      </c>
      <c r="AE1069">
        <v>8</v>
      </c>
      <c r="AF1069">
        <v>7</v>
      </c>
      <c r="AG1069">
        <v>0</v>
      </c>
      <c r="AH1069">
        <v>63.185000000000002</v>
      </c>
    </row>
    <row r="1070" spans="1:34">
      <c r="A1070" t="s">
        <v>4507</v>
      </c>
      <c r="B1070" s="5" t="str">
        <f>VLOOKUP(C1070,[1]Sheet1!$C$2:$D$4112,2,FALSE)</f>
        <v>intermediary metabolism and respiration</v>
      </c>
      <c r="C1070" t="s">
        <v>4510</v>
      </c>
      <c r="D1070" t="s">
        <v>4508</v>
      </c>
      <c r="E1070" t="s">
        <v>4509</v>
      </c>
      <c r="F1070">
        <v>48.142000000000003</v>
      </c>
      <c r="G1070">
        <v>46.4</v>
      </c>
      <c r="H1070">
        <v>22.772349999999999</v>
      </c>
      <c r="I1070">
        <v>22.49607</v>
      </c>
      <c r="J1070">
        <v>23.706720000000001</v>
      </c>
      <c r="K1070">
        <v>21.670719999999999</v>
      </c>
      <c r="L1070">
        <v>21.200060000000001</v>
      </c>
      <c r="M1070">
        <v>22.97532</v>
      </c>
      <c r="N1070">
        <v>23.354479999999999</v>
      </c>
      <c r="O1070">
        <v>20.00564</v>
      </c>
      <c r="P1070">
        <v>22.276199999999999</v>
      </c>
      <c r="Q1070">
        <v>22.30067</v>
      </c>
      <c r="R1070">
        <v>23.845559999999999</v>
      </c>
      <c r="S1070">
        <v>21.919509999999999</v>
      </c>
      <c r="T1070">
        <v>11</v>
      </c>
      <c r="U1070">
        <v>3</v>
      </c>
      <c r="V1070">
        <v>2</v>
      </c>
      <c r="W1070">
        <v>6</v>
      </c>
      <c r="X1070">
        <v>7</v>
      </c>
      <c r="Y1070">
        <v>8</v>
      </c>
      <c r="Z1070">
        <v>7</v>
      </c>
      <c r="AA1070">
        <v>3</v>
      </c>
      <c r="AB1070">
        <v>1</v>
      </c>
      <c r="AC1070">
        <v>4</v>
      </c>
      <c r="AD1070">
        <v>2</v>
      </c>
      <c r="AE1070">
        <v>6</v>
      </c>
      <c r="AF1070">
        <v>6</v>
      </c>
      <c r="AG1070">
        <v>0</v>
      </c>
      <c r="AH1070">
        <v>114.87</v>
      </c>
    </row>
    <row r="1071" spans="1:34">
      <c r="A1071" t="s">
        <v>4511</v>
      </c>
      <c r="B1071" s="5" t="str">
        <f>VLOOKUP(C1071,[1]Sheet1!$C$2:$D$4112,2,FALSE)</f>
        <v>intermediary metabolism and respiration</v>
      </c>
      <c r="C1071" t="s">
        <v>4514</v>
      </c>
      <c r="D1071" t="s">
        <v>4512</v>
      </c>
      <c r="E1071" t="s">
        <v>4513</v>
      </c>
      <c r="F1071">
        <v>50.779000000000003</v>
      </c>
      <c r="G1071">
        <v>38.700000000000003</v>
      </c>
      <c r="H1071">
        <v>23.126270000000002</v>
      </c>
      <c r="I1071">
        <v>20.17062</v>
      </c>
      <c r="J1071">
        <v>22.253810000000001</v>
      </c>
      <c r="K1071">
        <v>23.633009999999999</v>
      </c>
      <c r="L1071">
        <v>20.61917</v>
      </c>
      <c r="M1071">
        <v>22.99897</v>
      </c>
      <c r="N1071">
        <v>21.081019999999999</v>
      </c>
      <c r="O1071">
        <v>22.717490000000002</v>
      </c>
      <c r="P1071">
        <v>21.894600000000001</v>
      </c>
      <c r="Q1071">
        <v>21.578009999999999</v>
      </c>
      <c r="R1071">
        <v>22.052720000000001</v>
      </c>
      <c r="S1071">
        <v>21.139710000000001</v>
      </c>
      <c r="T1071">
        <v>12</v>
      </c>
      <c r="U1071">
        <v>3</v>
      </c>
      <c r="V1071">
        <v>1</v>
      </c>
      <c r="W1071">
        <v>6</v>
      </c>
      <c r="X1071">
        <v>6</v>
      </c>
      <c r="Y1071">
        <v>7</v>
      </c>
      <c r="Z1071">
        <v>5</v>
      </c>
      <c r="AA1071">
        <v>2</v>
      </c>
      <c r="AB1071">
        <v>5</v>
      </c>
      <c r="AC1071">
        <v>4</v>
      </c>
      <c r="AD1071">
        <v>4</v>
      </c>
      <c r="AE1071">
        <v>6</v>
      </c>
      <c r="AF1071">
        <v>5</v>
      </c>
      <c r="AG1071">
        <v>0</v>
      </c>
      <c r="AH1071">
        <v>35.853000000000002</v>
      </c>
    </row>
    <row r="1072" spans="1:34">
      <c r="A1072" t="s">
        <v>4515</v>
      </c>
      <c r="B1072" s="5" t="str">
        <f>VLOOKUP(C1072,[1]Sheet1!$C$2:$D$4112,2,FALSE)</f>
        <v>Regulatory proteins</v>
      </c>
      <c r="C1072" t="s">
        <v>4518</v>
      </c>
      <c r="D1072" t="s">
        <v>4516</v>
      </c>
      <c r="E1072" t="s">
        <v>4517</v>
      </c>
      <c r="F1072">
        <v>15.743</v>
      </c>
      <c r="G1072">
        <v>45.2</v>
      </c>
      <c r="H1072">
        <v>22.091750000000001</v>
      </c>
      <c r="I1072">
        <v>19.08689</v>
      </c>
      <c r="J1072">
        <v>21.555250000000001</v>
      </c>
      <c r="K1072">
        <v>18.672609999999999</v>
      </c>
      <c r="L1072">
        <v>22.588750000000001</v>
      </c>
      <c r="M1072">
        <v>24.126999999999999</v>
      </c>
      <c r="N1072">
        <v>19.606680000000001</v>
      </c>
      <c r="O1072">
        <v>22.650600000000001</v>
      </c>
      <c r="P1072">
        <v>18.82424</v>
      </c>
      <c r="Q1072">
        <v>22.960139999999999</v>
      </c>
      <c r="R1072">
        <v>22.196290000000001</v>
      </c>
      <c r="S1072">
        <v>20.806329999999999</v>
      </c>
      <c r="T1072">
        <v>5</v>
      </c>
      <c r="U1072">
        <v>2</v>
      </c>
      <c r="V1072">
        <v>1</v>
      </c>
      <c r="W1072">
        <v>2</v>
      </c>
      <c r="X1072">
        <v>1</v>
      </c>
      <c r="Y1072">
        <v>4</v>
      </c>
      <c r="Z1072">
        <v>2</v>
      </c>
      <c r="AA1072">
        <v>1</v>
      </c>
      <c r="AB1072">
        <v>3</v>
      </c>
      <c r="AC1072">
        <v>1</v>
      </c>
      <c r="AD1072">
        <v>3</v>
      </c>
      <c r="AE1072">
        <v>2</v>
      </c>
      <c r="AF1072">
        <v>3</v>
      </c>
      <c r="AG1072">
        <v>0</v>
      </c>
      <c r="AH1072">
        <v>31.870999999999999</v>
      </c>
    </row>
    <row r="1073" spans="1:34">
      <c r="A1073" t="s">
        <v>4519</v>
      </c>
      <c r="B1073" s="5" t="str">
        <f>VLOOKUP(C1073,[1]Sheet1!$C$2:$D$4112,2,FALSE)</f>
        <v>Conserved hypotheticals</v>
      </c>
      <c r="C1073" t="s">
        <v>4522</v>
      </c>
      <c r="D1073" t="s">
        <v>4520</v>
      </c>
      <c r="E1073" t="s">
        <v>4521</v>
      </c>
      <c r="F1073">
        <v>30.65</v>
      </c>
      <c r="G1073">
        <v>43.2</v>
      </c>
      <c r="H1073">
        <v>23.174700000000001</v>
      </c>
      <c r="I1073">
        <v>22.958300000000001</v>
      </c>
      <c r="J1073">
        <v>23.904900000000001</v>
      </c>
      <c r="K1073">
        <v>23.639309999999998</v>
      </c>
      <c r="L1073">
        <v>23.020969999999998</v>
      </c>
      <c r="M1073">
        <v>23.208320000000001</v>
      </c>
      <c r="N1073">
        <v>24.536349999999999</v>
      </c>
      <c r="O1073">
        <v>23.2255</v>
      </c>
      <c r="P1073">
        <v>23.22335</v>
      </c>
      <c r="Q1073">
        <v>22.661210000000001</v>
      </c>
      <c r="R1073">
        <v>23.781970000000001</v>
      </c>
      <c r="S1073">
        <v>23.203109999999999</v>
      </c>
      <c r="T1073">
        <v>8</v>
      </c>
      <c r="U1073">
        <v>5</v>
      </c>
      <c r="V1073">
        <v>4</v>
      </c>
      <c r="W1073">
        <v>4</v>
      </c>
      <c r="X1073">
        <v>6</v>
      </c>
      <c r="Y1073">
        <v>5</v>
      </c>
      <c r="Z1073">
        <v>3</v>
      </c>
      <c r="AA1073">
        <v>1</v>
      </c>
      <c r="AB1073">
        <v>4</v>
      </c>
      <c r="AC1073">
        <v>2</v>
      </c>
      <c r="AD1073">
        <v>2</v>
      </c>
      <c r="AE1073">
        <v>7</v>
      </c>
      <c r="AF1073">
        <v>4</v>
      </c>
      <c r="AG1073">
        <v>0</v>
      </c>
      <c r="AH1073">
        <v>47.143999999999998</v>
      </c>
    </row>
    <row r="1074" spans="1:34">
      <c r="A1074" t="s">
        <v>4523</v>
      </c>
      <c r="B1074" s="5" t="str">
        <f>VLOOKUP(C1074,[1]Sheet1!$C$2:$D$4112,2,FALSE)</f>
        <v>Conserved hypotheticals</v>
      </c>
      <c r="C1074" t="s">
        <v>4526</v>
      </c>
      <c r="D1074" t="s">
        <v>4524</v>
      </c>
      <c r="E1074" t="s">
        <v>4525</v>
      </c>
      <c r="F1074">
        <v>16.324999999999999</v>
      </c>
      <c r="G1074">
        <v>77.8</v>
      </c>
      <c r="H1074">
        <v>24.757100000000001</v>
      </c>
      <c r="I1074">
        <v>25.320789999999999</v>
      </c>
      <c r="J1074">
        <v>25.261479999999999</v>
      </c>
      <c r="K1074">
        <v>23.739439999999998</v>
      </c>
      <c r="L1074">
        <v>27.295269999999999</v>
      </c>
      <c r="M1074">
        <v>25.069929999999999</v>
      </c>
      <c r="N1074">
        <v>25.01979</v>
      </c>
      <c r="O1074">
        <v>23.877359999999999</v>
      </c>
      <c r="P1074">
        <v>24.910270000000001</v>
      </c>
      <c r="Q1074">
        <v>24.64218</v>
      </c>
      <c r="R1074">
        <v>25.732340000000001</v>
      </c>
      <c r="S1074">
        <v>26.118110000000001</v>
      </c>
      <c r="T1074">
        <v>8</v>
      </c>
      <c r="U1074">
        <v>7</v>
      </c>
      <c r="V1074">
        <v>5</v>
      </c>
      <c r="W1074">
        <v>8</v>
      </c>
      <c r="X1074">
        <v>6</v>
      </c>
      <c r="Y1074">
        <v>6</v>
      </c>
      <c r="Z1074">
        <v>8</v>
      </c>
      <c r="AA1074">
        <v>5</v>
      </c>
      <c r="AB1074">
        <v>4</v>
      </c>
      <c r="AC1074">
        <v>5</v>
      </c>
      <c r="AD1074">
        <v>4</v>
      </c>
      <c r="AE1074">
        <v>8</v>
      </c>
      <c r="AF1074">
        <v>7</v>
      </c>
      <c r="AG1074">
        <v>0</v>
      </c>
      <c r="AH1074">
        <v>86.16</v>
      </c>
    </row>
    <row r="1075" spans="1:34">
      <c r="A1075" t="s">
        <v>4527</v>
      </c>
      <c r="B1075" s="5" t="str">
        <f>VLOOKUP(C1075,[1]Sheet1!$C$2:$D$4112,2,FALSE)</f>
        <v>intermediary metabolism and respiration</v>
      </c>
      <c r="C1075" t="s">
        <v>4530</v>
      </c>
      <c r="D1075" t="s">
        <v>4528</v>
      </c>
      <c r="E1075" t="s">
        <v>4529</v>
      </c>
      <c r="F1075">
        <v>46.904000000000003</v>
      </c>
      <c r="G1075">
        <v>41.5</v>
      </c>
      <c r="H1075">
        <v>23.36666</v>
      </c>
      <c r="I1075">
        <v>23.500689999999999</v>
      </c>
      <c r="J1075">
        <v>23.17512</v>
      </c>
      <c r="K1075">
        <v>23.876989999999999</v>
      </c>
      <c r="L1075">
        <v>24.53546</v>
      </c>
      <c r="M1075">
        <v>24.600770000000001</v>
      </c>
      <c r="N1075">
        <v>22.645219999999998</v>
      </c>
      <c r="O1075">
        <v>23.136130000000001</v>
      </c>
      <c r="P1075">
        <v>23.30424</v>
      </c>
      <c r="Q1075">
        <v>22.32086</v>
      </c>
      <c r="R1075">
        <v>23.877359999999999</v>
      </c>
      <c r="S1075">
        <v>21.501159999999999</v>
      </c>
      <c r="T1075">
        <v>14</v>
      </c>
      <c r="U1075">
        <v>8</v>
      </c>
      <c r="V1075">
        <v>5</v>
      </c>
      <c r="W1075">
        <v>11</v>
      </c>
      <c r="X1075">
        <v>9</v>
      </c>
      <c r="Y1075">
        <v>11</v>
      </c>
      <c r="Z1075">
        <v>8</v>
      </c>
      <c r="AA1075">
        <v>6</v>
      </c>
      <c r="AB1075">
        <v>5</v>
      </c>
      <c r="AC1075">
        <v>6</v>
      </c>
      <c r="AD1075">
        <v>3</v>
      </c>
      <c r="AE1075">
        <v>10</v>
      </c>
      <c r="AF1075">
        <v>9</v>
      </c>
      <c r="AG1075">
        <v>0</v>
      </c>
      <c r="AH1075">
        <v>58.183999999999997</v>
      </c>
    </row>
    <row r="1076" spans="1:34">
      <c r="A1076" t="s">
        <v>4531</v>
      </c>
      <c r="B1076" s="5" t="str">
        <f>VLOOKUP(C1076,[1]Sheet1!$C$2:$D$4112,2,FALSE)</f>
        <v>Conserved hypotheticals</v>
      </c>
      <c r="C1076" t="s">
        <v>4534</v>
      </c>
      <c r="D1076" t="s">
        <v>4532</v>
      </c>
      <c r="E1076" t="s">
        <v>4533</v>
      </c>
      <c r="F1076">
        <v>54.353999999999999</v>
      </c>
      <c r="G1076">
        <v>35.9</v>
      </c>
      <c r="H1076">
        <v>19.387350000000001</v>
      </c>
      <c r="I1076">
        <v>23.368400000000001</v>
      </c>
      <c r="J1076">
        <v>23.21669</v>
      </c>
      <c r="K1076">
        <v>18.040880000000001</v>
      </c>
      <c r="L1076">
        <v>23.517969999999998</v>
      </c>
      <c r="M1076">
        <v>23.408860000000001</v>
      </c>
      <c r="N1076">
        <v>24.94387</v>
      </c>
      <c r="O1076">
        <v>19.529540000000001</v>
      </c>
      <c r="P1076">
        <v>18.700340000000001</v>
      </c>
      <c r="Q1076">
        <v>23.273129999999998</v>
      </c>
      <c r="R1076">
        <v>24.005389999999998</v>
      </c>
      <c r="S1076">
        <v>23.460889999999999</v>
      </c>
      <c r="T1076">
        <v>10</v>
      </c>
      <c r="U1076">
        <v>1</v>
      </c>
      <c r="V1076">
        <v>2</v>
      </c>
      <c r="W1076">
        <v>2</v>
      </c>
      <c r="X1076">
        <v>1</v>
      </c>
      <c r="Y1076">
        <v>7</v>
      </c>
      <c r="Z1076">
        <v>4</v>
      </c>
      <c r="AA1076">
        <v>2</v>
      </c>
      <c r="AB1076">
        <v>1</v>
      </c>
      <c r="AC1076">
        <v>1</v>
      </c>
      <c r="AD1076">
        <v>2</v>
      </c>
      <c r="AE1076">
        <v>5</v>
      </c>
      <c r="AF1076">
        <v>3</v>
      </c>
      <c r="AG1076">
        <v>0</v>
      </c>
      <c r="AH1076">
        <v>122.46</v>
      </c>
    </row>
    <row r="1077" spans="1:34">
      <c r="A1077" t="s">
        <v>4535</v>
      </c>
      <c r="B1077" s="5" t="str">
        <f>VLOOKUP(C1077,[1]Sheet1!$C$2:$D$4112,2,FALSE)</f>
        <v>Conserved hypotheticals</v>
      </c>
      <c r="C1077" t="s">
        <v>4538</v>
      </c>
      <c r="D1077" t="s">
        <v>4536</v>
      </c>
      <c r="E1077" t="s">
        <v>4537</v>
      </c>
      <c r="F1077">
        <v>5.6952999999999996</v>
      </c>
      <c r="G1077">
        <v>87</v>
      </c>
      <c r="H1077">
        <v>24.940239999999999</v>
      </c>
      <c r="I1077">
        <v>24.100770000000001</v>
      </c>
      <c r="J1077">
        <v>24.38034</v>
      </c>
      <c r="K1077">
        <v>24.043849999999999</v>
      </c>
      <c r="L1077">
        <v>27.1038</v>
      </c>
      <c r="M1077">
        <v>23.566739999999999</v>
      </c>
      <c r="N1077">
        <v>25.131239999999998</v>
      </c>
      <c r="O1077">
        <v>24.78631</v>
      </c>
      <c r="P1077">
        <v>24.765830000000001</v>
      </c>
      <c r="Q1077">
        <v>23.515930000000001</v>
      </c>
      <c r="R1077">
        <v>23.081330000000001</v>
      </c>
      <c r="S1077">
        <v>25.530740000000002</v>
      </c>
      <c r="T1077">
        <v>4</v>
      </c>
      <c r="U1077">
        <v>3</v>
      </c>
      <c r="V1077">
        <v>3</v>
      </c>
      <c r="W1077">
        <v>3</v>
      </c>
      <c r="X1077">
        <v>3</v>
      </c>
      <c r="Y1077">
        <v>4</v>
      </c>
      <c r="Z1077">
        <v>3</v>
      </c>
      <c r="AA1077">
        <v>3</v>
      </c>
      <c r="AB1077">
        <v>3</v>
      </c>
      <c r="AC1077">
        <v>3</v>
      </c>
      <c r="AD1077">
        <v>3</v>
      </c>
      <c r="AE1077">
        <v>3</v>
      </c>
      <c r="AF1077">
        <v>3</v>
      </c>
      <c r="AG1077">
        <v>0</v>
      </c>
      <c r="AH1077">
        <v>95.655000000000001</v>
      </c>
    </row>
    <row r="1078" spans="1:34">
      <c r="A1078" t="s">
        <v>4539</v>
      </c>
      <c r="B1078" s="5" t="str">
        <f>VLOOKUP(C1078,[1]Sheet1!$C$2:$D$4112,2,FALSE)</f>
        <v>lipid metabolism</v>
      </c>
      <c r="C1078" t="s">
        <v>4542</v>
      </c>
      <c r="D1078" t="s">
        <v>4540</v>
      </c>
      <c r="E1078" t="s">
        <v>4541</v>
      </c>
      <c r="F1078">
        <v>28.248000000000001</v>
      </c>
      <c r="G1078">
        <v>39.200000000000003</v>
      </c>
      <c r="H1078">
        <v>18.439889999999998</v>
      </c>
      <c r="I1078">
        <v>21.73789</v>
      </c>
      <c r="J1078">
        <v>19.896850000000001</v>
      </c>
      <c r="K1078">
        <v>21.276109999999999</v>
      </c>
      <c r="L1078">
        <v>19.574259999999999</v>
      </c>
      <c r="M1078">
        <v>21.353159999999999</v>
      </c>
      <c r="N1078">
        <v>22.358830000000001</v>
      </c>
      <c r="O1078">
        <v>20.99155</v>
      </c>
      <c r="P1078">
        <v>20.63139</v>
      </c>
      <c r="Q1078">
        <v>21.779890000000002</v>
      </c>
      <c r="R1078">
        <v>22.150749999999999</v>
      </c>
      <c r="S1078">
        <v>18.556049999999999</v>
      </c>
      <c r="T1078">
        <v>8</v>
      </c>
      <c r="U1078">
        <v>1</v>
      </c>
      <c r="V1078">
        <v>1</v>
      </c>
      <c r="W1078">
        <v>2</v>
      </c>
      <c r="X1078">
        <v>4</v>
      </c>
      <c r="Y1078">
        <v>5</v>
      </c>
      <c r="Z1078">
        <v>3</v>
      </c>
      <c r="AA1078">
        <v>1</v>
      </c>
      <c r="AB1078">
        <v>2</v>
      </c>
      <c r="AC1078">
        <v>2</v>
      </c>
      <c r="AD1078">
        <v>2</v>
      </c>
      <c r="AE1078">
        <v>5</v>
      </c>
      <c r="AF1078">
        <v>0</v>
      </c>
      <c r="AG1078">
        <v>0</v>
      </c>
      <c r="AH1078">
        <v>71.650000000000006</v>
      </c>
    </row>
    <row r="1079" spans="1:34">
      <c r="A1079" t="s">
        <v>4543</v>
      </c>
      <c r="B1079" s="5" t="str">
        <f>VLOOKUP(C1079,[1]Sheet1!$C$2:$D$4112,2,FALSE)</f>
        <v>intermediary metabolism and respiration</v>
      </c>
      <c r="C1079" t="s">
        <v>4546</v>
      </c>
      <c r="D1079" t="s">
        <v>4544</v>
      </c>
      <c r="E1079" t="s">
        <v>4545</v>
      </c>
      <c r="F1079">
        <v>37.616</v>
      </c>
      <c r="G1079">
        <v>45.2</v>
      </c>
      <c r="H1079">
        <v>23.09149</v>
      </c>
      <c r="I1079">
        <v>22.158719999999999</v>
      </c>
      <c r="J1079">
        <v>22.89527</v>
      </c>
      <c r="K1079">
        <v>24.773040000000002</v>
      </c>
      <c r="L1079">
        <v>22.29975</v>
      </c>
      <c r="M1079">
        <v>23.265989999999999</v>
      </c>
      <c r="N1079">
        <v>22.630649999999999</v>
      </c>
      <c r="O1079">
        <v>24.824449999999999</v>
      </c>
      <c r="P1079">
        <v>23.755009999999999</v>
      </c>
      <c r="Q1079">
        <v>25.11176</v>
      </c>
      <c r="R1079">
        <v>23.44088</v>
      </c>
      <c r="S1079">
        <v>22.900670000000002</v>
      </c>
      <c r="T1079">
        <v>9</v>
      </c>
      <c r="U1079">
        <v>6</v>
      </c>
      <c r="V1079">
        <v>3</v>
      </c>
      <c r="W1079">
        <v>6</v>
      </c>
      <c r="X1079">
        <v>7</v>
      </c>
      <c r="Y1079">
        <v>5</v>
      </c>
      <c r="Z1079">
        <v>5</v>
      </c>
      <c r="AA1079">
        <v>3</v>
      </c>
      <c r="AB1079">
        <v>6</v>
      </c>
      <c r="AC1079">
        <v>4</v>
      </c>
      <c r="AD1079">
        <v>4</v>
      </c>
      <c r="AE1079">
        <v>7</v>
      </c>
      <c r="AF1079">
        <v>5</v>
      </c>
      <c r="AG1079">
        <v>0</v>
      </c>
      <c r="AH1079">
        <v>127.1</v>
      </c>
    </row>
    <row r="1080" spans="1:34">
      <c r="A1080" t="s">
        <v>4547</v>
      </c>
      <c r="B1080" s="5" t="str">
        <f>VLOOKUP(C1080,[1]Sheet1!$C$2:$D$4112,2,FALSE)</f>
        <v>intermediary metabolism and respiration</v>
      </c>
      <c r="C1080" t="s">
        <v>4550</v>
      </c>
      <c r="D1080" t="s">
        <v>4548</v>
      </c>
      <c r="E1080" t="s">
        <v>4549</v>
      </c>
      <c r="F1080">
        <v>40.478999999999999</v>
      </c>
      <c r="G1080">
        <v>39.1</v>
      </c>
      <c r="H1080">
        <v>24.62678</v>
      </c>
      <c r="I1080">
        <v>24.3978</v>
      </c>
      <c r="J1080">
        <v>24.960139999999999</v>
      </c>
      <c r="K1080">
        <v>24.040430000000001</v>
      </c>
      <c r="L1080">
        <v>26.214289999999998</v>
      </c>
      <c r="M1080">
        <v>24.379010000000001</v>
      </c>
      <c r="N1080">
        <v>23.720050000000001</v>
      </c>
      <c r="O1080">
        <v>23.568709999999999</v>
      </c>
      <c r="P1080">
        <v>24.034559999999999</v>
      </c>
      <c r="Q1080">
        <v>23.896799999999999</v>
      </c>
      <c r="R1080">
        <v>24.81269</v>
      </c>
      <c r="S1080">
        <v>25.620280000000001</v>
      </c>
      <c r="T1080">
        <v>10</v>
      </c>
      <c r="U1080">
        <v>7</v>
      </c>
      <c r="V1080">
        <v>5</v>
      </c>
      <c r="W1080">
        <v>8</v>
      </c>
      <c r="X1080">
        <v>6</v>
      </c>
      <c r="Y1080">
        <v>6</v>
      </c>
      <c r="Z1080">
        <v>5</v>
      </c>
      <c r="AA1080">
        <v>5</v>
      </c>
      <c r="AB1080">
        <v>5</v>
      </c>
      <c r="AC1080">
        <v>4</v>
      </c>
      <c r="AD1080">
        <v>3</v>
      </c>
      <c r="AE1080">
        <v>7</v>
      </c>
      <c r="AF1080">
        <v>6</v>
      </c>
      <c r="AG1080">
        <v>0</v>
      </c>
      <c r="AH1080">
        <v>68.822000000000003</v>
      </c>
    </row>
    <row r="1081" spans="1:34">
      <c r="A1081" t="s">
        <v>4551</v>
      </c>
      <c r="B1081" s="5" t="str">
        <f>VLOOKUP(C1081,[1]Sheet1!$C$2:$D$4112,2,FALSE)</f>
        <v>intermediary metabolism and respiration</v>
      </c>
      <c r="C1081" t="s">
        <v>4554</v>
      </c>
      <c r="D1081" t="s">
        <v>4552</v>
      </c>
      <c r="E1081" t="s">
        <v>4553</v>
      </c>
      <c r="F1081">
        <v>39.774999999999999</v>
      </c>
      <c r="G1081">
        <v>29.9</v>
      </c>
      <c r="H1081">
        <v>18.804649999999999</v>
      </c>
      <c r="I1081">
        <v>19.859819999999999</v>
      </c>
      <c r="J1081">
        <v>18.1999</v>
      </c>
      <c r="K1081">
        <v>21.817260000000001</v>
      </c>
      <c r="L1081">
        <v>20.638919999999999</v>
      </c>
      <c r="M1081">
        <v>22.26896</v>
      </c>
      <c r="N1081">
        <v>19.171340000000001</v>
      </c>
      <c r="O1081">
        <v>21.496780000000001</v>
      </c>
      <c r="P1081">
        <v>18.72626</v>
      </c>
      <c r="Q1081">
        <v>21.352080000000001</v>
      </c>
      <c r="R1081">
        <v>22.650179999999999</v>
      </c>
      <c r="S1081">
        <v>22.02938</v>
      </c>
      <c r="T1081">
        <v>7</v>
      </c>
      <c r="U1081">
        <v>1</v>
      </c>
      <c r="V1081">
        <v>0</v>
      </c>
      <c r="W1081">
        <v>1</v>
      </c>
      <c r="X1081">
        <v>2</v>
      </c>
      <c r="Y1081">
        <v>5</v>
      </c>
      <c r="Z1081">
        <v>3</v>
      </c>
      <c r="AA1081">
        <v>0</v>
      </c>
      <c r="AB1081">
        <v>2</v>
      </c>
      <c r="AC1081">
        <v>1</v>
      </c>
      <c r="AD1081">
        <v>3</v>
      </c>
      <c r="AE1081">
        <v>4</v>
      </c>
      <c r="AF1081">
        <v>3</v>
      </c>
      <c r="AG1081">
        <v>0</v>
      </c>
      <c r="AH1081">
        <v>58.390999999999998</v>
      </c>
    </row>
    <row r="1082" spans="1:34">
      <c r="A1082" t="s">
        <v>4555</v>
      </c>
      <c r="B1082" s="5" t="str">
        <f>VLOOKUP(C1082,[1]Sheet1!$C$2:$D$4112,2,FALSE)</f>
        <v>cell wall and cell processes</v>
      </c>
      <c r="C1082" t="s">
        <v>4558</v>
      </c>
      <c r="D1082" t="s">
        <v>4556</v>
      </c>
      <c r="E1082" t="s">
        <v>4557</v>
      </c>
      <c r="F1082">
        <v>55.923999999999999</v>
      </c>
      <c r="G1082">
        <v>44.6</v>
      </c>
      <c r="H1082">
        <v>23.573810000000002</v>
      </c>
      <c r="I1082">
        <v>25.078669999999999</v>
      </c>
      <c r="J1082">
        <v>23.789950000000001</v>
      </c>
      <c r="K1082">
        <v>24.85172</v>
      </c>
      <c r="L1082">
        <v>24.22758</v>
      </c>
      <c r="M1082">
        <v>26.667359999999999</v>
      </c>
      <c r="N1082">
        <v>25.472989999999999</v>
      </c>
      <c r="O1082">
        <v>24.7239</v>
      </c>
      <c r="P1082">
        <v>25.497589999999999</v>
      </c>
      <c r="Q1082">
        <v>25.04494</v>
      </c>
      <c r="R1082">
        <v>25.118780000000001</v>
      </c>
      <c r="S1082">
        <v>24.366530000000001</v>
      </c>
      <c r="T1082">
        <v>16</v>
      </c>
      <c r="U1082">
        <v>10</v>
      </c>
      <c r="V1082">
        <v>6</v>
      </c>
      <c r="W1082">
        <v>10</v>
      </c>
      <c r="X1082">
        <v>5</v>
      </c>
      <c r="Y1082">
        <v>16</v>
      </c>
      <c r="Z1082">
        <v>8</v>
      </c>
      <c r="AA1082">
        <v>2</v>
      </c>
      <c r="AB1082">
        <v>3</v>
      </c>
      <c r="AC1082">
        <v>4</v>
      </c>
      <c r="AD1082">
        <v>1</v>
      </c>
      <c r="AE1082">
        <v>12</v>
      </c>
      <c r="AF1082">
        <v>8</v>
      </c>
      <c r="AG1082">
        <v>0</v>
      </c>
      <c r="AH1082">
        <v>323.31</v>
      </c>
    </row>
    <row r="1083" spans="1:34">
      <c r="A1083" t="s">
        <v>4559</v>
      </c>
      <c r="B1083" s="5" t="str">
        <f>VLOOKUP(C1083,[1]Sheet1!$C$2:$D$4112,2,FALSE)</f>
        <v>intermediary metabolism and respiration</v>
      </c>
      <c r="C1083" t="s">
        <v>4562</v>
      </c>
      <c r="D1083" t="s">
        <v>4560</v>
      </c>
      <c r="E1083" t="s">
        <v>4561</v>
      </c>
      <c r="F1083">
        <v>17.370999999999999</v>
      </c>
      <c r="G1083">
        <v>59.6</v>
      </c>
      <c r="H1083">
        <v>25.87453</v>
      </c>
      <c r="I1083">
        <v>26.283850000000001</v>
      </c>
      <c r="J1083">
        <v>24.716750000000001</v>
      </c>
      <c r="K1083">
        <v>26.683920000000001</v>
      </c>
      <c r="L1083">
        <v>25.305319999999998</v>
      </c>
      <c r="M1083">
        <v>27.1279</v>
      </c>
      <c r="N1083">
        <v>25.917770000000001</v>
      </c>
      <c r="O1083">
        <v>27.065989999999999</v>
      </c>
      <c r="P1083">
        <v>26.19276</v>
      </c>
      <c r="Q1083">
        <v>26.412040000000001</v>
      </c>
      <c r="R1083">
        <v>26.439219999999999</v>
      </c>
      <c r="S1083">
        <v>23.436820000000001</v>
      </c>
      <c r="T1083">
        <v>8</v>
      </c>
      <c r="U1083">
        <v>7</v>
      </c>
      <c r="V1083">
        <v>6</v>
      </c>
      <c r="W1083">
        <v>7</v>
      </c>
      <c r="X1083">
        <v>6</v>
      </c>
      <c r="Y1083">
        <v>8</v>
      </c>
      <c r="Z1083">
        <v>6</v>
      </c>
      <c r="AA1083">
        <v>5</v>
      </c>
      <c r="AB1083">
        <v>6</v>
      </c>
      <c r="AC1083">
        <v>5</v>
      </c>
      <c r="AD1083">
        <v>6</v>
      </c>
      <c r="AE1083">
        <v>7</v>
      </c>
      <c r="AF1083">
        <v>6</v>
      </c>
      <c r="AG1083">
        <v>0</v>
      </c>
      <c r="AH1083">
        <v>72.95</v>
      </c>
    </row>
    <row r="1084" spans="1:34">
      <c r="A1084" t="s">
        <v>4563</v>
      </c>
      <c r="B1084" s="5" t="str">
        <f>VLOOKUP(C1084,[1]Sheet1!$C$2:$D$4112,2,FALSE)</f>
        <v>Conserved hypotheticals</v>
      </c>
      <c r="C1084" t="s">
        <v>4566</v>
      </c>
      <c r="D1084" t="s">
        <v>4564</v>
      </c>
      <c r="E1084" t="s">
        <v>4565</v>
      </c>
      <c r="F1084">
        <v>26.850999999999999</v>
      </c>
      <c r="G1084">
        <v>53.1</v>
      </c>
      <c r="H1084">
        <v>20.959499999999998</v>
      </c>
      <c r="I1084">
        <v>23.748480000000001</v>
      </c>
      <c r="J1084">
        <v>20.60558</v>
      </c>
      <c r="K1084">
        <v>18.632580000000001</v>
      </c>
      <c r="L1084">
        <v>23.46613</v>
      </c>
      <c r="M1084">
        <v>20.3705</v>
      </c>
      <c r="N1084">
        <v>24.13006</v>
      </c>
      <c r="O1084">
        <v>20.759209999999999</v>
      </c>
      <c r="P1084">
        <v>21.02317</v>
      </c>
      <c r="Q1084">
        <v>20.656279999999999</v>
      </c>
      <c r="R1084">
        <v>24.216010000000001</v>
      </c>
      <c r="S1084">
        <v>20.924630000000001</v>
      </c>
      <c r="T1084">
        <v>11</v>
      </c>
      <c r="U1084">
        <v>2</v>
      </c>
      <c r="V1084">
        <v>2</v>
      </c>
      <c r="W1084">
        <v>6</v>
      </c>
      <c r="X1084">
        <v>1</v>
      </c>
      <c r="Y1084">
        <v>11</v>
      </c>
      <c r="Z1084">
        <v>3</v>
      </c>
      <c r="AA1084">
        <v>2</v>
      </c>
      <c r="AB1084">
        <v>1</v>
      </c>
      <c r="AC1084">
        <v>2</v>
      </c>
      <c r="AD1084">
        <v>0</v>
      </c>
      <c r="AE1084">
        <v>4</v>
      </c>
      <c r="AF1084">
        <v>3</v>
      </c>
      <c r="AG1084">
        <v>0</v>
      </c>
      <c r="AH1084">
        <v>180.33</v>
      </c>
    </row>
    <row r="1085" spans="1:34">
      <c r="A1085" t="s">
        <v>4567</v>
      </c>
      <c r="B1085" s="5" t="str">
        <f>VLOOKUP(C1085,[1]Sheet1!$C$2:$D$4112,2,FALSE)</f>
        <v>Regulatory proteins</v>
      </c>
      <c r="C1085" t="s">
        <v>4570</v>
      </c>
      <c r="D1085" t="s">
        <v>4568</v>
      </c>
      <c r="E1085" t="s">
        <v>4569</v>
      </c>
      <c r="F1085">
        <v>22.905999999999999</v>
      </c>
      <c r="G1085">
        <v>35.5</v>
      </c>
      <c r="H1085">
        <v>23.358370000000001</v>
      </c>
      <c r="I1085">
        <v>21.87388</v>
      </c>
      <c r="J1085">
        <v>23.57865</v>
      </c>
      <c r="K1085">
        <v>21.38984</v>
      </c>
      <c r="L1085">
        <v>17.11542</v>
      </c>
      <c r="M1085">
        <v>22.45224</v>
      </c>
      <c r="N1085">
        <v>22.173190000000002</v>
      </c>
      <c r="O1085">
        <v>21.03604</v>
      </c>
      <c r="P1085">
        <v>22.031269999999999</v>
      </c>
      <c r="Q1085">
        <v>20.90183</v>
      </c>
      <c r="R1085">
        <v>21.38795</v>
      </c>
      <c r="S1085">
        <v>21.928640000000001</v>
      </c>
      <c r="T1085">
        <v>5</v>
      </c>
      <c r="U1085">
        <v>2</v>
      </c>
      <c r="V1085">
        <v>3</v>
      </c>
      <c r="W1085">
        <v>3</v>
      </c>
      <c r="X1085">
        <v>5</v>
      </c>
      <c r="Y1085">
        <v>0</v>
      </c>
      <c r="Z1085">
        <v>2</v>
      </c>
      <c r="AA1085">
        <v>2</v>
      </c>
      <c r="AB1085">
        <v>4</v>
      </c>
      <c r="AC1085">
        <v>3</v>
      </c>
      <c r="AD1085">
        <v>5</v>
      </c>
      <c r="AE1085">
        <v>2</v>
      </c>
      <c r="AF1085">
        <v>2</v>
      </c>
      <c r="AG1085">
        <v>0</v>
      </c>
      <c r="AH1085">
        <v>57.787999999999997</v>
      </c>
    </row>
    <row r="1086" spans="1:34">
      <c r="A1086" t="s">
        <v>4571</v>
      </c>
      <c r="B1086" s="5" t="str">
        <f>VLOOKUP(C1086,[1]Sheet1!$C$2:$D$4112,2,FALSE)</f>
        <v>lipid metabolism</v>
      </c>
      <c r="C1086" t="s">
        <v>4574</v>
      </c>
      <c r="D1086" t="s">
        <v>4572</v>
      </c>
      <c r="E1086" t="s">
        <v>4573</v>
      </c>
      <c r="F1086">
        <v>41.332000000000001</v>
      </c>
      <c r="G1086">
        <v>8.8000000000000007</v>
      </c>
      <c r="H1086">
        <v>19.051770000000001</v>
      </c>
      <c r="I1086">
        <v>20.378139999999998</v>
      </c>
      <c r="J1086">
        <v>21.02628</v>
      </c>
      <c r="K1086">
        <v>19.996449999999999</v>
      </c>
      <c r="L1086">
        <v>16.945489999999999</v>
      </c>
      <c r="M1086">
        <v>19.574290000000001</v>
      </c>
      <c r="N1086">
        <v>19.490680000000001</v>
      </c>
      <c r="O1086">
        <v>18.489650000000001</v>
      </c>
      <c r="P1086">
        <v>19.637029999999999</v>
      </c>
      <c r="Q1086">
        <v>19.866330000000001</v>
      </c>
      <c r="R1086">
        <v>19.31521</v>
      </c>
      <c r="S1086">
        <v>18.65287</v>
      </c>
      <c r="T1086">
        <v>2</v>
      </c>
      <c r="U1086">
        <v>1</v>
      </c>
      <c r="V1086">
        <v>0</v>
      </c>
      <c r="W1086">
        <v>2</v>
      </c>
      <c r="X1086">
        <v>2</v>
      </c>
      <c r="Y1086">
        <v>0</v>
      </c>
      <c r="Z1086">
        <v>1</v>
      </c>
      <c r="AA1086">
        <v>1</v>
      </c>
      <c r="AB1086">
        <v>1</v>
      </c>
      <c r="AC1086">
        <v>1</v>
      </c>
      <c r="AD1086">
        <v>1</v>
      </c>
      <c r="AE1086">
        <v>1</v>
      </c>
      <c r="AF1086">
        <v>0</v>
      </c>
      <c r="AG1086">
        <v>0</v>
      </c>
      <c r="AH1086">
        <v>6.6291000000000002</v>
      </c>
    </row>
    <row r="1087" spans="1:34">
      <c r="A1087" t="s">
        <v>4575</v>
      </c>
      <c r="B1087" s="5" t="str">
        <f>VLOOKUP(C1087,[1]Sheet1!$C$2:$D$4112,2,FALSE)</f>
        <v>lipid metabolism</v>
      </c>
      <c r="C1087" t="s">
        <v>4578</v>
      </c>
      <c r="D1087" t="s">
        <v>4576</v>
      </c>
      <c r="E1087" t="s">
        <v>4577</v>
      </c>
      <c r="F1087">
        <v>43.316000000000003</v>
      </c>
      <c r="G1087">
        <v>75.7</v>
      </c>
      <c r="H1087">
        <v>26.365410000000001</v>
      </c>
      <c r="I1087">
        <v>25.120010000000001</v>
      </c>
      <c r="J1087">
        <v>25.882149999999999</v>
      </c>
      <c r="K1087">
        <v>26.667090000000002</v>
      </c>
      <c r="L1087">
        <v>23.551449999999999</v>
      </c>
      <c r="M1087">
        <v>27.17389</v>
      </c>
      <c r="N1087">
        <v>25.592749999999999</v>
      </c>
      <c r="O1087">
        <v>26.845890000000001</v>
      </c>
      <c r="P1087">
        <v>25.56439</v>
      </c>
      <c r="Q1087">
        <v>25.543859999999999</v>
      </c>
      <c r="R1087">
        <v>25.4754</v>
      </c>
      <c r="S1087">
        <v>26.11018</v>
      </c>
      <c r="T1087">
        <v>15</v>
      </c>
      <c r="U1087">
        <v>8</v>
      </c>
      <c r="V1087">
        <v>10</v>
      </c>
      <c r="W1087">
        <v>12</v>
      </c>
      <c r="X1087">
        <v>7</v>
      </c>
      <c r="Y1087">
        <v>11</v>
      </c>
      <c r="Z1087">
        <v>9</v>
      </c>
      <c r="AA1087">
        <v>7</v>
      </c>
      <c r="AB1087">
        <v>7</v>
      </c>
      <c r="AC1087">
        <v>8</v>
      </c>
      <c r="AD1087">
        <v>7</v>
      </c>
      <c r="AE1087">
        <v>12</v>
      </c>
      <c r="AF1087">
        <v>10</v>
      </c>
      <c r="AG1087">
        <v>0</v>
      </c>
      <c r="AH1087">
        <v>303.39</v>
      </c>
    </row>
    <row r="1088" spans="1:34">
      <c r="A1088" t="s">
        <v>4579</v>
      </c>
      <c r="B1088" s="5" t="str">
        <f>VLOOKUP(C1088,[1]Sheet1!$C$2:$D$4112,2,FALSE)</f>
        <v>intermediary metabolism and respiration</v>
      </c>
      <c r="C1088" t="s">
        <v>4582</v>
      </c>
      <c r="D1088" t="s">
        <v>4580</v>
      </c>
      <c r="E1088" t="s">
        <v>4581</v>
      </c>
      <c r="F1088">
        <v>38.265000000000001</v>
      </c>
      <c r="G1088">
        <v>40.799999999999997</v>
      </c>
      <c r="H1088">
        <v>24.27938</v>
      </c>
      <c r="I1088">
        <v>23.294319999999999</v>
      </c>
      <c r="J1088">
        <v>24.486280000000001</v>
      </c>
      <c r="K1088">
        <v>23.333739999999999</v>
      </c>
      <c r="L1088">
        <v>19.16011</v>
      </c>
      <c r="M1088">
        <v>23.352460000000001</v>
      </c>
      <c r="N1088">
        <v>23.200869999999998</v>
      </c>
      <c r="O1088">
        <v>22.768719999999998</v>
      </c>
      <c r="P1088">
        <v>22.49597</v>
      </c>
      <c r="Q1088">
        <v>18.743189999999998</v>
      </c>
      <c r="R1088">
        <v>22.761109999999999</v>
      </c>
      <c r="S1088">
        <v>18.00338</v>
      </c>
      <c r="T1088">
        <v>7</v>
      </c>
      <c r="U1088">
        <v>1</v>
      </c>
      <c r="V1088">
        <v>2</v>
      </c>
      <c r="W1088">
        <v>3</v>
      </c>
      <c r="X1088">
        <v>6</v>
      </c>
      <c r="Y1088">
        <v>2</v>
      </c>
      <c r="Z1088">
        <v>5</v>
      </c>
      <c r="AA1088">
        <v>2</v>
      </c>
      <c r="AB1088">
        <v>2</v>
      </c>
      <c r="AC1088">
        <v>1</v>
      </c>
      <c r="AD1088">
        <v>1</v>
      </c>
      <c r="AE1088">
        <v>4</v>
      </c>
      <c r="AF1088">
        <v>1</v>
      </c>
      <c r="AG1088">
        <v>0</v>
      </c>
      <c r="AH1088">
        <v>40.395000000000003</v>
      </c>
    </row>
    <row r="1089" spans="1:34">
      <c r="A1089" t="s">
        <v>4583</v>
      </c>
      <c r="B1089" s="5" t="str">
        <f>VLOOKUP(C1089,[1]Sheet1!$C$2:$D$4112,2,FALSE)</f>
        <v>intermediary metabolism and respiration</v>
      </c>
      <c r="C1089" t="s">
        <v>4586</v>
      </c>
      <c r="D1089" t="s">
        <v>4584</v>
      </c>
      <c r="E1089" t="s">
        <v>4585</v>
      </c>
      <c r="F1089">
        <v>37.887999999999998</v>
      </c>
      <c r="G1089">
        <v>36.799999999999997</v>
      </c>
      <c r="H1089">
        <v>21.38448</v>
      </c>
      <c r="I1089">
        <v>22.171880000000002</v>
      </c>
      <c r="J1089">
        <v>21.795470000000002</v>
      </c>
      <c r="K1089">
        <v>22.711919999999999</v>
      </c>
      <c r="L1089">
        <v>21.888369999999998</v>
      </c>
      <c r="M1089">
        <v>23.594339999999999</v>
      </c>
      <c r="N1089">
        <v>23.49436</v>
      </c>
      <c r="O1089">
        <v>22.09355</v>
      </c>
      <c r="P1089">
        <v>24.161159999999999</v>
      </c>
      <c r="Q1089">
        <v>22.890450000000001</v>
      </c>
      <c r="R1089">
        <v>23.922429999999999</v>
      </c>
      <c r="S1089">
        <v>22.477440000000001</v>
      </c>
      <c r="T1089">
        <v>8</v>
      </c>
      <c r="U1089">
        <v>3</v>
      </c>
      <c r="V1089">
        <v>4</v>
      </c>
      <c r="W1089">
        <v>5</v>
      </c>
      <c r="X1089">
        <v>4</v>
      </c>
      <c r="Y1089">
        <v>6</v>
      </c>
      <c r="Z1089">
        <v>6</v>
      </c>
      <c r="AA1089">
        <v>4</v>
      </c>
      <c r="AB1089">
        <v>3</v>
      </c>
      <c r="AC1089">
        <v>3</v>
      </c>
      <c r="AD1089">
        <v>4</v>
      </c>
      <c r="AE1089">
        <v>7</v>
      </c>
      <c r="AF1089">
        <v>3</v>
      </c>
      <c r="AG1089">
        <v>0</v>
      </c>
      <c r="AH1089">
        <v>92.427000000000007</v>
      </c>
    </row>
    <row r="1090" spans="1:34">
      <c r="A1090" t="s">
        <v>4587</v>
      </c>
      <c r="B1090" s="5" t="str">
        <f>VLOOKUP(C1090,[1]Sheet1!$C$2:$D$4112,2,FALSE)</f>
        <v>intermediary metabolism and respiration</v>
      </c>
      <c r="C1090" t="s">
        <v>4590</v>
      </c>
      <c r="D1090" t="s">
        <v>4588</v>
      </c>
      <c r="E1090" t="s">
        <v>4589</v>
      </c>
      <c r="F1090">
        <v>93.551000000000002</v>
      </c>
      <c r="G1090">
        <v>59.1</v>
      </c>
      <c r="H1090">
        <v>26.859819999999999</v>
      </c>
      <c r="I1090">
        <v>26.814330000000002</v>
      </c>
      <c r="J1090">
        <v>27.241540000000001</v>
      </c>
      <c r="K1090">
        <v>27.354810000000001</v>
      </c>
      <c r="L1090">
        <v>25.792529999999999</v>
      </c>
      <c r="M1090">
        <v>26.693519999999999</v>
      </c>
      <c r="N1090">
        <v>26.725460000000002</v>
      </c>
      <c r="O1090">
        <v>26.672899999999998</v>
      </c>
      <c r="P1090">
        <v>26.16498</v>
      </c>
      <c r="Q1090">
        <v>26.874549999999999</v>
      </c>
      <c r="R1090">
        <v>27.06373</v>
      </c>
      <c r="S1090">
        <v>26.110579999999999</v>
      </c>
      <c r="T1090">
        <v>32</v>
      </c>
      <c r="U1090">
        <v>24</v>
      </c>
      <c r="V1090">
        <v>20</v>
      </c>
      <c r="W1090">
        <v>22</v>
      </c>
      <c r="X1090">
        <v>19</v>
      </c>
      <c r="Y1090">
        <v>23</v>
      </c>
      <c r="Z1090">
        <v>24</v>
      </c>
      <c r="AA1090">
        <v>14</v>
      </c>
      <c r="AB1090">
        <v>18</v>
      </c>
      <c r="AC1090">
        <v>19</v>
      </c>
      <c r="AD1090">
        <v>13</v>
      </c>
      <c r="AE1090">
        <v>26</v>
      </c>
      <c r="AF1090">
        <v>22</v>
      </c>
      <c r="AG1090">
        <v>0</v>
      </c>
      <c r="AH1090">
        <v>323.31</v>
      </c>
    </row>
    <row r="1091" spans="1:34">
      <c r="A1091" t="s">
        <v>4591</v>
      </c>
      <c r="B1091" s="5" t="str">
        <f>VLOOKUP(C1091,[1]Sheet1!$C$2:$D$4112,2,FALSE)</f>
        <v>intermediary metabolism and respiration</v>
      </c>
      <c r="C1091" t="s">
        <v>4594</v>
      </c>
      <c r="D1091" t="s">
        <v>4592</v>
      </c>
      <c r="E1091" t="s">
        <v>4593</v>
      </c>
      <c r="F1091">
        <v>20.731000000000002</v>
      </c>
      <c r="G1091">
        <v>18.600000000000001</v>
      </c>
      <c r="H1091">
        <v>24.280370000000001</v>
      </c>
      <c r="I1091">
        <v>20.608650000000001</v>
      </c>
      <c r="J1091">
        <v>23.092549999999999</v>
      </c>
      <c r="K1091">
        <v>22.307580000000002</v>
      </c>
      <c r="L1091">
        <v>17.53002</v>
      </c>
      <c r="M1091">
        <v>22.655650000000001</v>
      </c>
      <c r="N1091">
        <v>21.21679</v>
      </c>
      <c r="O1091">
        <v>21.894749999999998</v>
      </c>
      <c r="P1091">
        <v>22.339549999999999</v>
      </c>
      <c r="Q1091">
        <v>21.484729999999999</v>
      </c>
      <c r="R1091">
        <v>20.17512</v>
      </c>
      <c r="S1091">
        <v>19.328189999999999</v>
      </c>
      <c r="T1091">
        <v>2</v>
      </c>
      <c r="U1091">
        <v>1</v>
      </c>
      <c r="V1091">
        <v>1</v>
      </c>
      <c r="W1091">
        <v>1</v>
      </c>
      <c r="X1091">
        <v>1</v>
      </c>
      <c r="Y1091">
        <v>1</v>
      </c>
      <c r="Z1091">
        <v>1</v>
      </c>
      <c r="AA1091">
        <v>1</v>
      </c>
      <c r="AB1091">
        <v>1</v>
      </c>
      <c r="AC1091">
        <v>1</v>
      </c>
      <c r="AD1091">
        <v>1</v>
      </c>
      <c r="AE1091">
        <v>1</v>
      </c>
      <c r="AF1091">
        <v>1</v>
      </c>
      <c r="AG1091">
        <v>0</v>
      </c>
      <c r="AH1091">
        <v>19.126999999999999</v>
      </c>
    </row>
    <row r="1092" spans="1:34">
      <c r="A1092" t="s">
        <v>4595</v>
      </c>
      <c r="B1092" s="5" t="str">
        <f>VLOOKUP(C1092,[1]Sheet1!$C$2:$D$4112,2,FALSE)</f>
        <v>intermediary metabolism and respiration</v>
      </c>
      <c r="C1092" t="s">
        <v>4598</v>
      </c>
      <c r="D1092" t="s">
        <v>4596</v>
      </c>
      <c r="E1092" t="s">
        <v>4597</v>
      </c>
      <c r="F1092">
        <v>29.4</v>
      </c>
      <c r="G1092">
        <v>28.2</v>
      </c>
      <c r="H1092">
        <v>22.433800000000002</v>
      </c>
      <c r="I1092">
        <v>22.569479999999999</v>
      </c>
      <c r="J1092">
        <v>19.08624</v>
      </c>
      <c r="K1092">
        <v>21.88204</v>
      </c>
      <c r="L1092">
        <v>21.132580000000001</v>
      </c>
      <c r="M1092">
        <v>22.88129</v>
      </c>
      <c r="N1092">
        <v>23.162019999999998</v>
      </c>
      <c r="O1092">
        <v>22.795860000000001</v>
      </c>
      <c r="P1092">
        <v>23.78257</v>
      </c>
      <c r="Q1092">
        <v>22.667719999999999</v>
      </c>
      <c r="R1092">
        <v>22.278130000000001</v>
      </c>
      <c r="S1092">
        <v>23.251819999999999</v>
      </c>
      <c r="T1092">
        <v>4</v>
      </c>
      <c r="U1092">
        <v>2</v>
      </c>
      <c r="V1092">
        <v>2</v>
      </c>
      <c r="W1092">
        <v>1</v>
      </c>
      <c r="X1092">
        <v>3</v>
      </c>
      <c r="Y1092">
        <v>2</v>
      </c>
      <c r="Z1092">
        <v>3</v>
      </c>
      <c r="AA1092">
        <v>2</v>
      </c>
      <c r="AB1092">
        <v>2</v>
      </c>
      <c r="AC1092">
        <v>3</v>
      </c>
      <c r="AD1092">
        <v>2</v>
      </c>
      <c r="AE1092">
        <v>4</v>
      </c>
      <c r="AF1092">
        <v>3</v>
      </c>
      <c r="AG1092">
        <v>0</v>
      </c>
      <c r="AH1092">
        <v>90.423000000000002</v>
      </c>
    </row>
    <row r="1093" spans="1:34">
      <c r="A1093" t="s">
        <v>4599</v>
      </c>
      <c r="B1093" s="5" t="str">
        <f>VLOOKUP(C1093,[1]Sheet1!$C$2:$D$4112,2,FALSE)</f>
        <v>intermediary metabolism and respiration</v>
      </c>
      <c r="C1093" t="s">
        <v>4602</v>
      </c>
      <c r="D1093" t="s">
        <v>4600</v>
      </c>
      <c r="E1093" t="s">
        <v>4601</v>
      </c>
      <c r="F1093">
        <v>18.327999999999999</v>
      </c>
      <c r="G1093">
        <v>44.4</v>
      </c>
      <c r="H1093">
        <v>25.063569999999999</v>
      </c>
      <c r="I1093">
        <v>25.197870000000002</v>
      </c>
      <c r="J1093">
        <v>25.330469999999998</v>
      </c>
      <c r="K1093">
        <v>22.814350000000001</v>
      </c>
      <c r="L1093">
        <v>25.026730000000001</v>
      </c>
      <c r="M1093">
        <v>24.226040000000001</v>
      </c>
      <c r="N1093">
        <v>24.147559999999999</v>
      </c>
      <c r="O1093">
        <v>22.528670000000002</v>
      </c>
      <c r="P1093">
        <v>23.88101</v>
      </c>
      <c r="Q1093">
        <v>22.37031</v>
      </c>
      <c r="R1093">
        <v>26.145969999999998</v>
      </c>
      <c r="S1093">
        <v>25.350200000000001</v>
      </c>
      <c r="T1093">
        <v>7</v>
      </c>
      <c r="U1093">
        <v>5</v>
      </c>
      <c r="V1093">
        <v>3</v>
      </c>
      <c r="W1093">
        <v>6</v>
      </c>
      <c r="X1093">
        <v>5</v>
      </c>
      <c r="Y1093">
        <v>6</v>
      </c>
      <c r="Z1093">
        <v>6</v>
      </c>
      <c r="AA1093">
        <v>6</v>
      </c>
      <c r="AB1093">
        <v>5</v>
      </c>
      <c r="AC1093">
        <v>5</v>
      </c>
      <c r="AD1093">
        <v>4</v>
      </c>
      <c r="AE1093">
        <v>6</v>
      </c>
      <c r="AF1093">
        <v>6</v>
      </c>
      <c r="AG1093">
        <v>0</v>
      </c>
      <c r="AH1093">
        <v>120.26</v>
      </c>
    </row>
    <row r="1094" spans="1:34">
      <c r="A1094" t="s">
        <v>4603</v>
      </c>
      <c r="B1094" s="5" t="str">
        <f>VLOOKUP(C1094,[1]Sheet1!$C$2:$D$4112,2,FALSE)</f>
        <v>Conserved hypotheticals</v>
      </c>
      <c r="C1094" t="s">
        <v>4606</v>
      </c>
      <c r="D1094" t="s">
        <v>4604</v>
      </c>
      <c r="E1094" t="s">
        <v>4605</v>
      </c>
      <c r="F1094">
        <v>32.447000000000003</v>
      </c>
      <c r="G1094">
        <v>40.200000000000003</v>
      </c>
      <c r="H1094">
        <v>17.850549999999998</v>
      </c>
      <c r="I1094">
        <v>18.408719999999999</v>
      </c>
      <c r="J1094">
        <v>19.760580000000001</v>
      </c>
      <c r="K1094">
        <v>19.760670000000001</v>
      </c>
      <c r="L1094">
        <v>19.816469999999999</v>
      </c>
      <c r="M1094">
        <v>20.793759999999999</v>
      </c>
      <c r="N1094">
        <v>18.67285</v>
      </c>
      <c r="O1094">
        <v>19.33118</v>
      </c>
      <c r="P1094">
        <v>19.083490000000001</v>
      </c>
      <c r="Q1094">
        <v>20.514759999999999</v>
      </c>
      <c r="R1094">
        <v>20.788430000000002</v>
      </c>
      <c r="S1094">
        <v>19.90972</v>
      </c>
      <c r="T1094">
        <v>7</v>
      </c>
      <c r="U1094">
        <v>0</v>
      </c>
      <c r="V1094">
        <v>0</v>
      </c>
      <c r="W1094">
        <v>1</v>
      </c>
      <c r="X1094">
        <v>3</v>
      </c>
      <c r="Y1094">
        <v>4</v>
      </c>
      <c r="Z1094">
        <v>5</v>
      </c>
      <c r="AA1094">
        <v>0</v>
      </c>
      <c r="AB1094">
        <v>0</v>
      </c>
      <c r="AC1094">
        <v>0</v>
      </c>
      <c r="AD1094">
        <v>0</v>
      </c>
      <c r="AE1094">
        <v>2</v>
      </c>
      <c r="AF1094">
        <v>0</v>
      </c>
      <c r="AG1094">
        <v>0</v>
      </c>
      <c r="AH1094">
        <v>23.335999999999999</v>
      </c>
    </row>
    <row r="1095" spans="1:34">
      <c r="A1095" t="s">
        <v>4607</v>
      </c>
      <c r="B1095" s="5" t="str">
        <f>VLOOKUP(C1095,[1]Sheet1!$C$2:$D$4112,2,FALSE)</f>
        <v>virulence, detoxification and adaptation</v>
      </c>
      <c r="C1095" t="s">
        <v>4610</v>
      </c>
      <c r="D1095" t="s">
        <v>4608</v>
      </c>
      <c r="E1095" t="s">
        <v>4609</v>
      </c>
      <c r="F1095">
        <v>7.3700999999999999</v>
      </c>
      <c r="G1095">
        <v>55.2</v>
      </c>
      <c r="H1095">
        <v>28.340579999999999</v>
      </c>
      <c r="I1095">
        <v>30.290990000000001</v>
      </c>
      <c r="J1095">
        <v>28.986470000000001</v>
      </c>
      <c r="K1095">
        <v>27.192250000000001</v>
      </c>
      <c r="L1095">
        <v>22.282260000000001</v>
      </c>
      <c r="M1095">
        <v>29.06766</v>
      </c>
      <c r="N1095">
        <v>31.73836</v>
      </c>
      <c r="O1095">
        <v>28.3704</v>
      </c>
      <c r="P1095">
        <v>30.202220000000001</v>
      </c>
      <c r="Q1095">
        <v>28.774139999999999</v>
      </c>
      <c r="R1095">
        <v>28.529810000000001</v>
      </c>
      <c r="S1095">
        <v>29.38842</v>
      </c>
      <c r="T1095">
        <v>2</v>
      </c>
      <c r="U1095">
        <v>2</v>
      </c>
      <c r="V1095">
        <v>2</v>
      </c>
      <c r="W1095">
        <v>2</v>
      </c>
      <c r="X1095">
        <v>2</v>
      </c>
      <c r="Y1095">
        <v>2</v>
      </c>
      <c r="Z1095">
        <v>2</v>
      </c>
      <c r="AA1095">
        <v>2</v>
      </c>
      <c r="AB1095">
        <v>2</v>
      </c>
      <c r="AC1095">
        <v>2</v>
      </c>
      <c r="AD1095">
        <v>2</v>
      </c>
      <c r="AE1095">
        <v>2</v>
      </c>
      <c r="AF1095">
        <v>2</v>
      </c>
      <c r="AG1095">
        <v>0</v>
      </c>
      <c r="AH1095">
        <v>60.26</v>
      </c>
    </row>
    <row r="1096" spans="1:34">
      <c r="A1096" t="s">
        <v>4611</v>
      </c>
      <c r="B1096" s="5" t="str">
        <f>VLOOKUP(C1096,[1]Sheet1!$C$2:$D$4112,2,FALSE)</f>
        <v>intermediary metabolism and respiration</v>
      </c>
      <c r="C1096" t="s">
        <v>4614</v>
      </c>
      <c r="D1096" t="s">
        <v>4612</v>
      </c>
      <c r="E1096" t="s">
        <v>4613</v>
      </c>
      <c r="F1096">
        <v>23.12</v>
      </c>
      <c r="G1096">
        <v>26.3</v>
      </c>
      <c r="H1096">
        <v>19.529969999999999</v>
      </c>
      <c r="I1096">
        <v>18.245170000000002</v>
      </c>
      <c r="J1096">
        <v>18.880289999999999</v>
      </c>
      <c r="K1096">
        <v>18.947980000000001</v>
      </c>
      <c r="L1096">
        <v>21.128869999999999</v>
      </c>
      <c r="M1096">
        <v>17.855460000000001</v>
      </c>
      <c r="N1096">
        <v>18.745709999999999</v>
      </c>
      <c r="O1096">
        <v>19.285589999999999</v>
      </c>
      <c r="P1096">
        <v>19.284479999999999</v>
      </c>
      <c r="Q1096">
        <v>19.659130000000001</v>
      </c>
      <c r="R1096">
        <v>19.708169999999999</v>
      </c>
      <c r="S1096">
        <v>19.374929999999999</v>
      </c>
      <c r="T1096">
        <v>3</v>
      </c>
      <c r="U1096">
        <v>1</v>
      </c>
      <c r="V1096">
        <v>1</v>
      </c>
      <c r="W1096">
        <v>2</v>
      </c>
      <c r="X1096">
        <v>2</v>
      </c>
      <c r="Y1096">
        <v>2</v>
      </c>
      <c r="Z1096">
        <v>2</v>
      </c>
      <c r="AA1096">
        <v>1</v>
      </c>
      <c r="AB1096">
        <v>2</v>
      </c>
      <c r="AC1096">
        <v>1</v>
      </c>
      <c r="AD1096">
        <v>2</v>
      </c>
      <c r="AE1096">
        <v>2</v>
      </c>
      <c r="AF1096">
        <v>0</v>
      </c>
      <c r="AG1096">
        <v>0</v>
      </c>
      <c r="AH1096">
        <v>18.221</v>
      </c>
    </row>
    <row r="1097" spans="1:34">
      <c r="A1097" t="s">
        <v>4615</v>
      </c>
      <c r="B1097" s="5" t="str">
        <f>VLOOKUP(C1097,[1]Sheet1!$C$2:$D$4112,2,FALSE)</f>
        <v>Conserved hypotheticals</v>
      </c>
      <c r="C1097" t="s">
        <v>4618</v>
      </c>
      <c r="D1097" t="s">
        <v>4616</v>
      </c>
      <c r="E1097" t="s">
        <v>4617</v>
      </c>
      <c r="F1097">
        <v>15.244999999999999</v>
      </c>
      <c r="G1097">
        <v>72.2</v>
      </c>
      <c r="H1097">
        <v>28.770299999999999</v>
      </c>
      <c r="I1097">
        <v>28.975989999999999</v>
      </c>
      <c r="J1097">
        <v>28.745249999999999</v>
      </c>
      <c r="K1097">
        <v>28.654509999999998</v>
      </c>
      <c r="L1097">
        <v>27.90483</v>
      </c>
      <c r="M1097">
        <v>29.343139999999998</v>
      </c>
      <c r="N1097">
        <v>29.457170000000001</v>
      </c>
      <c r="O1097">
        <v>28.110530000000001</v>
      </c>
      <c r="P1097">
        <v>29.167079999999999</v>
      </c>
      <c r="Q1097">
        <v>29.6845</v>
      </c>
      <c r="R1097">
        <v>27.640720000000002</v>
      </c>
      <c r="S1097">
        <v>26.038250000000001</v>
      </c>
      <c r="T1097">
        <v>5</v>
      </c>
      <c r="U1097">
        <v>5</v>
      </c>
      <c r="V1097">
        <v>5</v>
      </c>
      <c r="W1097">
        <v>4</v>
      </c>
      <c r="X1097">
        <v>5</v>
      </c>
      <c r="Y1097">
        <v>4</v>
      </c>
      <c r="Z1097">
        <v>5</v>
      </c>
      <c r="AA1097">
        <v>4</v>
      </c>
      <c r="AB1097">
        <v>5</v>
      </c>
      <c r="AC1097">
        <v>4</v>
      </c>
      <c r="AD1097">
        <v>4</v>
      </c>
      <c r="AE1097">
        <v>5</v>
      </c>
      <c r="AF1097">
        <v>4</v>
      </c>
      <c r="AG1097">
        <v>0</v>
      </c>
      <c r="AH1097">
        <v>179.83</v>
      </c>
    </row>
    <row r="1098" spans="1:34">
      <c r="A1098" t="s">
        <v>4619</v>
      </c>
      <c r="B1098" s="5" t="str">
        <f>VLOOKUP(C1098,[1]Sheet1!$C$2:$D$4112,2,FALSE)</f>
        <v>cell wall and cell processes</v>
      </c>
      <c r="C1098" t="s">
        <v>4622</v>
      </c>
      <c r="D1098" t="s">
        <v>4620</v>
      </c>
      <c r="E1098" t="s">
        <v>4621</v>
      </c>
      <c r="F1098">
        <v>84.635000000000005</v>
      </c>
      <c r="G1098">
        <v>33.1</v>
      </c>
      <c r="H1098">
        <v>17.612369999999999</v>
      </c>
      <c r="I1098">
        <v>18.649159999999998</v>
      </c>
      <c r="J1098">
        <v>19.431270000000001</v>
      </c>
      <c r="K1098">
        <v>21.588609999999999</v>
      </c>
      <c r="L1098">
        <v>22.29252</v>
      </c>
      <c r="M1098">
        <v>21.642309999999998</v>
      </c>
      <c r="N1098">
        <v>19.897680000000001</v>
      </c>
      <c r="O1098">
        <v>21.321909999999999</v>
      </c>
      <c r="P1098">
        <v>18.24043</v>
      </c>
      <c r="Q1098">
        <v>19.72184</v>
      </c>
      <c r="R1098">
        <v>21.127230000000001</v>
      </c>
      <c r="S1098">
        <v>20.828340000000001</v>
      </c>
      <c r="T1098">
        <v>18</v>
      </c>
      <c r="U1098">
        <v>1</v>
      </c>
      <c r="V1098">
        <v>2</v>
      </c>
      <c r="W1098">
        <v>4</v>
      </c>
      <c r="X1098">
        <v>5</v>
      </c>
      <c r="Y1098">
        <v>16</v>
      </c>
      <c r="Z1098">
        <v>5</v>
      </c>
      <c r="AA1098">
        <v>1</v>
      </c>
      <c r="AB1098">
        <v>2</v>
      </c>
      <c r="AC1098">
        <v>0</v>
      </c>
      <c r="AD1098">
        <v>1</v>
      </c>
      <c r="AE1098">
        <v>6</v>
      </c>
      <c r="AF1098">
        <v>3</v>
      </c>
      <c r="AG1098">
        <v>0</v>
      </c>
      <c r="AH1098">
        <v>102.09</v>
      </c>
    </row>
    <row r="1099" spans="1:34">
      <c r="A1099" t="s">
        <v>4623</v>
      </c>
      <c r="B1099" s="5" t="str">
        <f>VLOOKUP(C1099,[1]Sheet1!$C$2:$D$4112,2,FALSE)</f>
        <v>Conserved hypotheticals</v>
      </c>
      <c r="C1099" t="s">
        <v>4626</v>
      </c>
      <c r="D1099" t="s">
        <v>4624</v>
      </c>
      <c r="E1099" t="s">
        <v>4625</v>
      </c>
      <c r="F1099">
        <v>12.026</v>
      </c>
      <c r="G1099">
        <v>41</v>
      </c>
      <c r="H1099">
        <v>19.13823</v>
      </c>
      <c r="I1099">
        <v>20.482289999999999</v>
      </c>
      <c r="J1099">
        <v>18.075199999999999</v>
      </c>
      <c r="K1099">
        <v>18.125509999999998</v>
      </c>
      <c r="L1099">
        <v>17.610790000000001</v>
      </c>
      <c r="M1099">
        <v>18.59104</v>
      </c>
      <c r="N1099">
        <v>19.582149999999999</v>
      </c>
      <c r="O1099">
        <v>18.130990000000001</v>
      </c>
      <c r="P1099">
        <v>19.220610000000001</v>
      </c>
      <c r="Q1099">
        <v>19.043700000000001</v>
      </c>
      <c r="R1099">
        <v>20.606570000000001</v>
      </c>
      <c r="S1099">
        <v>19.026240000000001</v>
      </c>
      <c r="T1099">
        <v>3</v>
      </c>
      <c r="U1099">
        <v>0</v>
      </c>
      <c r="V1099">
        <v>1</v>
      </c>
      <c r="W1099">
        <v>3</v>
      </c>
      <c r="X1099">
        <v>1</v>
      </c>
      <c r="Y1099">
        <v>3</v>
      </c>
      <c r="Z1099">
        <v>1</v>
      </c>
      <c r="AA1099">
        <v>1</v>
      </c>
      <c r="AB1099">
        <v>2</v>
      </c>
      <c r="AC1099">
        <v>0</v>
      </c>
      <c r="AD1099">
        <v>1</v>
      </c>
      <c r="AE1099">
        <v>3</v>
      </c>
      <c r="AF1099">
        <v>2</v>
      </c>
      <c r="AG1099">
        <v>0</v>
      </c>
      <c r="AH1099">
        <v>6.6029999999999998</v>
      </c>
    </row>
    <row r="1100" spans="1:34">
      <c r="A1100" t="s">
        <v>4627</v>
      </c>
      <c r="B1100" s="5" t="str">
        <f>VLOOKUP(C1100,[1]Sheet1!$C$2:$D$4112,2,FALSE)</f>
        <v>Regulatory proteins</v>
      </c>
      <c r="C1100" t="s">
        <v>4630</v>
      </c>
      <c r="D1100" t="s">
        <v>4628</v>
      </c>
      <c r="E1100" t="s">
        <v>4629</v>
      </c>
      <c r="F1100">
        <v>37.936</v>
      </c>
      <c r="G1100">
        <v>71.5</v>
      </c>
      <c r="H1100">
        <v>26.826139999999999</v>
      </c>
      <c r="I1100">
        <v>25.256599999999999</v>
      </c>
      <c r="J1100">
        <v>26.558810000000001</v>
      </c>
      <c r="K1100">
        <v>25.778289999999998</v>
      </c>
      <c r="L1100">
        <v>24.147790000000001</v>
      </c>
      <c r="M1100">
        <v>24.811229999999998</v>
      </c>
      <c r="N1100">
        <v>25.420280000000002</v>
      </c>
      <c r="O1100">
        <v>24.642130000000002</v>
      </c>
      <c r="P1100">
        <v>26.450469999999999</v>
      </c>
      <c r="Q1100">
        <v>25.14207</v>
      </c>
      <c r="R1100">
        <v>24.566050000000001</v>
      </c>
      <c r="S1100">
        <v>22.730029999999999</v>
      </c>
      <c r="T1100">
        <v>18</v>
      </c>
      <c r="U1100">
        <v>4</v>
      </c>
      <c r="V1100">
        <v>5</v>
      </c>
      <c r="W1100">
        <v>10</v>
      </c>
      <c r="X1100">
        <v>10</v>
      </c>
      <c r="Y1100">
        <v>13</v>
      </c>
      <c r="Z1100">
        <v>6</v>
      </c>
      <c r="AA1100">
        <v>5</v>
      </c>
      <c r="AB1100">
        <v>9</v>
      </c>
      <c r="AC1100">
        <v>5</v>
      </c>
      <c r="AD1100">
        <v>7</v>
      </c>
      <c r="AE1100">
        <v>11</v>
      </c>
      <c r="AF1100">
        <v>10</v>
      </c>
      <c r="AG1100">
        <v>0</v>
      </c>
      <c r="AH1100">
        <v>262.49</v>
      </c>
    </row>
    <row r="1101" spans="1:34">
      <c r="A1101" t="s">
        <v>4631</v>
      </c>
      <c r="B1101" s="5" t="str">
        <f>VLOOKUP(C1101,[1]Sheet1!$C$2:$D$4112,2,FALSE)</f>
        <v>Conserved hypotheticals</v>
      </c>
      <c r="C1101" t="s">
        <v>4634</v>
      </c>
      <c r="D1101" t="s">
        <v>4632</v>
      </c>
      <c r="E1101" t="s">
        <v>4633</v>
      </c>
      <c r="F1101">
        <v>35.404000000000003</v>
      </c>
      <c r="G1101">
        <v>18.7</v>
      </c>
      <c r="H1101">
        <v>23.189109999999999</v>
      </c>
      <c r="I1101">
        <v>19.61093</v>
      </c>
      <c r="J1101">
        <v>22.673639999999999</v>
      </c>
      <c r="K1101">
        <v>21.482669999999999</v>
      </c>
      <c r="L1101">
        <v>18.473649999999999</v>
      </c>
      <c r="M1101">
        <v>22.08193</v>
      </c>
      <c r="N1101">
        <v>18.745519999999999</v>
      </c>
      <c r="O1101">
        <v>20.951059999999998</v>
      </c>
      <c r="P1101">
        <v>20.394459999999999</v>
      </c>
      <c r="Q1101">
        <v>20.649920000000002</v>
      </c>
      <c r="R1101">
        <v>17.582650000000001</v>
      </c>
      <c r="S1101">
        <v>20.49755</v>
      </c>
      <c r="T1101">
        <v>4</v>
      </c>
      <c r="U1101">
        <v>2</v>
      </c>
      <c r="V1101">
        <v>0</v>
      </c>
      <c r="W1101">
        <v>2</v>
      </c>
      <c r="X1101">
        <v>3</v>
      </c>
      <c r="Y1101">
        <v>1</v>
      </c>
      <c r="Z1101">
        <v>2</v>
      </c>
      <c r="AA1101">
        <v>0</v>
      </c>
      <c r="AB1101">
        <v>2</v>
      </c>
      <c r="AC1101">
        <v>1</v>
      </c>
      <c r="AD1101">
        <v>2</v>
      </c>
      <c r="AE1101">
        <v>1</v>
      </c>
      <c r="AF1101">
        <v>2</v>
      </c>
      <c r="AG1101">
        <v>0</v>
      </c>
      <c r="AH1101">
        <v>26.469000000000001</v>
      </c>
    </row>
    <row r="1102" spans="1:34">
      <c r="A1102" t="s">
        <v>4635</v>
      </c>
      <c r="B1102" s="5" t="str">
        <f>VLOOKUP(C1102,[1]Sheet1!$C$2:$D$4112,2,FALSE)</f>
        <v>cell wall and cell processes</v>
      </c>
      <c r="C1102" t="s">
        <v>4638</v>
      </c>
      <c r="D1102" t="s">
        <v>4636</v>
      </c>
      <c r="E1102" t="s">
        <v>4637</v>
      </c>
      <c r="F1102">
        <v>37.417999999999999</v>
      </c>
      <c r="G1102">
        <v>54.8</v>
      </c>
      <c r="H1102">
        <v>25.450669999999999</v>
      </c>
      <c r="I1102">
        <v>26.029140000000002</v>
      </c>
      <c r="J1102">
        <v>24.971540000000001</v>
      </c>
      <c r="K1102">
        <v>25.787179999999999</v>
      </c>
      <c r="L1102">
        <v>23.029060000000001</v>
      </c>
      <c r="M1102">
        <v>26.479669999999999</v>
      </c>
      <c r="N1102">
        <v>26.29871</v>
      </c>
      <c r="O1102">
        <v>25.84273</v>
      </c>
      <c r="P1102">
        <v>26.217269999999999</v>
      </c>
      <c r="Q1102">
        <v>26.532699999999998</v>
      </c>
      <c r="R1102">
        <v>26.0611</v>
      </c>
      <c r="S1102">
        <v>23.541090000000001</v>
      </c>
      <c r="T1102">
        <v>15</v>
      </c>
      <c r="U1102">
        <v>10</v>
      </c>
      <c r="V1102">
        <v>9</v>
      </c>
      <c r="W1102">
        <v>11</v>
      </c>
      <c r="X1102">
        <v>10</v>
      </c>
      <c r="Y1102">
        <v>14</v>
      </c>
      <c r="Z1102">
        <v>10</v>
      </c>
      <c r="AA1102">
        <v>9</v>
      </c>
      <c r="AB1102">
        <v>10</v>
      </c>
      <c r="AC1102">
        <v>8</v>
      </c>
      <c r="AD1102">
        <v>10</v>
      </c>
      <c r="AE1102">
        <v>12</v>
      </c>
      <c r="AF1102">
        <v>10</v>
      </c>
      <c r="AG1102">
        <v>0</v>
      </c>
      <c r="AH1102">
        <v>164.98</v>
      </c>
    </row>
    <row r="1103" spans="1:34">
      <c r="A1103" t="s">
        <v>4639</v>
      </c>
      <c r="B1103" s="5" t="str">
        <f>VLOOKUP(C1103,[1]Sheet1!$C$2:$D$4112,2,FALSE)</f>
        <v>intermediary metabolism and respiration</v>
      </c>
      <c r="C1103" t="s">
        <v>4642</v>
      </c>
      <c r="D1103" t="s">
        <v>4640</v>
      </c>
      <c r="E1103" t="s">
        <v>4641</v>
      </c>
      <c r="F1103">
        <v>70.113</v>
      </c>
      <c r="G1103">
        <v>43.9</v>
      </c>
      <c r="H1103">
        <v>23.810880000000001</v>
      </c>
      <c r="I1103">
        <v>22.540310000000002</v>
      </c>
      <c r="J1103">
        <v>23.235880000000002</v>
      </c>
      <c r="K1103">
        <v>22.98836</v>
      </c>
      <c r="L1103">
        <v>22.267510000000001</v>
      </c>
      <c r="M1103">
        <v>23.015650000000001</v>
      </c>
      <c r="N1103">
        <v>21.750990000000002</v>
      </c>
      <c r="O1103">
        <v>23.316590000000001</v>
      </c>
      <c r="P1103">
        <v>22.013449999999999</v>
      </c>
      <c r="Q1103">
        <v>22.689019999999999</v>
      </c>
      <c r="R1103">
        <v>22.4938</v>
      </c>
      <c r="S1103">
        <v>22.297509999999999</v>
      </c>
      <c r="T1103">
        <v>18</v>
      </c>
      <c r="U1103">
        <v>7</v>
      </c>
      <c r="V1103">
        <v>5</v>
      </c>
      <c r="W1103">
        <v>10</v>
      </c>
      <c r="X1103">
        <v>7</v>
      </c>
      <c r="Y1103">
        <v>11</v>
      </c>
      <c r="Z1103">
        <v>8</v>
      </c>
      <c r="AA1103">
        <v>3</v>
      </c>
      <c r="AB1103">
        <v>6</v>
      </c>
      <c r="AC1103">
        <v>6</v>
      </c>
      <c r="AD1103">
        <v>2</v>
      </c>
      <c r="AE1103">
        <v>13</v>
      </c>
      <c r="AF1103">
        <v>8</v>
      </c>
      <c r="AG1103">
        <v>0</v>
      </c>
      <c r="AH1103">
        <v>176.89</v>
      </c>
    </row>
    <row r="1104" spans="1:34">
      <c r="A1104" t="s">
        <v>4643</v>
      </c>
      <c r="B1104" s="5" t="str">
        <f>VLOOKUP(C1104,[1]Sheet1!$C$2:$D$4112,2,FALSE)</f>
        <v>Conserved hypotheticals</v>
      </c>
      <c r="C1104" t="s">
        <v>4646</v>
      </c>
      <c r="D1104" t="s">
        <v>4644</v>
      </c>
      <c r="E1104" t="s">
        <v>4645</v>
      </c>
      <c r="F1104">
        <v>61.383000000000003</v>
      </c>
      <c r="G1104">
        <v>42.6</v>
      </c>
      <c r="H1104">
        <v>25.367830000000001</v>
      </c>
      <c r="I1104">
        <v>22.952300000000001</v>
      </c>
      <c r="J1104">
        <v>23.998259999999998</v>
      </c>
      <c r="K1104">
        <v>24.363389999999999</v>
      </c>
      <c r="L1104">
        <v>21.070450000000001</v>
      </c>
      <c r="M1104">
        <v>24.63522</v>
      </c>
      <c r="N1104">
        <v>22.28678</v>
      </c>
      <c r="O1104">
        <v>23.775549999999999</v>
      </c>
      <c r="P1104">
        <v>22.154399999999999</v>
      </c>
      <c r="Q1104">
        <v>22.468990000000002</v>
      </c>
      <c r="R1104">
        <v>22.689450000000001</v>
      </c>
      <c r="S1104">
        <v>19.0288</v>
      </c>
      <c r="T1104">
        <v>15</v>
      </c>
      <c r="U1104">
        <v>5</v>
      </c>
      <c r="V1104">
        <v>5</v>
      </c>
      <c r="W1104">
        <v>8</v>
      </c>
      <c r="X1104">
        <v>5</v>
      </c>
      <c r="Y1104">
        <v>10</v>
      </c>
      <c r="Z1104">
        <v>6</v>
      </c>
      <c r="AA1104">
        <v>3</v>
      </c>
      <c r="AB1104">
        <v>4</v>
      </c>
      <c r="AC1104">
        <v>2</v>
      </c>
      <c r="AD1104">
        <v>4</v>
      </c>
      <c r="AE1104">
        <v>8</v>
      </c>
      <c r="AF1104">
        <v>1</v>
      </c>
      <c r="AG1104">
        <v>0</v>
      </c>
      <c r="AH1104">
        <v>88.405000000000001</v>
      </c>
    </row>
    <row r="1105" spans="1:34">
      <c r="A1105" t="s">
        <v>4647</v>
      </c>
      <c r="B1105" s="5" t="str">
        <f>VLOOKUP(C1105,[1]Sheet1!$C$2:$D$4112,2,FALSE)</f>
        <v>Conserved hypotheticals</v>
      </c>
      <c r="C1105" t="s">
        <v>4650</v>
      </c>
      <c r="D1105" t="s">
        <v>4648</v>
      </c>
      <c r="E1105" t="s">
        <v>4649</v>
      </c>
      <c r="F1105">
        <v>27.225000000000001</v>
      </c>
      <c r="G1105">
        <v>47.4</v>
      </c>
      <c r="H1105">
        <v>21.68449</v>
      </c>
      <c r="I1105">
        <v>22.32573</v>
      </c>
      <c r="J1105">
        <v>22.137810000000002</v>
      </c>
      <c r="K1105">
        <v>22.159800000000001</v>
      </c>
      <c r="L1105">
        <v>18.600999999999999</v>
      </c>
      <c r="M1105">
        <v>22.60763</v>
      </c>
      <c r="N1105">
        <v>21.82396</v>
      </c>
      <c r="O1105">
        <v>21.762720000000002</v>
      </c>
      <c r="P1105">
        <v>22.408239999999999</v>
      </c>
      <c r="Q1105">
        <v>21.940660000000001</v>
      </c>
      <c r="R1105">
        <v>20.906680000000001</v>
      </c>
      <c r="S1105">
        <v>18.679749999999999</v>
      </c>
      <c r="T1105">
        <v>5</v>
      </c>
      <c r="U1105">
        <v>2</v>
      </c>
      <c r="V1105">
        <v>2</v>
      </c>
      <c r="W1105">
        <v>3</v>
      </c>
      <c r="X1105">
        <v>5</v>
      </c>
      <c r="Y1105">
        <v>0</v>
      </c>
      <c r="Z1105">
        <v>4</v>
      </c>
      <c r="AA1105">
        <v>3</v>
      </c>
      <c r="AB1105">
        <v>3</v>
      </c>
      <c r="AC1105">
        <v>3</v>
      </c>
      <c r="AD1105">
        <v>4</v>
      </c>
      <c r="AE1105">
        <v>4</v>
      </c>
      <c r="AF1105">
        <v>0</v>
      </c>
      <c r="AG1105">
        <v>0</v>
      </c>
      <c r="AH1105">
        <v>20.164000000000001</v>
      </c>
    </row>
    <row r="1106" spans="1:34">
      <c r="A1106" t="s">
        <v>4651</v>
      </c>
      <c r="B1106" s="5" t="str">
        <f>VLOOKUP(C1106,[1]Sheet1!$C$2:$D$4112,2,FALSE)</f>
        <v>Conserved hypotheticals</v>
      </c>
      <c r="C1106" t="s">
        <v>4654</v>
      </c>
      <c r="D1106" t="s">
        <v>4652</v>
      </c>
      <c r="E1106" t="s">
        <v>4653</v>
      </c>
      <c r="F1106">
        <v>47.34</v>
      </c>
      <c r="G1106">
        <v>46.7</v>
      </c>
      <c r="H1106">
        <v>24.504460000000002</v>
      </c>
      <c r="I1106">
        <v>24.644600000000001</v>
      </c>
      <c r="J1106">
        <v>24.404450000000001</v>
      </c>
      <c r="K1106">
        <v>25.75198</v>
      </c>
      <c r="L1106">
        <v>22.527909999999999</v>
      </c>
      <c r="M1106">
        <v>24.133749999999999</v>
      </c>
      <c r="N1106">
        <v>23.79054</v>
      </c>
      <c r="O1106">
        <v>26.083649999999999</v>
      </c>
      <c r="P1106">
        <v>24.540140000000001</v>
      </c>
      <c r="Q1106">
        <v>25.142150000000001</v>
      </c>
      <c r="R1106">
        <v>25.089379999999998</v>
      </c>
      <c r="S1106">
        <v>24.737629999999999</v>
      </c>
      <c r="T1106">
        <v>12</v>
      </c>
      <c r="U1106">
        <v>9</v>
      </c>
      <c r="V1106">
        <v>9</v>
      </c>
      <c r="W1106">
        <v>12</v>
      </c>
      <c r="X1106">
        <v>9</v>
      </c>
      <c r="Y1106">
        <v>10</v>
      </c>
      <c r="Z1106">
        <v>7</v>
      </c>
      <c r="AA1106">
        <v>6</v>
      </c>
      <c r="AB1106">
        <v>5</v>
      </c>
      <c r="AC1106">
        <v>6</v>
      </c>
      <c r="AD1106">
        <v>6</v>
      </c>
      <c r="AE1106">
        <v>9</v>
      </c>
      <c r="AF1106">
        <v>8</v>
      </c>
      <c r="AG1106">
        <v>0</v>
      </c>
      <c r="AH1106">
        <v>103.75</v>
      </c>
    </row>
    <row r="1107" spans="1:34">
      <c r="A1107" t="s">
        <v>4655</v>
      </c>
      <c r="B1107" s="5" t="str">
        <f>VLOOKUP(C1107,[1]Sheet1!$C$2:$D$4112,2,FALSE)</f>
        <v>Regulatory proteins</v>
      </c>
      <c r="C1107" t="s">
        <v>4658</v>
      </c>
      <c r="D1107" t="s">
        <v>4656</v>
      </c>
      <c r="E1107" t="s">
        <v>4657</v>
      </c>
      <c r="F1107">
        <v>12.835000000000001</v>
      </c>
      <c r="G1107">
        <v>76.7</v>
      </c>
      <c r="H1107">
        <v>22.861270000000001</v>
      </c>
      <c r="I1107">
        <v>23.218419999999998</v>
      </c>
      <c r="J1107">
        <v>18.44829</v>
      </c>
      <c r="K1107">
        <v>22.70618</v>
      </c>
      <c r="L1107">
        <v>19.775410000000001</v>
      </c>
      <c r="M1107">
        <v>23.91534</v>
      </c>
      <c r="N1107">
        <v>20.768660000000001</v>
      </c>
      <c r="O1107">
        <v>24.07912</v>
      </c>
      <c r="P1107">
        <v>19.971299999999999</v>
      </c>
      <c r="Q1107">
        <v>24.103580000000001</v>
      </c>
      <c r="R1107">
        <v>22.27392</v>
      </c>
      <c r="S1107">
        <v>19.923190000000002</v>
      </c>
      <c r="T1107">
        <v>4</v>
      </c>
      <c r="U1107">
        <v>3</v>
      </c>
      <c r="V1107">
        <v>3</v>
      </c>
      <c r="W1107">
        <v>2</v>
      </c>
      <c r="X1107">
        <v>3</v>
      </c>
      <c r="Y1107">
        <v>3</v>
      </c>
      <c r="Z1107">
        <v>2</v>
      </c>
      <c r="AA1107">
        <v>2</v>
      </c>
      <c r="AB1107">
        <v>2</v>
      </c>
      <c r="AC1107">
        <v>1</v>
      </c>
      <c r="AD1107">
        <v>2</v>
      </c>
      <c r="AE1107">
        <v>3</v>
      </c>
      <c r="AF1107">
        <v>1</v>
      </c>
      <c r="AG1107">
        <v>0</v>
      </c>
      <c r="AH1107">
        <v>91.198999999999998</v>
      </c>
    </row>
    <row r="1108" spans="1:34">
      <c r="A1108" t="s">
        <v>4659</v>
      </c>
      <c r="B1108" s="5" t="str">
        <f>VLOOKUP(C1108,[1]Sheet1!$C$2:$D$4112,2,FALSE)</f>
        <v>information pathways</v>
      </c>
      <c r="C1108" t="s">
        <v>4662</v>
      </c>
      <c r="D1108" t="s">
        <v>4660</v>
      </c>
      <c r="E1108" t="s">
        <v>4661</v>
      </c>
      <c r="F1108">
        <v>97.819000000000003</v>
      </c>
      <c r="G1108">
        <v>28.1</v>
      </c>
      <c r="H1108">
        <v>25.305289999999999</v>
      </c>
      <c r="I1108">
        <v>24.631340000000002</v>
      </c>
      <c r="J1108">
        <v>24.727910000000001</v>
      </c>
      <c r="K1108">
        <v>25.07075</v>
      </c>
      <c r="L1108">
        <v>19.863299999999999</v>
      </c>
      <c r="M1108">
        <v>24.7453</v>
      </c>
      <c r="N1108">
        <v>23.40419</v>
      </c>
      <c r="O1108">
        <v>24.4224</v>
      </c>
      <c r="P1108">
        <v>25.402170000000002</v>
      </c>
      <c r="Q1108">
        <v>23.916519999999998</v>
      </c>
      <c r="R1108">
        <v>23.771830000000001</v>
      </c>
      <c r="S1108">
        <v>22.306999999999999</v>
      </c>
      <c r="T1108">
        <v>15</v>
      </c>
      <c r="U1108">
        <v>7</v>
      </c>
      <c r="V1108">
        <v>6</v>
      </c>
      <c r="W1108">
        <v>7</v>
      </c>
      <c r="X1108">
        <v>8</v>
      </c>
      <c r="Y1108">
        <v>8</v>
      </c>
      <c r="Z1108">
        <v>9</v>
      </c>
      <c r="AA1108">
        <v>3</v>
      </c>
      <c r="AB1108">
        <v>7</v>
      </c>
      <c r="AC1108">
        <v>5</v>
      </c>
      <c r="AD1108">
        <v>5</v>
      </c>
      <c r="AE1108">
        <v>8</v>
      </c>
      <c r="AF1108">
        <v>9</v>
      </c>
      <c r="AG1108">
        <v>0</v>
      </c>
      <c r="AH1108">
        <v>149.22</v>
      </c>
    </row>
    <row r="1109" spans="1:34">
      <c r="A1109" t="s">
        <v>4663</v>
      </c>
      <c r="B1109" s="5" t="str">
        <f>VLOOKUP(C1109,[1]Sheet1!$C$2:$D$4112,2,FALSE)</f>
        <v>intermediary metabolism and respiration</v>
      </c>
      <c r="C1109" t="s">
        <v>4666</v>
      </c>
      <c r="D1109" t="s">
        <v>4664</v>
      </c>
      <c r="E1109" t="s">
        <v>4665</v>
      </c>
      <c r="F1109">
        <v>40.143000000000001</v>
      </c>
      <c r="G1109">
        <v>53.6</v>
      </c>
      <c r="H1109">
        <v>24.257750000000001</v>
      </c>
      <c r="I1109">
        <v>23.75705</v>
      </c>
      <c r="J1109">
        <v>24.592410000000001</v>
      </c>
      <c r="K1109">
        <v>24.944140000000001</v>
      </c>
      <c r="L1109">
        <v>21.899660000000001</v>
      </c>
      <c r="M1109">
        <v>24.951450000000001</v>
      </c>
      <c r="N1109">
        <v>23.047999999999998</v>
      </c>
      <c r="O1109">
        <v>24.3688</v>
      </c>
      <c r="P1109">
        <v>23.968859999999999</v>
      </c>
      <c r="Q1109">
        <v>23.91095</v>
      </c>
      <c r="R1109">
        <v>23.51857</v>
      </c>
      <c r="S1109">
        <v>22.970289999999999</v>
      </c>
      <c r="T1109">
        <v>13</v>
      </c>
      <c r="U1109">
        <v>5</v>
      </c>
      <c r="V1109">
        <v>7</v>
      </c>
      <c r="W1109">
        <v>9</v>
      </c>
      <c r="X1109">
        <v>7</v>
      </c>
      <c r="Y1109">
        <v>7</v>
      </c>
      <c r="Z1109">
        <v>6</v>
      </c>
      <c r="AA1109">
        <v>5</v>
      </c>
      <c r="AB1109">
        <v>5</v>
      </c>
      <c r="AC1109">
        <v>4</v>
      </c>
      <c r="AD1109">
        <v>6</v>
      </c>
      <c r="AE1109">
        <v>10</v>
      </c>
      <c r="AF1109">
        <v>8</v>
      </c>
      <c r="AG1109">
        <v>0</v>
      </c>
      <c r="AH1109">
        <v>190.86</v>
      </c>
    </row>
    <row r="1110" spans="1:34">
      <c r="A1110" t="s">
        <v>4667</v>
      </c>
      <c r="B1110" s="5" t="str">
        <f>VLOOKUP(C1110,[1]Sheet1!$C$2:$D$4112,2,FALSE)</f>
        <v>intermediary metabolism and respiration</v>
      </c>
      <c r="C1110" t="s">
        <v>4670</v>
      </c>
      <c r="D1110" t="s">
        <v>4668</v>
      </c>
      <c r="E1110" t="s">
        <v>4669</v>
      </c>
      <c r="F1110">
        <v>23.54</v>
      </c>
      <c r="G1110">
        <v>62.1</v>
      </c>
      <c r="H1110">
        <v>27.139849999999999</v>
      </c>
      <c r="I1110">
        <v>27.09628</v>
      </c>
      <c r="J1110">
        <v>26.70345</v>
      </c>
      <c r="K1110">
        <v>26.215710000000001</v>
      </c>
      <c r="L1110">
        <v>22.565259999999999</v>
      </c>
      <c r="M1110">
        <v>26.951599999999999</v>
      </c>
      <c r="N1110">
        <v>26.522110000000001</v>
      </c>
      <c r="O1110">
        <v>27.359590000000001</v>
      </c>
      <c r="P1110">
        <v>26.78369</v>
      </c>
      <c r="Q1110">
        <v>27.56202</v>
      </c>
      <c r="R1110">
        <v>26.809799999999999</v>
      </c>
      <c r="S1110">
        <v>25.452999999999999</v>
      </c>
      <c r="T1110">
        <v>9</v>
      </c>
      <c r="U1110">
        <v>7</v>
      </c>
      <c r="V1110">
        <v>4</v>
      </c>
      <c r="W1110">
        <v>7</v>
      </c>
      <c r="X1110">
        <v>8</v>
      </c>
      <c r="Y1110">
        <v>7</v>
      </c>
      <c r="Z1110">
        <v>7</v>
      </c>
      <c r="AA1110">
        <v>3</v>
      </c>
      <c r="AB1110">
        <v>8</v>
      </c>
      <c r="AC1110">
        <v>5</v>
      </c>
      <c r="AD1110">
        <v>6</v>
      </c>
      <c r="AE1110">
        <v>6</v>
      </c>
      <c r="AF1110">
        <v>5</v>
      </c>
      <c r="AG1110">
        <v>0</v>
      </c>
      <c r="AH1110">
        <v>242.64</v>
      </c>
    </row>
    <row r="1111" spans="1:34">
      <c r="A1111" t="s">
        <v>4671</v>
      </c>
      <c r="B1111" s="5" t="str">
        <f>VLOOKUP(C1111,[1]Sheet1!$C$2:$D$4112,2,FALSE)</f>
        <v>Conserved hypotheticals</v>
      </c>
      <c r="C1111" t="s">
        <v>4674</v>
      </c>
      <c r="D1111" t="s">
        <v>4672</v>
      </c>
      <c r="E1111" t="s">
        <v>4673</v>
      </c>
      <c r="F1111">
        <v>23.035</v>
      </c>
      <c r="G1111">
        <v>39.1</v>
      </c>
      <c r="H1111">
        <v>25.87462</v>
      </c>
      <c r="I1111">
        <v>19.813549999999999</v>
      </c>
      <c r="J1111">
        <v>25.588380000000001</v>
      </c>
      <c r="K1111">
        <v>24.247350000000001</v>
      </c>
      <c r="L1111">
        <v>25.863060000000001</v>
      </c>
      <c r="M1111">
        <v>24.52815</v>
      </c>
      <c r="N1111">
        <v>24.473330000000001</v>
      </c>
      <c r="O1111">
        <v>24.034559999999999</v>
      </c>
      <c r="P1111">
        <v>25.092770000000002</v>
      </c>
      <c r="Q1111">
        <v>24.818069999999999</v>
      </c>
      <c r="R1111">
        <v>22.854620000000001</v>
      </c>
      <c r="S1111">
        <v>22.676200000000001</v>
      </c>
      <c r="T1111">
        <v>5</v>
      </c>
      <c r="U1111">
        <v>3</v>
      </c>
      <c r="V1111">
        <v>1</v>
      </c>
      <c r="W1111">
        <v>3</v>
      </c>
      <c r="X1111">
        <v>4</v>
      </c>
      <c r="Y1111">
        <v>3</v>
      </c>
      <c r="Z1111">
        <v>4</v>
      </c>
      <c r="AA1111">
        <v>2</v>
      </c>
      <c r="AB1111">
        <v>1</v>
      </c>
      <c r="AC1111">
        <v>1</v>
      </c>
      <c r="AD1111">
        <v>1</v>
      </c>
      <c r="AE1111">
        <v>5</v>
      </c>
      <c r="AF1111">
        <v>2</v>
      </c>
      <c r="AG1111">
        <v>0</v>
      </c>
      <c r="AH1111">
        <v>55.930999999999997</v>
      </c>
    </row>
    <row r="1112" spans="1:34">
      <c r="A1112" t="s">
        <v>4675</v>
      </c>
      <c r="B1112" s="5" t="str">
        <f>VLOOKUP(C1112,[1]Sheet1!$C$2:$D$4112,2,FALSE)</f>
        <v>intermediary metabolism and respiration</v>
      </c>
      <c r="C1112" t="s">
        <v>4678</v>
      </c>
      <c r="D1112" t="s">
        <v>4676</v>
      </c>
      <c r="E1112" t="s">
        <v>4677</v>
      </c>
      <c r="F1112">
        <v>176.8</v>
      </c>
      <c r="G1112">
        <v>34.4</v>
      </c>
      <c r="H1112">
        <v>25.340309999999999</v>
      </c>
      <c r="I1112">
        <v>24.818850000000001</v>
      </c>
      <c r="J1112">
        <v>25.919139999999999</v>
      </c>
      <c r="K1112">
        <v>26.041869999999999</v>
      </c>
      <c r="L1112">
        <v>22.47241</v>
      </c>
      <c r="M1112">
        <v>25.180820000000001</v>
      </c>
      <c r="N1112">
        <v>24.18609</v>
      </c>
      <c r="O1112">
        <v>25.339089999999999</v>
      </c>
      <c r="P1112">
        <v>25.010649999999998</v>
      </c>
      <c r="Q1112">
        <v>23.969570000000001</v>
      </c>
      <c r="R1112">
        <v>24.76699</v>
      </c>
      <c r="S1112">
        <v>25.031580000000002</v>
      </c>
      <c r="T1112">
        <v>36</v>
      </c>
      <c r="U1112">
        <v>9</v>
      </c>
      <c r="V1112">
        <v>14</v>
      </c>
      <c r="W1112">
        <v>21</v>
      </c>
      <c r="X1112">
        <v>21</v>
      </c>
      <c r="Y1112">
        <v>14</v>
      </c>
      <c r="Z1112">
        <v>19</v>
      </c>
      <c r="AA1112">
        <v>7</v>
      </c>
      <c r="AB1112">
        <v>14</v>
      </c>
      <c r="AC1112">
        <v>11</v>
      </c>
      <c r="AD1112">
        <v>5</v>
      </c>
      <c r="AE1112">
        <v>20</v>
      </c>
      <c r="AF1112">
        <v>13</v>
      </c>
      <c r="AG1112">
        <v>0</v>
      </c>
      <c r="AH1112">
        <v>264.07</v>
      </c>
    </row>
    <row r="1113" spans="1:34">
      <c r="A1113" t="s">
        <v>4679</v>
      </c>
      <c r="B1113" s="5" t="str">
        <f>VLOOKUP(C1113,[1]Sheet1!$C$2:$D$4112,2,FALSE)</f>
        <v>lipid metabolism</v>
      </c>
      <c r="C1113" t="s">
        <v>4682</v>
      </c>
      <c r="D1113" t="s">
        <v>4680</v>
      </c>
      <c r="E1113" t="s">
        <v>4681</v>
      </c>
      <c r="F1113">
        <v>52.308999999999997</v>
      </c>
      <c r="G1113">
        <v>20.399999999999999</v>
      </c>
      <c r="H1113">
        <v>22.846979999999999</v>
      </c>
      <c r="I1113">
        <v>22.586849999999998</v>
      </c>
      <c r="J1113">
        <v>24.101009999999999</v>
      </c>
      <c r="K1113">
        <v>22.33971</v>
      </c>
      <c r="L1113">
        <v>18.160430000000002</v>
      </c>
      <c r="M1113">
        <v>22.595600000000001</v>
      </c>
      <c r="N1113">
        <v>22.409939999999999</v>
      </c>
      <c r="O1113">
        <v>19.571200000000001</v>
      </c>
      <c r="P1113">
        <v>19.067460000000001</v>
      </c>
      <c r="Q1113">
        <v>21.306629999999998</v>
      </c>
      <c r="R1113">
        <v>22.736180000000001</v>
      </c>
      <c r="S1113">
        <v>21.907160000000001</v>
      </c>
      <c r="T1113">
        <v>6</v>
      </c>
      <c r="U1113">
        <v>2</v>
      </c>
      <c r="V1113">
        <v>3</v>
      </c>
      <c r="W1113">
        <v>2</v>
      </c>
      <c r="X1113">
        <v>2</v>
      </c>
      <c r="Y1113">
        <v>2</v>
      </c>
      <c r="Z1113">
        <v>3</v>
      </c>
      <c r="AA1113">
        <v>2</v>
      </c>
      <c r="AB1113">
        <v>2</v>
      </c>
      <c r="AC1113">
        <v>1</v>
      </c>
      <c r="AD1113">
        <v>3</v>
      </c>
      <c r="AE1113">
        <v>5</v>
      </c>
      <c r="AF1113">
        <v>2</v>
      </c>
      <c r="AG1113">
        <v>0</v>
      </c>
      <c r="AH1113">
        <v>58.002000000000002</v>
      </c>
    </row>
    <row r="1114" spans="1:34">
      <c r="A1114" t="s">
        <v>4683</v>
      </c>
      <c r="B1114" s="5" t="str">
        <f>VLOOKUP(C1114,[1]Sheet1!$C$2:$D$4112,2,FALSE)</f>
        <v>intermediary metabolism and respiration</v>
      </c>
      <c r="C1114" t="s">
        <v>4686</v>
      </c>
      <c r="D1114" t="s">
        <v>4684</v>
      </c>
      <c r="E1114" t="s">
        <v>4685</v>
      </c>
      <c r="F1114">
        <v>41.850999999999999</v>
      </c>
      <c r="G1114">
        <v>28.4</v>
      </c>
      <c r="H1114">
        <v>23.076709999999999</v>
      </c>
      <c r="I1114">
        <v>22.323139999999999</v>
      </c>
      <c r="J1114">
        <v>24.415710000000001</v>
      </c>
      <c r="K1114">
        <v>24.097079999999998</v>
      </c>
      <c r="L1114">
        <v>18.14134</v>
      </c>
      <c r="M1114">
        <v>23.045870000000001</v>
      </c>
      <c r="N1114">
        <v>20.267900000000001</v>
      </c>
      <c r="O1114">
        <v>23.946909999999999</v>
      </c>
      <c r="P1114">
        <v>22.783049999999999</v>
      </c>
      <c r="Q1114">
        <v>22.928609999999999</v>
      </c>
      <c r="R1114">
        <v>22.258649999999999</v>
      </c>
      <c r="S1114">
        <v>22.542249999999999</v>
      </c>
      <c r="T1114">
        <v>6</v>
      </c>
      <c r="U1114">
        <v>3</v>
      </c>
      <c r="V1114">
        <v>3</v>
      </c>
      <c r="W1114">
        <v>3</v>
      </c>
      <c r="X1114">
        <v>3</v>
      </c>
      <c r="Y1114">
        <v>1</v>
      </c>
      <c r="Z1114">
        <v>5</v>
      </c>
      <c r="AA1114">
        <v>0</v>
      </c>
      <c r="AB1114">
        <v>3</v>
      </c>
      <c r="AC1114">
        <v>3</v>
      </c>
      <c r="AD1114">
        <v>3</v>
      </c>
      <c r="AE1114">
        <v>5</v>
      </c>
      <c r="AF1114">
        <v>4</v>
      </c>
      <c r="AG1114">
        <v>0</v>
      </c>
      <c r="AH1114">
        <v>50.613999999999997</v>
      </c>
    </row>
    <row r="1115" spans="1:34">
      <c r="A1115" t="s">
        <v>4687</v>
      </c>
      <c r="B1115" s="5" t="str">
        <f>VLOOKUP(C1115,[1]Sheet1!$C$2:$D$4112,2,FALSE)</f>
        <v>cell wall and cell processes</v>
      </c>
      <c r="C1115" t="s">
        <v>4690</v>
      </c>
      <c r="D1115" t="s">
        <v>4688</v>
      </c>
      <c r="E1115" t="s">
        <v>4689</v>
      </c>
      <c r="F1115">
        <v>32.335999999999999</v>
      </c>
      <c r="G1115">
        <v>11.1</v>
      </c>
      <c r="H1115">
        <v>24.580670000000001</v>
      </c>
      <c r="I1115">
        <v>18.015709999999999</v>
      </c>
      <c r="J1115">
        <v>25.570340000000002</v>
      </c>
      <c r="K1115">
        <v>23.348140000000001</v>
      </c>
      <c r="L1115">
        <v>19.864180000000001</v>
      </c>
      <c r="M1115">
        <v>22.346489999999999</v>
      </c>
      <c r="N1115">
        <v>19.750689999999999</v>
      </c>
      <c r="O1115">
        <v>21.467970000000001</v>
      </c>
      <c r="P1115">
        <v>23.92361</v>
      </c>
      <c r="Q1115">
        <v>19.258209999999998</v>
      </c>
      <c r="R1115">
        <v>21.095199999999998</v>
      </c>
      <c r="S1115">
        <v>18.41001</v>
      </c>
      <c r="T1115">
        <v>2</v>
      </c>
      <c r="U1115">
        <v>2</v>
      </c>
      <c r="V1115">
        <v>1</v>
      </c>
      <c r="W1115">
        <v>2</v>
      </c>
      <c r="X1115">
        <v>2</v>
      </c>
      <c r="Y1115">
        <v>0</v>
      </c>
      <c r="Z1115">
        <v>2</v>
      </c>
      <c r="AA1115">
        <v>0</v>
      </c>
      <c r="AB1115">
        <v>2</v>
      </c>
      <c r="AC1115">
        <v>2</v>
      </c>
      <c r="AD1115">
        <v>1</v>
      </c>
      <c r="AE1115">
        <v>2</v>
      </c>
      <c r="AF1115">
        <v>1</v>
      </c>
      <c r="AG1115">
        <v>0</v>
      </c>
      <c r="AH1115">
        <v>19.959</v>
      </c>
    </row>
    <row r="1116" spans="1:34">
      <c r="A1116" t="s">
        <v>4691</v>
      </c>
      <c r="B1116" s="5" t="str">
        <f>VLOOKUP(C1116,[1]Sheet1!$C$2:$D$4112,2,FALSE)</f>
        <v>intermediary metabolism and respiration</v>
      </c>
      <c r="C1116" t="s">
        <v>4694</v>
      </c>
      <c r="D1116" t="s">
        <v>4692</v>
      </c>
      <c r="E1116" t="s">
        <v>4693</v>
      </c>
      <c r="F1116">
        <v>28.885000000000002</v>
      </c>
      <c r="G1116">
        <v>53.1</v>
      </c>
      <c r="H1116">
        <v>20.651230000000002</v>
      </c>
      <c r="I1116">
        <v>21.519939999999998</v>
      </c>
      <c r="J1116">
        <v>20.57985</v>
      </c>
      <c r="K1116">
        <v>21.486260000000001</v>
      </c>
      <c r="L1116">
        <v>20.713640000000002</v>
      </c>
      <c r="M1116">
        <v>21.838840000000001</v>
      </c>
      <c r="N1116">
        <v>21.171690000000002</v>
      </c>
      <c r="O1116">
        <v>20.965150000000001</v>
      </c>
      <c r="P1116">
        <v>20.042179999999998</v>
      </c>
      <c r="Q1116">
        <v>19.289629999999999</v>
      </c>
      <c r="R1116">
        <v>22.469830000000002</v>
      </c>
      <c r="S1116">
        <v>21.28218</v>
      </c>
      <c r="T1116">
        <v>9</v>
      </c>
      <c r="U1116">
        <v>2</v>
      </c>
      <c r="V1116">
        <v>3</v>
      </c>
      <c r="W1116">
        <v>3</v>
      </c>
      <c r="X1116">
        <v>3</v>
      </c>
      <c r="Y1116">
        <v>7</v>
      </c>
      <c r="Z1116">
        <v>3</v>
      </c>
      <c r="AA1116">
        <v>1</v>
      </c>
      <c r="AB1116">
        <v>3</v>
      </c>
      <c r="AC1116">
        <v>2</v>
      </c>
      <c r="AD1116">
        <v>1</v>
      </c>
      <c r="AE1116">
        <v>6</v>
      </c>
      <c r="AF1116">
        <v>5</v>
      </c>
      <c r="AG1116">
        <v>0</v>
      </c>
      <c r="AH1116">
        <v>52.755000000000003</v>
      </c>
    </row>
    <row r="1117" spans="1:34">
      <c r="A1117" t="s">
        <v>4695</v>
      </c>
      <c r="B1117" s="5" t="str">
        <f>VLOOKUP(C1117,[1]Sheet1!$C$2:$D$4112,2,FALSE)</f>
        <v>cell wall and cell processes</v>
      </c>
      <c r="C1117" t="s">
        <v>4698</v>
      </c>
      <c r="D1117" t="s">
        <v>4696</v>
      </c>
      <c r="E1117" t="s">
        <v>4697</v>
      </c>
      <c r="F1117">
        <v>115.72</v>
      </c>
      <c r="G1117">
        <v>17.100000000000001</v>
      </c>
      <c r="H1117">
        <v>23.302710000000001</v>
      </c>
      <c r="I1117">
        <v>22.860199999999999</v>
      </c>
      <c r="J1117">
        <v>24.246479999999998</v>
      </c>
      <c r="K1117">
        <v>23.275259999999999</v>
      </c>
      <c r="L1117">
        <v>21.441310000000001</v>
      </c>
      <c r="M1117">
        <v>22.406839999999999</v>
      </c>
      <c r="N1117">
        <v>22.668199999999999</v>
      </c>
      <c r="O1117">
        <v>22.336829999999999</v>
      </c>
      <c r="P1117">
        <v>22.89547</v>
      </c>
      <c r="Q1117">
        <v>21.675339999999998</v>
      </c>
      <c r="R1117">
        <v>22.938120000000001</v>
      </c>
      <c r="S1117">
        <v>24.016649999999998</v>
      </c>
      <c r="T1117">
        <v>10</v>
      </c>
      <c r="U1117">
        <v>5</v>
      </c>
      <c r="V1117">
        <v>3</v>
      </c>
      <c r="W1117">
        <v>4</v>
      </c>
      <c r="X1117">
        <v>10</v>
      </c>
      <c r="Y1117">
        <v>6</v>
      </c>
      <c r="Z1117">
        <v>7</v>
      </c>
      <c r="AA1117">
        <v>3</v>
      </c>
      <c r="AB1117">
        <v>4</v>
      </c>
      <c r="AC1117">
        <v>2</v>
      </c>
      <c r="AD1117">
        <v>3</v>
      </c>
      <c r="AE1117">
        <v>5</v>
      </c>
      <c r="AF1117">
        <v>2</v>
      </c>
      <c r="AG1117">
        <v>0</v>
      </c>
      <c r="AH1117">
        <v>132.53</v>
      </c>
    </row>
    <row r="1118" spans="1:34">
      <c r="A1118" t="s">
        <v>4699</v>
      </c>
      <c r="B1118" s="5" t="str">
        <f>VLOOKUP(C1118,[1]Sheet1!$C$2:$D$4112,2,FALSE)</f>
        <v>lipid metabolism</v>
      </c>
      <c r="C1118" t="s">
        <v>4702</v>
      </c>
      <c r="D1118" t="s">
        <v>4700</v>
      </c>
      <c r="E1118" t="s">
        <v>4701</v>
      </c>
      <c r="F1118">
        <v>56.679000000000002</v>
      </c>
      <c r="G1118">
        <v>30.7</v>
      </c>
      <c r="H1118">
        <v>24.142029999999998</v>
      </c>
      <c r="I1118">
        <v>24.95899</v>
      </c>
      <c r="J1118">
        <v>24.52337</v>
      </c>
      <c r="K1118">
        <v>23.96754</v>
      </c>
      <c r="L1118">
        <v>22.02337</v>
      </c>
      <c r="M1118">
        <v>24.181920000000002</v>
      </c>
      <c r="N1118">
        <v>23.40691</v>
      </c>
      <c r="O1118">
        <v>23.11843</v>
      </c>
      <c r="P1118">
        <v>23.636220000000002</v>
      </c>
      <c r="Q1118">
        <v>23.219139999999999</v>
      </c>
      <c r="R1118">
        <v>22.852989999999998</v>
      </c>
      <c r="S1118">
        <v>22.105180000000001</v>
      </c>
      <c r="T1118">
        <v>10</v>
      </c>
      <c r="U1118">
        <v>5</v>
      </c>
      <c r="V1118">
        <v>4</v>
      </c>
      <c r="W1118">
        <v>6</v>
      </c>
      <c r="X1118">
        <v>4</v>
      </c>
      <c r="Y1118">
        <v>7</v>
      </c>
      <c r="Z1118">
        <v>6</v>
      </c>
      <c r="AA1118">
        <v>3</v>
      </c>
      <c r="AB1118">
        <v>4</v>
      </c>
      <c r="AC1118">
        <v>3</v>
      </c>
      <c r="AD1118">
        <v>3</v>
      </c>
      <c r="AE1118">
        <v>8</v>
      </c>
      <c r="AF1118">
        <v>3</v>
      </c>
      <c r="AG1118">
        <v>0</v>
      </c>
      <c r="AH1118">
        <v>66.989999999999995</v>
      </c>
    </row>
    <row r="1119" spans="1:34">
      <c r="A1119" t="s">
        <v>4703</v>
      </c>
      <c r="B1119" s="5" t="str">
        <f>VLOOKUP(C1119,[1]Sheet1!$C$2:$D$4112,2,FALSE)</f>
        <v>cell wall and cell processes</v>
      </c>
      <c r="C1119" t="s">
        <v>4706</v>
      </c>
      <c r="D1119" t="s">
        <v>4704</v>
      </c>
      <c r="E1119" t="s">
        <v>4705</v>
      </c>
      <c r="F1119">
        <v>68.709000000000003</v>
      </c>
      <c r="G1119">
        <v>15.8</v>
      </c>
      <c r="H1119">
        <v>20.85688</v>
      </c>
      <c r="I1119">
        <v>21.189969999999999</v>
      </c>
      <c r="J1119">
        <v>21.217089999999999</v>
      </c>
      <c r="K1119">
        <v>22.16113</v>
      </c>
      <c r="L1119">
        <v>19.33042</v>
      </c>
      <c r="M1119">
        <v>22.34873</v>
      </c>
      <c r="N1119">
        <v>19.476400000000002</v>
      </c>
      <c r="O1119">
        <v>21.29205</v>
      </c>
      <c r="P1119">
        <v>19.849969999999999</v>
      </c>
      <c r="Q1119">
        <v>20.93805</v>
      </c>
      <c r="R1119">
        <v>21.17493</v>
      </c>
      <c r="S1119">
        <v>18.737279999999998</v>
      </c>
      <c r="T1119">
        <v>6</v>
      </c>
      <c r="U1119">
        <v>2</v>
      </c>
      <c r="V1119">
        <v>2</v>
      </c>
      <c r="W1119">
        <v>3</v>
      </c>
      <c r="X1119">
        <v>3</v>
      </c>
      <c r="Y1119">
        <v>2</v>
      </c>
      <c r="Z1119">
        <v>5</v>
      </c>
      <c r="AA1119">
        <v>1</v>
      </c>
      <c r="AB1119">
        <v>2</v>
      </c>
      <c r="AC1119">
        <v>1</v>
      </c>
      <c r="AD1119">
        <v>2</v>
      </c>
      <c r="AE1119">
        <v>2</v>
      </c>
      <c r="AF1119">
        <v>0</v>
      </c>
      <c r="AG1119">
        <v>0</v>
      </c>
      <c r="AH1119">
        <v>16.562000000000001</v>
      </c>
    </row>
    <row r="1120" spans="1:34">
      <c r="A1120" t="s">
        <v>4707</v>
      </c>
      <c r="B1120" s="5" t="str">
        <f>VLOOKUP(C1120,[1]Sheet1!$C$2:$D$4112,2,FALSE)</f>
        <v>cell wall and cell processes</v>
      </c>
      <c r="C1120" t="s">
        <v>4710</v>
      </c>
      <c r="D1120" t="s">
        <v>4708</v>
      </c>
      <c r="E1120" t="s">
        <v>4709</v>
      </c>
      <c r="F1120">
        <v>43.365000000000002</v>
      </c>
      <c r="G1120">
        <v>21.1</v>
      </c>
      <c r="H1120">
        <v>20.98461</v>
      </c>
      <c r="I1120">
        <v>21.829270000000001</v>
      </c>
      <c r="J1120">
        <v>21.009150000000002</v>
      </c>
      <c r="K1120">
        <v>21.153939999999999</v>
      </c>
      <c r="L1120">
        <v>20.61666</v>
      </c>
      <c r="M1120">
        <v>22.044799999999999</v>
      </c>
      <c r="N1120">
        <v>21.310860000000002</v>
      </c>
      <c r="O1120">
        <v>21.00292</v>
      </c>
      <c r="P1120">
        <v>20.362390000000001</v>
      </c>
      <c r="Q1120">
        <v>20.340820000000001</v>
      </c>
      <c r="R1120">
        <v>21.36608</v>
      </c>
      <c r="S1120">
        <v>18.8293</v>
      </c>
      <c r="T1120">
        <v>7</v>
      </c>
      <c r="U1120">
        <v>4</v>
      </c>
      <c r="V1120">
        <v>4</v>
      </c>
      <c r="W1120">
        <v>4</v>
      </c>
      <c r="X1120">
        <v>4</v>
      </c>
      <c r="Y1120">
        <v>6</v>
      </c>
      <c r="Z1120">
        <v>3</v>
      </c>
      <c r="AA1120">
        <v>2</v>
      </c>
      <c r="AB1120">
        <v>3</v>
      </c>
      <c r="AC1120">
        <v>3</v>
      </c>
      <c r="AD1120">
        <v>4</v>
      </c>
      <c r="AE1120">
        <v>6</v>
      </c>
      <c r="AF1120">
        <v>1</v>
      </c>
      <c r="AG1120">
        <v>0</v>
      </c>
      <c r="AH1120">
        <v>18.663</v>
      </c>
    </row>
    <row r="1121" spans="1:34">
      <c r="A1121" t="s">
        <v>4711</v>
      </c>
      <c r="B1121" s="5" t="str">
        <f>VLOOKUP(C1121,[1]Sheet1!$C$2:$D$4112,2,FALSE)</f>
        <v>lipid metabolism</v>
      </c>
      <c r="C1121" t="s">
        <v>4714</v>
      </c>
      <c r="D1121" t="s">
        <v>4712</v>
      </c>
      <c r="E1121" t="s">
        <v>4713</v>
      </c>
      <c r="F1121">
        <v>326.25</v>
      </c>
      <c r="G1121">
        <v>36.1</v>
      </c>
      <c r="H1121">
        <v>25.75348</v>
      </c>
      <c r="I1121">
        <v>26.238849999999999</v>
      </c>
      <c r="J1121">
        <v>25.90935</v>
      </c>
      <c r="K1121">
        <v>27.193380000000001</v>
      </c>
      <c r="L1121">
        <v>22.920850000000002</v>
      </c>
      <c r="M1121">
        <v>26.189260000000001</v>
      </c>
      <c r="N1121">
        <v>24.297260000000001</v>
      </c>
      <c r="O1121">
        <v>25.84919</v>
      </c>
      <c r="P1121">
        <v>25.927890000000001</v>
      </c>
      <c r="Q1121">
        <v>25.233450000000001</v>
      </c>
      <c r="R1121">
        <v>26.20533</v>
      </c>
      <c r="S1121">
        <v>26.472370000000002</v>
      </c>
      <c r="T1121">
        <v>64</v>
      </c>
      <c r="U1121">
        <v>20</v>
      </c>
      <c r="V1121">
        <v>29</v>
      </c>
      <c r="W1121">
        <v>33</v>
      </c>
      <c r="X1121">
        <v>31</v>
      </c>
      <c r="Y1121">
        <v>31</v>
      </c>
      <c r="Z1121">
        <v>29</v>
      </c>
      <c r="AA1121">
        <v>12</v>
      </c>
      <c r="AB1121">
        <v>23</v>
      </c>
      <c r="AC1121">
        <v>27</v>
      </c>
      <c r="AD1121">
        <v>19</v>
      </c>
      <c r="AE1121">
        <v>44</v>
      </c>
      <c r="AF1121">
        <v>43</v>
      </c>
      <c r="AG1121">
        <v>0</v>
      </c>
      <c r="AH1121">
        <v>323.31</v>
      </c>
    </row>
    <row r="1122" spans="1:34">
      <c r="A1122" t="s">
        <v>4715</v>
      </c>
      <c r="B1122" s="5" t="str">
        <f>VLOOKUP(C1122,[1]Sheet1!$C$2:$D$4112,2,FALSE)</f>
        <v>intermediary metabolism and respiration</v>
      </c>
      <c r="C1122" t="s">
        <v>4718</v>
      </c>
      <c r="D1122" t="s">
        <v>4716</v>
      </c>
      <c r="E1122" t="s">
        <v>4717</v>
      </c>
      <c r="F1122">
        <v>38.79</v>
      </c>
      <c r="G1122">
        <v>52.2</v>
      </c>
      <c r="H1122">
        <v>22.793600000000001</v>
      </c>
      <c r="I1122">
        <v>25.451170000000001</v>
      </c>
      <c r="J1122">
        <v>24.166609999999999</v>
      </c>
      <c r="K1122">
        <v>22.794180000000001</v>
      </c>
      <c r="L1122">
        <v>21.968039999999998</v>
      </c>
      <c r="M1122">
        <v>24.745760000000001</v>
      </c>
      <c r="N1122">
        <v>26.10163</v>
      </c>
      <c r="O1122">
        <v>23.595369999999999</v>
      </c>
      <c r="P1122">
        <v>25.435929999999999</v>
      </c>
      <c r="Q1122">
        <v>24.93674</v>
      </c>
      <c r="R1122">
        <v>25.44903</v>
      </c>
      <c r="S1122">
        <v>23.597069999999999</v>
      </c>
      <c r="T1122">
        <v>13</v>
      </c>
      <c r="U1122">
        <v>5</v>
      </c>
      <c r="V1122">
        <v>4</v>
      </c>
      <c r="W1122">
        <v>11</v>
      </c>
      <c r="X1122">
        <v>7</v>
      </c>
      <c r="Y1122">
        <v>12</v>
      </c>
      <c r="Z1122">
        <v>5</v>
      </c>
      <c r="AA1122">
        <v>5</v>
      </c>
      <c r="AB1122">
        <v>5</v>
      </c>
      <c r="AC1122">
        <v>5</v>
      </c>
      <c r="AD1122">
        <v>5</v>
      </c>
      <c r="AE1122">
        <v>7</v>
      </c>
      <c r="AF1122">
        <v>9</v>
      </c>
      <c r="AG1122">
        <v>0</v>
      </c>
      <c r="AH1122">
        <v>231.57</v>
      </c>
    </row>
    <row r="1123" spans="1:34">
      <c r="A1123" t="s">
        <v>4719</v>
      </c>
      <c r="B1123" s="5" t="str">
        <f>VLOOKUP(C1123,[1]Sheet1!$C$2:$D$4112,2,FALSE)</f>
        <v>virulence, detoxification and adaptation</v>
      </c>
      <c r="C1123" t="s">
        <v>4722</v>
      </c>
      <c r="D1123" t="s">
        <v>4720</v>
      </c>
      <c r="E1123" t="s">
        <v>4721</v>
      </c>
      <c r="F1123">
        <v>23.033999999999999</v>
      </c>
      <c r="G1123">
        <v>77.3</v>
      </c>
      <c r="H1123">
        <v>28.419409999999999</v>
      </c>
      <c r="I1123">
        <v>27.58484</v>
      </c>
      <c r="J1123">
        <v>28.520019999999999</v>
      </c>
      <c r="K1123">
        <v>28.216460000000001</v>
      </c>
      <c r="L1123">
        <v>22.424040000000002</v>
      </c>
      <c r="M1123">
        <v>27.503620000000002</v>
      </c>
      <c r="N1123">
        <v>27.301559999999998</v>
      </c>
      <c r="O1123">
        <v>28.559609999999999</v>
      </c>
      <c r="P1123">
        <v>27.980979999999999</v>
      </c>
      <c r="Q1123">
        <v>28.58595</v>
      </c>
      <c r="R1123">
        <v>26.064640000000001</v>
      </c>
      <c r="S1123">
        <v>28.121390000000002</v>
      </c>
      <c r="T1123">
        <v>7</v>
      </c>
      <c r="U1123">
        <v>6</v>
      </c>
      <c r="V1123">
        <v>6</v>
      </c>
      <c r="W1123">
        <v>6</v>
      </c>
      <c r="X1123">
        <v>7</v>
      </c>
      <c r="Y1123">
        <v>2</v>
      </c>
      <c r="Z1123">
        <v>6</v>
      </c>
      <c r="AA1123">
        <v>5</v>
      </c>
      <c r="AB1123">
        <v>6</v>
      </c>
      <c r="AC1123">
        <v>5</v>
      </c>
      <c r="AD1123">
        <v>6</v>
      </c>
      <c r="AE1123">
        <v>7</v>
      </c>
      <c r="AF1123">
        <v>7</v>
      </c>
      <c r="AG1123">
        <v>0</v>
      </c>
      <c r="AH1123">
        <v>323.31</v>
      </c>
    </row>
    <row r="1124" spans="1:34">
      <c r="A1124" t="s">
        <v>4723</v>
      </c>
      <c r="B1124" s="5" t="str">
        <f>VLOOKUP(C1124,[1]Sheet1!$C$2:$D$4112,2,FALSE)</f>
        <v>Conserved hypotheticals</v>
      </c>
      <c r="C1124" t="s">
        <v>4726</v>
      </c>
      <c r="D1124" t="s">
        <v>4724</v>
      </c>
      <c r="E1124" t="s">
        <v>4725</v>
      </c>
      <c r="F1124">
        <v>47.499000000000002</v>
      </c>
      <c r="G1124">
        <v>16.399999999999999</v>
      </c>
      <c r="H1124">
        <v>20.913640000000001</v>
      </c>
      <c r="I1124">
        <v>21.607700000000001</v>
      </c>
      <c r="J1124">
        <v>22.772960000000001</v>
      </c>
      <c r="K1124">
        <v>22.670120000000001</v>
      </c>
      <c r="L1124">
        <v>18.598289999999999</v>
      </c>
      <c r="M1124">
        <v>21.520849999999999</v>
      </c>
      <c r="N1124">
        <v>19.364529999999998</v>
      </c>
      <c r="O1124">
        <v>21.33783</v>
      </c>
      <c r="P1124">
        <v>20.89593</v>
      </c>
      <c r="Q1124">
        <v>21.013179999999998</v>
      </c>
      <c r="R1124">
        <v>21.976279999999999</v>
      </c>
      <c r="S1124">
        <v>18.890090000000001</v>
      </c>
      <c r="T1124">
        <v>4</v>
      </c>
      <c r="U1124">
        <v>2</v>
      </c>
      <c r="V1124">
        <v>3</v>
      </c>
      <c r="W1124">
        <v>1</v>
      </c>
      <c r="X1124">
        <v>2</v>
      </c>
      <c r="Y1124">
        <v>1</v>
      </c>
      <c r="Z1124">
        <v>3</v>
      </c>
      <c r="AA1124">
        <v>0</v>
      </c>
      <c r="AB1124">
        <v>2</v>
      </c>
      <c r="AC1124">
        <v>1</v>
      </c>
      <c r="AD1124">
        <v>2</v>
      </c>
      <c r="AE1124">
        <v>3</v>
      </c>
      <c r="AF1124">
        <v>0</v>
      </c>
      <c r="AG1124">
        <v>0</v>
      </c>
      <c r="AH1124">
        <v>37.021999999999998</v>
      </c>
    </row>
    <row r="1125" spans="1:34">
      <c r="A1125" t="s">
        <v>4727</v>
      </c>
      <c r="B1125" s="5" t="str">
        <f>VLOOKUP(C1125,[1]Sheet1!$C$2:$D$4112,2,FALSE)</f>
        <v>Conserved hypotheticals</v>
      </c>
      <c r="C1125" t="s">
        <v>4730</v>
      </c>
      <c r="D1125" t="s">
        <v>4728</v>
      </c>
      <c r="E1125" t="s">
        <v>4729</v>
      </c>
      <c r="F1125">
        <v>62.122999999999998</v>
      </c>
      <c r="G1125">
        <v>26.8</v>
      </c>
      <c r="H1125">
        <v>23.00451</v>
      </c>
      <c r="I1125">
        <v>21.480599999999999</v>
      </c>
      <c r="J1125">
        <v>21.512779999999999</v>
      </c>
      <c r="K1125">
        <v>23.52636</v>
      </c>
      <c r="L1125">
        <v>21.624130000000001</v>
      </c>
      <c r="M1125">
        <v>23.033989999999999</v>
      </c>
      <c r="N1125">
        <v>21.243069999999999</v>
      </c>
      <c r="O1125">
        <v>22.417739999999998</v>
      </c>
      <c r="P1125">
        <v>21.628229999999999</v>
      </c>
      <c r="Q1125">
        <v>21.800139999999999</v>
      </c>
      <c r="R1125">
        <v>22.75902</v>
      </c>
      <c r="S1125">
        <v>22.543330000000001</v>
      </c>
      <c r="T1125">
        <v>10</v>
      </c>
      <c r="U1125">
        <v>2</v>
      </c>
      <c r="V1125">
        <v>2</v>
      </c>
      <c r="W1125">
        <v>5</v>
      </c>
      <c r="X1125">
        <v>5</v>
      </c>
      <c r="Y1125">
        <v>6</v>
      </c>
      <c r="Z1125">
        <v>5</v>
      </c>
      <c r="AA1125">
        <v>2</v>
      </c>
      <c r="AB1125">
        <v>3</v>
      </c>
      <c r="AC1125">
        <v>3</v>
      </c>
      <c r="AD1125">
        <v>2</v>
      </c>
      <c r="AE1125">
        <v>8</v>
      </c>
      <c r="AF1125">
        <v>2</v>
      </c>
      <c r="AG1125">
        <v>0</v>
      </c>
      <c r="AH1125">
        <v>40.393999999999998</v>
      </c>
    </row>
    <row r="1126" spans="1:34">
      <c r="A1126" t="s">
        <v>4731</v>
      </c>
      <c r="B1126" s="5" t="str">
        <f>VLOOKUP(C1126,[1]Sheet1!$C$2:$D$4112,2,FALSE)</f>
        <v>Conserved hypotheticals</v>
      </c>
      <c r="C1126" t="s">
        <v>4734</v>
      </c>
      <c r="D1126" t="s">
        <v>4732</v>
      </c>
      <c r="E1126" t="s">
        <v>4733</v>
      </c>
      <c r="F1126">
        <v>19.001999999999999</v>
      </c>
      <c r="G1126">
        <v>28.1</v>
      </c>
      <c r="H1126">
        <v>22.07038</v>
      </c>
      <c r="I1126">
        <v>21.190390000000001</v>
      </c>
      <c r="J1126">
        <v>21.092420000000001</v>
      </c>
      <c r="K1126">
        <v>22.995370000000001</v>
      </c>
      <c r="L1126">
        <v>17.107690000000002</v>
      </c>
      <c r="M1126">
        <v>22.978200000000001</v>
      </c>
      <c r="N1126">
        <v>22.057320000000001</v>
      </c>
      <c r="O1126">
        <v>23.08492</v>
      </c>
      <c r="P1126">
        <v>22.093910000000001</v>
      </c>
      <c r="Q1126">
        <v>22.36421</v>
      </c>
      <c r="R1126">
        <v>22.684449999999998</v>
      </c>
      <c r="S1126">
        <v>18.148689999999998</v>
      </c>
      <c r="T1126">
        <v>6</v>
      </c>
      <c r="U1126">
        <v>2</v>
      </c>
      <c r="V1126">
        <v>3</v>
      </c>
      <c r="W1126">
        <v>3</v>
      </c>
      <c r="X1126">
        <v>5</v>
      </c>
      <c r="Y1126">
        <v>2</v>
      </c>
      <c r="Z1126">
        <v>4</v>
      </c>
      <c r="AA1126">
        <v>2</v>
      </c>
      <c r="AB1126">
        <v>4</v>
      </c>
      <c r="AC1126">
        <v>2</v>
      </c>
      <c r="AD1126">
        <v>3</v>
      </c>
      <c r="AE1126">
        <v>5</v>
      </c>
      <c r="AF1126">
        <v>1</v>
      </c>
      <c r="AG1126">
        <v>0</v>
      </c>
      <c r="AH1126">
        <v>32.338999999999999</v>
      </c>
    </row>
    <row r="1127" spans="1:34">
      <c r="A1127" t="s">
        <v>4735</v>
      </c>
      <c r="B1127" s="5" t="str">
        <f>VLOOKUP(C1127,[1]Sheet1!$C$2:$D$4112,2,FALSE)</f>
        <v>cell wall and cell processes</v>
      </c>
      <c r="C1127" t="s">
        <v>4738</v>
      </c>
      <c r="D1127" t="s">
        <v>4736</v>
      </c>
      <c r="E1127" t="s">
        <v>4737</v>
      </c>
      <c r="F1127">
        <v>19.945</v>
      </c>
      <c r="G1127">
        <v>63.9</v>
      </c>
      <c r="H1127">
        <v>24.61279</v>
      </c>
      <c r="I1127">
        <v>27.713650000000001</v>
      </c>
      <c r="J1127">
        <v>24.063320000000001</v>
      </c>
      <c r="K1127">
        <v>22.201049999999999</v>
      </c>
      <c r="L1127">
        <v>26.190989999999999</v>
      </c>
      <c r="M1127">
        <v>24.225380000000001</v>
      </c>
      <c r="N1127">
        <v>28.49427</v>
      </c>
      <c r="O1127">
        <v>24.299990000000001</v>
      </c>
      <c r="P1127">
        <v>26.56645</v>
      </c>
      <c r="Q1127">
        <v>23.305910000000001</v>
      </c>
      <c r="R1127">
        <v>27.680099999999999</v>
      </c>
      <c r="S1127">
        <v>26.627980000000001</v>
      </c>
      <c r="T1127">
        <v>6</v>
      </c>
      <c r="U1127">
        <v>4</v>
      </c>
      <c r="V1127">
        <v>5</v>
      </c>
      <c r="W1127">
        <v>4</v>
      </c>
      <c r="X1127">
        <v>3</v>
      </c>
      <c r="Y1127">
        <v>6</v>
      </c>
      <c r="Z1127">
        <v>5</v>
      </c>
      <c r="AA1127">
        <v>6</v>
      </c>
      <c r="AB1127">
        <v>4</v>
      </c>
      <c r="AC1127">
        <v>3</v>
      </c>
      <c r="AD1127">
        <v>4</v>
      </c>
      <c r="AE1127">
        <v>5</v>
      </c>
      <c r="AF1127">
        <v>6</v>
      </c>
      <c r="AG1127">
        <v>0</v>
      </c>
      <c r="AH1127">
        <v>101.25</v>
      </c>
    </row>
    <row r="1128" spans="1:34">
      <c r="A1128" t="s">
        <v>4739</v>
      </c>
      <c r="B1128" s="5" t="str">
        <f>VLOOKUP(C1128,[1]Sheet1!$C$2:$D$4112,2,FALSE)</f>
        <v>virulence, detoxification and adaptation</v>
      </c>
      <c r="C1128" t="s">
        <v>4742</v>
      </c>
      <c r="D1128" t="s">
        <v>4740</v>
      </c>
      <c r="E1128" t="s">
        <v>4741</v>
      </c>
      <c r="F1128">
        <v>24.196999999999999</v>
      </c>
      <c r="G1128">
        <v>64.3</v>
      </c>
      <c r="H1128">
        <v>23.20477</v>
      </c>
      <c r="I1128">
        <v>21.899809999999999</v>
      </c>
      <c r="J1128">
        <v>22.673380000000002</v>
      </c>
      <c r="K1128">
        <v>22.967700000000001</v>
      </c>
      <c r="L1128">
        <v>21.013590000000001</v>
      </c>
      <c r="M1128">
        <v>23.340009999999999</v>
      </c>
      <c r="N1128">
        <v>21.96219</v>
      </c>
      <c r="O1128">
        <v>23.412089999999999</v>
      </c>
      <c r="P1128">
        <v>21.814330000000002</v>
      </c>
      <c r="Q1128">
        <v>22.979769999999998</v>
      </c>
      <c r="R1128">
        <v>23.551220000000001</v>
      </c>
      <c r="S1128">
        <v>22.94885</v>
      </c>
      <c r="T1128">
        <v>9</v>
      </c>
      <c r="U1128">
        <v>6</v>
      </c>
      <c r="V1128">
        <v>5</v>
      </c>
      <c r="W1128">
        <v>6</v>
      </c>
      <c r="X1128">
        <v>6</v>
      </c>
      <c r="Y1128">
        <v>6</v>
      </c>
      <c r="Z1128">
        <v>7</v>
      </c>
      <c r="AA1128">
        <v>4</v>
      </c>
      <c r="AB1128">
        <v>6</v>
      </c>
      <c r="AC1128">
        <v>4</v>
      </c>
      <c r="AD1128">
        <v>4</v>
      </c>
      <c r="AE1128">
        <v>6</v>
      </c>
      <c r="AF1128">
        <v>5</v>
      </c>
      <c r="AG1128">
        <v>0</v>
      </c>
      <c r="AH1128">
        <v>59.594000000000001</v>
      </c>
    </row>
    <row r="1129" spans="1:34">
      <c r="A1129" t="s">
        <v>4743</v>
      </c>
      <c r="B1129" s="5" t="str">
        <f>VLOOKUP(C1129,[1]Sheet1!$C$2:$D$4112,2,FALSE)</f>
        <v>cell wall and cell processes</v>
      </c>
      <c r="C1129" t="s">
        <v>4746</v>
      </c>
      <c r="D1129" t="s">
        <v>4744</v>
      </c>
      <c r="E1129" t="s">
        <v>4745</v>
      </c>
      <c r="F1129">
        <v>12.199</v>
      </c>
      <c r="G1129">
        <v>86.1</v>
      </c>
      <c r="H1129">
        <v>24.276109999999999</v>
      </c>
      <c r="I1129">
        <v>24.984549999999999</v>
      </c>
      <c r="J1129">
        <v>24.715019999999999</v>
      </c>
      <c r="K1129">
        <v>23.023129999999998</v>
      </c>
      <c r="L1129">
        <v>27.97016</v>
      </c>
      <c r="M1129">
        <v>25.01107</v>
      </c>
      <c r="N1129">
        <v>24.741810000000001</v>
      </c>
      <c r="O1129">
        <v>23.478899999999999</v>
      </c>
      <c r="P1129">
        <v>23.59149</v>
      </c>
      <c r="Q1129">
        <v>23.769110000000001</v>
      </c>
      <c r="R1129">
        <v>24.747250000000001</v>
      </c>
      <c r="S1129">
        <v>24.992740000000001</v>
      </c>
      <c r="T1129">
        <v>6</v>
      </c>
      <c r="U1129">
        <v>6</v>
      </c>
      <c r="V1129">
        <v>6</v>
      </c>
      <c r="W1129">
        <v>6</v>
      </c>
      <c r="X1129">
        <v>6</v>
      </c>
      <c r="Y1129">
        <v>6</v>
      </c>
      <c r="Z1129">
        <v>5</v>
      </c>
      <c r="AA1129">
        <v>6</v>
      </c>
      <c r="AB1129">
        <v>6</v>
      </c>
      <c r="AC1129">
        <v>6</v>
      </c>
      <c r="AD1129">
        <v>4</v>
      </c>
      <c r="AE1129">
        <v>6</v>
      </c>
      <c r="AF1129">
        <v>6</v>
      </c>
      <c r="AG1129">
        <v>0</v>
      </c>
      <c r="AH1129">
        <v>172.42</v>
      </c>
    </row>
    <row r="1130" spans="1:34">
      <c r="A1130" t="s">
        <v>4747</v>
      </c>
      <c r="B1130" s="5" t="str">
        <f>VLOOKUP(C1130,[1]Sheet1!$C$2:$D$4112,2,FALSE)</f>
        <v>cell wall and cell processes</v>
      </c>
      <c r="C1130" t="s">
        <v>4750</v>
      </c>
      <c r="D1130" t="s">
        <v>4748</v>
      </c>
      <c r="E1130" t="s">
        <v>4749</v>
      </c>
      <c r="F1130">
        <v>60.265999999999998</v>
      </c>
      <c r="G1130">
        <v>20.8</v>
      </c>
      <c r="H1130">
        <v>18.88542</v>
      </c>
      <c r="I1130">
        <v>23.186160000000001</v>
      </c>
      <c r="J1130">
        <v>19.468039999999998</v>
      </c>
      <c r="K1130">
        <v>20.292549999999999</v>
      </c>
      <c r="L1130">
        <v>20.795269999999999</v>
      </c>
      <c r="M1130">
        <v>19.94707</v>
      </c>
      <c r="N1130">
        <v>19.44464</v>
      </c>
      <c r="O1130">
        <v>19.260539999999999</v>
      </c>
      <c r="P1130">
        <v>22.671130000000002</v>
      </c>
      <c r="Q1130">
        <v>20.654029999999999</v>
      </c>
      <c r="R1130">
        <v>20.374749999999999</v>
      </c>
      <c r="S1130">
        <v>21.162939999999999</v>
      </c>
      <c r="T1130">
        <v>8</v>
      </c>
      <c r="U1130">
        <v>2</v>
      </c>
      <c r="V1130">
        <v>3</v>
      </c>
      <c r="W1130">
        <v>4</v>
      </c>
      <c r="X1130">
        <v>6</v>
      </c>
      <c r="Y1130">
        <v>7</v>
      </c>
      <c r="Z1130">
        <v>5</v>
      </c>
      <c r="AA1130">
        <v>1</v>
      </c>
      <c r="AB1130">
        <v>2</v>
      </c>
      <c r="AC1130">
        <v>3</v>
      </c>
      <c r="AD1130">
        <v>1</v>
      </c>
      <c r="AE1130">
        <v>4</v>
      </c>
      <c r="AF1130">
        <v>4</v>
      </c>
      <c r="AG1130">
        <v>0</v>
      </c>
      <c r="AH1130">
        <v>50.012</v>
      </c>
    </row>
    <row r="1131" spans="1:34">
      <c r="A1131" t="s">
        <v>4751</v>
      </c>
      <c r="B1131" s="5" t="str">
        <f>VLOOKUP(C1131,[1]Sheet1!$C$2:$D$4112,2,FALSE)</f>
        <v>virulence, detoxification and adaptation</v>
      </c>
      <c r="C1131" t="s">
        <v>4754</v>
      </c>
      <c r="D1131" t="s">
        <v>4752</v>
      </c>
      <c r="E1131" t="s">
        <v>4753</v>
      </c>
      <c r="F1131">
        <v>9.2494999999999994</v>
      </c>
      <c r="G1131">
        <v>56.8</v>
      </c>
      <c r="H1131">
        <v>16.561530000000001</v>
      </c>
      <c r="I1131">
        <v>19.126519999999999</v>
      </c>
      <c r="J1131">
        <v>19.516819999999999</v>
      </c>
      <c r="K1131">
        <v>17.86899</v>
      </c>
      <c r="L1131">
        <v>21.020800000000001</v>
      </c>
      <c r="M1131">
        <v>15.97753</v>
      </c>
      <c r="N1131">
        <v>18.95251</v>
      </c>
      <c r="O1131">
        <v>18.236879999999999</v>
      </c>
      <c r="P1131">
        <v>19.226209999999998</v>
      </c>
      <c r="Q1131">
        <v>19.607099999999999</v>
      </c>
      <c r="R1131">
        <v>17.721270000000001</v>
      </c>
      <c r="S1131">
        <v>18.153839999999999</v>
      </c>
      <c r="T1131">
        <v>3</v>
      </c>
      <c r="U1131">
        <v>2</v>
      </c>
      <c r="V1131">
        <v>0</v>
      </c>
      <c r="W1131">
        <v>2</v>
      </c>
      <c r="X1131">
        <v>0</v>
      </c>
      <c r="Y1131">
        <v>3</v>
      </c>
      <c r="Z1131">
        <v>3</v>
      </c>
      <c r="AA1131">
        <v>0</v>
      </c>
      <c r="AB1131">
        <v>0</v>
      </c>
      <c r="AC1131">
        <v>0</v>
      </c>
      <c r="AD1131">
        <v>0</v>
      </c>
      <c r="AE1131">
        <v>2</v>
      </c>
      <c r="AF1131">
        <v>2</v>
      </c>
      <c r="AG1131">
        <v>0</v>
      </c>
      <c r="AH1131">
        <v>13.554</v>
      </c>
    </row>
    <row r="1132" spans="1:34">
      <c r="A1132" t="s">
        <v>4755</v>
      </c>
      <c r="B1132" s="5" t="str">
        <f>VLOOKUP(C1132,[1]Sheet1!$C$2:$D$4112,2,FALSE)</f>
        <v>cell wall and cell processes</v>
      </c>
      <c r="C1132" t="s">
        <v>4758</v>
      </c>
      <c r="D1132" t="s">
        <v>4756</v>
      </c>
      <c r="E1132" t="s">
        <v>4757</v>
      </c>
      <c r="F1132">
        <v>29.596</v>
      </c>
      <c r="G1132">
        <v>18.5</v>
      </c>
      <c r="H1132">
        <v>21.226939999999999</v>
      </c>
      <c r="I1132">
        <v>19.377379999999999</v>
      </c>
      <c r="J1132">
        <v>22.55931</v>
      </c>
      <c r="K1132">
        <v>21.459389999999999</v>
      </c>
      <c r="L1132">
        <v>17.356670000000001</v>
      </c>
      <c r="M1132">
        <v>18.337019999999999</v>
      </c>
      <c r="N1132">
        <v>19.518339999999998</v>
      </c>
      <c r="O1132">
        <v>18.450990000000001</v>
      </c>
      <c r="P1132">
        <v>19.372109999999999</v>
      </c>
      <c r="Q1132">
        <v>20.058589999999999</v>
      </c>
      <c r="R1132">
        <v>19.052150000000001</v>
      </c>
      <c r="S1132">
        <v>19.00253</v>
      </c>
      <c r="T1132">
        <v>3</v>
      </c>
      <c r="U1132">
        <v>2</v>
      </c>
      <c r="V1132">
        <v>0</v>
      </c>
      <c r="W1132">
        <v>3</v>
      </c>
      <c r="X1132">
        <v>2</v>
      </c>
      <c r="Y1132">
        <v>0</v>
      </c>
      <c r="Z1132">
        <v>0</v>
      </c>
      <c r="AA1132">
        <v>0</v>
      </c>
      <c r="AB1132">
        <v>1</v>
      </c>
      <c r="AC1132">
        <v>1</v>
      </c>
      <c r="AD1132">
        <v>0</v>
      </c>
      <c r="AE1132">
        <v>0</v>
      </c>
      <c r="AF1132">
        <v>1</v>
      </c>
      <c r="AG1132">
        <v>0</v>
      </c>
      <c r="AH1132">
        <v>4.9968000000000004</v>
      </c>
    </row>
    <row r="1133" spans="1:34">
      <c r="A1133" t="s">
        <v>4759</v>
      </c>
      <c r="B1133" s="5" t="str">
        <f>VLOOKUP(C1133,[1]Sheet1!$C$2:$D$4112,2,FALSE)</f>
        <v>lipid metabolism</v>
      </c>
      <c r="C1133" t="s">
        <v>4762</v>
      </c>
      <c r="D1133" t="s">
        <v>4760</v>
      </c>
      <c r="E1133" t="s">
        <v>4761</v>
      </c>
      <c r="F1133">
        <v>31.568000000000001</v>
      </c>
      <c r="G1133">
        <v>16.399999999999999</v>
      </c>
      <c r="H1133">
        <v>20.343859999999999</v>
      </c>
      <c r="I1133">
        <v>17.933009999999999</v>
      </c>
      <c r="J1133">
        <v>17.717189999999999</v>
      </c>
      <c r="K1133">
        <v>20.22494</v>
      </c>
      <c r="L1133">
        <v>16.548929999999999</v>
      </c>
      <c r="M1133">
        <v>19.281970000000001</v>
      </c>
      <c r="N1133">
        <v>18.262840000000001</v>
      </c>
      <c r="O1133">
        <v>19.810829999999999</v>
      </c>
      <c r="P1133">
        <v>17.889109999999999</v>
      </c>
      <c r="Q1133">
        <v>18.55236</v>
      </c>
      <c r="R1133">
        <v>19.184249999999999</v>
      </c>
      <c r="S1133">
        <v>19.308150000000001</v>
      </c>
      <c r="T1133">
        <v>4</v>
      </c>
      <c r="U1133">
        <v>3</v>
      </c>
      <c r="V1133">
        <v>3</v>
      </c>
      <c r="W1133">
        <v>4</v>
      </c>
      <c r="X1133">
        <v>4</v>
      </c>
      <c r="Y1133">
        <v>2</v>
      </c>
      <c r="Z1133">
        <v>4</v>
      </c>
      <c r="AA1133">
        <v>2</v>
      </c>
      <c r="AB1133">
        <v>3</v>
      </c>
      <c r="AC1133">
        <v>3</v>
      </c>
      <c r="AD1133">
        <v>3</v>
      </c>
      <c r="AE1133">
        <v>4</v>
      </c>
      <c r="AF1133">
        <v>4</v>
      </c>
      <c r="AG1133">
        <v>0</v>
      </c>
      <c r="AH1133">
        <v>11.034000000000001</v>
      </c>
    </row>
    <row r="1134" spans="1:34">
      <c r="A1134" t="s">
        <v>4763</v>
      </c>
      <c r="B1134" s="5" t="str">
        <f>VLOOKUP(C1134,[1]Sheet1!$C$2:$D$4112,2,FALSE)</f>
        <v>Conserved hypotheticals</v>
      </c>
      <c r="C1134" t="s">
        <v>4766</v>
      </c>
      <c r="D1134" t="s">
        <v>4764</v>
      </c>
      <c r="E1134" t="s">
        <v>4765</v>
      </c>
      <c r="F1134">
        <v>26.248999999999999</v>
      </c>
      <c r="G1134">
        <v>51.1</v>
      </c>
      <c r="H1134">
        <v>21.554120000000001</v>
      </c>
      <c r="I1134">
        <v>21.360250000000001</v>
      </c>
      <c r="J1134">
        <v>21.071370000000002</v>
      </c>
      <c r="K1134">
        <v>23.6084</v>
      </c>
      <c r="L1134">
        <v>21.186409999999999</v>
      </c>
      <c r="M1134">
        <v>23.4038</v>
      </c>
      <c r="N1134">
        <v>19.333690000000001</v>
      </c>
      <c r="O1134">
        <v>22.585750000000001</v>
      </c>
      <c r="P1134">
        <v>21.601230000000001</v>
      </c>
      <c r="Q1134">
        <v>22.375920000000001</v>
      </c>
      <c r="R1134">
        <v>23.556249999999999</v>
      </c>
      <c r="S1134">
        <v>21.993790000000001</v>
      </c>
      <c r="T1134">
        <v>9</v>
      </c>
      <c r="U1134">
        <v>6</v>
      </c>
      <c r="V1134">
        <v>3</v>
      </c>
      <c r="W1134">
        <v>7</v>
      </c>
      <c r="X1134">
        <v>4</v>
      </c>
      <c r="Y1134">
        <v>5</v>
      </c>
      <c r="Z1134">
        <v>4</v>
      </c>
      <c r="AA1134">
        <v>1</v>
      </c>
      <c r="AB1134">
        <v>4</v>
      </c>
      <c r="AC1134">
        <v>4</v>
      </c>
      <c r="AD1134">
        <v>4</v>
      </c>
      <c r="AE1134">
        <v>6</v>
      </c>
      <c r="AF1134">
        <v>4</v>
      </c>
      <c r="AG1134">
        <v>0</v>
      </c>
      <c r="AH1134">
        <v>37.863999999999997</v>
      </c>
    </row>
    <row r="1135" spans="1:34">
      <c r="A1135" t="s">
        <v>4767</v>
      </c>
      <c r="B1135" s="5" t="str">
        <f>VLOOKUP(C1135,[1]Sheet1!$C$2:$D$4112,2,FALSE)</f>
        <v>Conserved hypotheticals</v>
      </c>
      <c r="C1135" t="s">
        <v>4770</v>
      </c>
      <c r="D1135" t="s">
        <v>4768</v>
      </c>
      <c r="E1135" t="s">
        <v>4769</v>
      </c>
      <c r="F1135">
        <v>10.916</v>
      </c>
      <c r="G1135">
        <v>75</v>
      </c>
      <c r="H1135">
        <v>21.038589999999999</v>
      </c>
      <c r="I1135">
        <v>21.131440000000001</v>
      </c>
      <c r="J1135">
        <v>21.15202</v>
      </c>
      <c r="K1135">
        <v>21.100020000000001</v>
      </c>
      <c r="L1135">
        <v>23.683350000000001</v>
      </c>
      <c r="M1135">
        <v>21.97935</v>
      </c>
      <c r="N1135">
        <v>22.368849999999998</v>
      </c>
      <c r="O1135">
        <v>21.183979999999998</v>
      </c>
      <c r="P1135">
        <v>22.3721</v>
      </c>
      <c r="Q1135">
        <v>20.371030000000001</v>
      </c>
      <c r="R1135">
        <v>20.51989</v>
      </c>
      <c r="S1135">
        <v>24.066279999999999</v>
      </c>
      <c r="T1135">
        <v>6</v>
      </c>
      <c r="U1135">
        <v>5</v>
      </c>
      <c r="V1135">
        <v>3</v>
      </c>
      <c r="W1135">
        <v>5</v>
      </c>
      <c r="X1135">
        <v>5</v>
      </c>
      <c r="Y1135">
        <v>4</v>
      </c>
      <c r="Z1135">
        <v>5</v>
      </c>
      <c r="AA1135">
        <v>4</v>
      </c>
      <c r="AB1135">
        <v>4</v>
      </c>
      <c r="AC1135">
        <v>3</v>
      </c>
      <c r="AD1135">
        <v>2</v>
      </c>
      <c r="AE1135">
        <v>5</v>
      </c>
      <c r="AF1135">
        <v>6</v>
      </c>
      <c r="AG1135">
        <v>0</v>
      </c>
      <c r="AH1135">
        <v>229.97</v>
      </c>
    </row>
    <row r="1136" spans="1:34">
      <c r="A1136" t="s">
        <v>4771</v>
      </c>
      <c r="B1136" s="5" t="str">
        <f>VLOOKUP(C1136,[1]Sheet1!$C$2:$D$4112,2,FALSE)</f>
        <v>information pathways</v>
      </c>
      <c r="C1136" t="s">
        <v>4774</v>
      </c>
      <c r="D1136" t="s">
        <v>4772</v>
      </c>
      <c r="E1136" t="s">
        <v>4773</v>
      </c>
      <c r="F1136">
        <v>85.388000000000005</v>
      </c>
      <c r="G1136">
        <v>24.1</v>
      </c>
      <c r="H1136">
        <v>22.549499999999998</v>
      </c>
      <c r="I1136">
        <v>24.593599999999999</v>
      </c>
      <c r="J1136">
        <v>23.28687</v>
      </c>
      <c r="K1136">
        <v>22.141770000000001</v>
      </c>
      <c r="L1136">
        <v>21.915579999999999</v>
      </c>
      <c r="M1136">
        <v>22.989519999999999</v>
      </c>
      <c r="N1136">
        <v>24.305009999999999</v>
      </c>
      <c r="O1136">
        <v>22.767589999999998</v>
      </c>
      <c r="P1136">
        <v>23.019690000000001</v>
      </c>
      <c r="Q1136">
        <v>23.048279999999998</v>
      </c>
      <c r="R1136">
        <v>23.527670000000001</v>
      </c>
      <c r="S1136">
        <v>21.850719999999999</v>
      </c>
      <c r="T1136">
        <v>11</v>
      </c>
      <c r="U1136">
        <v>4</v>
      </c>
      <c r="V1136">
        <v>5</v>
      </c>
      <c r="W1136">
        <v>4</v>
      </c>
      <c r="X1136">
        <v>6</v>
      </c>
      <c r="Y1136">
        <v>7</v>
      </c>
      <c r="Z1136">
        <v>6</v>
      </c>
      <c r="AA1136">
        <v>4</v>
      </c>
      <c r="AB1136">
        <v>6</v>
      </c>
      <c r="AC1136">
        <v>3</v>
      </c>
      <c r="AD1136">
        <v>3</v>
      </c>
      <c r="AE1136">
        <v>5</v>
      </c>
      <c r="AF1136">
        <v>4</v>
      </c>
      <c r="AG1136">
        <v>0</v>
      </c>
      <c r="AH1136">
        <v>112.96</v>
      </c>
    </row>
    <row r="1137" spans="1:34">
      <c r="A1137" t="s">
        <v>4775</v>
      </c>
      <c r="B1137" s="5" t="str">
        <f>VLOOKUP(C1137,[1]Sheet1!$C$2:$D$4112,2,FALSE)</f>
        <v>Conserved hypotheticals</v>
      </c>
      <c r="C1137" t="s">
        <v>4778</v>
      </c>
      <c r="D1137" t="s">
        <v>4776</v>
      </c>
      <c r="E1137" t="s">
        <v>4777</v>
      </c>
      <c r="F1137">
        <v>29.257999999999999</v>
      </c>
      <c r="G1137">
        <v>69.599999999999994</v>
      </c>
      <c r="H1137">
        <v>25.223130000000001</v>
      </c>
      <c r="I1137">
        <v>23.765979999999999</v>
      </c>
      <c r="J1137">
        <v>25.234909999999999</v>
      </c>
      <c r="K1137">
        <v>24.853619999999999</v>
      </c>
      <c r="L1137">
        <v>28.632840000000002</v>
      </c>
      <c r="M1137">
        <v>24.56813</v>
      </c>
      <c r="N1137">
        <v>24.382249999999999</v>
      </c>
      <c r="O1137">
        <v>25.266210000000001</v>
      </c>
      <c r="P1137">
        <v>23.756440000000001</v>
      </c>
      <c r="Q1137">
        <v>25.01427</v>
      </c>
      <c r="R1137">
        <v>23.780670000000001</v>
      </c>
      <c r="S1137">
        <v>25.34628</v>
      </c>
      <c r="T1137">
        <v>13</v>
      </c>
      <c r="U1137">
        <v>12</v>
      </c>
      <c r="V1137">
        <v>8</v>
      </c>
      <c r="W1137">
        <v>12</v>
      </c>
      <c r="X1137">
        <v>11</v>
      </c>
      <c r="Y1137">
        <v>13</v>
      </c>
      <c r="Z1137">
        <v>12</v>
      </c>
      <c r="AA1137">
        <v>9</v>
      </c>
      <c r="AB1137">
        <v>11</v>
      </c>
      <c r="AC1137">
        <v>8</v>
      </c>
      <c r="AD1137">
        <v>9</v>
      </c>
      <c r="AE1137">
        <v>13</v>
      </c>
      <c r="AF1137">
        <v>11</v>
      </c>
      <c r="AG1137">
        <v>0</v>
      </c>
      <c r="AH1137">
        <v>323.31</v>
      </c>
    </row>
    <row r="1138" spans="1:34">
      <c r="A1138" t="s">
        <v>4779</v>
      </c>
      <c r="B1138" s="5" t="str">
        <f>VLOOKUP(C1138,[1]Sheet1!$C$2:$D$4112,2,FALSE)</f>
        <v>Conserved hypotheticals</v>
      </c>
      <c r="C1138" t="s">
        <v>4782</v>
      </c>
      <c r="D1138" t="s">
        <v>4780</v>
      </c>
      <c r="E1138" t="s">
        <v>4781</v>
      </c>
      <c r="F1138">
        <v>11.099</v>
      </c>
      <c r="G1138">
        <v>82.7</v>
      </c>
      <c r="H1138">
        <v>21.03932</v>
      </c>
      <c r="I1138">
        <v>22.38382</v>
      </c>
      <c r="J1138">
        <v>22.61063</v>
      </c>
      <c r="K1138">
        <v>21.251940000000001</v>
      </c>
      <c r="L1138">
        <v>22.898330000000001</v>
      </c>
      <c r="M1138">
        <v>23.713660000000001</v>
      </c>
      <c r="N1138">
        <v>22.422499999999999</v>
      </c>
      <c r="O1138">
        <v>21.962510000000002</v>
      </c>
      <c r="P1138">
        <v>18.100650000000002</v>
      </c>
      <c r="Q1138">
        <v>22.27244</v>
      </c>
      <c r="R1138">
        <v>22.888739999999999</v>
      </c>
      <c r="S1138">
        <v>22.559429999999999</v>
      </c>
      <c r="T1138">
        <v>6</v>
      </c>
      <c r="U1138">
        <v>4</v>
      </c>
      <c r="V1138">
        <v>3</v>
      </c>
      <c r="W1138">
        <v>5</v>
      </c>
      <c r="X1138">
        <v>4</v>
      </c>
      <c r="Y1138">
        <v>4</v>
      </c>
      <c r="Z1138">
        <v>4</v>
      </c>
      <c r="AA1138">
        <v>2</v>
      </c>
      <c r="AB1138">
        <v>4</v>
      </c>
      <c r="AC1138">
        <v>1</v>
      </c>
      <c r="AD1138">
        <v>3</v>
      </c>
      <c r="AE1138">
        <v>5</v>
      </c>
      <c r="AF1138">
        <v>5</v>
      </c>
      <c r="AG1138">
        <v>0</v>
      </c>
      <c r="AH1138">
        <v>81.549000000000007</v>
      </c>
    </row>
    <row r="1139" spans="1:34">
      <c r="A1139" t="s">
        <v>4783</v>
      </c>
      <c r="B1139" s="5" t="str">
        <f>VLOOKUP(C1139,[1]Sheet1!$C$2:$D$4112,2,FALSE)</f>
        <v>information pathways</v>
      </c>
      <c r="C1139" t="s">
        <v>4786</v>
      </c>
      <c r="D1139" t="s">
        <v>4784</v>
      </c>
      <c r="E1139" t="s">
        <v>4785</v>
      </c>
      <c r="F1139">
        <v>60.082999999999998</v>
      </c>
      <c r="G1139">
        <v>22</v>
      </c>
      <c r="H1139">
        <v>23.38232</v>
      </c>
      <c r="I1139">
        <v>19.498339999999999</v>
      </c>
      <c r="J1139">
        <v>23.126619999999999</v>
      </c>
      <c r="K1139">
        <v>22.060749999999999</v>
      </c>
      <c r="L1139">
        <v>17.63758</v>
      </c>
      <c r="M1139">
        <v>21.861969999999999</v>
      </c>
      <c r="N1139">
        <v>20.205490000000001</v>
      </c>
      <c r="O1139">
        <v>21.55782</v>
      </c>
      <c r="P1139">
        <v>21.32405</v>
      </c>
      <c r="Q1139">
        <v>19.106269999999999</v>
      </c>
      <c r="R1139">
        <v>18.836569999999998</v>
      </c>
      <c r="S1139">
        <v>20.227640000000001</v>
      </c>
      <c r="T1139">
        <v>9</v>
      </c>
      <c r="U1139">
        <v>3</v>
      </c>
      <c r="V1139">
        <v>2</v>
      </c>
      <c r="W1139">
        <v>3</v>
      </c>
      <c r="X1139">
        <v>3</v>
      </c>
      <c r="Y1139">
        <v>4</v>
      </c>
      <c r="Z1139">
        <v>5</v>
      </c>
      <c r="AA1139">
        <v>1</v>
      </c>
      <c r="AB1139">
        <v>2</v>
      </c>
      <c r="AC1139">
        <v>2</v>
      </c>
      <c r="AD1139">
        <v>1</v>
      </c>
      <c r="AE1139">
        <v>2</v>
      </c>
      <c r="AF1139">
        <v>2</v>
      </c>
      <c r="AG1139">
        <v>0</v>
      </c>
      <c r="AH1139">
        <v>19.106999999999999</v>
      </c>
    </row>
    <row r="1140" spans="1:34">
      <c r="A1140" t="s">
        <v>4787</v>
      </c>
      <c r="B1140" s="5" t="str">
        <f>VLOOKUP(C1140,[1]Sheet1!$C$2:$D$4112,2,FALSE)</f>
        <v>intermediary metabolism and respiration</v>
      </c>
      <c r="C1140" t="s">
        <v>4790</v>
      </c>
      <c r="D1140" t="s">
        <v>4788</v>
      </c>
      <c r="E1140" t="s">
        <v>4789</v>
      </c>
      <c r="F1140">
        <v>27.14</v>
      </c>
      <c r="G1140">
        <v>27.7</v>
      </c>
      <c r="H1140">
        <v>24.51418</v>
      </c>
      <c r="I1140">
        <v>23.99213</v>
      </c>
      <c r="J1140">
        <v>24.702190000000002</v>
      </c>
      <c r="K1140">
        <v>24.417829999999999</v>
      </c>
      <c r="L1140">
        <v>17.95018</v>
      </c>
      <c r="M1140">
        <v>23.57565</v>
      </c>
      <c r="N1140">
        <v>23.940470000000001</v>
      </c>
      <c r="O1140">
        <v>24.732679999999998</v>
      </c>
      <c r="P1140">
        <v>23.7348</v>
      </c>
      <c r="Q1140">
        <v>23.81</v>
      </c>
      <c r="R1140">
        <v>23.36666</v>
      </c>
      <c r="S1140">
        <v>24.047180000000001</v>
      </c>
      <c r="T1140">
        <v>4</v>
      </c>
      <c r="U1140">
        <v>1</v>
      </c>
      <c r="V1140">
        <v>2</v>
      </c>
      <c r="W1140">
        <v>3</v>
      </c>
      <c r="X1140">
        <v>2</v>
      </c>
      <c r="Y1140">
        <v>3</v>
      </c>
      <c r="Z1140">
        <v>2</v>
      </c>
      <c r="AA1140">
        <v>2</v>
      </c>
      <c r="AB1140">
        <v>2</v>
      </c>
      <c r="AC1140">
        <v>2</v>
      </c>
      <c r="AD1140">
        <v>3</v>
      </c>
      <c r="AE1140">
        <v>2</v>
      </c>
      <c r="AF1140">
        <v>2</v>
      </c>
      <c r="AG1140">
        <v>0</v>
      </c>
      <c r="AH1140">
        <v>39.668999999999997</v>
      </c>
    </row>
    <row r="1141" spans="1:34">
      <c r="A1141" t="s">
        <v>4791</v>
      </c>
      <c r="B1141" s="5" t="str">
        <f>VLOOKUP(C1141,[1]Sheet1!$C$2:$D$4112,2,FALSE)</f>
        <v>information pathways</v>
      </c>
      <c r="C1141" t="s">
        <v>4794</v>
      </c>
      <c r="D1141" t="s">
        <v>4792</v>
      </c>
      <c r="E1141" t="s">
        <v>4793</v>
      </c>
      <c r="F1141">
        <v>37.640999999999998</v>
      </c>
      <c r="G1141">
        <v>27.4</v>
      </c>
      <c r="H1141">
        <v>18.187370000000001</v>
      </c>
      <c r="I1141">
        <v>21.971620000000001</v>
      </c>
      <c r="J1141">
        <v>20.37114</v>
      </c>
      <c r="K1141">
        <v>20.02364</v>
      </c>
      <c r="L1141">
        <v>20.105969999999999</v>
      </c>
      <c r="M1141">
        <v>21.760770000000001</v>
      </c>
      <c r="N1141">
        <v>20.275860000000002</v>
      </c>
      <c r="O1141">
        <v>20.083169999999999</v>
      </c>
      <c r="P1141">
        <v>18.880459999999999</v>
      </c>
      <c r="Q1141">
        <v>20.690809999999999</v>
      </c>
      <c r="R1141">
        <v>21.978090000000002</v>
      </c>
      <c r="S1141">
        <v>20.950700000000001</v>
      </c>
      <c r="T1141">
        <v>9</v>
      </c>
      <c r="U1141">
        <v>1</v>
      </c>
      <c r="V1141">
        <v>2</v>
      </c>
      <c r="W1141">
        <v>4</v>
      </c>
      <c r="X1141">
        <v>3</v>
      </c>
      <c r="Y1141">
        <v>7</v>
      </c>
      <c r="Z1141">
        <v>3</v>
      </c>
      <c r="AA1141">
        <v>1</v>
      </c>
      <c r="AB1141">
        <v>3</v>
      </c>
      <c r="AC1141">
        <v>0</v>
      </c>
      <c r="AD1141">
        <v>3</v>
      </c>
      <c r="AE1141">
        <v>4</v>
      </c>
      <c r="AF1141">
        <v>3</v>
      </c>
      <c r="AG1141">
        <v>0</v>
      </c>
      <c r="AH1141">
        <v>55.582999999999998</v>
      </c>
    </row>
    <row r="1142" spans="1:34">
      <c r="A1142" t="s">
        <v>4795</v>
      </c>
      <c r="B1142" s="5" t="str">
        <f>VLOOKUP(C1142,[1]Sheet1!$C$2:$D$4112,2,FALSE)</f>
        <v>intermediary metabolism and respiration</v>
      </c>
      <c r="C1142" t="s">
        <v>4796</v>
      </c>
      <c r="D1142" t="s">
        <v>279</v>
      </c>
      <c r="E1142" t="s">
        <v>280</v>
      </c>
      <c r="F1142">
        <v>26.803999999999998</v>
      </c>
      <c r="G1142">
        <v>10.9</v>
      </c>
      <c r="H1142">
        <v>19.705249999999999</v>
      </c>
      <c r="I1142">
        <v>21.837230000000002</v>
      </c>
      <c r="J1142">
        <v>17.23339</v>
      </c>
      <c r="K1142">
        <v>22.394639999999999</v>
      </c>
      <c r="L1142">
        <v>20.4495</v>
      </c>
      <c r="M1142">
        <v>21.454180000000001</v>
      </c>
      <c r="N1142">
        <v>19.98593</v>
      </c>
      <c r="O1142">
        <v>21.273779999999999</v>
      </c>
      <c r="P1142">
        <v>19.850239999999999</v>
      </c>
      <c r="Q1142">
        <v>21.486450000000001</v>
      </c>
      <c r="R1142">
        <v>20.050129999999999</v>
      </c>
      <c r="S1142">
        <v>18.275490000000001</v>
      </c>
      <c r="T1142">
        <v>2</v>
      </c>
      <c r="U1142">
        <v>1</v>
      </c>
      <c r="V1142">
        <v>1</v>
      </c>
      <c r="W1142">
        <v>1</v>
      </c>
      <c r="X1142">
        <v>2</v>
      </c>
      <c r="Y1142">
        <v>1</v>
      </c>
      <c r="Z1142">
        <v>2</v>
      </c>
      <c r="AA1142">
        <v>1</v>
      </c>
      <c r="AB1142">
        <v>2</v>
      </c>
      <c r="AC1142">
        <v>1</v>
      </c>
      <c r="AD1142">
        <v>2</v>
      </c>
      <c r="AE1142">
        <v>2</v>
      </c>
      <c r="AF1142">
        <v>0</v>
      </c>
      <c r="AG1142">
        <v>0</v>
      </c>
      <c r="AH1142">
        <v>4.7046000000000001</v>
      </c>
    </row>
    <row r="1143" spans="1:34">
      <c r="A1143" t="s">
        <v>4797</v>
      </c>
      <c r="B1143" s="5" t="str">
        <f>VLOOKUP(C1143,[1]Sheet1!$C$2:$D$4112,2,FALSE)</f>
        <v>cell wall and cell processes</v>
      </c>
      <c r="C1143" t="s">
        <v>4800</v>
      </c>
      <c r="D1143" t="s">
        <v>4798</v>
      </c>
      <c r="E1143" t="s">
        <v>4799</v>
      </c>
      <c r="F1143">
        <v>19.071999999999999</v>
      </c>
      <c r="G1143">
        <v>29</v>
      </c>
      <c r="H1143">
        <v>24.33783</v>
      </c>
      <c r="I1143">
        <v>20.078900000000001</v>
      </c>
      <c r="J1143">
        <v>25.114139999999999</v>
      </c>
      <c r="K1143">
        <v>23.543209999999998</v>
      </c>
      <c r="L1143">
        <v>23.846800000000002</v>
      </c>
      <c r="M1143">
        <v>25.949159999999999</v>
      </c>
      <c r="N1143">
        <v>19.49408</v>
      </c>
      <c r="O1143">
        <v>24.094100000000001</v>
      </c>
      <c r="P1143">
        <v>25.872420000000002</v>
      </c>
      <c r="Q1143">
        <v>24.938359999999999</v>
      </c>
      <c r="R1143">
        <v>24.100770000000001</v>
      </c>
      <c r="S1143">
        <v>25.231290000000001</v>
      </c>
      <c r="T1143">
        <v>3</v>
      </c>
      <c r="U1143">
        <v>2</v>
      </c>
      <c r="V1143">
        <v>1</v>
      </c>
      <c r="W1143">
        <v>2</v>
      </c>
      <c r="X1143">
        <v>1</v>
      </c>
      <c r="Y1143">
        <v>3</v>
      </c>
      <c r="Z1143">
        <v>3</v>
      </c>
      <c r="AA1143">
        <v>1</v>
      </c>
      <c r="AB1143">
        <v>1</v>
      </c>
      <c r="AC1143">
        <v>1</v>
      </c>
      <c r="AD1143">
        <v>1</v>
      </c>
      <c r="AE1143">
        <v>3</v>
      </c>
      <c r="AF1143">
        <v>3</v>
      </c>
      <c r="AG1143">
        <v>0</v>
      </c>
      <c r="AH1143">
        <v>63.963999999999999</v>
      </c>
    </row>
    <row r="1144" spans="1:34">
      <c r="A1144" t="s">
        <v>4801</v>
      </c>
      <c r="B1144" s="5" t="str">
        <f>VLOOKUP(C1144,[1]Sheet1!$C$2:$D$4112,2,FALSE)</f>
        <v>information pathways</v>
      </c>
      <c r="C1144" t="s">
        <v>4804</v>
      </c>
      <c r="D1144" t="s">
        <v>4802</v>
      </c>
      <c r="E1144" t="s">
        <v>4803</v>
      </c>
      <c r="F1144">
        <v>31.088999999999999</v>
      </c>
      <c r="G1144">
        <v>60.3</v>
      </c>
      <c r="H1144">
        <v>26.079830000000001</v>
      </c>
      <c r="I1144">
        <v>24.821919999999999</v>
      </c>
      <c r="J1144">
        <v>25.668009999999999</v>
      </c>
      <c r="K1144">
        <v>26.00095</v>
      </c>
      <c r="L1144">
        <v>24.218229999999998</v>
      </c>
      <c r="M1144">
        <v>25.893630000000002</v>
      </c>
      <c r="N1144">
        <v>24.429369999999999</v>
      </c>
      <c r="O1144">
        <v>25.821290000000001</v>
      </c>
      <c r="P1144">
        <v>25.056100000000001</v>
      </c>
      <c r="Q1144">
        <v>25.702400000000001</v>
      </c>
      <c r="R1144">
        <v>25.655950000000001</v>
      </c>
      <c r="S1144">
        <v>25.307690000000001</v>
      </c>
      <c r="T1144">
        <v>13</v>
      </c>
      <c r="U1144">
        <v>9</v>
      </c>
      <c r="V1144">
        <v>9</v>
      </c>
      <c r="W1144">
        <v>12</v>
      </c>
      <c r="X1144">
        <v>13</v>
      </c>
      <c r="Y1144">
        <v>9</v>
      </c>
      <c r="Z1144">
        <v>10</v>
      </c>
      <c r="AA1144">
        <v>8</v>
      </c>
      <c r="AB1144">
        <v>11</v>
      </c>
      <c r="AC1144">
        <v>7</v>
      </c>
      <c r="AD1144">
        <v>7</v>
      </c>
      <c r="AE1144">
        <v>13</v>
      </c>
      <c r="AF1144">
        <v>10</v>
      </c>
      <c r="AG1144">
        <v>0</v>
      </c>
      <c r="AH1144">
        <v>160.12</v>
      </c>
    </row>
    <row r="1145" spans="1:34">
      <c r="A1145" t="s">
        <v>4805</v>
      </c>
      <c r="B1145" s="5" t="str">
        <f>VLOOKUP(C1145,[1]Sheet1!$C$2:$D$4112,2,FALSE)</f>
        <v>cell wall and cell processes</v>
      </c>
      <c r="C1145" t="s">
        <v>4808</v>
      </c>
      <c r="D1145" t="s">
        <v>4806</v>
      </c>
      <c r="E1145" t="s">
        <v>4807</v>
      </c>
      <c r="F1145">
        <v>31.879000000000001</v>
      </c>
      <c r="G1145">
        <v>49.3</v>
      </c>
      <c r="H1145">
        <v>21.587969999999999</v>
      </c>
      <c r="I1145">
        <v>23.272130000000001</v>
      </c>
      <c r="J1145">
        <v>21.37894</v>
      </c>
      <c r="K1145">
        <v>22.845770000000002</v>
      </c>
      <c r="L1145">
        <v>21.950420000000001</v>
      </c>
      <c r="M1145">
        <v>22.571570000000001</v>
      </c>
      <c r="N1145">
        <v>22.937519999999999</v>
      </c>
      <c r="O1145">
        <v>23.460509999999999</v>
      </c>
      <c r="P1145">
        <v>22.328710000000001</v>
      </c>
      <c r="Q1145">
        <v>23.35622</v>
      </c>
      <c r="R1145">
        <v>22.40213</v>
      </c>
      <c r="S1145">
        <v>21.213889999999999</v>
      </c>
      <c r="T1145">
        <v>10</v>
      </c>
      <c r="U1145">
        <v>3</v>
      </c>
      <c r="V1145">
        <v>3</v>
      </c>
      <c r="W1145">
        <v>7</v>
      </c>
      <c r="X1145">
        <v>6</v>
      </c>
      <c r="Y1145">
        <v>10</v>
      </c>
      <c r="Z1145">
        <v>5</v>
      </c>
      <c r="AA1145">
        <v>1</v>
      </c>
      <c r="AB1145">
        <v>3</v>
      </c>
      <c r="AC1145">
        <v>2</v>
      </c>
      <c r="AD1145">
        <v>3</v>
      </c>
      <c r="AE1145">
        <v>4</v>
      </c>
      <c r="AF1145">
        <v>3</v>
      </c>
      <c r="AG1145">
        <v>0</v>
      </c>
      <c r="AH1145">
        <v>28.071999999999999</v>
      </c>
    </row>
    <row r="1146" spans="1:34">
      <c r="A1146" t="s">
        <v>4809</v>
      </c>
      <c r="B1146" s="5" t="str">
        <f>VLOOKUP(C1146,[1]Sheet1!$C$2:$D$4112,2,FALSE)</f>
        <v>Conserved hypotheticals</v>
      </c>
      <c r="C1146" t="s">
        <v>4812</v>
      </c>
      <c r="D1146" t="s">
        <v>4810</v>
      </c>
      <c r="E1146" t="s">
        <v>4811</v>
      </c>
      <c r="F1146">
        <v>14.853999999999999</v>
      </c>
      <c r="G1146">
        <v>56.9</v>
      </c>
      <c r="H1146">
        <v>20.9939</v>
      </c>
      <c r="I1146">
        <v>20.209330000000001</v>
      </c>
      <c r="J1146">
        <v>17.308119999999999</v>
      </c>
      <c r="K1146">
        <v>19.90971</v>
      </c>
      <c r="L1146">
        <v>20.65709</v>
      </c>
      <c r="M1146">
        <v>18.248539999999998</v>
      </c>
      <c r="N1146">
        <v>18.939450000000001</v>
      </c>
      <c r="O1146">
        <v>19.950569999999999</v>
      </c>
      <c r="P1146">
        <v>19.746970000000001</v>
      </c>
      <c r="Q1146">
        <v>19.45656</v>
      </c>
      <c r="R1146">
        <v>23.555199999999999</v>
      </c>
      <c r="S1146">
        <v>22.145759999999999</v>
      </c>
      <c r="T1146">
        <v>6</v>
      </c>
      <c r="U1146">
        <v>3</v>
      </c>
      <c r="V1146">
        <v>0</v>
      </c>
      <c r="W1146">
        <v>3</v>
      </c>
      <c r="X1146">
        <v>2</v>
      </c>
      <c r="Y1146">
        <v>4</v>
      </c>
      <c r="Z1146">
        <v>1</v>
      </c>
      <c r="AA1146">
        <v>1</v>
      </c>
      <c r="AB1146">
        <v>2</v>
      </c>
      <c r="AC1146">
        <v>2</v>
      </c>
      <c r="AD1146">
        <v>2</v>
      </c>
      <c r="AE1146">
        <v>3</v>
      </c>
      <c r="AF1146">
        <v>3</v>
      </c>
      <c r="AG1146">
        <v>0</v>
      </c>
      <c r="AH1146">
        <v>29.626000000000001</v>
      </c>
    </row>
    <row r="1147" spans="1:34">
      <c r="A1147" t="s">
        <v>4813</v>
      </c>
      <c r="B1147" s="5" t="str">
        <f>VLOOKUP(C1147,[1]Sheet1!$C$2:$D$4112,2,FALSE)</f>
        <v>lipid metabolism</v>
      </c>
      <c r="C1147" t="s">
        <v>4816</v>
      </c>
      <c r="D1147" t="s">
        <v>4814</v>
      </c>
      <c r="E1147" t="s">
        <v>4815</v>
      </c>
      <c r="F1147">
        <v>193.24</v>
      </c>
      <c r="G1147">
        <v>18.600000000000001</v>
      </c>
      <c r="H1147">
        <v>21.773260000000001</v>
      </c>
      <c r="I1147">
        <v>24.893380000000001</v>
      </c>
      <c r="J1147">
        <v>23.359439999999999</v>
      </c>
      <c r="K1147">
        <v>24.001180000000002</v>
      </c>
      <c r="L1147">
        <v>19.25686</v>
      </c>
      <c r="M1147">
        <v>24.005559999999999</v>
      </c>
      <c r="N1147">
        <v>23.257100000000001</v>
      </c>
      <c r="O1147">
        <v>21.891819999999999</v>
      </c>
      <c r="P1147">
        <v>24.661010000000001</v>
      </c>
      <c r="Q1147">
        <v>22.456109999999999</v>
      </c>
      <c r="R1147">
        <v>22.974419999999999</v>
      </c>
      <c r="S1147">
        <v>21.982939999999999</v>
      </c>
      <c r="T1147">
        <v>15</v>
      </c>
      <c r="U1147">
        <v>2</v>
      </c>
      <c r="V1147">
        <v>7</v>
      </c>
      <c r="W1147">
        <v>3</v>
      </c>
      <c r="X1147">
        <v>9</v>
      </c>
      <c r="Y1147">
        <v>2</v>
      </c>
      <c r="Z1147">
        <v>8</v>
      </c>
      <c r="AA1147">
        <v>4</v>
      </c>
      <c r="AB1147">
        <v>5</v>
      </c>
      <c r="AC1147">
        <v>4</v>
      </c>
      <c r="AD1147">
        <v>5</v>
      </c>
      <c r="AE1147">
        <v>10</v>
      </c>
      <c r="AF1147">
        <v>5</v>
      </c>
      <c r="AG1147">
        <v>0</v>
      </c>
      <c r="AH1147">
        <v>73.054000000000002</v>
      </c>
    </row>
    <row r="1148" spans="1:34">
      <c r="A1148" t="s">
        <v>4817</v>
      </c>
      <c r="B1148" s="5" t="str">
        <f>VLOOKUP(C1148,[1]Sheet1!$C$2:$D$4112,2,FALSE)</f>
        <v>lipid metabolism</v>
      </c>
      <c r="C1148" t="s">
        <v>4820</v>
      </c>
      <c r="D1148" t="s">
        <v>4818</v>
      </c>
      <c r="E1148" t="s">
        <v>4819</v>
      </c>
      <c r="F1148">
        <v>224.38</v>
      </c>
      <c r="G1148">
        <v>52.9</v>
      </c>
      <c r="H1148">
        <v>26.877479999999998</v>
      </c>
      <c r="I1148">
        <v>27.674250000000001</v>
      </c>
      <c r="J1148">
        <v>27.1052</v>
      </c>
      <c r="K1148">
        <v>27.700220000000002</v>
      </c>
      <c r="L1148">
        <v>25.879909999999999</v>
      </c>
      <c r="M1148">
        <v>27.469950000000001</v>
      </c>
      <c r="N1148">
        <v>26.00412</v>
      </c>
      <c r="O1148">
        <v>27.161539999999999</v>
      </c>
      <c r="P1148">
        <v>26.830870000000001</v>
      </c>
      <c r="Q1148">
        <v>26.532419999999998</v>
      </c>
      <c r="R1148">
        <v>27.187729999999998</v>
      </c>
      <c r="S1148">
        <v>27.244910000000001</v>
      </c>
      <c r="T1148">
        <v>67</v>
      </c>
      <c r="U1148">
        <v>38</v>
      </c>
      <c r="V1148">
        <v>33</v>
      </c>
      <c r="W1148">
        <v>50</v>
      </c>
      <c r="X1148">
        <v>42</v>
      </c>
      <c r="Y1148">
        <v>45</v>
      </c>
      <c r="Z1148">
        <v>36</v>
      </c>
      <c r="AA1148">
        <v>23</v>
      </c>
      <c r="AB1148">
        <v>26</v>
      </c>
      <c r="AC1148">
        <v>25</v>
      </c>
      <c r="AD1148">
        <v>21</v>
      </c>
      <c r="AE1148">
        <v>42</v>
      </c>
      <c r="AF1148">
        <v>45</v>
      </c>
      <c r="AG1148">
        <v>0</v>
      </c>
      <c r="AH1148">
        <v>323.31</v>
      </c>
    </row>
    <row r="1149" spans="1:34">
      <c r="A1149" t="s">
        <v>4821</v>
      </c>
      <c r="B1149" s="5" t="str">
        <f>VLOOKUP(C1149,[1]Sheet1!$C$2:$D$4112,2,FALSE)</f>
        <v>cell wall and cell processes</v>
      </c>
      <c r="C1149" t="s">
        <v>4824</v>
      </c>
      <c r="D1149" t="s">
        <v>4822</v>
      </c>
      <c r="E1149" t="s">
        <v>4823</v>
      </c>
      <c r="F1149">
        <v>24.14</v>
      </c>
      <c r="G1149">
        <v>60.9</v>
      </c>
      <c r="H1149">
        <v>26.65963</v>
      </c>
      <c r="I1149">
        <v>28.102900000000002</v>
      </c>
      <c r="J1149">
        <v>26.642379999999999</v>
      </c>
      <c r="K1149">
        <v>26.26812</v>
      </c>
      <c r="L1149">
        <v>28.640450000000001</v>
      </c>
      <c r="M1149">
        <v>27.945699999999999</v>
      </c>
      <c r="N1149">
        <v>28.482279999999999</v>
      </c>
      <c r="O1149">
        <v>26.38683</v>
      </c>
      <c r="P1149">
        <v>27.340699999999998</v>
      </c>
      <c r="Q1149">
        <v>28.048950000000001</v>
      </c>
      <c r="R1149">
        <v>27.790289999999999</v>
      </c>
      <c r="S1149">
        <v>27.762560000000001</v>
      </c>
      <c r="T1149">
        <v>9</v>
      </c>
      <c r="U1149">
        <v>7</v>
      </c>
      <c r="V1149">
        <v>8</v>
      </c>
      <c r="W1149">
        <v>6</v>
      </c>
      <c r="X1149">
        <v>8</v>
      </c>
      <c r="Y1149">
        <v>7</v>
      </c>
      <c r="Z1149">
        <v>8</v>
      </c>
      <c r="AA1149">
        <v>7</v>
      </c>
      <c r="AB1149">
        <v>8</v>
      </c>
      <c r="AC1149">
        <v>6</v>
      </c>
      <c r="AD1149">
        <v>6</v>
      </c>
      <c r="AE1149">
        <v>6</v>
      </c>
      <c r="AF1149">
        <v>7</v>
      </c>
      <c r="AG1149">
        <v>0</v>
      </c>
      <c r="AH1149">
        <v>239.32</v>
      </c>
    </row>
    <row r="1150" spans="1:34">
      <c r="A1150" t="s">
        <v>4825</v>
      </c>
      <c r="B1150" s="5" t="str">
        <f>VLOOKUP(C1150,[1]Sheet1!$C$2:$D$4112,2,FALSE)</f>
        <v>cell wall and cell processes</v>
      </c>
      <c r="C1150" t="s">
        <v>4828</v>
      </c>
      <c r="D1150" t="s">
        <v>4826</v>
      </c>
      <c r="E1150" t="s">
        <v>4827</v>
      </c>
      <c r="F1150">
        <v>26.861000000000001</v>
      </c>
      <c r="G1150">
        <v>52.2</v>
      </c>
      <c r="H1150">
        <v>22.935569999999998</v>
      </c>
      <c r="I1150">
        <v>24.874739999999999</v>
      </c>
      <c r="J1150">
        <v>24.319690000000001</v>
      </c>
      <c r="K1150">
        <v>24.007960000000001</v>
      </c>
      <c r="L1150">
        <v>25.218779999999999</v>
      </c>
      <c r="M1150">
        <v>24.019449999999999</v>
      </c>
      <c r="N1150">
        <v>25.514340000000001</v>
      </c>
      <c r="O1150">
        <v>23.902329999999999</v>
      </c>
      <c r="P1150">
        <v>25.94905</v>
      </c>
      <c r="Q1150">
        <v>24.37763</v>
      </c>
      <c r="R1150">
        <v>23.40626</v>
      </c>
      <c r="S1150">
        <v>25.678740000000001</v>
      </c>
      <c r="T1150">
        <v>10</v>
      </c>
      <c r="U1150">
        <v>6</v>
      </c>
      <c r="V1150">
        <v>3</v>
      </c>
      <c r="W1150">
        <v>7</v>
      </c>
      <c r="X1150">
        <v>6</v>
      </c>
      <c r="Y1150">
        <v>7</v>
      </c>
      <c r="Z1150">
        <v>6</v>
      </c>
      <c r="AA1150">
        <v>2</v>
      </c>
      <c r="AB1150">
        <v>5</v>
      </c>
      <c r="AC1150">
        <v>2</v>
      </c>
      <c r="AD1150">
        <v>4</v>
      </c>
      <c r="AE1150">
        <v>6</v>
      </c>
      <c r="AF1150">
        <v>4</v>
      </c>
      <c r="AG1150">
        <v>0</v>
      </c>
      <c r="AH1150">
        <v>90.823999999999998</v>
      </c>
    </row>
    <row r="1151" spans="1:34">
      <c r="A1151" t="s">
        <v>4829</v>
      </c>
      <c r="B1151" s="5" t="s">
        <v>2003</v>
      </c>
      <c r="C1151" t="s">
        <v>4832</v>
      </c>
      <c r="D1151" t="s">
        <v>4830</v>
      </c>
      <c r="E1151" t="s">
        <v>4831</v>
      </c>
      <c r="F1151">
        <v>55.378</v>
      </c>
      <c r="G1151">
        <v>13.4</v>
      </c>
      <c r="H1151">
        <v>21.324490000000001</v>
      </c>
      <c r="I1151">
        <v>22.157209999999999</v>
      </c>
      <c r="J1151">
        <v>21.824739999999998</v>
      </c>
      <c r="K1151">
        <v>21.917100000000001</v>
      </c>
      <c r="L1151">
        <v>17.90521</v>
      </c>
      <c r="M1151">
        <v>21.836259999999999</v>
      </c>
      <c r="N1151">
        <v>19.031580000000002</v>
      </c>
      <c r="O1151">
        <v>18.673839999999998</v>
      </c>
      <c r="P1151">
        <v>19.110990000000001</v>
      </c>
      <c r="Q1151">
        <v>20.059470000000001</v>
      </c>
      <c r="R1151">
        <v>20.778359999999999</v>
      </c>
      <c r="S1151">
        <v>19.54813</v>
      </c>
      <c r="T1151">
        <v>5</v>
      </c>
      <c r="U1151">
        <v>2</v>
      </c>
      <c r="V1151">
        <v>2</v>
      </c>
      <c r="W1151">
        <v>3</v>
      </c>
      <c r="X1151">
        <v>3</v>
      </c>
      <c r="Y1151">
        <v>1</v>
      </c>
      <c r="Z1151">
        <v>4</v>
      </c>
      <c r="AA1151">
        <v>1</v>
      </c>
      <c r="AB1151">
        <v>1</v>
      </c>
      <c r="AC1151">
        <v>1</v>
      </c>
      <c r="AD1151">
        <v>1</v>
      </c>
      <c r="AE1151">
        <v>3</v>
      </c>
      <c r="AF1151">
        <v>0</v>
      </c>
      <c r="AG1151">
        <v>0</v>
      </c>
      <c r="AH1151">
        <v>73.677000000000007</v>
      </c>
    </row>
    <row r="1152" spans="1:34">
      <c r="A1152" t="s">
        <v>4833</v>
      </c>
      <c r="B1152" s="5" t="str">
        <f>VLOOKUP(C1152,[1]Sheet1!$C$2:$D$4112,2,FALSE)</f>
        <v>lipid metabolism</v>
      </c>
      <c r="C1152" t="s">
        <v>4836</v>
      </c>
      <c r="D1152" t="s">
        <v>4834</v>
      </c>
      <c r="E1152" t="s">
        <v>4835</v>
      </c>
      <c r="F1152">
        <v>33.991999999999997</v>
      </c>
      <c r="G1152">
        <v>21.3</v>
      </c>
      <c r="H1152">
        <v>22.115559999999999</v>
      </c>
      <c r="I1152">
        <v>22.968879999999999</v>
      </c>
      <c r="J1152">
        <v>22.266079999999999</v>
      </c>
      <c r="K1152">
        <v>22.73535</v>
      </c>
      <c r="L1152">
        <v>17.78593</v>
      </c>
      <c r="M1152">
        <v>23.915790000000001</v>
      </c>
      <c r="N1152">
        <v>22.92801</v>
      </c>
      <c r="O1152">
        <v>22.252859999999998</v>
      </c>
      <c r="P1152">
        <v>23.313130000000001</v>
      </c>
      <c r="Q1152">
        <v>22.14068</v>
      </c>
      <c r="R1152">
        <v>22.722339999999999</v>
      </c>
      <c r="S1152">
        <v>19.318770000000001</v>
      </c>
      <c r="T1152">
        <v>3</v>
      </c>
      <c r="U1152">
        <v>2</v>
      </c>
      <c r="V1152">
        <v>2</v>
      </c>
      <c r="W1152">
        <v>2</v>
      </c>
      <c r="X1152">
        <v>2</v>
      </c>
      <c r="Y1152">
        <v>1</v>
      </c>
      <c r="Z1152">
        <v>3</v>
      </c>
      <c r="AA1152">
        <v>2</v>
      </c>
      <c r="AB1152">
        <v>2</v>
      </c>
      <c r="AC1152">
        <v>3</v>
      </c>
      <c r="AD1152">
        <v>3</v>
      </c>
      <c r="AE1152">
        <v>3</v>
      </c>
      <c r="AF1152">
        <v>1</v>
      </c>
      <c r="AG1152">
        <v>0</v>
      </c>
      <c r="AH1152">
        <v>60.228999999999999</v>
      </c>
    </row>
    <row r="1153" spans="1:34">
      <c r="A1153" t="s">
        <v>4837</v>
      </c>
      <c r="B1153" s="5" t="str">
        <f>VLOOKUP(C1153,[1]Sheet1!$C$2:$D$4112,2,FALSE)</f>
        <v>intermediary metabolism and respiration</v>
      </c>
      <c r="C1153" t="s">
        <v>4840</v>
      </c>
      <c r="D1153" t="s">
        <v>4838</v>
      </c>
      <c r="E1153" t="s">
        <v>4839</v>
      </c>
      <c r="F1153">
        <v>66.122</v>
      </c>
      <c r="G1153">
        <v>24.1</v>
      </c>
      <c r="H1153">
        <v>21.622209999999999</v>
      </c>
      <c r="I1153">
        <v>21.3093</v>
      </c>
      <c r="J1153">
        <v>21.33522</v>
      </c>
      <c r="K1153">
        <v>23.07254</v>
      </c>
      <c r="L1153">
        <v>18.29195</v>
      </c>
      <c r="M1153">
        <v>21.703880000000002</v>
      </c>
      <c r="N1153">
        <v>21.977879999999999</v>
      </c>
      <c r="O1153">
        <v>22.407720000000001</v>
      </c>
      <c r="P1153">
        <v>19.02835</v>
      </c>
      <c r="Q1153">
        <v>20.756209999999999</v>
      </c>
      <c r="R1153">
        <v>21.849530000000001</v>
      </c>
      <c r="S1153">
        <v>21.540569999999999</v>
      </c>
      <c r="T1153">
        <v>9</v>
      </c>
      <c r="U1153">
        <v>3</v>
      </c>
      <c r="V1153">
        <v>2</v>
      </c>
      <c r="W1153">
        <v>3</v>
      </c>
      <c r="X1153">
        <v>6</v>
      </c>
      <c r="Y1153">
        <v>1</v>
      </c>
      <c r="Z1153">
        <v>5</v>
      </c>
      <c r="AA1153">
        <v>2</v>
      </c>
      <c r="AB1153">
        <v>4</v>
      </c>
      <c r="AC1153">
        <v>1</v>
      </c>
      <c r="AD1153">
        <v>2</v>
      </c>
      <c r="AE1153">
        <v>4</v>
      </c>
      <c r="AF1153">
        <v>2</v>
      </c>
      <c r="AG1153">
        <v>0</v>
      </c>
      <c r="AH1153">
        <v>61.905999999999999</v>
      </c>
    </row>
    <row r="1154" spans="1:34">
      <c r="A1154" t="s">
        <v>4841</v>
      </c>
      <c r="B1154" s="5" t="str">
        <f>VLOOKUP(C1154,[1]Sheet1!$C$2:$D$4112,2,FALSE)</f>
        <v>intermediary metabolism and respiration</v>
      </c>
      <c r="C1154" t="s">
        <v>4844</v>
      </c>
      <c r="D1154" t="s">
        <v>4842</v>
      </c>
      <c r="E1154" t="s">
        <v>4843</v>
      </c>
      <c r="F1154">
        <v>31.719000000000001</v>
      </c>
      <c r="G1154">
        <v>88.1</v>
      </c>
      <c r="H1154">
        <v>28.221399999999999</v>
      </c>
      <c r="I1154">
        <v>27.821159999999999</v>
      </c>
      <c r="J1154">
        <v>28.429780000000001</v>
      </c>
      <c r="K1154">
        <v>26.18225</v>
      </c>
      <c r="L1154">
        <v>27.095870000000001</v>
      </c>
      <c r="M1154">
        <v>27.088010000000001</v>
      </c>
      <c r="N1154">
        <v>27.525369999999999</v>
      </c>
      <c r="O1154">
        <v>26.284790000000001</v>
      </c>
      <c r="P1154">
        <v>28.081209999999999</v>
      </c>
      <c r="Q1154">
        <v>27.751169999999998</v>
      </c>
      <c r="R1154">
        <v>28.00892</v>
      </c>
      <c r="S1154">
        <v>29.017150000000001</v>
      </c>
      <c r="T1154">
        <v>15</v>
      </c>
      <c r="U1154">
        <v>10</v>
      </c>
      <c r="V1154">
        <v>11</v>
      </c>
      <c r="W1154">
        <v>13</v>
      </c>
      <c r="X1154">
        <v>11</v>
      </c>
      <c r="Y1154">
        <v>13</v>
      </c>
      <c r="Z1154">
        <v>11</v>
      </c>
      <c r="AA1154">
        <v>13</v>
      </c>
      <c r="AB1154">
        <v>13</v>
      </c>
      <c r="AC1154">
        <v>12</v>
      </c>
      <c r="AD1154">
        <v>7</v>
      </c>
      <c r="AE1154">
        <v>14</v>
      </c>
      <c r="AF1154">
        <v>10</v>
      </c>
      <c r="AG1154">
        <v>0</v>
      </c>
      <c r="AH1154">
        <v>323.31</v>
      </c>
    </row>
    <row r="1155" spans="1:34">
      <c r="A1155" t="s">
        <v>4845</v>
      </c>
      <c r="B1155" s="5" t="str">
        <f>VLOOKUP(C1155,[1]Sheet1!$C$2:$D$4112,2,FALSE)</f>
        <v>intermediary metabolism and respiration</v>
      </c>
      <c r="C1155" t="s">
        <v>4848</v>
      </c>
      <c r="D1155" t="s">
        <v>4846</v>
      </c>
      <c r="E1155" t="s">
        <v>4847</v>
      </c>
      <c r="F1155">
        <v>63.671999999999997</v>
      </c>
      <c r="G1155">
        <v>9.1999999999999993</v>
      </c>
      <c r="H1155">
        <v>20.743120000000001</v>
      </c>
      <c r="I1155">
        <v>20.5032</v>
      </c>
      <c r="J1155">
        <v>21.292660000000001</v>
      </c>
      <c r="K1155">
        <v>20.661359999999998</v>
      </c>
      <c r="L1155">
        <v>21.158999999999999</v>
      </c>
      <c r="M1155">
        <v>21.650310000000001</v>
      </c>
      <c r="N1155">
        <v>20.540189999999999</v>
      </c>
      <c r="O1155">
        <v>19.66874</v>
      </c>
      <c r="P1155">
        <v>20.992100000000001</v>
      </c>
      <c r="Q1155">
        <v>19.60502</v>
      </c>
      <c r="R1155">
        <v>20.95148</v>
      </c>
      <c r="S1155">
        <v>20.64059</v>
      </c>
      <c r="T1155">
        <v>6</v>
      </c>
      <c r="U1155">
        <v>4</v>
      </c>
      <c r="V1155">
        <v>3</v>
      </c>
      <c r="W1155">
        <v>4</v>
      </c>
      <c r="X1155">
        <v>5</v>
      </c>
      <c r="Y1155">
        <v>3</v>
      </c>
      <c r="Z1155">
        <v>4</v>
      </c>
      <c r="AA1155">
        <v>3</v>
      </c>
      <c r="AB1155">
        <v>3</v>
      </c>
      <c r="AC1155">
        <v>3</v>
      </c>
      <c r="AD1155">
        <v>0</v>
      </c>
      <c r="AE1155">
        <v>5</v>
      </c>
      <c r="AF1155">
        <v>3</v>
      </c>
      <c r="AG1155">
        <v>0</v>
      </c>
      <c r="AH1155">
        <v>13.574</v>
      </c>
    </row>
    <row r="1156" spans="1:34">
      <c r="A1156" t="s">
        <v>4849</v>
      </c>
      <c r="B1156" s="5" t="str">
        <f>VLOOKUP(C1156,[1]Sheet1!$C$2:$D$4112,2,FALSE)</f>
        <v>information pathways</v>
      </c>
      <c r="C1156" t="s">
        <v>4852</v>
      </c>
      <c r="D1156" t="s">
        <v>4850</v>
      </c>
      <c r="E1156" t="s">
        <v>4851</v>
      </c>
      <c r="F1156">
        <v>36.991</v>
      </c>
      <c r="G1156">
        <v>41.4</v>
      </c>
      <c r="H1156">
        <v>21.84759</v>
      </c>
      <c r="I1156">
        <v>23.0091</v>
      </c>
      <c r="J1156">
        <v>21.807739999999999</v>
      </c>
      <c r="K1156">
        <v>22.223610000000001</v>
      </c>
      <c r="L1156">
        <v>21.573440000000002</v>
      </c>
      <c r="M1156">
        <v>22.95504</v>
      </c>
      <c r="N1156">
        <v>22.22456</v>
      </c>
      <c r="O1156">
        <v>21.912579999999998</v>
      </c>
      <c r="P1156">
        <v>20.817219999999999</v>
      </c>
      <c r="Q1156">
        <v>21.351379999999999</v>
      </c>
      <c r="R1156">
        <v>23.179649999999999</v>
      </c>
      <c r="S1156">
        <v>22.432400000000001</v>
      </c>
      <c r="T1156">
        <v>9</v>
      </c>
      <c r="U1156">
        <v>5</v>
      </c>
      <c r="V1156">
        <v>6</v>
      </c>
      <c r="W1156">
        <v>6</v>
      </c>
      <c r="X1156">
        <v>5</v>
      </c>
      <c r="Y1156">
        <v>6</v>
      </c>
      <c r="Z1156">
        <v>5</v>
      </c>
      <c r="AA1156">
        <v>4</v>
      </c>
      <c r="AB1156">
        <v>6</v>
      </c>
      <c r="AC1156">
        <v>3</v>
      </c>
      <c r="AD1156">
        <v>3</v>
      </c>
      <c r="AE1156">
        <v>7</v>
      </c>
      <c r="AF1156">
        <v>5</v>
      </c>
      <c r="AG1156">
        <v>0</v>
      </c>
      <c r="AH1156">
        <v>47.514000000000003</v>
      </c>
    </row>
    <row r="1157" spans="1:34">
      <c r="A1157" t="s">
        <v>4853</v>
      </c>
      <c r="B1157" s="5" t="str">
        <f>VLOOKUP(C1157,[1]Sheet1!$C$2:$D$4112,2,FALSE)</f>
        <v>Conserved hypotheticals</v>
      </c>
      <c r="C1157" t="s">
        <v>4856</v>
      </c>
      <c r="D1157" t="s">
        <v>4854</v>
      </c>
      <c r="E1157" t="s">
        <v>4855</v>
      </c>
      <c r="F1157">
        <v>40.328000000000003</v>
      </c>
      <c r="G1157">
        <v>22.6</v>
      </c>
      <c r="H1157">
        <v>20.214130000000001</v>
      </c>
      <c r="I1157">
        <v>22.483650000000001</v>
      </c>
      <c r="J1157">
        <v>17.795020000000001</v>
      </c>
      <c r="K1157">
        <v>22.193249999999999</v>
      </c>
      <c r="L1157">
        <v>15.782159999999999</v>
      </c>
      <c r="M1157">
        <v>20.998239999999999</v>
      </c>
      <c r="N1157">
        <v>22.980920000000001</v>
      </c>
      <c r="O1157">
        <v>22.197669999999999</v>
      </c>
      <c r="P1157">
        <v>17.879380000000001</v>
      </c>
      <c r="Q1157">
        <v>21.88524</v>
      </c>
      <c r="R1157">
        <v>22.078779999999998</v>
      </c>
      <c r="S1157">
        <v>18.633710000000001</v>
      </c>
      <c r="T1157">
        <v>5</v>
      </c>
      <c r="U1157">
        <v>1</v>
      </c>
      <c r="V1157">
        <v>3</v>
      </c>
      <c r="W1157">
        <v>1</v>
      </c>
      <c r="X1157">
        <v>3</v>
      </c>
      <c r="Y1157">
        <v>1</v>
      </c>
      <c r="Z1157">
        <v>2</v>
      </c>
      <c r="AA1157">
        <v>2</v>
      </c>
      <c r="AB1157">
        <v>3</v>
      </c>
      <c r="AC1157">
        <v>1</v>
      </c>
      <c r="AD1157">
        <v>4</v>
      </c>
      <c r="AE1157">
        <v>2</v>
      </c>
      <c r="AF1157">
        <v>2</v>
      </c>
      <c r="AG1157">
        <v>0</v>
      </c>
      <c r="AH1157">
        <v>29.643999999999998</v>
      </c>
    </row>
    <row r="1158" spans="1:34">
      <c r="A1158" t="s">
        <v>4857</v>
      </c>
      <c r="B1158" s="5" t="str">
        <f>VLOOKUP(C1158,[1]Sheet1!$C$2:$D$4112,2,FALSE)</f>
        <v>Conserved hypotheticals</v>
      </c>
      <c r="C1158" t="s">
        <v>4860</v>
      </c>
      <c r="D1158" t="s">
        <v>4858</v>
      </c>
      <c r="E1158" t="s">
        <v>4859</v>
      </c>
      <c r="F1158">
        <v>30.507000000000001</v>
      </c>
      <c r="G1158">
        <v>46.6</v>
      </c>
      <c r="H1158">
        <v>20.75066</v>
      </c>
      <c r="I1158">
        <v>22.564440000000001</v>
      </c>
      <c r="J1158">
        <v>21.637899999999998</v>
      </c>
      <c r="K1158">
        <v>21.015219999999999</v>
      </c>
      <c r="L1158">
        <v>22.675640000000001</v>
      </c>
      <c r="M1158">
        <v>22.32715</v>
      </c>
      <c r="N1158">
        <v>18.82695</v>
      </c>
      <c r="O1158">
        <v>21.525639999999999</v>
      </c>
      <c r="P1158">
        <v>22.860469999999999</v>
      </c>
      <c r="Q1158">
        <v>22.337700000000002</v>
      </c>
      <c r="R1158">
        <v>23.885110000000001</v>
      </c>
      <c r="S1158">
        <v>21.703199999999999</v>
      </c>
      <c r="T1158">
        <v>8</v>
      </c>
      <c r="U1158">
        <v>2</v>
      </c>
      <c r="V1158">
        <v>2</v>
      </c>
      <c r="W1158">
        <v>4</v>
      </c>
      <c r="X1158">
        <v>2</v>
      </c>
      <c r="Y1158">
        <v>4</v>
      </c>
      <c r="Z1158">
        <v>3</v>
      </c>
      <c r="AA1158">
        <v>1</v>
      </c>
      <c r="AB1158">
        <v>2</v>
      </c>
      <c r="AC1158">
        <v>2</v>
      </c>
      <c r="AD1158">
        <v>2</v>
      </c>
      <c r="AE1158">
        <v>5</v>
      </c>
      <c r="AF1158">
        <v>4</v>
      </c>
      <c r="AG1158">
        <v>0</v>
      </c>
      <c r="AH1158">
        <v>41.045000000000002</v>
      </c>
    </row>
    <row r="1159" spans="1:34">
      <c r="A1159" t="s">
        <v>4861</v>
      </c>
      <c r="B1159" s="5" t="str">
        <f>VLOOKUP(C1159,[1]Sheet1!$C$2:$D$4112,2,FALSE)</f>
        <v>information pathways</v>
      </c>
      <c r="C1159" t="s">
        <v>4864</v>
      </c>
      <c r="D1159" t="s">
        <v>4862</v>
      </c>
      <c r="E1159" t="s">
        <v>4863</v>
      </c>
      <c r="F1159">
        <v>41.472999999999999</v>
      </c>
      <c r="G1159">
        <v>68.5</v>
      </c>
      <c r="H1159">
        <v>22.13899</v>
      </c>
      <c r="I1159">
        <v>22.156500000000001</v>
      </c>
      <c r="J1159">
        <v>22.510870000000001</v>
      </c>
      <c r="K1159">
        <v>23.5471</v>
      </c>
      <c r="L1159">
        <v>24.440629999999999</v>
      </c>
      <c r="M1159">
        <v>22.872620000000001</v>
      </c>
      <c r="N1159">
        <v>22.498139999999999</v>
      </c>
      <c r="O1159">
        <v>21.836459999999999</v>
      </c>
      <c r="P1159">
        <v>21.629740000000002</v>
      </c>
      <c r="Q1159">
        <v>21.31307</v>
      </c>
      <c r="R1159">
        <v>23.676590000000001</v>
      </c>
      <c r="S1159">
        <v>23.45036</v>
      </c>
      <c r="T1159">
        <v>16</v>
      </c>
      <c r="U1159">
        <v>10</v>
      </c>
      <c r="V1159">
        <v>5</v>
      </c>
      <c r="W1159">
        <v>12</v>
      </c>
      <c r="X1159">
        <v>4</v>
      </c>
      <c r="Y1159">
        <v>13</v>
      </c>
      <c r="Z1159">
        <v>8</v>
      </c>
      <c r="AA1159">
        <v>7</v>
      </c>
      <c r="AB1159">
        <v>4</v>
      </c>
      <c r="AC1159">
        <v>5</v>
      </c>
      <c r="AD1159">
        <v>3</v>
      </c>
      <c r="AE1159">
        <v>12</v>
      </c>
      <c r="AF1159">
        <v>11</v>
      </c>
      <c r="AG1159">
        <v>0</v>
      </c>
      <c r="AH1159">
        <v>265.58</v>
      </c>
    </row>
    <row r="1160" spans="1:34">
      <c r="A1160" t="s">
        <v>4865</v>
      </c>
      <c r="B1160" s="5" t="str">
        <f>VLOOKUP(C1160,[1]Sheet1!$C$2:$D$4112,2,FALSE)</f>
        <v>intermediary metabolism and respiration</v>
      </c>
      <c r="C1160" t="s">
        <v>4868</v>
      </c>
      <c r="D1160" t="s">
        <v>4866</v>
      </c>
      <c r="E1160" t="s">
        <v>4867</v>
      </c>
      <c r="F1160">
        <v>41.667000000000002</v>
      </c>
      <c r="G1160">
        <v>15.7</v>
      </c>
      <c r="H1160">
        <v>19.301729999999999</v>
      </c>
      <c r="I1160">
        <v>18.887499999999999</v>
      </c>
      <c r="J1160">
        <v>21.513310000000001</v>
      </c>
      <c r="K1160">
        <v>20.410589999999999</v>
      </c>
      <c r="L1160">
        <v>19.66093</v>
      </c>
      <c r="M1160">
        <v>18.917269999999998</v>
      </c>
      <c r="N1160">
        <v>19.131180000000001</v>
      </c>
      <c r="O1160">
        <v>18.266819999999999</v>
      </c>
      <c r="P1160">
        <v>19.936050000000002</v>
      </c>
      <c r="Q1160">
        <v>18.937390000000001</v>
      </c>
      <c r="R1160">
        <v>18.589469999999999</v>
      </c>
      <c r="S1160">
        <v>19.91404</v>
      </c>
      <c r="T1160">
        <v>2</v>
      </c>
      <c r="U1160">
        <v>1</v>
      </c>
      <c r="V1160">
        <v>0</v>
      </c>
      <c r="W1160">
        <v>2</v>
      </c>
      <c r="X1160">
        <v>2</v>
      </c>
      <c r="Y1160">
        <v>0</v>
      </c>
      <c r="Z1160">
        <v>1</v>
      </c>
      <c r="AA1160">
        <v>0</v>
      </c>
      <c r="AB1160">
        <v>1</v>
      </c>
      <c r="AC1160">
        <v>0</v>
      </c>
      <c r="AD1160">
        <v>0</v>
      </c>
      <c r="AE1160">
        <v>0</v>
      </c>
      <c r="AF1160">
        <v>0</v>
      </c>
      <c r="AG1160">
        <v>0</v>
      </c>
      <c r="AH1160">
        <v>6.5711000000000004</v>
      </c>
    </row>
    <row r="1161" spans="1:34">
      <c r="A1161" t="s">
        <v>4869</v>
      </c>
      <c r="B1161" s="5" t="str">
        <f>VLOOKUP(C1161,[1]Sheet1!$C$2:$D$4112,2,FALSE)</f>
        <v>lipid metabolism</v>
      </c>
      <c r="C1161" t="s">
        <v>4872</v>
      </c>
      <c r="D1161" t="s">
        <v>4870</v>
      </c>
      <c r="E1161" t="s">
        <v>4871</v>
      </c>
      <c r="F1161">
        <v>49.646000000000001</v>
      </c>
      <c r="G1161">
        <v>43.6</v>
      </c>
      <c r="H1161">
        <v>24.98837</v>
      </c>
      <c r="I1161">
        <v>26.17352</v>
      </c>
      <c r="J1161">
        <v>25.86027</v>
      </c>
      <c r="K1161">
        <v>26.013549999999999</v>
      </c>
      <c r="L1161">
        <v>23.220890000000001</v>
      </c>
      <c r="M1161">
        <v>26.07169</v>
      </c>
      <c r="N1161">
        <v>26.334409999999998</v>
      </c>
      <c r="O1161">
        <v>25.615120000000001</v>
      </c>
      <c r="P1161">
        <v>26.0916</v>
      </c>
      <c r="Q1161">
        <v>25.999770000000002</v>
      </c>
      <c r="R1161">
        <v>26.227679999999999</v>
      </c>
      <c r="S1161">
        <v>25.544779999999999</v>
      </c>
      <c r="T1161">
        <v>12</v>
      </c>
      <c r="U1161">
        <v>8</v>
      </c>
      <c r="V1161">
        <v>5</v>
      </c>
      <c r="W1161">
        <v>10</v>
      </c>
      <c r="X1161">
        <v>7</v>
      </c>
      <c r="Y1161">
        <v>7</v>
      </c>
      <c r="Z1161">
        <v>5</v>
      </c>
      <c r="AA1161">
        <v>6</v>
      </c>
      <c r="AB1161">
        <v>5</v>
      </c>
      <c r="AC1161">
        <v>8</v>
      </c>
      <c r="AD1161">
        <v>6</v>
      </c>
      <c r="AE1161">
        <v>7</v>
      </c>
      <c r="AF1161">
        <v>9</v>
      </c>
      <c r="AG1161">
        <v>0</v>
      </c>
      <c r="AH1161">
        <v>186.37</v>
      </c>
    </row>
    <row r="1162" spans="1:34">
      <c r="A1162" t="s">
        <v>4873</v>
      </c>
      <c r="B1162" s="5" t="str">
        <f>VLOOKUP(C1162,[1]Sheet1!$C$2:$D$4112,2,FALSE)</f>
        <v>intermediary metabolism and respiration</v>
      </c>
      <c r="C1162" t="s">
        <v>4876</v>
      </c>
      <c r="D1162" t="s">
        <v>4874</v>
      </c>
      <c r="E1162" t="s">
        <v>4875</v>
      </c>
      <c r="F1162">
        <v>27.588999999999999</v>
      </c>
      <c r="G1162">
        <v>24.4</v>
      </c>
      <c r="H1162">
        <v>22.324380000000001</v>
      </c>
      <c r="I1162">
        <v>21.750170000000001</v>
      </c>
      <c r="J1162">
        <v>22.05444</v>
      </c>
      <c r="K1162">
        <v>24.153600000000001</v>
      </c>
      <c r="L1162">
        <v>18.65558</v>
      </c>
      <c r="M1162">
        <v>23.72588</v>
      </c>
      <c r="N1162">
        <v>21.397390000000001</v>
      </c>
      <c r="O1162">
        <v>22.11721</v>
      </c>
      <c r="P1162">
        <v>22.559010000000001</v>
      </c>
      <c r="Q1162">
        <v>21.068480000000001</v>
      </c>
      <c r="R1162">
        <v>21.982769999999999</v>
      </c>
      <c r="S1162">
        <v>21.80519</v>
      </c>
      <c r="T1162">
        <v>3</v>
      </c>
      <c r="U1162">
        <v>2</v>
      </c>
      <c r="V1162">
        <v>3</v>
      </c>
      <c r="W1162">
        <v>3</v>
      </c>
      <c r="X1162">
        <v>2</v>
      </c>
      <c r="Y1162">
        <v>0</v>
      </c>
      <c r="Z1162">
        <v>2</v>
      </c>
      <c r="AA1162">
        <v>1</v>
      </c>
      <c r="AB1162">
        <v>2</v>
      </c>
      <c r="AC1162">
        <v>2</v>
      </c>
      <c r="AD1162">
        <v>2</v>
      </c>
      <c r="AE1162">
        <v>2</v>
      </c>
      <c r="AF1162">
        <v>3</v>
      </c>
      <c r="AG1162">
        <v>0</v>
      </c>
      <c r="AH1162">
        <v>47.460999999999999</v>
      </c>
    </row>
    <row r="1163" spans="1:34">
      <c r="A1163" t="s">
        <v>4877</v>
      </c>
      <c r="B1163" s="5" t="str">
        <f>VLOOKUP(C1163,[1]Sheet1!$C$2:$D$4112,2,FALSE)</f>
        <v>Conserved hypotheticals</v>
      </c>
      <c r="C1163" t="s">
        <v>4880</v>
      </c>
      <c r="D1163" t="s">
        <v>4878</v>
      </c>
      <c r="E1163" t="s">
        <v>4879</v>
      </c>
      <c r="F1163">
        <v>41.759</v>
      </c>
      <c r="G1163">
        <v>32.1</v>
      </c>
      <c r="H1163">
        <v>17.40549</v>
      </c>
      <c r="I1163">
        <v>17.905909999999999</v>
      </c>
      <c r="J1163">
        <v>17.652629999999998</v>
      </c>
      <c r="K1163">
        <v>17.806239999999999</v>
      </c>
      <c r="L1163">
        <v>21.905550000000002</v>
      </c>
      <c r="M1163">
        <v>22.536570000000001</v>
      </c>
      <c r="N1163">
        <v>19.716799999999999</v>
      </c>
      <c r="O1163">
        <v>19.69407</v>
      </c>
      <c r="P1163">
        <v>19.35905</v>
      </c>
      <c r="Q1163">
        <v>19.149149999999999</v>
      </c>
      <c r="R1163">
        <v>22.922940000000001</v>
      </c>
      <c r="S1163">
        <v>22.614519999999999</v>
      </c>
      <c r="T1163">
        <v>7</v>
      </c>
      <c r="U1163">
        <v>1</v>
      </c>
      <c r="V1163">
        <v>1</v>
      </c>
      <c r="W1163">
        <v>1</v>
      </c>
      <c r="X1163">
        <v>3</v>
      </c>
      <c r="Y1163">
        <v>3</v>
      </c>
      <c r="Z1163">
        <v>4</v>
      </c>
      <c r="AA1163">
        <v>0</v>
      </c>
      <c r="AB1163">
        <v>1</v>
      </c>
      <c r="AC1163">
        <v>1</v>
      </c>
      <c r="AD1163">
        <v>1</v>
      </c>
      <c r="AE1163">
        <v>3</v>
      </c>
      <c r="AF1163">
        <v>3</v>
      </c>
      <c r="AG1163">
        <v>0</v>
      </c>
      <c r="AH1163">
        <v>18.175999999999998</v>
      </c>
    </row>
    <row r="1164" spans="1:34">
      <c r="A1164" t="s">
        <v>4881</v>
      </c>
      <c r="B1164" s="5" t="str">
        <f>VLOOKUP(C1164,[1]Sheet1!$C$2:$D$4112,2,FALSE)</f>
        <v>Conserved hypotheticals</v>
      </c>
      <c r="C1164" t="s">
        <v>4884</v>
      </c>
      <c r="D1164" t="s">
        <v>4882</v>
      </c>
      <c r="E1164" t="s">
        <v>4883</v>
      </c>
      <c r="F1164">
        <v>7.2849000000000004</v>
      </c>
      <c r="G1164">
        <v>48.5</v>
      </c>
      <c r="H1164">
        <v>22.008849999999999</v>
      </c>
      <c r="I1164">
        <v>19.107679999999998</v>
      </c>
      <c r="J1164">
        <v>22.072510000000001</v>
      </c>
      <c r="K1164">
        <v>19.81888</v>
      </c>
      <c r="L1164">
        <v>25.59881</v>
      </c>
      <c r="M1164">
        <v>22.125969999999999</v>
      </c>
      <c r="N1164">
        <v>21.929839999999999</v>
      </c>
      <c r="O1164">
        <v>18.674040000000002</v>
      </c>
      <c r="P1164">
        <v>20.037960000000002</v>
      </c>
      <c r="Q1164">
        <v>19.91113</v>
      </c>
      <c r="R1164">
        <v>23.78237</v>
      </c>
      <c r="S1164">
        <v>19.849299999999999</v>
      </c>
      <c r="T1164">
        <v>3</v>
      </c>
      <c r="U1164">
        <v>2</v>
      </c>
      <c r="V1164">
        <v>1</v>
      </c>
      <c r="W1164">
        <v>2</v>
      </c>
      <c r="X1164">
        <v>2</v>
      </c>
      <c r="Y1164">
        <v>3</v>
      </c>
      <c r="Z1164">
        <v>3</v>
      </c>
      <c r="AA1164">
        <v>2</v>
      </c>
      <c r="AB1164">
        <v>1</v>
      </c>
      <c r="AC1164">
        <v>1</v>
      </c>
      <c r="AD1164">
        <v>2</v>
      </c>
      <c r="AE1164">
        <v>3</v>
      </c>
      <c r="AF1164">
        <v>1</v>
      </c>
      <c r="AG1164">
        <v>0</v>
      </c>
      <c r="AH1164">
        <v>45.97</v>
      </c>
    </row>
    <row r="1165" spans="1:34">
      <c r="A1165" t="s">
        <v>4885</v>
      </c>
      <c r="B1165" s="5" t="str">
        <f>VLOOKUP(C1165,[1]Sheet1!$C$2:$D$4112,2,FALSE)</f>
        <v>cell wall and cell processes</v>
      </c>
      <c r="C1165" t="s">
        <v>4888</v>
      </c>
      <c r="D1165" t="s">
        <v>4886</v>
      </c>
      <c r="E1165" t="s">
        <v>4887</v>
      </c>
      <c r="F1165">
        <v>38.131</v>
      </c>
      <c r="G1165">
        <v>24.2</v>
      </c>
      <c r="H1165">
        <v>20.201830000000001</v>
      </c>
      <c r="I1165">
        <v>20.152000000000001</v>
      </c>
      <c r="J1165">
        <v>18.706309999999998</v>
      </c>
      <c r="K1165">
        <v>19.08672</v>
      </c>
      <c r="L1165">
        <v>21.320029999999999</v>
      </c>
      <c r="M1165">
        <v>18.756070000000001</v>
      </c>
      <c r="N1165">
        <v>19.06475</v>
      </c>
      <c r="O1165">
        <v>19.714130000000001</v>
      </c>
      <c r="P1165">
        <v>20.213049999999999</v>
      </c>
      <c r="Q1165">
        <v>19.552060000000001</v>
      </c>
      <c r="R1165">
        <v>18.057639999999999</v>
      </c>
      <c r="S1165">
        <v>19.765889999999999</v>
      </c>
      <c r="T1165">
        <v>7</v>
      </c>
      <c r="U1165">
        <v>2</v>
      </c>
      <c r="V1165">
        <v>1</v>
      </c>
      <c r="W1165">
        <v>3</v>
      </c>
      <c r="X1165">
        <v>4</v>
      </c>
      <c r="Y1165">
        <v>5</v>
      </c>
      <c r="Z1165">
        <v>3</v>
      </c>
      <c r="AA1165">
        <v>1</v>
      </c>
      <c r="AB1165">
        <v>3</v>
      </c>
      <c r="AC1165">
        <v>1</v>
      </c>
      <c r="AD1165">
        <v>1</v>
      </c>
      <c r="AE1165">
        <v>3</v>
      </c>
      <c r="AF1165">
        <v>2</v>
      </c>
      <c r="AG1165">
        <v>0</v>
      </c>
      <c r="AH1165">
        <v>22.036000000000001</v>
      </c>
    </row>
    <row r="1166" spans="1:34">
      <c r="A1166" t="s">
        <v>4889</v>
      </c>
      <c r="B1166" s="5" t="str">
        <f>VLOOKUP(C1166,[1]Sheet1!$C$2:$D$4112,2,FALSE)</f>
        <v>Conserved hypotheticals</v>
      </c>
      <c r="C1166" t="s">
        <v>4892</v>
      </c>
      <c r="D1166" t="s">
        <v>4890</v>
      </c>
      <c r="E1166" t="s">
        <v>4891</v>
      </c>
      <c r="F1166">
        <v>9.4324999999999992</v>
      </c>
      <c r="G1166">
        <v>58.9</v>
      </c>
      <c r="H1166">
        <v>24.054490000000001</v>
      </c>
      <c r="I1166">
        <v>26.76294</v>
      </c>
      <c r="J1166">
        <v>24.63373</v>
      </c>
      <c r="K1166">
        <v>21.12332</v>
      </c>
      <c r="L1166">
        <v>25.439550000000001</v>
      </c>
      <c r="M1166">
        <v>24.188960000000002</v>
      </c>
      <c r="N1166">
        <v>26.978359999999999</v>
      </c>
      <c r="O1166">
        <v>23.297540000000001</v>
      </c>
      <c r="P1166">
        <v>25.099769999999999</v>
      </c>
      <c r="Q1166">
        <v>24.683250000000001</v>
      </c>
      <c r="R1166">
        <v>27.34477</v>
      </c>
      <c r="S1166">
        <v>25.2363</v>
      </c>
      <c r="T1166">
        <v>4</v>
      </c>
      <c r="U1166">
        <v>3</v>
      </c>
      <c r="V1166">
        <v>3</v>
      </c>
      <c r="W1166">
        <v>3</v>
      </c>
      <c r="X1166">
        <v>2</v>
      </c>
      <c r="Y1166">
        <v>4</v>
      </c>
      <c r="Z1166">
        <v>3</v>
      </c>
      <c r="AA1166">
        <v>3</v>
      </c>
      <c r="AB1166">
        <v>2</v>
      </c>
      <c r="AC1166">
        <v>3</v>
      </c>
      <c r="AD1166">
        <v>2</v>
      </c>
      <c r="AE1166">
        <v>3</v>
      </c>
      <c r="AF1166">
        <v>4</v>
      </c>
      <c r="AG1166">
        <v>0</v>
      </c>
      <c r="AH1166">
        <v>158.51</v>
      </c>
    </row>
    <row r="1167" spans="1:34">
      <c r="A1167" t="s">
        <v>4893</v>
      </c>
      <c r="B1167" s="5" t="str">
        <f>VLOOKUP(C1167,[1]Sheet1!$C$2:$D$4112,2,FALSE)</f>
        <v>cell wall and cell processes</v>
      </c>
      <c r="C1167" t="s">
        <v>4896</v>
      </c>
      <c r="D1167" t="s">
        <v>4894</v>
      </c>
      <c r="E1167" t="s">
        <v>4895</v>
      </c>
      <c r="F1167">
        <v>28.574999999999999</v>
      </c>
      <c r="G1167">
        <v>36.5</v>
      </c>
      <c r="H1167">
        <v>21.41028</v>
      </c>
      <c r="I1167">
        <v>21.658439999999999</v>
      </c>
      <c r="J1167">
        <v>21.387799999999999</v>
      </c>
      <c r="K1167">
        <v>21.546659999999999</v>
      </c>
      <c r="L1167">
        <v>22.322369999999999</v>
      </c>
      <c r="M1167">
        <v>21.557729999999999</v>
      </c>
      <c r="N1167">
        <v>21.224229999999999</v>
      </c>
      <c r="O1167">
        <v>20.825320000000001</v>
      </c>
      <c r="P1167">
        <v>20.45111</v>
      </c>
      <c r="Q1167">
        <v>20.744029999999999</v>
      </c>
      <c r="R1167">
        <v>24.01801</v>
      </c>
      <c r="S1167">
        <v>22.005590000000002</v>
      </c>
      <c r="T1167">
        <v>11</v>
      </c>
      <c r="U1167">
        <v>4</v>
      </c>
      <c r="V1167">
        <v>4</v>
      </c>
      <c r="W1167">
        <v>6</v>
      </c>
      <c r="X1167">
        <v>7</v>
      </c>
      <c r="Y1167">
        <v>10</v>
      </c>
      <c r="Z1167">
        <v>6</v>
      </c>
      <c r="AA1167">
        <v>3</v>
      </c>
      <c r="AB1167">
        <v>5</v>
      </c>
      <c r="AC1167">
        <v>2</v>
      </c>
      <c r="AD1167">
        <v>5</v>
      </c>
      <c r="AE1167">
        <v>6</v>
      </c>
      <c r="AF1167">
        <v>6</v>
      </c>
      <c r="AG1167">
        <v>0</v>
      </c>
      <c r="AH1167">
        <v>105.87</v>
      </c>
    </row>
    <row r="1168" spans="1:34">
      <c r="A1168" t="s">
        <v>4897</v>
      </c>
      <c r="B1168" s="5" t="str">
        <f>VLOOKUP(C1168,[1]Sheet1!$C$2:$D$4112,2,FALSE)</f>
        <v>cell wall and cell processes</v>
      </c>
      <c r="C1168" t="s">
        <v>4900</v>
      </c>
      <c r="D1168" t="s">
        <v>4898</v>
      </c>
      <c r="E1168" t="s">
        <v>4899</v>
      </c>
      <c r="F1168">
        <v>76.494</v>
      </c>
      <c r="G1168">
        <v>11.1</v>
      </c>
      <c r="H1168">
        <v>22.207049999999999</v>
      </c>
      <c r="I1168">
        <v>22.303380000000001</v>
      </c>
      <c r="J1168">
        <v>21.581869999999999</v>
      </c>
      <c r="K1168">
        <v>22.417950000000001</v>
      </c>
      <c r="L1168">
        <v>15.93859</v>
      </c>
      <c r="M1168">
        <v>21.84892</v>
      </c>
      <c r="N1168">
        <v>19.17276</v>
      </c>
      <c r="O1168">
        <v>22.408570000000001</v>
      </c>
      <c r="P1168">
        <v>22.757719999999999</v>
      </c>
      <c r="Q1168">
        <v>22.04053</v>
      </c>
      <c r="R1168">
        <v>22.120349999999998</v>
      </c>
      <c r="S1168">
        <v>22.496120000000001</v>
      </c>
      <c r="T1168">
        <v>6</v>
      </c>
      <c r="U1168">
        <v>2</v>
      </c>
      <c r="V1168">
        <v>3</v>
      </c>
      <c r="W1168">
        <v>2</v>
      </c>
      <c r="X1168">
        <v>6</v>
      </c>
      <c r="Y1168">
        <v>1</v>
      </c>
      <c r="Z1168">
        <v>4</v>
      </c>
      <c r="AA1168">
        <v>0</v>
      </c>
      <c r="AB1168">
        <v>5</v>
      </c>
      <c r="AC1168">
        <v>4</v>
      </c>
      <c r="AD1168">
        <v>2</v>
      </c>
      <c r="AE1168">
        <v>3</v>
      </c>
      <c r="AF1168">
        <v>2</v>
      </c>
      <c r="AG1168">
        <v>0</v>
      </c>
      <c r="AH1168">
        <v>55.365000000000002</v>
      </c>
    </row>
    <row r="1169" spans="1:34">
      <c r="A1169" t="s">
        <v>4901</v>
      </c>
      <c r="B1169" s="5" t="str">
        <f>VLOOKUP(C1169,[1]Sheet1!$C$2:$D$4112,2,FALSE)</f>
        <v>intermediary metabolism and respiration</v>
      </c>
      <c r="C1169" t="s">
        <v>4903</v>
      </c>
      <c r="D1169" t="s">
        <v>4902</v>
      </c>
      <c r="E1169" t="s">
        <v>309</v>
      </c>
      <c r="F1169">
        <v>17.773</v>
      </c>
      <c r="G1169">
        <v>58.6</v>
      </c>
      <c r="H1169">
        <v>20.66058</v>
      </c>
      <c r="I1169">
        <v>21.659140000000001</v>
      </c>
      <c r="J1169">
        <v>20.226939999999999</v>
      </c>
      <c r="K1169">
        <v>22.332840000000001</v>
      </c>
      <c r="L1169">
        <v>25.367059999999999</v>
      </c>
      <c r="M1169">
        <v>21.713889999999999</v>
      </c>
      <c r="N1169">
        <v>20.083390000000001</v>
      </c>
      <c r="O1169">
        <v>22.181619999999999</v>
      </c>
      <c r="P1169">
        <v>19.37472</v>
      </c>
      <c r="Q1169">
        <v>22.226790000000001</v>
      </c>
      <c r="R1169">
        <v>19.386379999999999</v>
      </c>
      <c r="S1169">
        <v>18.490839999999999</v>
      </c>
      <c r="T1169">
        <v>7</v>
      </c>
      <c r="U1169">
        <v>3</v>
      </c>
      <c r="V1169">
        <v>2</v>
      </c>
      <c r="W1169">
        <v>3</v>
      </c>
      <c r="X1169">
        <v>2</v>
      </c>
      <c r="Y1169">
        <v>6</v>
      </c>
      <c r="Z1169">
        <v>3</v>
      </c>
      <c r="AA1169">
        <v>1</v>
      </c>
      <c r="AB1169">
        <v>2</v>
      </c>
      <c r="AC1169">
        <v>1</v>
      </c>
      <c r="AD1169">
        <v>1</v>
      </c>
      <c r="AE1169">
        <v>3</v>
      </c>
      <c r="AF1169">
        <v>0</v>
      </c>
      <c r="AG1169">
        <v>0</v>
      </c>
      <c r="AH1169">
        <v>27.507999999999999</v>
      </c>
    </row>
    <row r="1170" spans="1:34">
      <c r="A1170" t="s">
        <v>4904</v>
      </c>
      <c r="B1170" s="5" t="str">
        <f>VLOOKUP(C1170,[1]Sheet1!$C$2:$D$4112,2,FALSE)</f>
        <v>lipid metabolism</v>
      </c>
      <c r="C1170" t="s">
        <v>4907</v>
      </c>
      <c r="D1170" t="s">
        <v>4905</v>
      </c>
      <c r="E1170" t="s">
        <v>4906</v>
      </c>
      <c r="F1170">
        <v>59.353999999999999</v>
      </c>
      <c r="G1170">
        <v>38.9</v>
      </c>
      <c r="H1170">
        <v>20.142330000000001</v>
      </c>
      <c r="I1170">
        <v>17.944269999999999</v>
      </c>
      <c r="J1170">
        <v>20.688079999999999</v>
      </c>
      <c r="K1170">
        <v>20.309640000000002</v>
      </c>
      <c r="L1170">
        <v>21.66761</v>
      </c>
      <c r="M1170">
        <v>19.130790000000001</v>
      </c>
      <c r="N1170">
        <v>20.182870000000001</v>
      </c>
      <c r="O1170">
        <v>21.806370000000001</v>
      </c>
      <c r="P1170">
        <v>20.966069999999998</v>
      </c>
      <c r="Q1170">
        <v>20.806010000000001</v>
      </c>
      <c r="R1170">
        <v>21.09995</v>
      </c>
      <c r="S1170">
        <v>23.149339999999999</v>
      </c>
      <c r="T1170">
        <v>17</v>
      </c>
      <c r="U1170">
        <v>6</v>
      </c>
      <c r="V1170">
        <v>1</v>
      </c>
      <c r="W1170">
        <v>13</v>
      </c>
      <c r="X1170">
        <v>10</v>
      </c>
      <c r="Y1170">
        <v>15</v>
      </c>
      <c r="Z1170">
        <v>6</v>
      </c>
      <c r="AA1170">
        <v>1</v>
      </c>
      <c r="AB1170">
        <v>4</v>
      </c>
      <c r="AC1170">
        <v>3</v>
      </c>
      <c r="AD1170">
        <v>3</v>
      </c>
      <c r="AE1170">
        <v>11</v>
      </c>
      <c r="AF1170">
        <v>7</v>
      </c>
      <c r="AG1170">
        <v>0</v>
      </c>
      <c r="AH1170">
        <v>57.892000000000003</v>
      </c>
    </row>
    <row r="1171" spans="1:34">
      <c r="A1171" t="s">
        <v>4908</v>
      </c>
      <c r="B1171" s="5" t="str">
        <f>VLOOKUP(C1171,[1]Sheet1!$C$2:$D$4112,2,FALSE)</f>
        <v>intermediary metabolism and respiration</v>
      </c>
      <c r="C1171" t="s">
        <v>4911</v>
      </c>
      <c r="D1171" t="s">
        <v>4909</v>
      </c>
      <c r="E1171" t="s">
        <v>4910</v>
      </c>
      <c r="F1171">
        <v>41.226999999999997</v>
      </c>
      <c r="G1171">
        <v>35.5</v>
      </c>
      <c r="H1171">
        <v>25.604279999999999</v>
      </c>
      <c r="I1171">
        <v>23.928229999999999</v>
      </c>
      <c r="J1171">
        <v>25.53828</v>
      </c>
      <c r="K1171">
        <v>24.132259999999999</v>
      </c>
      <c r="L1171">
        <v>18.577390000000001</v>
      </c>
      <c r="M1171">
        <v>25.05068</v>
      </c>
      <c r="N1171">
        <v>23.872019999999999</v>
      </c>
      <c r="O1171">
        <v>23.83268</v>
      </c>
      <c r="P1171">
        <v>25.422360000000001</v>
      </c>
      <c r="Q1171">
        <v>23.976659999999999</v>
      </c>
      <c r="R1171">
        <v>23.74981</v>
      </c>
      <c r="S1171">
        <v>22.39124</v>
      </c>
      <c r="T1171">
        <v>7</v>
      </c>
      <c r="U1171">
        <v>3</v>
      </c>
      <c r="V1171">
        <v>3</v>
      </c>
      <c r="W1171">
        <v>3</v>
      </c>
      <c r="X1171">
        <v>4</v>
      </c>
      <c r="Y1171">
        <v>2</v>
      </c>
      <c r="Z1171">
        <v>4</v>
      </c>
      <c r="AA1171">
        <v>4</v>
      </c>
      <c r="AB1171">
        <v>4</v>
      </c>
      <c r="AC1171">
        <v>4</v>
      </c>
      <c r="AD1171">
        <v>4</v>
      </c>
      <c r="AE1171">
        <v>6</v>
      </c>
      <c r="AF1171">
        <v>4</v>
      </c>
      <c r="AG1171">
        <v>0</v>
      </c>
      <c r="AH1171">
        <v>151.02000000000001</v>
      </c>
    </row>
    <row r="1172" spans="1:34">
      <c r="A1172" t="s">
        <v>4912</v>
      </c>
      <c r="B1172" s="5" t="str">
        <f>VLOOKUP(C1172,[1]Sheet1!$C$2:$D$4112,2,FALSE)</f>
        <v>Conserved hypotheticals</v>
      </c>
      <c r="C1172" t="s">
        <v>4915</v>
      </c>
      <c r="D1172" t="s">
        <v>4913</v>
      </c>
      <c r="E1172" t="s">
        <v>4914</v>
      </c>
      <c r="F1172">
        <v>45.731999999999999</v>
      </c>
      <c r="G1172">
        <v>43.6</v>
      </c>
      <c r="H1172">
        <v>26.145499999999998</v>
      </c>
      <c r="I1172">
        <v>24.976790000000001</v>
      </c>
      <c r="J1172">
        <v>25.523669999999999</v>
      </c>
      <c r="K1172">
        <v>26.25169</v>
      </c>
      <c r="L1172">
        <v>25.384</v>
      </c>
      <c r="M1172">
        <v>26.42032</v>
      </c>
      <c r="N1172">
        <v>25.342890000000001</v>
      </c>
      <c r="O1172">
        <v>26.178450000000002</v>
      </c>
      <c r="P1172">
        <v>24.85557</v>
      </c>
      <c r="Q1172">
        <v>26.193490000000001</v>
      </c>
      <c r="R1172">
        <v>26.103359999999999</v>
      </c>
      <c r="S1172">
        <v>24.02064</v>
      </c>
      <c r="T1172">
        <v>17</v>
      </c>
      <c r="U1172">
        <v>13</v>
      </c>
      <c r="V1172">
        <v>9</v>
      </c>
      <c r="W1172">
        <v>13</v>
      </c>
      <c r="X1172">
        <v>10</v>
      </c>
      <c r="Y1172">
        <v>11</v>
      </c>
      <c r="Z1172">
        <v>13</v>
      </c>
      <c r="AA1172">
        <v>8</v>
      </c>
      <c r="AB1172">
        <v>9</v>
      </c>
      <c r="AC1172">
        <v>9</v>
      </c>
      <c r="AD1172">
        <v>7</v>
      </c>
      <c r="AE1172">
        <v>11</v>
      </c>
      <c r="AF1172">
        <v>9</v>
      </c>
      <c r="AG1172">
        <v>0</v>
      </c>
      <c r="AH1172">
        <v>156.65</v>
      </c>
    </row>
    <row r="1173" spans="1:34">
      <c r="A1173" t="s">
        <v>4916</v>
      </c>
      <c r="B1173" s="5" t="s">
        <v>2003</v>
      </c>
      <c r="C1173" t="s">
        <v>4919</v>
      </c>
      <c r="D1173" t="s">
        <v>4917</v>
      </c>
      <c r="E1173" t="s">
        <v>4918</v>
      </c>
      <c r="F1173">
        <v>31.776</v>
      </c>
      <c r="G1173">
        <v>40.700000000000003</v>
      </c>
      <c r="H1173">
        <v>22.991980000000002</v>
      </c>
      <c r="I1173">
        <v>19.2942</v>
      </c>
      <c r="J1173">
        <v>21.728909999999999</v>
      </c>
      <c r="K1173">
        <v>22.814540000000001</v>
      </c>
      <c r="L1173">
        <v>22.305489999999999</v>
      </c>
      <c r="M1173">
        <v>22.738630000000001</v>
      </c>
      <c r="N1173">
        <v>19.196539999999999</v>
      </c>
      <c r="O1173">
        <v>22.70176</v>
      </c>
      <c r="P1173">
        <v>18.999759999999998</v>
      </c>
      <c r="Q1173">
        <v>19.4725</v>
      </c>
      <c r="R1173">
        <v>22.726479999999999</v>
      </c>
      <c r="S1173">
        <v>22.8931</v>
      </c>
      <c r="T1173">
        <v>7</v>
      </c>
      <c r="U1173">
        <v>2</v>
      </c>
      <c r="V1173">
        <v>2</v>
      </c>
      <c r="W1173">
        <v>4</v>
      </c>
      <c r="X1173">
        <v>3</v>
      </c>
      <c r="Y1173">
        <v>4</v>
      </c>
      <c r="Z1173">
        <v>5</v>
      </c>
      <c r="AA1173">
        <v>2</v>
      </c>
      <c r="AB1173">
        <v>2</v>
      </c>
      <c r="AC1173">
        <v>1</v>
      </c>
      <c r="AD1173">
        <v>1</v>
      </c>
      <c r="AE1173">
        <v>4</v>
      </c>
      <c r="AF1173">
        <v>2</v>
      </c>
      <c r="AG1173">
        <v>0</v>
      </c>
      <c r="AH1173">
        <v>87.968999999999994</v>
      </c>
    </row>
    <row r="1174" spans="1:34">
      <c r="A1174" t="s">
        <v>4920</v>
      </c>
      <c r="B1174" s="5" t="str">
        <f>VLOOKUP(C1174,[1]Sheet1!$C$2:$D$4112,2,FALSE)</f>
        <v>virulence, detoxification and adaptation</v>
      </c>
      <c r="C1174" t="s">
        <v>4923</v>
      </c>
      <c r="D1174" t="s">
        <v>4921</v>
      </c>
      <c r="E1174" t="s">
        <v>4922</v>
      </c>
      <c r="F1174">
        <v>10.194000000000001</v>
      </c>
      <c r="G1174">
        <v>42.9</v>
      </c>
      <c r="H1174">
        <v>19.471579999999999</v>
      </c>
      <c r="I1174">
        <v>21.590170000000001</v>
      </c>
      <c r="J1174">
        <v>21.686710000000001</v>
      </c>
      <c r="K1174">
        <v>18.211130000000001</v>
      </c>
      <c r="L1174">
        <v>21.582609999999999</v>
      </c>
      <c r="M1174">
        <v>21.676120000000001</v>
      </c>
      <c r="N1174">
        <v>24.260760000000001</v>
      </c>
      <c r="O1174">
        <v>21.21715</v>
      </c>
      <c r="P1174">
        <v>22.230519999999999</v>
      </c>
      <c r="Q1174">
        <v>19.54721</v>
      </c>
      <c r="R1174">
        <v>23.6402</v>
      </c>
      <c r="S1174">
        <v>22.424469999999999</v>
      </c>
      <c r="T1174">
        <v>2</v>
      </c>
      <c r="U1174">
        <v>0</v>
      </c>
      <c r="V1174">
        <v>1</v>
      </c>
      <c r="W1174">
        <v>1</v>
      </c>
      <c r="X1174">
        <v>0</v>
      </c>
      <c r="Y1174">
        <v>2</v>
      </c>
      <c r="Z1174">
        <v>2</v>
      </c>
      <c r="AA1174">
        <v>2</v>
      </c>
      <c r="AB1174">
        <v>1</v>
      </c>
      <c r="AC1174">
        <v>2</v>
      </c>
      <c r="AD1174">
        <v>1</v>
      </c>
      <c r="AE1174">
        <v>2</v>
      </c>
      <c r="AF1174">
        <v>2</v>
      </c>
      <c r="AG1174">
        <v>0</v>
      </c>
      <c r="AH1174">
        <v>34.871000000000002</v>
      </c>
    </row>
    <row r="1175" spans="1:34">
      <c r="A1175" t="s">
        <v>4924</v>
      </c>
      <c r="B1175" s="5" t="str">
        <f>VLOOKUP(C1175,[1]Sheet1!$C$2:$D$4112,2,FALSE)</f>
        <v>Conserved hypotheticals</v>
      </c>
      <c r="C1175" t="s">
        <v>4927</v>
      </c>
      <c r="D1175" t="s">
        <v>4925</v>
      </c>
      <c r="E1175" t="s">
        <v>4926</v>
      </c>
      <c r="F1175">
        <v>20.736000000000001</v>
      </c>
      <c r="G1175">
        <v>14.5</v>
      </c>
      <c r="H1175">
        <v>18.460570000000001</v>
      </c>
      <c r="I1175">
        <v>19.722329999999999</v>
      </c>
      <c r="J1175">
        <v>23.177810000000001</v>
      </c>
      <c r="K1175">
        <v>19.476900000000001</v>
      </c>
      <c r="L1175">
        <v>16.740500000000001</v>
      </c>
      <c r="M1175">
        <v>19.093699999999998</v>
      </c>
      <c r="N1175">
        <v>19.813880000000001</v>
      </c>
      <c r="O1175">
        <v>18.854179999999999</v>
      </c>
      <c r="P1175">
        <v>18.775390000000002</v>
      </c>
      <c r="Q1175">
        <v>20.016739999999999</v>
      </c>
      <c r="R1175">
        <v>19.22418</v>
      </c>
      <c r="S1175">
        <v>19.272970000000001</v>
      </c>
      <c r="T1175">
        <v>1</v>
      </c>
      <c r="U1175">
        <v>1</v>
      </c>
      <c r="V1175">
        <v>0</v>
      </c>
      <c r="W1175">
        <v>1</v>
      </c>
      <c r="X1175">
        <v>1</v>
      </c>
      <c r="Y1175">
        <v>0</v>
      </c>
      <c r="Z1175">
        <v>1</v>
      </c>
      <c r="AA1175">
        <v>0</v>
      </c>
      <c r="AB1175">
        <v>0</v>
      </c>
      <c r="AC1175">
        <v>0</v>
      </c>
      <c r="AD1175">
        <v>0</v>
      </c>
      <c r="AE1175">
        <v>0</v>
      </c>
      <c r="AF1175">
        <v>0</v>
      </c>
      <c r="AG1175">
        <v>0</v>
      </c>
      <c r="AH1175">
        <v>7.1237000000000004</v>
      </c>
    </row>
    <row r="1176" spans="1:34">
      <c r="A1176" t="s">
        <v>4928</v>
      </c>
      <c r="B1176" s="5" t="str">
        <f>VLOOKUP(C1176,[1]Sheet1!$C$2:$D$4112,2,FALSE)</f>
        <v>lipid metabolism</v>
      </c>
      <c r="C1176" t="s">
        <v>4930</v>
      </c>
      <c r="D1176" t="s">
        <v>275</v>
      </c>
      <c r="E1176" t="s">
        <v>4929</v>
      </c>
      <c r="F1176">
        <v>31.298999999999999</v>
      </c>
      <c r="G1176">
        <v>15.9</v>
      </c>
      <c r="H1176">
        <v>22.335540000000002</v>
      </c>
      <c r="I1176">
        <v>19.198429999999998</v>
      </c>
      <c r="J1176">
        <v>21.429670000000002</v>
      </c>
      <c r="K1176">
        <v>22.292719999999999</v>
      </c>
      <c r="L1176">
        <v>22.89865</v>
      </c>
      <c r="M1176">
        <v>22.37687</v>
      </c>
      <c r="N1176">
        <v>20.325089999999999</v>
      </c>
      <c r="O1176">
        <v>21.184229999999999</v>
      </c>
      <c r="P1176">
        <v>19.52074</v>
      </c>
      <c r="Q1176">
        <v>19.055009999999999</v>
      </c>
      <c r="R1176">
        <v>19.74269</v>
      </c>
      <c r="S1176">
        <v>18.8108</v>
      </c>
      <c r="T1176">
        <v>3</v>
      </c>
      <c r="U1176">
        <v>1</v>
      </c>
      <c r="V1176">
        <v>1</v>
      </c>
      <c r="W1176">
        <v>3</v>
      </c>
      <c r="X1176">
        <v>1</v>
      </c>
      <c r="Y1176">
        <v>3</v>
      </c>
      <c r="Z1176">
        <v>1</v>
      </c>
      <c r="AA1176">
        <v>1</v>
      </c>
      <c r="AB1176">
        <v>1</v>
      </c>
      <c r="AC1176">
        <v>1</v>
      </c>
      <c r="AD1176">
        <v>1</v>
      </c>
      <c r="AE1176">
        <v>1</v>
      </c>
      <c r="AF1176">
        <v>2</v>
      </c>
      <c r="AG1176">
        <v>0</v>
      </c>
      <c r="AH1176">
        <v>49.756</v>
      </c>
    </row>
    <row r="1177" spans="1:34">
      <c r="A1177" t="s">
        <v>4931</v>
      </c>
      <c r="B1177" s="5" t="str">
        <f>VLOOKUP(C1177,[1]Sheet1!$C$2:$D$4112,2,FALSE)</f>
        <v>Conserved hypotheticals</v>
      </c>
      <c r="C1177" t="s">
        <v>4934</v>
      </c>
      <c r="D1177" t="s">
        <v>4932</v>
      </c>
      <c r="E1177" t="s">
        <v>4933</v>
      </c>
      <c r="F1177">
        <v>15.302</v>
      </c>
      <c r="G1177">
        <v>50.7</v>
      </c>
      <c r="H1177">
        <v>24.324850000000001</v>
      </c>
      <c r="I1177">
        <v>23.642510000000001</v>
      </c>
      <c r="J1177">
        <v>25.082450000000001</v>
      </c>
      <c r="K1177">
        <v>22.6111</v>
      </c>
      <c r="L1177">
        <v>18.687619999999999</v>
      </c>
      <c r="M1177">
        <v>23.236280000000001</v>
      </c>
      <c r="N1177">
        <v>23.747039999999998</v>
      </c>
      <c r="O1177">
        <v>19.86176</v>
      </c>
      <c r="P1177">
        <v>24.961290000000002</v>
      </c>
      <c r="Q1177">
        <v>18.546959999999999</v>
      </c>
      <c r="R1177">
        <v>21.565930000000002</v>
      </c>
      <c r="S1177">
        <v>18.572990000000001</v>
      </c>
      <c r="T1177">
        <v>4</v>
      </c>
      <c r="U1177">
        <v>2</v>
      </c>
      <c r="V1177">
        <v>2</v>
      </c>
      <c r="W1177">
        <v>2</v>
      </c>
      <c r="X1177">
        <v>3</v>
      </c>
      <c r="Y1177">
        <v>1</v>
      </c>
      <c r="Z1177">
        <v>2</v>
      </c>
      <c r="AA1177">
        <v>2</v>
      </c>
      <c r="AB1177">
        <v>0</v>
      </c>
      <c r="AC1177">
        <v>2</v>
      </c>
      <c r="AD1177">
        <v>1</v>
      </c>
      <c r="AE1177">
        <v>1</v>
      </c>
      <c r="AF1177">
        <v>0</v>
      </c>
      <c r="AG1177">
        <v>0</v>
      </c>
      <c r="AH1177">
        <v>21.826000000000001</v>
      </c>
    </row>
    <row r="1178" spans="1:34">
      <c r="A1178" t="s">
        <v>4935</v>
      </c>
      <c r="B1178" s="5" t="str">
        <f>VLOOKUP(C1178,[1]Sheet1!$C$2:$D$4112,2,FALSE)</f>
        <v>intermediary metabolism and respiration</v>
      </c>
      <c r="C1178" t="s">
        <v>4938</v>
      </c>
      <c r="D1178" t="s">
        <v>4936</v>
      </c>
      <c r="E1178" t="s">
        <v>4937</v>
      </c>
      <c r="F1178">
        <v>22.314</v>
      </c>
      <c r="G1178">
        <v>57.9</v>
      </c>
      <c r="H1178">
        <v>26.75506</v>
      </c>
      <c r="I1178">
        <v>23.526</v>
      </c>
      <c r="J1178">
        <v>25.58887</v>
      </c>
      <c r="K1178">
        <v>24.36646</v>
      </c>
      <c r="L1178">
        <v>18.645700000000001</v>
      </c>
      <c r="M1178">
        <v>23.135570000000001</v>
      </c>
      <c r="N1178">
        <v>24.414090000000002</v>
      </c>
      <c r="O1178">
        <v>22.152460000000001</v>
      </c>
      <c r="P1178">
        <v>25.361149999999999</v>
      </c>
      <c r="Q1178">
        <v>24.168209999999998</v>
      </c>
      <c r="R1178">
        <v>22.16076</v>
      </c>
      <c r="S1178">
        <v>24.551159999999999</v>
      </c>
      <c r="T1178">
        <v>6</v>
      </c>
      <c r="U1178">
        <v>1</v>
      </c>
      <c r="V1178">
        <v>2</v>
      </c>
      <c r="W1178">
        <v>4</v>
      </c>
      <c r="X1178">
        <v>3</v>
      </c>
      <c r="Y1178">
        <v>3</v>
      </c>
      <c r="Z1178">
        <v>2</v>
      </c>
      <c r="AA1178">
        <v>2</v>
      </c>
      <c r="AB1178">
        <v>2</v>
      </c>
      <c r="AC1178">
        <v>2</v>
      </c>
      <c r="AD1178">
        <v>2</v>
      </c>
      <c r="AE1178">
        <v>3</v>
      </c>
      <c r="AF1178">
        <v>2</v>
      </c>
      <c r="AG1178">
        <v>0</v>
      </c>
      <c r="AH1178">
        <v>26.338999999999999</v>
      </c>
    </row>
    <row r="1179" spans="1:34">
      <c r="A1179" t="s">
        <v>4939</v>
      </c>
      <c r="B1179" s="5" t="str">
        <f>VLOOKUP(C1179,[1]Sheet1!$C$2:$D$4112,2,FALSE)</f>
        <v>intermediary metabolism and respiration</v>
      </c>
      <c r="C1179" t="s">
        <v>4942</v>
      </c>
      <c r="D1179" t="s">
        <v>4940</v>
      </c>
      <c r="E1179" t="s">
        <v>4941</v>
      </c>
      <c r="F1179">
        <v>32.752000000000002</v>
      </c>
      <c r="G1179">
        <v>43.2</v>
      </c>
      <c r="H1179">
        <v>19.057300000000001</v>
      </c>
      <c r="I1179">
        <v>23.430710000000001</v>
      </c>
      <c r="J1179">
        <v>23.484069999999999</v>
      </c>
      <c r="K1179">
        <v>24.672550000000001</v>
      </c>
      <c r="L1179">
        <v>21.821000000000002</v>
      </c>
      <c r="M1179">
        <v>24.577380000000002</v>
      </c>
      <c r="N1179">
        <v>24.444929999999999</v>
      </c>
      <c r="O1179">
        <v>24.129429999999999</v>
      </c>
      <c r="P1179">
        <v>24.03229</v>
      </c>
      <c r="Q1179">
        <v>24.475439999999999</v>
      </c>
      <c r="R1179">
        <v>24.67643</v>
      </c>
      <c r="S1179">
        <v>22.641079999999999</v>
      </c>
      <c r="T1179">
        <v>7</v>
      </c>
      <c r="U1179">
        <v>1</v>
      </c>
      <c r="V1179">
        <v>3</v>
      </c>
      <c r="W1179">
        <v>3</v>
      </c>
      <c r="X1179">
        <v>5</v>
      </c>
      <c r="Y1179">
        <v>5</v>
      </c>
      <c r="Z1179">
        <v>3</v>
      </c>
      <c r="AA1179">
        <v>2</v>
      </c>
      <c r="AB1179">
        <v>3</v>
      </c>
      <c r="AC1179">
        <v>3</v>
      </c>
      <c r="AD1179">
        <v>3</v>
      </c>
      <c r="AE1179">
        <v>5</v>
      </c>
      <c r="AF1179">
        <v>4</v>
      </c>
      <c r="AG1179">
        <v>0</v>
      </c>
      <c r="AH1179">
        <v>59.314999999999998</v>
      </c>
    </row>
    <row r="1180" spans="1:34">
      <c r="A1180" t="s">
        <v>4943</v>
      </c>
      <c r="B1180" s="5" t="str">
        <f>VLOOKUP(C1180,[1]Sheet1!$C$2:$D$4112,2,FALSE)</f>
        <v>lipid metabolism</v>
      </c>
      <c r="C1180" t="s">
        <v>4946</v>
      </c>
      <c r="D1180" t="s">
        <v>4944</v>
      </c>
      <c r="E1180" t="s">
        <v>4945</v>
      </c>
      <c r="F1180">
        <v>37.877000000000002</v>
      </c>
      <c r="G1180">
        <v>14.1</v>
      </c>
      <c r="H1180">
        <v>18.804690000000001</v>
      </c>
      <c r="I1180">
        <v>18.16291</v>
      </c>
      <c r="J1180">
        <v>19.77599</v>
      </c>
      <c r="K1180">
        <v>19.118079999999999</v>
      </c>
      <c r="L1180">
        <v>17.45298</v>
      </c>
      <c r="M1180">
        <v>18.43675</v>
      </c>
      <c r="N1180">
        <v>19.218620000000001</v>
      </c>
      <c r="O1180">
        <v>18.003240000000002</v>
      </c>
      <c r="P1180">
        <v>18.962060000000001</v>
      </c>
      <c r="Q1180">
        <v>19.17783</v>
      </c>
      <c r="R1180">
        <v>19.712569999999999</v>
      </c>
      <c r="S1180">
        <v>18.938099999999999</v>
      </c>
      <c r="T1180">
        <v>4</v>
      </c>
      <c r="U1180">
        <v>0</v>
      </c>
      <c r="V1180">
        <v>0</v>
      </c>
      <c r="W1180">
        <v>1</v>
      </c>
      <c r="X1180">
        <v>1</v>
      </c>
      <c r="Y1180">
        <v>3</v>
      </c>
      <c r="Z1180">
        <v>1</v>
      </c>
      <c r="AA1180">
        <v>0</v>
      </c>
      <c r="AB1180">
        <v>1</v>
      </c>
      <c r="AC1180">
        <v>0</v>
      </c>
      <c r="AD1180">
        <v>0</v>
      </c>
      <c r="AE1180">
        <v>3</v>
      </c>
      <c r="AF1180">
        <v>2</v>
      </c>
      <c r="AG1180">
        <v>0</v>
      </c>
      <c r="AH1180">
        <v>10.574999999999999</v>
      </c>
    </row>
    <row r="1181" spans="1:34">
      <c r="A1181" t="s">
        <v>4947</v>
      </c>
      <c r="B1181" s="5" t="str">
        <f>VLOOKUP(C1181,[1]Sheet1!$C$2:$D$4112,2,FALSE)</f>
        <v>intermediary metabolism and respiration</v>
      </c>
      <c r="C1181" t="s">
        <v>4950</v>
      </c>
      <c r="D1181" t="s">
        <v>4948</v>
      </c>
      <c r="E1181" t="s">
        <v>4949</v>
      </c>
      <c r="F1181">
        <v>33.582000000000001</v>
      </c>
      <c r="G1181">
        <v>27.7</v>
      </c>
      <c r="H1181">
        <v>16.885370000000002</v>
      </c>
      <c r="I1181">
        <v>19.104980000000001</v>
      </c>
      <c r="J1181">
        <v>18.453779999999998</v>
      </c>
      <c r="K1181">
        <v>20.264880000000002</v>
      </c>
      <c r="L1181">
        <v>19.302109999999999</v>
      </c>
      <c r="M1181">
        <v>18.680990000000001</v>
      </c>
      <c r="N1181">
        <v>19.686050000000002</v>
      </c>
      <c r="O1181">
        <v>18.8934</v>
      </c>
      <c r="P1181">
        <v>18.7788</v>
      </c>
      <c r="Q1181">
        <v>19.38993</v>
      </c>
      <c r="R1181">
        <v>20.62792</v>
      </c>
      <c r="S1181">
        <v>18.753129999999999</v>
      </c>
      <c r="T1181">
        <v>6</v>
      </c>
      <c r="U1181">
        <v>1</v>
      </c>
      <c r="V1181">
        <v>0</v>
      </c>
      <c r="W1181">
        <v>2</v>
      </c>
      <c r="X1181">
        <v>2</v>
      </c>
      <c r="Y1181">
        <v>4</v>
      </c>
      <c r="Z1181">
        <v>3</v>
      </c>
      <c r="AA1181">
        <v>1</v>
      </c>
      <c r="AB1181">
        <v>2</v>
      </c>
      <c r="AC1181">
        <v>1</v>
      </c>
      <c r="AD1181">
        <v>2</v>
      </c>
      <c r="AE1181">
        <v>5</v>
      </c>
      <c r="AF1181">
        <v>2</v>
      </c>
      <c r="AG1181">
        <v>0</v>
      </c>
      <c r="AH1181">
        <v>25.792000000000002</v>
      </c>
    </row>
    <row r="1182" spans="1:34">
      <c r="A1182" t="s">
        <v>4951</v>
      </c>
      <c r="B1182" s="5" t="str">
        <f>VLOOKUP(C1182,[1]Sheet1!$C$2:$D$4112,2,FALSE)</f>
        <v>intermediary metabolism and respiration</v>
      </c>
      <c r="C1182" t="s">
        <v>4954</v>
      </c>
      <c r="D1182" t="s">
        <v>4952</v>
      </c>
      <c r="E1182" t="s">
        <v>4953</v>
      </c>
      <c r="F1182">
        <v>28.843</v>
      </c>
      <c r="G1182">
        <v>51.1</v>
      </c>
      <c r="H1182">
        <v>25.731819999999999</v>
      </c>
      <c r="I1182">
        <v>22.90108</v>
      </c>
      <c r="J1182">
        <v>25.131789999999999</v>
      </c>
      <c r="K1182">
        <v>24.332239999999999</v>
      </c>
      <c r="L1182">
        <v>22.75189</v>
      </c>
      <c r="M1182">
        <v>23.971499999999999</v>
      </c>
      <c r="N1182">
        <v>23.163260000000001</v>
      </c>
      <c r="O1182">
        <v>24.02318</v>
      </c>
      <c r="P1182">
        <v>24.36139</v>
      </c>
      <c r="Q1182">
        <v>23.40691</v>
      </c>
      <c r="R1182">
        <v>21.636130000000001</v>
      </c>
      <c r="S1182">
        <v>23.68496</v>
      </c>
      <c r="T1182">
        <v>8</v>
      </c>
      <c r="U1182">
        <v>2</v>
      </c>
      <c r="V1182">
        <v>3</v>
      </c>
      <c r="W1182">
        <v>2</v>
      </c>
      <c r="X1182">
        <v>4</v>
      </c>
      <c r="Y1182">
        <v>5</v>
      </c>
      <c r="Z1182">
        <v>4</v>
      </c>
      <c r="AA1182">
        <v>3</v>
      </c>
      <c r="AB1182">
        <v>2</v>
      </c>
      <c r="AC1182">
        <v>3</v>
      </c>
      <c r="AD1182">
        <v>2</v>
      </c>
      <c r="AE1182">
        <v>6</v>
      </c>
      <c r="AF1182">
        <v>2</v>
      </c>
      <c r="AG1182">
        <v>0</v>
      </c>
      <c r="AH1182">
        <v>86.872</v>
      </c>
    </row>
    <row r="1183" spans="1:34">
      <c r="A1183" t="s">
        <v>4955</v>
      </c>
      <c r="B1183" s="5" t="str">
        <f>VLOOKUP(C1183,[1]Sheet1!$C$2:$D$4112,2,FALSE)</f>
        <v>cell wall and cell processes</v>
      </c>
      <c r="C1183" t="s">
        <v>4958</v>
      </c>
      <c r="D1183" t="s">
        <v>4956</v>
      </c>
      <c r="E1183" t="s">
        <v>4957</v>
      </c>
      <c r="F1183">
        <v>19.834</v>
      </c>
      <c r="G1183">
        <v>44</v>
      </c>
      <c r="H1183">
        <v>22.543520000000001</v>
      </c>
      <c r="I1183">
        <v>24.484559999999998</v>
      </c>
      <c r="J1183">
        <v>24.405290000000001</v>
      </c>
      <c r="K1183">
        <v>23.722650000000002</v>
      </c>
      <c r="L1183">
        <v>25.50609</v>
      </c>
      <c r="M1183">
        <v>23.232469999999999</v>
      </c>
      <c r="N1183">
        <v>25.22803</v>
      </c>
      <c r="O1183">
        <v>22.893429999999999</v>
      </c>
      <c r="P1183">
        <v>24.28079</v>
      </c>
      <c r="Q1183">
        <v>24.17165</v>
      </c>
      <c r="R1183">
        <v>25.628309999999999</v>
      </c>
      <c r="S1183">
        <v>24.27711</v>
      </c>
      <c r="T1183">
        <v>5</v>
      </c>
      <c r="U1183">
        <v>3</v>
      </c>
      <c r="V1183">
        <v>3</v>
      </c>
      <c r="W1183">
        <v>3</v>
      </c>
      <c r="X1183">
        <v>2</v>
      </c>
      <c r="Y1183">
        <v>4</v>
      </c>
      <c r="Z1183">
        <v>3</v>
      </c>
      <c r="AA1183">
        <v>2</v>
      </c>
      <c r="AB1183">
        <v>1</v>
      </c>
      <c r="AC1183">
        <v>2</v>
      </c>
      <c r="AD1183">
        <v>1</v>
      </c>
      <c r="AE1183">
        <v>2</v>
      </c>
      <c r="AF1183">
        <v>3</v>
      </c>
      <c r="AG1183">
        <v>0</v>
      </c>
      <c r="AH1183">
        <v>61.162999999999997</v>
      </c>
    </row>
    <row r="1184" spans="1:34">
      <c r="A1184" t="s">
        <v>4959</v>
      </c>
      <c r="B1184" s="5" t="str">
        <f>VLOOKUP(C1184,[1]Sheet1!$C$2:$D$4112,2,FALSE)</f>
        <v>cell wall and cell processes</v>
      </c>
      <c r="C1184" t="s">
        <v>4962</v>
      </c>
      <c r="D1184" t="s">
        <v>4960</v>
      </c>
      <c r="E1184" t="s">
        <v>4961</v>
      </c>
      <c r="F1184">
        <v>35.856000000000002</v>
      </c>
      <c r="G1184">
        <v>32.4</v>
      </c>
      <c r="H1184">
        <v>21.942740000000001</v>
      </c>
      <c r="I1184">
        <v>24.368600000000001</v>
      </c>
      <c r="J1184">
        <v>22.132919999999999</v>
      </c>
      <c r="K1184">
        <v>21.64996</v>
      </c>
      <c r="L1184">
        <v>21.211099999999998</v>
      </c>
      <c r="M1184">
        <v>22.909849999999999</v>
      </c>
      <c r="N1184">
        <v>25.610119999999998</v>
      </c>
      <c r="O1184">
        <v>22.188099999999999</v>
      </c>
      <c r="P1184">
        <v>23.95722</v>
      </c>
      <c r="Q1184">
        <v>23.448090000000001</v>
      </c>
      <c r="R1184">
        <v>23.354880000000001</v>
      </c>
      <c r="S1184">
        <v>21.714939999999999</v>
      </c>
      <c r="T1184">
        <v>7</v>
      </c>
      <c r="U1184">
        <v>2</v>
      </c>
      <c r="V1184">
        <v>4</v>
      </c>
      <c r="W1184">
        <v>3</v>
      </c>
      <c r="X1184">
        <v>6</v>
      </c>
      <c r="Y1184">
        <v>6</v>
      </c>
      <c r="Z1184">
        <v>4</v>
      </c>
      <c r="AA1184">
        <v>2</v>
      </c>
      <c r="AB1184">
        <v>4</v>
      </c>
      <c r="AC1184">
        <v>3</v>
      </c>
      <c r="AD1184">
        <v>4</v>
      </c>
      <c r="AE1184">
        <v>3</v>
      </c>
      <c r="AF1184">
        <v>4</v>
      </c>
      <c r="AG1184">
        <v>0</v>
      </c>
      <c r="AH1184">
        <v>129.43</v>
      </c>
    </row>
    <row r="1185" spans="1:34">
      <c r="A1185" t="s">
        <v>4963</v>
      </c>
      <c r="B1185" s="5" t="str">
        <f>VLOOKUP(C1185,[1]Sheet1!$C$2:$D$4112,2,FALSE)</f>
        <v>intermediary metabolism and respiration</v>
      </c>
      <c r="C1185" t="s">
        <v>4966</v>
      </c>
      <c r="D1185" t="s">
        <v>4964</v>
      </c>
      <c r="E1185" t="s">
        <v>4965</v>
      </c>
      <c r="F1185">
        <v>37.640999999999998</v>
      </c>
      <c r="G1185">
        <v>14.7</v>
      </c>
      <c r="H1185">
        <v>24.00684</v>
      </c>
      <c r="I1185">
        <v>19.16367</v>
      </c>
      <c r="J1185">
        <v>21.587789999999998</v>
      </c>
      <c r="K1185">
        <v>22.674569999999999</v>
      </c>
      <c r="L1185">
        <v>23.046700000000001</v>
      </c>
      <c r="M1185">
        <v>17.039819999999999</v>
      </c>
      <c r="N1185">
        <v>19.948740000000001</v>
      </c>
      <c r="O1185">
        <v>22.581689999999998</v>
      </c>
      <c r="P1185">
        <v>18.583079999999999</v>
      </c>
      <c r="Q1185">
        <v>21.563839999999999</v>
      </c>
      <c r="R1185">
        <v>19.348780000000001</v>
      </c>
      <c r="S1185">
        <v>21.884239999999998</v>
      </c>
      <c r="T1185">
        <v>4</v>
      </c>
      <c r="U1185">
        <v>2</v>
      </c>
      <c r="V1185">
        <v>0</v>
      </c>
      <c r="W1185">
        <v>3</v>
      </c>
      <c r="X1185">
        <v>3</v>
      </c>
      <c r="Y1185">
        <v>3</v>
      </c>
      <c r="Z1185">
        <v>2</v>
      </c>
      <c r="AA1185">
        <v>0</v>
      </c>
      <c r="AB1185">
        <v>2</v>
      </c>
      <c r="AC1185">
        <v>1</v>
      </c>
      <c r="AD1185">
        <v>2</v>
      </c>
      <c r="AE1185">
        <v>1</v>
      </c>
      <c r="AF1185">
        <v>3</v>
      </c>
      <c r="AG1185">
        <v>0</v>
      </c>
      <c r="AH1185">
        <v>17.062000000000001</v>
      </c>
    </row>
    <row r="1186" spans="1:34">
      <c r="A1186" t="s">
        <v>4967</v>
      </c>
      <c r="B1186" s="5" t="str">
        <f>VLOOKUP(C1186,[1]Sheet1!$C$2:$D$4112,2,FALSE)</f>
        <v>Conserved hypotheticals</v>
      </c>
      <c r="C1186" t="s">
        <v>4970</v>
      </c>
      <c r="D1186" t="s">
        <v>4968</v>
      </c>
      <c r="E1186" t="s">
        <v>4969</v>
      </c>
      <c r="F1186">
        <v>53.006</v>
      </c>
      <c r="G1186">
        <v>23.2</v>
      </c>
      <c r="H1186">
        <v>18.622330000000002</v>
      </c>
      <c r="I1186">
        <v>19.674720000000001</v>
      </c>
      <c r="J1186">
        <v>22.332429999999999</v>
      </c>
      <c r="K1186">
        <v>20.917069999999999</v>
      </c>
      <c r="L1186">
        <v>18.458850000000002</v>
      </c>
      <c r="M1186">
        <v>21.004570000000001</v>
      </c>
      <c r="N1186">
        <v>19.825690000000002</v>
      </c>
      <c r="O1186">
        <v>21.55763</v>
      </c>
      <c r="P1186">
        <v>21.138459999999998</v>
      </c>
      <c r="Q1186">
        <v>19.552589999999999</v>
      </c>
      <c r="R1186">
        <v>17.83568</v>
      </c>
      <c r="S1186">
        <v>18.210419999999999</v>
      </c>
      <c r="T1186">
        <v>8</v>
      </c>
      <c r="U1186">
        <v>1</v>
      </c>
      <c r="V1186">
        <v>1</v>
      </c>
      <c r="W1186">
        <v>4</v>
      </c>
      <c r="X1186">
        <v>5</v>
      </c>
      <c r="Y1186">
        <v>3</v>
      </c>
      <c r="Z1186">
        <v>4</v>
      </c>
      <c r="AA1186">
        <v>1</v>
      </c>
      <c r="AB1186">
        <v>2</v>
      </c>
      <c r="AC1186">
        <v>3</v>
      </c>
      <c r="AD1186">
        <v>1</v>
      </c>
      <c r="AE1186">
        <v>1</v>
      </c>
      <c r="AF1186">
        <v>1</v>
      </c>
      <c r="AG1186">
        <v>0</v>
      </c>
      <c r="AH1186">
        <v>37.801000000000002</v>
      </c>
    </row>
    <row r="1187" spans="1:34">
      <c r="A1187" t="s">
        <v>4971</v>
      </c>
      <c r="B1187" s="5" t="s">
        <v>1366</v>
      </c>
      <c r="C1187" t="s">
        <v>4974</v>
      </c>
      <c r="D1187" t="s">
        <v>4972</v>
      </c>
      <c r="E1187" t="s">
        <v>4973</v>
      </c>
      <c r="F1187">
        <v>23.484999999999999</v>
      </c>
      <c r="G1187">
        <v>21</v>
      </c>
      <c r="H1187">
        <v>18.81448</v>
      </c>
      <c r="I1187">
        <v>19.410329999999998</v>
      </c>
      <c r="J1187">
        <v>17.245550000000001</v>
      </c>
      <c r="K1187">
        <v>19.016079999999999</v>
      </c>
      <c r="L1187">
        <v>22.181830000000001</v>
      </c>
      <c r="M1187">
        <v>22.514939999999999</v>
      </c>
      <c r="N1187">
        <v>19.18582</v>
      </c>
      <c r="O1187">
        <v>18.98387</v>
      </c>
      <c r="P1187">
        <v>19.649660000000001</v>
      </c>
      <c r="Q1187">
        <v>20.844850000000001</v>
      </c>
      <c r="R1187">
        <v>24.49832</v>
      </c>
      <c r="S1187">
        <v>22.696169999999999</v>
      </c>
      <c r="T1187">
        <v>3</v>
      </c>
      <c r="U1187">
        <v>0</v>
      </c>
      <c r="V1187">
        <v>0</v>
      </c>
      <c r="W1187">
        <v>0</v>
      </c>
      <c r="X1187">
        <v>0</v>
      </c>
      <c r="Y1187">
        <v>3</v>
      </c>
      <c r="Z1187">
        <v>2</v>
      </c>
      <c r="AA1187">
        <v>0</v>
      </c>
      <c r="AB1187">
        <v>0</v>
      </c>
      <c r="AC1187">
        <v>0</v>
      </c>
      <c r="AD1187">
        <v>1</v>
      </c>
      <c r="AE1187">
        <v>3</v>
      </c>
      <c r="AF1187">
        <v>2</v>
      </c>
      <c r="AG1187">
        <v>0</v>
      </c>
      <c r="AH1187">
        <v>28.83</v>
      </c>
    </row>
    <row r="1188" spans="1:34">
      <c r="A1188" t="s">
        <v>4975</v>
      </c>
      <c r="B1188" s="5" t="str">
        <f>VLOOKUP(C1188,[1]Sheet1!$C$2:$D$4112,2,FALSE)</f>
        <v>lipid metabolism</v>
      </c>
      <c r="C1188" t="s">
        <v>4978</v>
      </c>
      <c r="D1188" t="s">
        <v>4976</v>
      </c>
      <c r="E1188" t="s">
        <v>4977</v>
      </c>
      <c r="F1188">
        <v>49.302999999999997</v>
      </c>
      <c r="G1188">
        <v>53.1</v>
      </c>
      <c r="H1188">
        <v>21.514749999999999</v>
      </c>
      <c r="I1188">
        <v>22.072179999999999</v>
      </c>
      <c r="J1188">
        <v>21.245339999999999</v>
      </c>
      <c r="K1188">
        <v>23.25911</v>
      </c>
      <c r="L1188">
        <v>21.2257</v>
      </c>
      <c r="M1188">
        <v>23.081009999999999</v>
      </c>
      <c r="N1188">
        <v>21.9878</v>
      </c>
      <c r="O1188">
        <v>21.93722</v>
      </c>
      <c r="P1188">
        <v>21.744070000000001</v>
      </c>
      <c r="Q1188">
        <v>22.545970000000001</v>
      </c>
      <c r="R1188">
        <v>22.55359</v>
      </c>
      <c r="S1188">
        <v>21.534690000000001</v>
      </c>
      <c r="T1188">
        <v>17</v>
      </c>
      <c r="U1188">
        <v>5</v>
      </c>
      <c r="V1188">
        <v>5</v>
      </c>
      <c r="W1188">
        <v>8</v>
      </c>
      <c r="X1188">
        <v>9</v>
      </c>
      <c r="Y1188">
        <v>10</v>
      </c>
      <c r="Z1188">
        <v>10</v>
      </c>
      <c r="AA1188">
        <v>5</v>
      </c>
      <c r="AB1188">
        <v>8</v>
      </c>
      <c r="AC1188">
        <v>6</v>
      </c>
      <c r="AD1188">
        <v>7</v>
      </c>
      <c r="AE1188">
        <v>14</v>
      </c>
      <c r="AF1188">
        <v>4</v>
      </c>
      <c r="AG1188">
        <v>0</v>
      </c>
      <c r="AH1188">
        <v>75.995000000000005</v>
      </c>
    </row>
    <row r="1189" spans="1:34">
      <c r="A1189" t="s">
        <v>4979</v>
      </c>
      <c r="B1189" s="5" t="str">
        <f>VLOOKUP(C1189,[1]Sheet1!$C$2:$D$4112,2,FALSE)</f>
        <v>lipid metabolism</v>
      </c>
      <c r="C1189" t="s">
        <v>4982</v>
      </c>
      <c r="D1189" t="s">
        <v>4980</v>
      </c>
      <c r="E1189" t="s">
        <v>4981</v>
      </c>
      <c r="F1189">
        <v>38.564</v>
      </c>
      <c r="G1189">
        <v>43.3</v>
      </c>
      <c r="H1189">
        <v>21.769390000000001</v>
      </c>
      <c r="I1189">
        <v>21.144010000000002</v>
      </c>
      <c r="J1189">
        <v>21.502030000000001</v>
      </c>
      <c r="K1189">
        <v>22.745729999999998</v>
      </c>
      <c r="L1189">
        <v>20.36645</v>
      </c>
      <c r="M1189">
        <v>22.170970000000001</v>
      </c>
      <c r="N1189">
        <v>21.197559999999999</v>
      </c>
      <c r="O1189">
        <v>21.495509999999999</v>
      </c>
      <c r="P1189">
        <v>20.828029999999998</v>
      </c>
      <c r="Q1189">
        <v>20.712129999999998</v>
      </c>
      <c r="R1189">
        <v>22.136900000000001</v>
      </c>
      <c r="S1189">
        <v>22.050260000000002</v>
      </c>
      <c r="T1189">
        <v>10</v>
      </c>
      <c r="U1189">
        <v>2</v>
      </c>
      <c r="V1189">
        <v>4</v>
      </c>
      <c r="W1189">
        <v>6</v>
      </c>
      <c r="X1189">
        <v>4</v>
      </c>
      <c r="Y1189">
        <v>5</v>
      </c>
      <c r="Z1189">
        <v>3</v>
      </c>
      <c r="AA1189">
        <v>1</v>
      </c>
      <c r="AB1189">
        <v>3</v>
      </c>
      <c r="AC1189">
        <v>4</v>
      </c>
      <c r="AD1189">
        <v>3</v>
      </c>
      <c r="AE1189">
        <v>7</v>
      </c>
      <c r="AF1189">
        <v>5</v>
      </c>
      <c r="AG1189">
        <v>0</v>
      </c>
      <c r="AH1189">
        <v>50.218000000000004</v>
      </c>
    </row>
    <row r="1190" spans="1:34">
      <c r="A1190" t="s">
        <v>4983</v>
      </c>
      <c r="B1190" s="5" t="str">
        <f>VLOOKUP(C1190,[1]Sheet1!$C$2:$D$4112,2,FALSE)</f>
        <v>intermediary metabolism and respiration</v>
      </c>
      <c r="C1190" t="s">
        <v>4986</v>
      </c>
      <c r="D1190" t="s">
        <v>4984</v>
      </c>
      <c r="E1190" t="s">
        <v>4985</v>
      </c>
      <c r="F1190">
        <v>45.273000000000003</v>
      </c>
      <c r="G1190">
        <v>25.5</v>
      </c>
      <c r="H1190">
        <v>20.299410000000002</v>
      </c>
      <c r="I1190">
        <v>18.65643</v>
      </c>
      <c r="J1190">
        <v>18.755680000000002</v>
      </c>
      <c r="K1190">
        <v>22.21744</v>
      </c>
      <c r="L1190">
        <v>20.254300000000001</v>
      </c>
      <c r="M1190">
        <v>21.217030000000001</v>
      </c>
      <c r="N1190">
        <v>19.661829999999998</v>
      </c>
      <c r="O1190">
        <v>20.926359999999999</v>
      </c>
      <c r="P1190">
        <v>19.565909999999999</v>
      </c>
      <c r="Q1190">
        <v>20.043140000000001</v>
      </c>
      <c r="R1190">
        <v>20.782689999999999</v>
      </c>
      <c r="S1190">
        <v>18.991350000000001</v>
      </c>
      <c r="T1190">
        <v>6</v>
      </c>
      <c r="U1190">
        <v>1</v>
      </c>
      <c r="V1190">
        <v>2</v>
      </c>
      <c r="W1190">
        <v>0</v>
      </c>
      <c r="X1190">
        <v>4</v>
      </c>
      <c r="Y1190">
        <v>2</v>
      </c>
      <c r="Z1190">
        <v>3</v>
      </c>
      <c r="AA1190">
        <v>1</v>
      </c>
      <c r="AB1190">
        <v>3</v>
      </c>
      <c r="AC1190">
        <v>1</v>
      </c>
      <c r="AD1190">
        <v>1</v>
      </c>
      <c r="AE1190">
        <v>4</v>
      </c>
      <c r="AF1190">
        <v>0</v>
      </c>
      <c r="AG1190">
        <v>0</v>
      </c>
      <c r="AH1190">
        <v>26.1</v>
      </c>
    </row>
    <row r="1191" spans="1:34">
      <c r="A1191" t="s">
        <v>4987</v>
      </c>
      <c r="B1191" s="5" t="str">
        <f>VLOOKUP(C1191,[1]Sheet1!$C$2:$D$4112,2,FALSE)</f>
        <v>lipid metabolism</v>
      </c>
      <c r="C1191" t="s">
        <v>4990</v>
      </c>
      <c r="D1191" t="s">
        <v>4988</v>
      </c>
      <c r="E1191" t="s">
        <v>4989</v>
      </c>
      <c r="F1191">
        <v>27.469000000000001</v>
      </c>
      <c r="G1191">
        <v>24</v>
      </c>
      <c r="H1191">
        <v>20.634049999999998</v>
      </c>
      <c r="I1191">
        <v>23.116440000000001</v>
      </c>
      <c r="J1191">
        <v>21.016310000000001</v>
      </c>
      <c r="K1191">
        <v>22.08352</v>
      </c>
      <c r="L1191">
        <v>21.280080000000002</v>
      </c>
      <c r="M1191">
        <v>22.367650000000001</v>
      </c>
      <c r="N1191">
        <v>19.172740000000001</v>
      </c>
      <c r="O1191">
        <v>21.5047</v>
      </c>
      <c r="P1191">
        <v>22.35369</v>
      </c>
      <c r="Q1191">
        <v>20.421220000000002</v>
      </c>
      <c r="R1191">
        <v>22.466830000000002</v>
      </c>
      <c r="S1191">
        <v>20.855899999999998</v>
      </c>
      <c r="T1191">
        <v>5</v>
      </c>
      <c r="U1191">
        <v>3</v>
      </c>
      <c r="V1191">
        <v>2</v>
      </c>
      <c r="W1191">
        <v>5</v>
      </c>
      <c r="X1191">
        <v>4</v>
      </c>
      <c r="Y1191">
        <v>2</v>
      </c>
      <c r="Z1191">
        <v>2</v>
      </c>
      <c r="AA1191">
        <v>1</v>
      </c>
      <c r="AB1191">
        <v>3</v>
      </c>
      <c r="AC1191">
        <v>3</v>
      </c>
      <c r="AD1191">
        <v>3</v>
      </c>
      <c r="AE1191">
        <v>2</v>
      </c>
      <c r="AF1191">
        <v>3</v>
      </c>
      <c r="AG1191">
        <v>0</v>
      </c>
      <c r="AH1191">
        <v>15.117000000000001</v>
      </c>
    </row>
    <row r="1192" spans="1:34">
      <c r="A1192" t="s">
        <v>4991</v>
      </c>
      <c r="B1192" s="5" t="str">
        <f>VLOOKUP(C1192,[1]Sheet1!$C$2:$D$4112,2,FALSE)</f>
        <v>lipid metabolism</v>
      </c>
      <c r="C1192" t="s">
        <v>4994</v>
      </c>
      <c r="D1192" t="s">
        <v>4992</v>
      </c>
      <c r="E1192" t="s">
        <v>4993</v>
      </c>
      <c r="F1192">
        <v>69.259</v>
      </c>
      <c r="G1192">
        <v>60.6</v>
      </c>
      <c r="H1192">
        <v>27.00207</v>
      </c>
      <c r="I1192">
        <v>26.558620000000001</v>
      </c>
      <c r="J1192">
        <v>26.648150000000001</v>
      </c>
      <c r="K1192">
        <v>26.806000000000001</v>
      </c>
      <c r="L1192">
        <v>26.171420000000001</v>
      </c>
      <c r="M1192">
        <v>26.537369999999999</v>
      </c>
      <c r="N1192">
        <v>26.2469</v>
      </c>
      <c r="O1192">
        <v>26.2821</v>
      </c>
      <c r="P1192">
        <v>26.519850000000002</v>
      </c>
      <c r="Q1192">
        <v>26.534510000000001</v>
      </c>
      <c r="R1192">
        <v>27.04937</v>
      </c>
      <c r="S1192">
        <v>27.140440000000002</v>
      </c>
      <c r="T1192">
        <v>23</v>
      </c>
      <c r="U1192">
        <v>12</v>
      </c>
      <c r="V1192">
        <v>9</v>
      </c>
      <c r="W1192">
        <v>16</v>
      </c>
      <c r="X1192">
        <v>13</v>
      </c>
      <c r="Y1192">
        <v>20</v>
      </c>
      <c r="Z1192">
        <v>10</v>
      </c>
      <c r="AA1192">
        <v>7</v>
      </c>
      <c r="AB1192">
        <v>8</v>
      </c>
      <c r="AC1192">
        <v>10</v>
      </c>
      <c r="AD1192">
        <v>8</v>
      </c>
      <c r="AE1192">
        <v>15</v>
      </c>
      <c r="AF1192">
        <v>17</v>
      </c>
      <c r="AG1192">
        <v>0</v>
      </c>
      <c r="AH1192">
        <v>147.44</v>
      </c>
    </row>
    <row r="1193" spans="1:34">
      <c r="A1193" t="s">
        <v>4995</v>
      </c>
      <c r="B1193" s="5" t="str">
        <f>VLOOKUP(C1193,[1]Sheet1!$C$2:$D$4112,2,FALSE)</f>
        <v>intermediary metabolism and respiration</v>
      </c>
      <c r="C1193" t="s">
        <v>4998</v>
      </c>
      <c r="D1193" t="s">
        <v>4996</v>
      </c>
      <c r="E1193" t="s">
        <v>4997</v>
      </c>
      <c r="F1193">
        <v>27.241</v>
      </c>
      <c r="G1193">
        <v>47.4</v>
      </c>
      <c r="H1193">
        <v>24.621369999999999</v>
      </c>
      <c r="I1193">
        <v>22.947710000000001</v>
      </c>
      <c r="J1193">
        <v>23.798079999999999</v>
      </c>
      <c r="K1193">
        <v>23.771629999999998</v>
      </c>
      <c r="L1193">
        <v>18.022349999999999</v>
      </c>
      <c r="M1193">
        <v>24.095949999999998</v>
      </c>
      <c r="N1193">
        <v>18.57282</v>
      </c>
      <c r="O1193">
        <v>22.77336</v>
      </c>
      <c r="P1193">
        <v>23.84451</v>
      </c>
      <c r="Q1193">
        <v>22.825489999999999</v>
      </c>
      <c r="R1193">
        <v>21.918420000000001</v>
      </c>
      <c r="S1193">
        <v>22.446269999999998</v>
      </c>
      <c r="T1193">
        <v>7</v>
      </c>
      <c r="U1193">
        <v>3</v>
      </c>
      <c r="V1193">
        <v>3</v>
      </c>
      <c r="W1193">
        <v>5</v>
      </c>
      <c r="X1193">
        <v>3</v>
      </c>
      <c r="Y1193">
        <v>4</v>
      </c>
      <c r="Z1193">
        <v>3</v>
      </c>
      <c r="AA1193">
        <v>2</v>
      </c>
      <c r="AB1193">
        <v>2</v>
      </c>
      <c r="AC1193">
        <v>2</v>
      </c>
      <c r="AD1193">
        <v>1</v>
      </c>
      <c r="AE1193">
        <v>3</v>
      </c>
      <c r="AF1193">
        <v>2</v>
      </c>
      <c r="AG1193">
        <v>0</v>
      </c>
      <c r="AH1193">
        <v>51.988999999999997</v>
      </c>
    </row>
    <row r="1194" spans="1:34">
      <c r="A1194" t="s">
        <v>4999</v>
      </c>
      <c r="B1194" s="5" t="str">
        <f>VLOOKUP(C1194,[1]Sheet1!$C$2:$D$4112,2,FALSE)</f>
        <v>Conserved hypotheticals</v>
      </c>
      <c r="C1194" t="s">
        <v>5000</v>
      </c>
      <c r="D1194" t="s">
        <v>221</v>
      </c>
      <c r="E1194" t="s">
        <v>220</v>
      </c>
      <c r="F1194">
        <v>12.881</v>
      </c>
      <c r="G1194">
        <v>60.3</v>
      </c>
      <c r="H1194">
        <v>20.592949999999998</v>
      </c>
      <c r="I1194">
        <v>21.010110000000001</v>
      </c>
      <c r="J1194">
        <v>20.744350000000001</v>
      </c>
      <c r="K1194">
        <v>18.540569999999999</v>
      </c>
      <c r="L1194">
        <v>19.367519999999999</v>
      </c>
      <c r="M1194">
        <v>18.136620000000001</v>
      </c>
      <c r="N1194">
        <v>21.448440000000002</v>
      </c>
      <c r="O1194">
        <v>18.138729999999999</v>
      </c>
      <c r="P1194">
        <v>20.53032</v>
      </c>
      <c r="Q1194">
        <v>20.70975</v>
      </c>
      <c r="R1194">
        <v>22.427620000000001</v>
      </c>
      <c r="S1194">
        <v>21.675599999999999</v>
      </c>
      <c r="T1194">
        <v>3</v>
      </c>
      <c r="U1194">
        <v>2</v>
      </c>
      <c r="V1194">
        <v>3</v>
      </c>
      <c r="W1194">
        <v>2</v>
      </c>
      <c r="X1194">
        <v>0</v>
      </c>
      <c r="Y1194">
        <v>1</v>
      </c>
      <c r="Z1194">
        <v>1</v>
      </c>
      <c r="AA1194">
        <v>3</v>
      </c>
      <c r="AB1194">
        <v>0</v>
      </c>
      <c r="AC1194">
        <v>3</v>
      </c>
      <c r="AD1194">
        <v>0</v>
      </c>
      <c r="AE1194">
        <v>3</v>
      </c>
      <c r="AF1194">
        <v>2</v>
      </c>
      <c r="AG1194">
        <v>0</v>
      </c>
      <c r="AH1194">
        <v>60.777000000000001</v>
      </c>
    </row>
    <row r="1195" spans="1:34">
      <c r="A1195" t="s">
        <v>5001</v>
      </c>
      <c r="B1195" s="5" t="str">
        <f>VLOOKUP(C1195,[1]Sheet1!$C$2:$D$4112,2,FALSE)</f>
        <v>intermediary metabolism and respiration</v>
      </c>
      <c r="C1195" t="s">
        <v>5004</v>
      </c>
      <c r="D1195" t="s">
        <v>5002</v>
      </c>
      <c r="E1195" t="s">
        <v>5003</v>
      </c>
      <c r="F1195">
        <v>29.917000000000002</v>
      </c>
      <c r="G1195">
        <v>20.100000000000001</v>
      </c>
      <c r="H1195">
        <v>17.643709999999999</v>
      </c>
      <c r="I1195">
        <v>18.57056</v>
      </c>
      <c r="J1195">
        <v>17.47627</v>
      </c>
      <c r="K1195">
        <v>20.270140000000001</v>
      </c>
      <c r="L1195">
        <v>16.659970000000001</v>
      </c>
      <c r="M1195">
        <v>19.659030000000001</v>
      </c>
      <c r="N1195">
        <v>18.278890000000001</v>
      </c>
      <c r="O1195">
        <v>19.001899999999999</v>
      </c>
      <c r="P1195">
        <v>18.713470000000001</v>
      </c>
      <c r="Q1195">
        <v>18.76267</v>
      </c>
      <c r="R1195">
        <v>19.961130000000001</v>
      </c>
      <c r="S1195">
        <v>17.599430000000002</v>
      </c>
      <c r="T1195">
        <v>4</v>
      </c>
      <c r="U1195">
        <v>3</v>
      </c>
      <c r="V1195">
        <v>2</v>
      </c>
      <c r="W1195">
        <v>3</v>
      </c>
      <c r="X1195">
        <v>3</v>
      </c>
      <c r="Y1195">
        <v>2</v>
      </c>
      <c r="Z1195">
        <v>4</v>
      </c>
      <c r="AA1195">
        <v>2</v>
      </c>
      <c r="AB1195">
        <v>2</v>
      </c>
      <c r="AC1195">
        <v>2</v>
      </c>
      <c r="AD1195">
        <v>2</v>
      </c>
      <c r="AE1195">
        <v>4</v>
      </c>
      <c r="AF1195">
        <v>2</v>
      </c>
      <c r="AG1195">
        <v>0</v>
      </c>
      <c r="AH1195">
        <v>12.94</v>
      </c>
    </row>
    <row r="1196" spans="1:34">
      <c r="A1196" t="s">
        <v>5005</v>
      </c>
      <c r="B1196" s="5" t="str">
        <f>VLOOKUP(C1196,[1]Sheet1!$C$2:$D$4112,2,FALSE)</f>
        <v>intermediary metabolism and respiration</v>
      </c>
      <c r="C1196" t="s">
        <v>5008</v>
      </c>
      <c r="D1196" t="s">
        <v>5006</v>
      </c>
      <c r="E1196" t="s">
        <v>5007</v>
      </c>
      <c r="F1196">
        <v>165.94</v>
      </c>
      <c r="G1196">
        <v>18.600000000000001</v>
      </c>
      <c r="H1196">
        <v>24.587430000000001</v>
      </c>
      <c r="I1196">
        <v>23.90399</v>
      </c>
      <c r="J1196">
        <v>24.547930000000001</v>
      </c>
      <c r="K1196">
        <v>24.717590000000001</v>
      </c>
      <c r="L1196">
        <v>20.122879999999999</v>
      </c>
      <c r="M1196">
        <v>23.939209999999999</v>
      </c>
      <c r="N1196">
        <v>22.664549999999998</v>
      </c>
      <c r="O1196">
        <v>23.561969999999999</v>
      </c>
      <c r="P1196">
        <v>23.90399</v>
      </c>
      <c r="Q1196">
        <v>21.780090000000001</v>
      </c>
      <c r="R1196">
        <v>22.901260000000001</v>
      </c>
      <c r="S1196">
        <v>22.684850000000001</v>
      </c>
      <c r="T1196">
        <v>17</v>
      </c>
      <c r="U1196">
        <v>5</v>
      </c>
      <c r="V1196">
        <v>8</v>
      </c>
      <c r="W1196">
        <v>8</v>
      </c>
      <c r="X1196">
        <v>10</v>
      </c>
      <c r="Y1196">
        <v>9</v>
      </c>
      <c r="Z1196">
        <v>8</v>
      </c>
      <c r="AA1196">
        <v>2</v>
      </c>
      <c r="AB1196">
        <v>7</v>
      </c>
      <c r="AC1196">
        <v>3</v>
      </c>
      <c r="AD1196">
        <v>4</v>
      </c>
      <c r="AE1196">
        <v>11</v>
      </c>
      <c r="AF1196">
        <v>6</v>
      </c>
      <c r="AG1196">
        <v>0</v>
      </c>
      <c r="AH1196">
        <v>96.075999999999993</v>
      </c>
    </row>
    <row r="1197" spans="1:34">
      <c r="A1197" t="s">
        <v>5009</v>
      </c>
      <c r="B1197" s="5" t="str">
        <f>VLOOKUP(C1197,[1]Sheet1!$C$2:$D$4112,2,FALSE)</f>
        <v>cell wall and cell processes</v>
      </c>
      <c r="C1197" t="s">
        <v>5012</v>
      </c>
      <c r="D1197" t="s">
        <v>5010</v>
      </c>
      <c r="E1197" t="s">
        <v>5011</v>
      </c>
      <c r="F1197">
        <v>43.506</v>
      </c>
      <c r="G1197">
        <v>25.4</v>
      </c>
      <c r="H1197">
        <v>26.710699999999999</v>
      </c>
      <c r="I1197">
        <v>25.178280000000001</v>
      </c>
      <c r="J1197">
        <v>26.50564</v>
      </c>
      <c r="K1197">
        <v>24.809170000000002</v>
      </c>
      <c r="L1197">
        <v>27.686389999999999</v>
      </c>
      <c r="M1197">
        <v>25.068739999999998</v>
      </c>
      <c r="N1197">
        <v>25.41216</v>
      </c>
      <c r="O1197">
        <v>24.539370000000002</v>
      </c>
      <c r="P1197">
        <v>26.200279999999999</v>
      </c>
      <c r="Q1197">
        <v>24.865849999999998</v>
      </c>
      <c r="R1197">
        <v>24.81739</v>
      </c>
      <c r="S1197">
        <v>23.96904</v>
      </c>
      <c r="T1197">
        <v>7</v>
      </c>
      <c r="U1197">
        <v>7</v>
      </c>
      <c r="V1197">
        <v>6</v>
      </c>
      <c r="W1197">
        <v>6</v>
      </c>
      <c r="X1197">
        <v>7</v>
      </c>
      <c r="Y1197">
        <v>6</v>
      </c>
      <c r="Z1197">
        <v>7</v>
      </c>
      <c r="AA1197">
        <v>5</v>
      </c>
      <c r="AB1197">
        <v>6</v>
      </c>
      <c r="AC1197">
        <v>6</v>
      </c>
      <c r="AD1197">
        <v>7</v>
      </c>
      <c r="AE1197">
        <v>6</v>
      </c>
      <c r="AF1197">
        <v>6</v>
      </c>
      <c r="AG1197">
        <v>0</v>
      </c>
      <c r="AH1197">
        <v>266.51</v>
      </c>
    </row>
    <row r="1198" spans="1:34">
      <c r="A1198" t="s">
        <v>5013</v>
      </c>
      <c r="B1198" s="5" t="str">
        <f>VLOOKUP(C1198,[1]Sheet1!$C$2:$D$4112,2,FALSE)</f>
        <v>Regulatory proteins</v>
      </c>
      <c r="C1198" t="s">
        <v>5016</v>
      </c>
      <c r="D1198" t="s">
        <v>5014</v>
      </c>
      <c r="E1198" t="s">
        <v>5015</v>
      </c>
      <c r="F1198">
        <v>53.811</v>
      </c>
      <c r="G1198">
        <v>37.200000000000003</v>
      </c>
      <c r="H1198">
        <v>22.800039999999999</v>
      </c>
      <c r="I1198">
        <v>24.997229999999998</v>
      </c>
      <c r="J1198">
        <v>24.27675</v>
      </c>
      <c r="K1198">
        <v>24.097079999999998</v>
      </c>
      <c r="L1198">
        <v>24.59759</v>
      </c>
      <c r="M1198">
        <v>25.040970000000002</v>
      </c>
      <c r="N1198">
        <v>25.946349999999999</v>
      </c>
      <c r="O1198">
        <v>22.417069999999999</v>
      </c>
      <c r="P1198">
        <v>25.870750000000001</v>
      </c>
      <c r="Q1198">
        <v>22.07254</v>
      </c>
      <c r="R1198">
        <v>25.280010000000001</v>
      </c>
      <c r="S1198">
        <v>23.539190000000001</v>
      </c>
      <c r="T1198">
        <v>12</v>
      </c>
      <c r="U1198">
        <v>6</v>
      </c>
      <c r="V1198">
        <v>3</v>
      </c>
      <c r="W1198">
        <v>8</v>
      </c>
      <c r="X1198">
        <v>4</v>
      </c>
      <c r="Y1198">
        <v>10</v>
      </c>
      <c r="Z1198">
        <v>9</v>
      </c>
      <c r="AA1198">
        <v>3</v>
      </c>
      <c r="AB1198">
        <v>2</v>
      </c>
      <c r="AC1198">
        <v>5</v>
      </c>
      <c r="AD1198">
        <v>3</v>
      </c>
      <c r="AE1198">
        <v>8</v>
      </c>
      <c r="AF1198">
        <v>8</v>
      </c>
      <c r="AG1198">
        <v>0</v>
      </c>
      <c r="AH1198">
        <v>150.9</v>
      </c>
    </row>
    <row r="1199" spans="1:34">
      <c r="A1199" t="s">
        <v>5017</v>
      </c>
      <c r="B1199" s="5" t="str">
        <f>VLOOKUP(C1199,[1]Sheet1!$C$2:$D$4112,2,FALSE)</f>
        <v>Conserved hypotheticals</v>
      </c>
      <c r="C1199" t="s">
        <v>5020</v>
      </c>
      <c r="D1199" t="s">
        <v>5018</v>
      </c>
      <c r="E1199" t="s">
        <v>5019</v>
      </c>
      <c r="F1199">
        <v>21.808</v>
      </c>
      <c r="G1199">
        <v>50.5</v>
      </c>
      <c r="H1199">
        <v>23.976220000000001</v>
      </c>
      <c r="I1199">
        <v>22.783989999999999</v>
      </c>
      <c r="J1199">
        <v>24.421500000000002</v>
      </c>
      <c r="K1199">
        <v>23.01643</v>
      </c>
      <c r="L1199">
        <v>21.555669999999999</v>
      </c>
      <c r="M1199">
        <v>22.208100000000002</v>
      </c>
      <c r="N1199">
        <v>22.62914</v>
      </c>
      <c r="O1199">
        <v>23.198699999999999</v>
      </c>
      <c r="P1199">
        <v>22.794460000000001</v>
      </c>
      <c r="Q1199">
        <v>22.775130000000001</v>
      </c>
      <c r="R1199">
        <v>22.704190000000001</v>
      </c>
      <c r="S1199">
        <v>18.955159999999999</v>
      </c>
      <c r="T1199">
        <v>5</v>
      </c>
      <c r="U1199">
        <v>2</v>
      </c>
      <c r="V1199">
        <v>2</v>
      </c>
      <c r="W1199">
        <v>2</v>
      </c>
      <c r="X1199">
        <v>2</v>
      </c>
      <c r="Y1199">
        <v>4</v>
      </c>
      <c r="Z1199">
        <v>2</v>
      </c>
      <c r="AA1199">
        <v>2</v>
      </c>
      <c r="AB1199">
        <v>1</v>
      </c>
      <c r="AC1199">
        <v>2</v>
      </c>
      <c r="AD1199">
        <v>2</v>
      </c>
      <c r="AE1199">
        <v>4</v>
      </c>
      <c r="AF1199">
        <v>1</v>
      </c>
      <c r="AG1199">
        <v>0</v>
      </c>
      <c r="AH1199">
        <v>43.837000000000003</v>
      </c>
    </row>
    <row r="1200" spans="1:34">
      <c r="A1200" t="s">
        <v>5021</v>
      </c>
      <c r="B1200" s="5" t="str">
        <f>VLOOKUP(C1200,[1]Sheet1!$C$2:$D$4112,2,FALSE)</f>
        <v>information pathways</v>
      </c>
      <c r="C1200" t="s">
        <v>5024</v>
      </c>
      <c r="D1200" t="s">
        <v>5022</v>
      </c>
      <c r="E1200" t="s">
        <v>5023</v>
      </c>
      <c r="F1200">
        <v>107.59</v>
      </c>
      <c r="G1200">
        <v>30.8</v>
      </c>
      <c r="H1200">
        <v>22.992909999999998</v>
      </c>
      <c r="I1200">
        <v>22.402729999999998</v>
      </c>
      <c r="J1200">
        <v>23.69933</v>
      </c>
      <c r="K1200">
        <v>23.430589999999999</v>
      </c>
      <c r="L1200">
        <v>20.763770000000001</v>
      </c>
      <c r="M1200">
        <v>23.08756</v>
      </c>
      <c r="N1200">
        <v>22.3065</v>
      </c>
      <c r="O1200">
        <v>21.655259999999998</v>
      </c>
      <c r="P1200">
        <v>22.68703</v>
      </c>
      <c r="Q1200">
        <v>23.19397</v>
      </c>
      <c r="R1200">
        <v>23.440380000000001</v>
      </c>
      <c r="S1200">
        <v>23.918890000000001</v>
      </c>
      <c r="T1200">
        <v>17</v>
      </c>
      <c r="U1200">
        <v>4</v>
      </c>
      <c r="V1200">
        <v>6</v>
      </c>
      <c r="W1200">
        <v>7</v>
      </c>
      <c r="X1200">
        <v>8</v>
      </c>
      <c r="Y1200">
        <v>8</v>
      </c>
      <c r="Z1200">
        <v>6</v>
      </c>
      <c r="AA1200">
        <v>4</v>
      </c>
      <c r="AB1200">
        <v>6</v>
      </c>
      <c r="AC1200">
        <v>5</v>
      </c>
      <c r="AD1200">
        <v>4</v>
      </c>
      <c r="AE1200">
        <v>6</v>
      </c>
      <c r="AF1200">
        <v>3</v>
      </c>
      <c r="AG1200">
        <v>0</v>
      </c>
      <c r="AH1200">
        <v>62.661000000000001</v>
      </c>
    </row>
    <row r="1201" spans="1:34">
      <c r="A1201" t="s">
        <v>5025</v>
      </c>
      <c r="B1201" s="5" t="str">
        <f>VLOOKUP(C1201,[1]Sheet1!$C$2:$D$4112,2,FALSE)</f>
        <v>information pathways</v>
      </c>
      <c r="C1201" t="s">
        <v>5028</v>
      </c>
      <c r="D1201" t="s">
        <v>5026</v>
      </c>
      <c r="E1201" t="s">
        <v>5027</v>
      </c>
      <c r="F1201">
        <v>10.935</v>
      </c>
      <c r="G1201">
        <v>74</v>
      </c>
      <c r="H1201">
        <v>25.524439999999998</v>
      </c>
      <c r="I1201">
        <v>26.693249999999999</v>
      </c>
      <c r="J1201">
        <v>25.996929999999999</v>
      </c>
      <c r="K1201">
        <v>25.2775</v>
      </c>
      <c r="L1201">
        <v>25.274799999999999</v>
      </c>
      <c r="M1201">
        <v>25.756129999999999</v>
      </c>
      <c r="N1201">
        <v>26.854959999999998</v>
      </c>
      <c r="O1201">
        <v>25.95936</v>
      </c>
      <c r="P1201">
        <v>26.319980000000001</v>
      </c>
      <c r="Q1201">
        <v>26.025870000000001</v>
      </c>
      <c r="R1201">
        <v>27.205829999999999</v>
      </c>
      <c r="S1201">
        <v>25.685089999999999</v>
      </c>
      <c r="T1201">
        <v>6</v>
      </c>
      <c r="U1201">
        <v>6</v>
      </c>
      <c r="V1201">
        <v>4</v>
      </c>
      <c r="W1201">
        <v>6</v>
      </c>
      <c r="X1201">
        <v>5</v>
      </c>
      <c r="Y1201">
        <v>5</v>
      </c>
      <c r="Z1201">
        <v>6</v>
      </c>
      <c r="AA1201">
        <v>4</v>
      </c>
      <c r="AB1201">
        <v>5</v>
      </c>
      <c r="AC1201">
        <v>5</v>
      </c>
      <c r="AD1201">
        <v>4</v>
      </c>
      <c r="AE1201">
        <v>5</v>
      </c>
      <c r="AF1201">
        <v>5</v>
      </c>
      <c r="AG1201">
        <v>0</v>
      </c>
      <c r="AH1201">
        <v>71.367999999999995</v>
      </c>
    </row>
    <row r="1202" spans="1:34">
      <c r="A1202" t="s">
        <v>5029</v>
      </c>
      <c r="B1202" s="5" t="str">
        <f>VLOOKUP(C1202,[1]Sheet1!$C$2:$D$4112,2,FALSE)</f>
        <v>information pathways</v>
      </c>
      <c r="C1202" t="s">
        <v>5032</v>
      </c>
      <c r="D1202" t="s">
        <v>5030</v>
      </c>
      <c r="E1202" t="s">
        <v>5031</v>
      </c>
      <c r="F1202">
        <v>16.169</v>
      </c>
      <c r="G1202">
        <v>61.2</v>
      </c>
      <c r="H1202">
        <v>23.200479999999999</v>
      </c>
      <c r="I1202">
        <v>23.97954</v>
      </c>
      <c r="J1202">
        <v>23.625779999999999</v>
      </c>
      <c r="K1202">
        <v>22.35445</v>
      </c>
      <c r="L1202">
        <v>23.820070000000001</v>
      </c>
      <c r="M1202">
        <v>23.524920000000002</v>
      </c>
      <c r="N1202">
        <v>21.90944</v>
      </c>
      <c r="O1202">
        <v>23.802430000000001</v>
      </c>
      <c r="P1202">
        <v>23.621089999999999</v>
      </c>
      <c r="Q1202">
        <v>24.100770000000001</v>
      </c>
      <c r="R1202">
        <v>25.387129999999999</v>
      </c>
      <c r="S1202">
        <v>24.96921</v>
      </c>
      <c r="T1202">
        <v>6</v>
      </c>
      <c r="U1202">
        <v>4</v>
      </c>
      <c r="V1202">
        <v>4</v>
      </c>
      <c r="W1202">
        <v>5</v>
      </c>
      <c r="X1202">
        <v>5</v>
      </c>
      <c r="Y1202">
        <v>5</v>
      </c>
      <c r="Z1202">
        <v>5</v>
      </c>
      <c r="AA1202">
        <v>5</v>
      </c>
      <c r="AB1202">
        <v>5</v>
      </c>
      <c r="AC1202">
        <v>4</v>
      </c>
      <c r="AD1202">
        <v>4</v>
      </c>
      <c r="AE1202">
        <v>5</v>
      </c>
      <c r="AF1202">
        <v>4</v>
      </c>
      <c r="AG1202">
        <v>0</v>
      </c>
      <c r="AH1202">
        <v>35.533000000000001</v>
      </c>
    </row>
    <row r="1203" spans="1:34">
      <c r="A1203" t="s">
        <v>5033</v>
      </c>
      <c r="B1203" s="5" t="str">
        <f>VLOOKUP(C1203,[1]Sheet1!$C$2:$D$4112,2,FALSE)</f>
        <v>virulence, detoxification and adaptation</v>
      </c>
      <c r="C1203" t="s">
        <v>5036</v>
      </c>
      <c r="D1203" t="s">
        <v>5034</v>
      </c>
      <c r="E1203" t="s">
        <v>5035</v>
      </c>
      <c r="F1203">
        <v>49.887999999999998</v>
      </c>
      <c r="G1203">
        <v>39.6</v>
      </c>
      <c r="H1203">
        <v>21.724509999999999</v>
      </c>
      <c r="I1203">
        <v>21.76511</v>
      </c>
      <c r="J1203">
        <v>21.546279999999999</v>
      </c>
      <c r="K1203">
        <v>23.75318</v>
      </c>
      <c r="L1203">
        <v>21.345379999999999</v>
      </c>
      <c r="M1203">
        <v>23.34665</v>
      </c>
      <c r="N1203">
        <v>21.625869999999999</v>
      </c>
      <c r="O1203">
        <v>23.116849999999999</v>
      </c>
      <c r="P1203">
        <v>21.765229999999999</v>
      </c>
      <c r="Q1203">
        <v>22.44144</v>
      </c>
      <c r="R1203">
        <v>22.58681</v>
      </c>
      <c r="S1203">
        <v>22.56728</v>
      </c>
      <c r="T1203">
        <v>15</v>
      </c>
      <c r="U1203">
        <v>7</v>
      </c>
      <c r="V1203">
        <v>5</v>
      </c>
      <c r="W1203">
        <v>11</v>
      </c>
      <c r="X1203">
        <v>7</v>
      </c>
      <c r="Y1203">
        <v>10</v>
      </c>
      <c r="Z1203">
        <v>7</v>
      </c>
      <c r="AA1203">
        <v>5</v>
      </c>
      <c r="AB1203">
        <v>6</v>
      </c>
      <c r="AC1203">
        <v>7</v>
      </c>
      <c r="AD1203">
        <v>5</v>
      </c>
      <c r="AE1203">
        <v>12</v>
      </c>
      <c r="AF1203">
        <v>9</v>
      </c>
      <c r="AG1203">
        <v>0</v>
      </c>
      <c r="AH1203">
        <v>61.948999999999998</v>
      </c>
    </row>
    <row r="1204" spans="1:34">
      <c r="A1204" t="s">
        <v>5037</v>
      </c>
      <c r="B1204" s="5" t="str">
        <f>VLOOKUP(C1204,[1]Sheet1!$C$2:$D$4112,2,FALSE)</f>
        <v>intermediary metabolism and respiration</v>
      </c>
      <c r="C1204" t="s">
        <v>5040</v>
      </c>
      <c r="D1204" t="s">
        <v>5038</v>
      </c>
      <c r="E1204" t="s">
        <v>5039</v>
      </c>
      <c r="F1204">
        <v>20.484999999999999</v>
      </c>
      <c r="G1204">
        <v>63.7</v>
      </c>
      <c r="H1204">
        <v>27.077860000000001</v>
      </c>
      <c r="I1204">
        <v>24.335719999999998</v>
      </c>
      <c r="J1204">
        <v>26.269850000000002</v>
      </c>
      <c r="K1204">
        <v>25.150780000000001</v>
      </c>
      <c r="L1204">
        <v>22.90672</v>
      </c>
      <c r="M1204">
        <v>24.923929999999999</v>
      </c>
      <c r="N1204">
        <v>25.129829999999998</v>
      </c>
      <c r="O1204">
        <v>25.502330000000001</v>
      </c>
      <c r="P1204">
        <v>25.326599999999999</v>
      </c>
      <c r="Q1204">
        <v>24.741140000000001</v>
      </c>
      <c r="R1204">
        <v>23.23706</v>
      </c>
      <c r="S1204">
        <v>22.532430000000002</v>
      </c>
      <c r="T1204">
        <v>7</v>
      </c>
      <c r="U1204">
        <v>3</v>
      </c>
      <c r="V1204">
        <v>2</v>
      </c>
      <c r="W1204">
        <v>3</v>
      </c>
      <c r="X1204">
        <v>3</v>
      </c>
      <c r="Y1204">
        <v>5</v>
      </c>
      <c r="Z1204">
        <v>3</v>
      </c>
      <c r="AA1204">
        <v>2</v>
      </c>
      <c r="AB1204">
        <v>3</v>
      </c>
      <c r="AC1204">
        <v>2</v>
      </c>
      <c r="AD1204">
        <v>3</v>
      </c>
      <c r="AE1204">
        <v>6</v>
      </c>
      <c r="AF1204">
        <v>4</v>
      </c>
      <c r="AG1204">
        <v>0</v>
      </c>
      <c r="AH1204">
        <v>120.69</v>
      </c>
    </row>
    <row r="1205" spans="1:34">
      <c r="A1205" t="s">
        <v>5041</v>
      </c>
      <c r="B1205" s="5" t="str">
        <f>VLOOKUP(C1205,[1]Sheet1!$C$2:$D$4112,2,FALSE)</f>
        <v>lipid metabolism</v>
      </c>
      <c r="C1205" t="s">
        <v>5044</v>
      </c>
      <c r="D1205" t="s">
        <v>5042</v>
      </c>
      <c r="E1205" t="s">
        <v>5043</v>
      </c>
      <c r="F1205">
        <v>33.709000000000003</v>
      </c>
      <c r="G1205">
        <v>24.1</v>
      </c>
      <c r="H1205">
        <v>18.233509999999999</v>
      </c>
      <c r="I1205">
        <v>19.431270000000001</v>
      </c>
      <c r="J1205">
        <v>19.67306</v>
      </c>
      <c r="K1205">
        <v>18.217410000000001</v>
      </c>
      <c r="L1205">
        <v>17.00347</v>
      </c>
      <c r="M1205">
        <v>19.430949999999999</v>
      </c>
      <c r="N1205">
        <v>18.933630000000001</v>
      </c>
      <c r="O1205">
        <v>19.422540000000001</v>
      </c>
      <c r="P1205">
        <v>19.846319999999999</v>
      </c>
      <c r="Q1205">
        <v>19.002549999999999</v>
      </c>
      <c r="R1205">
        <v>21.198630000000001</v>
      </c>
      <c r="S1205">
        <v>19.882169999999999</v>
      </c>
      <c r="T1205">
        <v>4</v>
      </c>
      <c r="U1205">
        <v>1</v>
      </c>
      <c r="V1205">
        <v>1</v>
      </c>
      <c r="W1205">
        <v>2</v>
      </c>
      <c r="X1205">
        <v>2</v>
      </c>
      <c r="Y1205">
        <v>1</v>
      </c>
      <c r="Z1205">
        <v>1</v>
      </c>
      <c r="AA1205">
        <v>1</v>
      </c>
      <c r="AB1205">
        <v>2</v>
      </c>
      <c r="AC1205">
        <v>1</v>
      </c>
      <c r="AD1205">
        <v>2</v>
      </c>
      <c r="AE1205">
        <v>3</v>
      </c>
      <c r="AF1205">
        <v>3</v>
      </c>
      <c r="AG1205">
        <v>0</v>
      </c>
      <c r="AH1205">
        <v>22.15</v>
      </c>
    </row>
    <row r="1206" spans="1:34">
      <c r="A1206" t="s">
        <v>5045</v>
      </c>
      <c r="B1206" s="5" t="str">
        <f>VLOOKUP(C1206,[1]Sheet1!$C$2:$D$4112,2,FALSE)</f>
        <v>lipid metabolism</v>
      </c>
      <c r="C1206" t="s">
        <v>5048</v>
      </c>
      <c r="D1206" t="s">
        <v>5046</v>
      </c>
      <c r="E1206" t="s">
        <v>5047</v>
      </c>
      <c r="F1206">
        <v>34.015999999999998</v>
      </c>
      <c r="G1206">
        <v>55.5</v>
      </c>
      <c r="H1206">
        <v>22.30941</v>
      </c>
      <c r="I1206">
        <v>22.95383</v>
      </c>
      <c r="J1206">
        <v>22.362069999999999</v>
      </c>
      <c r="K1206">
        <v>22.80819</v>
      </c>
      <c r="L1206">
        <v>22.926600000000001</v>
      </c>
      <c r="M1206">
        <v>23.026019999999999</v>
      </c>
      <c r="N1206">
        <v>24.30264</v>
      </c>
      <c r="O1206">
        <v>23.89892</v>
      </c>
      <c r="P1206">
        <v>25.060929999999999</v>
      </c>
      <c r="Q1206">
        <v>22.98808</v>
      </c>
      <c r="R1206">
        <v>24.28989</v>
      </c>
      <c r="S1206">
        <v>23.246189999999999</v>
      </c>
      <c r="T1206">
        <v>9</v>
      </c>
      <c r="U1206">
        <v>3</v>
      </c>
      <c r="V1206">
        <v>3</v>
      </c>
      <c r="W1206">
        <v>3</v>
      </c>
      <c r="X1206">
        <v>6</v>
      </c>
      <c r="Y1206">
        <v>4</v>
      </c>
      <c r="Z1206">
        <v>2</v>
      </c>
      <c r="AA1206">
        <v>3</v>
      </c>
      <c r="AB1206">
        <v>5</v>
      </c>
      <c r="AC1206">
        <v>5</v>
      </c>
      <c r="AD1206">
        <v>5</v>
      </c>
      <c r="AE1206">
        <v>8</v>
      </c>
      <c r="AF1206">
        <v>7</v>
      </c>
      <c r="AG1206">
        <v>0</v>
      </c>
      <c r="AH1206">
        <v>90.278000000000006</v>
      </c>
    </row>
    <row r="1207" spans="1:34">
      <c r="A1207" t="s">
        <v>5049</v>
      </c>
      <c r="B1207" s="5" t="str">
        <f>VLOOKUP(C1207,[1]Sheet1!$C$2:$D$4112,2,FALSE)</f>
        <v>intermediary metabolism and respiration</v>
      </c>
      <c r="C1207" t="s">
        <v>5052</v>
      </c>
      <c r="D1207" t="s">
        <v>5050</v>
      </c>
      <c r="E1207" t="s">
        <v>5051</v>
      </c>
      <c r="F1207">
        <v>28.547000000000001</v>
      </c>
      <c r="G1207">
        <v>23.2</v>
      </c>
      <c r="H1207">
        <v>25.05341</v>
      </c>
      <c r="I1207">
        <v>22.06579</v>
      </c>
      <c r="J1207">
        <v>24.482589999999998</v>
      </c>
      <c r="K1207">
        <v>24.413900000000002</v>
      </c>
      <c r="L1207">
        <v>21.143329999999999</v>
      </c>
      <c r="M1207">
        <v>24.002220000000001</v>
      </c>
      <c r="N1207">
        <v>22.778960000000001</v>
      </c>
      <c r="O1207">
        <v>22.922689999999999</v>
      </c>
      <c r="P1207">
        <v>23.337430000000001</v>
      </c>
      <c r="Q1207">
        <v>22.437639999999998</v>
      </c>
      <c r="R1207">
        <v>22.590170000000001</v>
      </c>
      <c r="S1207">
        <v>18.491959999999999</v>
      </c>
      <c r="T1207">
        <v>4</v>
      </c>
      <c r="U1207">
        <v>3</v>
      </c>
      <c r="V1207">
        <v>2</v>
      </c>
      <c r="W1207">
        <v>2</v>
      </c>
      <c r="X1207">
        <v>3</v>
      </c>
      <c r="Y1207">
        <v>2</v>
      </c>
      <c r="Z1207">
        <v>3</v>
      </c>
      <c r="AA1207">
        <v>2</v>
      </c>
      <c r="AB1207">
        <v>3</v>
      </c>
      <c r="AC1207">
        <v>3</v>
      </c>
      <c r="AD1207">
        <v>3</v>
      </c>
      <c r="AE1207">
        <v>3</v>
      </c>
      <c r="AF1207">
        <v>1</v>
      </c>
      <c r="AG1207">
        <v>0</v>
      </c>
      <c r="AH1207">
        <v>22.963999999999999</v>
      </c>
    </row>
    <row r="1208" spans="1:34">
      <c r="A1208" t="s">
        <v>5053</v>
      </c>
      <c r="B1208" s="5" t="str">
        <f>VLOOKUP(C1208,[1]Sheet1!$C$2:$D$4112,2,FALSE)</f>
        <v>intermediary metabolism and respiration</v>
      </c>
      <c r="C1208" t="s">
        <v>5056</v>
      </c>
      <c r="D1208" t="s">
        <v>5054</v>
      </c>
      <c r="E1208" t="s">
        <v>5055</v>
      </c>
      <c r="F1208">
        <v>67.251999999999995</v>
      </c>
      <c r="G1208">
        <v>65</v>
      </c>
      <c r="H1208">
        <v>27.010840000000002</v>
      </c>
      <c r="I1208">
        <v>27.44782</v>
      </c>
      <c r="J1208">
        <v>26.938089999999999</v>
      </c>
      <c r="K1208">
        <v>27.54665</v>
      </c>
      <c r="L1208">
        <v>25.925699999999999</v>
      </c>
      <c r="M1208">
        <v>27.307559999999999</v>
      </c>
      <c r="N1208">
        <v>27.061879999999999</v>
      </c>
      <c r="O1208">
        <v>27.406169999999999</v>
      </c>
      <c r="P1208">
        <v>27.283570000000001</v>
      </c>
      <c r="Q1208">
        <v>27.179500000000001</v>
      </c>
      <c r="R1208">
        <v>27.259789999999999</v>
      </c>
      <c r="S1208">
        <v>27.151990000000001</v>
      </c>
      <c r="T1208">
        <v>26</v>
      </c>
      <c r="U1208">
        <v>17</v>
      </c>
      <c r="V1208">
        <v>12</v>
      </c>
      <c r="W1208">
        <v>18</v>
      </c>
      <c r="X1208">
        <v>18</v>
      </c>
      <c r="Y1208">
        <v>17</v>
      </c>
      <c r="Z1208">
        <v>20</v>
      </c>
      <c r="AA1208">
        <v>15</v>
      </c>
      <c r="AB1208">
        <v>15</v>
      </c>
      <c r="AC1208">
        <v>15</v>
      </c>
      <c r="AD1208">
        <v>11</v>
      </c>
      <c r="AE1208">
        <v>19</v>
      </c>
      <c r="AF1208">
        <v>14</v>
      </c>
      <c r="AG1208">
        <v>0</v>
      </c>
      <c r="AH1208">
        <v>231.33</v>
      </c>
    </row>
    <row r="1209" spans="1:34">
      <c r="A1209" t="s">
        <v>5057</v>
      </c>
      <c r="B1209" s="5" t="str">
        <f>VLOOKUP(C1209,[1]Sheet1!$C$2:$D$4112,2,FALSE)</f>
        <v>intermediary metabolism and respiration</v>
      </c>
      <c r="C1209" t="s">
        <v>5060</v>
      </c>
      <c r="D1209" t="s">
        <v>5058</v>
      </c>
      <c r="E1209" t="s">
        <v>5059</v>
      </c>
      <c r="F1209">
        <v>48.543999999999997</v>
      </c>
      <c r="G1209">
        <v>52.7</v>
      </c>
      <c r="H1209">
        <v>22.401140000000002</v>
      </c>
      <c r="I1209">
        <v>24.577100000000002</v>
      </c>
      <c r="J1209">
        <v>23.267990000000001</v>
      </c>
      <c r="K1209">
        <v>22.346730000000001</v>
      </c>
      <c r="L1209">
        <v>23.186800000000002</v>
      </c>
      <c r="M1209">
        <v>24.217929999999999</v>
      </c>
      <c r="N1209">
        <v>24.869199999999999</v>
      </c>
      <c r="O1209">
        <v>22.512319999999999</v>
      </c>
      <c r="P1209">
        <v>22.20072</v>
      </c>
      <c r="Q1209">
        <v>22.960830000000001</v>
      </c>
      <c r="R1209">
        <v>24.56523</v>
      </c>
      <c r="S1209">
        <v>23.30368</v>
      </c>
      <c r="T1209">
        <v>14</v>
      </c>
      <c r="U1209">
        <v>5</v>
      </c>
      <c r="V1209">
        <v>5</v>
      </c>
      <c r="W1209">
        <v>11</v>
      </c>
      <c r="X1209">
        <v>9</v>
      </c>
      <c r="Y1209">
        <v>10</v>
      </c>
      <c r="Z1209">
        <v>10</v>
      </c>
      <c r="AA1209">
        <v>4</v>
      </c>
      <c r="AB1209">
        <v>5</v>
      </c>
      <c r="AC1209">
        <v>3</v>
      </c>
      <c r="AD1209">
        <v>4</v>
      </c>
      <c r="AE1209">
        <v>9</v>
      </c>
      <c r="AF1209">
        <v>10</v>
      </c>
      <c r="AG1209">
        <v>0</v>
      </c>
      <c r="AH1209">
        <v>91.561000000000007</v>
      </c>
    </row>
    <row r="1210" spans="1:34">
      <c r="A1210" t="s">
        <v>5061</v>
      </c>
      <c r="B1210" s="5" t="str">
        <f>VLOOKUP(C1210,[1]Sheet1!$C$2:$D$4112,2,FALSE)</f>
        <v>lipid metabolism</v>
      </c>
      <c r="C1210" t="s">
        <v>5064</v>
      </c>
      <c r="D1210" t="s">
        <v>5062</v>
      </c>
      <c r="E1210" t="s">
        <v>5063</v>
      </c>
      <c r="F1210">
        <v>32.997999999999998</v>
      </c>
      <c r="G1210">
        <v>66.2</v>
      </c>
      <c r="H1210">
        <v>25.304279999999999</v>
      </c>
      <c r="I1210">
        <v>24.991530000000001</v>
      </c>
      <c r="J1210">
        <v>25.56776</v>
      </c>
      <c r="K1210">
        <v>24.489840000000001</v>
      </c>
      <c r="L1210">
        <v>25.195430000000002</v>
      </c>
      <c r="M1210">
        <v>25.461639999999999</v>
      </c>
      <c r="N1210">
        <v>25.286370000000002</v>
      </c>
      <c r="O1210">
        <v>24.421050000000001</v>
      </c>
      <c r="P1210">
        <v>25.217780000000001</v>
      </c>
      <c r="Q1210">
        <v>24.815729999999999</v>
      </c>
      <c r="R1210">
        <v>27.354220000000002</v>
      </c>
      <c r="S1210">
        <v>25.782820000000001</v>
      </c>
      <c r="T1210">
        <v>14</v>
      </c>
      <c r="U1210">
        <v>9</v>
      </c>
      <c r="V1210">
        <v>6</v>
      </c>
      <c r="W1210">
        <v>10</v>
      </c>
      <c r="X1210">
        <v>6</v>
      </c>
      <c r="Y1210">
        <v>12</v>
      </c>
      <c r="Z1210">
        <v>10</v>
      </c>
      <c r="AA1210">
        <v>4</v>
      </c>
      <c r="AB1210">
        <v>4</v>
      </c>
      <c r="AC1210">
        <v>8</v>
      </c>
      <c r="AD1210">
        <v>5</v>
      </c>
      <c r="AE1210">
        <v>10</v>
      </c>
      <c r="AF1210">
        <v>9</v>
      </c>
      <c r="AG1210">
        <v>0</v>
      </c>
      <c r="AH1210">
        <v>190.56</v>
      </c>
    </row>
    <row r="1211" spans="1:34">
      <c r="A1211" t="s">
        <v>5065</v>
      </c>
      <c r="B1211" s="5" t="str">
        <f>VLOOKUP(C1211,[1]Sheet1!$C$2:$D$4112,2,FALSE)</f>
        <v>intermediary metabolism and respiration</v>
      </c>
      <c r="C1211" t="s">
        <v>5068</v>
      </c>
      <c r="D1211" t="s">
        <v>5066</v>
      </c>
      <c r="E1211" t="s">
        <v>5067</v>
      </c>
      <c r="F1211">
        <v>29.268000000000001</v>
      </c>
      <c r="G1211">
        <v>30.3</v>
      </c>
      <c r="H1211">
        <v>23.492899999999999</v>
      </c>
      <c r="I1211">
        <v>18.72109</v>
      </c>
      <c r="J1211">
        <v>23.79025</v>
      </c>
      <c r="K1211">
        <v>22.65211</v>
      </c>
      <c r="L1211">
        <v>17.486129999999999</v>
      </c>
      <c r="M1211">
        <v>24.047180000000001</v>
      </c>
      <c r="N1211">
        <v>18.92521</v>
      </c>
      <c r="O1211">
        <v>18.390470000000001</v>
      </c>
      <c r="P1211">
        <v>22.617239999999999</v>
      </c>
      <c r="Q1211">
        <v>19.541119999999999</v>
      </c>
      <c r="R1211">
        <v>23.134060000000002</v>
      </c>
      <c r="S1211">
        <v>17.41713</v>
      </c>
      <c r="T1211">
        <v>4</v>
      </c>
      <c r="U1211">
        <v>2</v>
      </c>
      <c r="V1211">
        <v>1</v>
      </c>
      <c r="W1211">
        <v>1</v>
      </c>
      <c r="X1211">
        <v>3</v>
      </c>
      <c r="Y1211">
        <v>1</v>
      </c>
      <c r="Z1211">
        <v>3</v>
      </c>
      <c r="AA1211">
        <v>0</v>
      </c>
      <c r="AB1211">
        <v>1</v>
      </c>
      <c r="AC1211">
        <v>2</v>
      </c>
      <c r="AD1211">
        <v>1</v>
      </c>
      <c r="AE1211">
        <v>3</v>
      </c>
      <c r="AF1211">
        <v>0</v>
      </c>
      <c r="AG1211">
        <v>0</v>
      </c>
      <c r="AH1211">
        <v>24.712</v>
      </c>
    </row>
    <row r="1212" spans="1:34">
      <c r="A1212" t="s">
        <v>5069</v>
      </c>
      <c r="B1212" s="5" t="str">
        <f>VLOOKUP(C1212,[1]Sheet1!$C$2:$D$4112,2,FALSE)</f>
        <v>intermediary metabolism and respiration</v>
      </c>
      <c r="C1212" t="s">
        <v>5072</v>
      </c>
      <c r="D1212" t="s">
        <v>5070</v>
      </c>
      <c r="E1212" t="s">
        <v>5071</v>
      </c>
      <c r="F1212">
        <v>23.193000000000001</v>
      </c>
      <c r="G1212">
        <v>33.299999999999997</v>
      </c>
      <c r="H1212">
        <v>20.741720000000001</v>
      </c>
      <c r="I1212">
        <v>18.500389999999999</v>
      </c>
      <c r="J1212">
        <v>20.6297</v>
      </c>
      <c r="K1212">
        <v>20.290299999999998</v>
      </c>
      <c r="L1212">
        <v>17.264869999999998</v>
      </c>
      <c r="M1212">
        <v>20.933520000000001</v>
      </c>
      <c r="N1212">
        <v>19.726939999999999</v>
      </c>
      <c r="O1212">
        <v>18.365210000000001</v>
      </c>
      <c r="P1212">
        <v>18.410679999999999</v>
      </c>
      <c r="Q1212">
        <v>18.204969999999999</v>
      </c>
      <c r="R1212">
        <v>19.110320000000002</v>
      </c>
      <c r="S1212">
        <v>18.977830000000001</v>
      </c>
      <c r="T1212">
        <v>4</v>
      </c>
      <c r="U1212">
        <v>2</v>
      </c>
      <c r="V1212">
        <v>0</v>
      </c>
      <c r="W1212">
        <v>2</v>
      </c>
      <c r="X1212">
        <v>1</v>
      </c>
      <c r="Y1212">
        <v>3</v>
      </c>
      <c r="Z1212">
        <v>1</v>
      </c>
      <c r="AA1212">
        <v>1</v>
      </c>
      <c r="AB1212">
        <v>1</v>
      </c>
      <c r="AC1212">
        <v>0</v>
      </c>
      <c r="AD1212">
        <v>1</v>
      </c>
      <c r="AE1212">
        <v>2</v>
      </c>
      <c r="AF1212">
        <v>0</v>
      </c>
      <c r="AG1212">
        <v>0</v>
      </c>
      <c r="AH1212">
        <v>10.057</v>
      </c>
    </row>
    <row r="1213" spans="1:34">
      <c r="A1213" t="s">
        <v>5073</v>
      </c>
      <c r="B1213" s="5" t="str">
        <f>VLOOKUP(C1213,[1]Sheet1!$C$2:$D$4112,2,FALSE)</f>
        <v>virulence, detoxification and adaptation</v>
      </c>
      <c r="C1213" t="s">
        <v>5076</v>
      </c>
      <c r="D1213" t="s">
        <v>5074</v>
      </c>
      <c r="E1213" t="s">
        <v>5075</v>
      </c>
      <c r="F1213">
        <v>66.83</v>
      </c>
      <c r="G1213">
        <v>68.599999999999994</v>
      </c>
      <c r="H1213">
        <v>29.51397</v>
      </c>
      <c r="I1213">
        <v>28.824960000000001</v>
      </c>
      <c r="J1213">
        <v>29.19435</v>
      </c>
      <c r="K1213">
        <v>27.420210000000001</v>
      </c>
      <c r="L1213">
        <v>30.224240000000002</v>
      </c>
      <c r="M1213">
        <v>27.968350000000001</v>
      </c>
      <c r="N1213">
        <v>28.68929</v>
      </c>
      <c r="O1213">
        <v>28.054760000000002</v>
      </c>
      <c r="P1213">
        <v>28.43365</v>
      </c>
      <c r="Q1213">
        <v>28.170829999999999</v>
      </c>
      <c r="R1213">
        <v>29.196059999999999</v>
      </c>
      <c r="S1213">
        <v>29.795960000000001</v>
      </c>
      <c r="T1213">
        <v>31</v>
      </c>
      <c r="U1213">
        <v>27</v>
      </c>
      <c r="V1213">
        <v>23</v>
      </c>
      <c r="W1213">
        <v>29</v>
      </c>
      <c r="X1213">
        <v>24</v>
      </c>
      <c r="Y1213">
        <v>25</v>
      </c>
      <c r="Z1213">
        <v>28</v>
      </c>
      <c r="AA1213">
        <v>23</v>
      </c>
      <c r="AB1213">
        <v>21</v>
      </c>
      <c r="AC1213">
        <v>23</v>
      </c>
      <c r="AD1213">
        <v>18</v>
      </c>
      <c r="AE1213">
        <v>29</v>
      </c>
      <c r="AF1213">
        <v>28</v>
      </c>
      <c r="AG1213">
        <v>0</v>
      </c>
      <c r="AH1213">
        <v>323.31</v>
      </c>
    </row>
    <row r="1214" spans="1:34">
      <c r="A1214" t="s">
        <v>5077</v>
      </c>
      <c r="B1214" s="5" t="str">
        <f>VLOOKUP(C1214,[1]Sheet1!$C$2:$D$4112,2,FALSE)</f>
        <v>virulence, detoxification and adaptation</v>
      </c>
      <c r="C1214" t="s">
        <v>5080</v>
      </c>
      <c r="D1214" t="s">
        <v>5078</v>
      </c>
      <c r="E1214" t="s">
        <v>5079</v>
      </c>
      <c r="F1214">
        <v>24.532</v>
      </c>
      <c r="G1214">
        <v>63</v>
      </c>
      <c r="H1214">
        <v>27.1694</v>
      </c>
      <c r="I1214">
        <v>26.334530000000001</v>
      </c>
      <c r="J1214">
        <v>27.103899999999999</v>
      </c>
      <c r="K1214">
        <v>25.69238</v>
      </c>
      <c r="L1214">
        <v>30.91142</v>
      </c>
      <c r="M1214">
        <v>26.064679999999999</v>
      </c>
      <c r="N1214">
        <v>27.504149999999999</v>
      </c>
      <c r="O1214">
        <v>25.442340000000002</v>
      </c>
      <c r="P1214">
        <v>27.02083</v>
      </c>
      <c r="Q1214">
        <v>25.556519999999999</v>
      </c>
      <c r="R1214">
        <v>26.278649999999999</v>
      </c>
      <c r="S1214">
        <v>26.564959999999999</v>
      </c>
      <c r="T1214">
        <v>12</v>
      </c>
      <c r="U1214">
        <v>11</v>
      </c>
      <c r="V1214">
        <v>9</v>
      </c>
      <c r="W1214">
        <v>11</v>
      </c>
      <c r="X1214">
        <v>9</v>
      </c>
      <c r="Y1214">
        <v>11</v>
      </c>
      <c r="Z1214">
        <v>10</v>
      </c>
      <c r="AA1214">
        <v>10</v>
      </c>
      <c r="AB1214">
        <v>10</v>
      </c>
      <c r="AC1214">
        <v>7</v>
      </c>
      <c r="AD1214">
        <v>7</v>
      </c>
      <c r="AE1214">
        <v>11</v>
      </c>
      <c r="AF1214">
        <v>10</v>
      </c>
      <c r="AG1214">
        <v>0</v>
      </c>
      <c r="AH1214">
        <v>323.31</v>
      </c>
    </row>
    <row r="1215" spans="1:34">
      <c r="A1215" t="s">
        <v>5081</v>
      </c>
      <c r="B1215" s="5" t="str">
        <f>VLOOKUP(C1215,[1]Sheet1!$C$2:$D$4112,2,FALSE)</f>
        <v>intermediary metabolism and respiration</v>
      </c>
      <c r="C1215" t="s">
        <v>5084</v>
      </c>
      <c r="D1215" t="s">
        <v>5082</v>
      </c>
      <c r="E1215" t="s">
        <v>5083</v>
      </c>
      <c r="F1215">
        <v>46.822000000000003</v>
      </c>
      <c r="G1215">
        <v>29.6</v>
      </c>
      <c r="H1215">
        <v>18.230530000000002</v>
      </c>
      <c r="I1215">
        <v>19.8629</v>
      </c>
      <c r="J1215">
        <v>16.311419999999998</v>
      </c>
      <c r="K1215">
        <v>19.162410000000001</v>
      </c>
      <c r="L1215">
        <v>20.269909999999999</v>
      </c>
      <c r="M1215">
        <v>20.53782</v>
      </c>
      <c r="N1215">
        <v>21.987870000000001</v>
      </c>
      <c r="O1215">
        <v>18.648720000000001</v>
      </c>
      <c r="P1215">
        <v>19.764279999999999</v>
      </c>
      <c r="Q1215">
        <v>19.341670000000001</v>
      </c>
      <c r="R1215">
        <v>22.91958</v>
      </c>
      <c r="S1215">
        <v>20.07235</v>
      </c>
      <c r="T1215">
        <v>8</v>
      </c>
      <c r="U1215">
        <v>1</v>
      </c>
      <c r="V1215">
        <v>1</v>
      </c>
      <c r="W1215">
        <v>1</v>
      </c>
      <c r="X1215">
        <v>2</v>
      </c>
      <c r="Y1215">
        <v>4</v>
      </c>
      <c r="Z1215">
        <v>3</v>
      </c>
      <c r="AA1215">
        <v>2</v>
      </c>
      <c r="AB1215">
        <v>1</v>
      </c>
      <c r="AC1215">
        <v>1</v>
      </c>
      <c r="AD1215">
        <v>0</v>
      </c>
      <c r="AE1215">
        <v>5</v>
      </c>
      <c r="AF1215">
        <v>2</v>
      </c>
      <c r="AG1215">
        <v>0</v>
      </c>
      <c r="AH1215">
        <v>48.902000000000001</v>
      </c>
    </row>
    <row r="1216" spans="1:34">
      <c r="A1216" t="s">
        <v>5085</v>
      </c>
      <c r="B1216" s="5" t="str">
        <f>VLOOKUP(C1216,[1]Sheet1!$C$2:$D$4112,2,FALSE)</f>
        <v>intermediary metabolism and respiration</v>
      </c>
      <c r="C1216" t="s">
        <v>5088</v>
      </c>
      <c r="D1216" t="s">
        <v>5086</v>
      </c>
      <c r="E1216" t="s">
        <v>5087</v>
      </c>
      <c r="F1216">
        <v>59.896999999999998</v>
      </c>
      <c r="G1216">
        <v>40.799999999999997</v>
      </c>
      <c r="H1216">
        <v>18.548670000000001</v>
      </c>
      <c r="I1216">
        <v>22.734729999999999</v>
      </c>
      <c r="J1216">
        <v>21.187850000000001</v>
      </c>
      <c r="K1216">
        <v>17.783829999999998</v>
      </c>
      <c r="L1216">
        <v>21.563700000000001</v>
      </c>
      <c r="M1216">
        <v>21.387060000000002</v>
      </c>
      <c r="N1216">
        <v>22.706890000000001</v>
      </c>
      <c r="O1216">
        <v>18.102129999999999</v>
      </c>
      <c r="P1216">
        <v>21.959150000000001</v>
      </c>
      <c r="Q1216">
        <v>18.844460000000002</v>
      </c>
      <c r="R1216">
        <v>22.24858</v>
      </c>
      <c r="S1216">
        <v>22.41723</v>
      </c>
      <c r="T1216">
        <v>12</v>
      </c>
      <c r="U1216">
        <v>1</v>
      </c>
      <c r="V1216">
        <v>2</v>
      </c>
      <c r="W1216">
        <v>5</v>
      </c>
      <c r="X1216">
        <v>2</v>
      </c>
      <c r="Y1216">
        <v>7</v>
      </c>
      <c r="Z1216">
        <v>4</v>
      </c>
      <c r="AA1216">
        <v>2</v>
      </c>
      <c r="AB1216">
        <v>1</v>
      </c>
      <c r="AC1216">
        <v>2</v>
      </c>
      <c r="AD1216">
        <v>1</v>
      </c>
      <c r="AE1216">
        <v>7</v>
      </c>
      <c r="AF1216">
        <v>4</v>
      </c>
      <c r="AG1216">
        <v>0</v>
      </c>
      <c r="AH1216">
        <v>81.561000000000007</v>
      </c>
    </row>
    <row r="1217" spans="1:34">
      <c r="A1217" t="s">
        <v>5089</v>
      </c>
      <c r="B1217" s="5" t="str">
        <f>VLOOKUP(C1217,[1]Sheet1!$C$2:$D$4112,2,FALSE)</f>
        <v>information pathways</v>
      </c>
      <c r="C1217" t="s">
        <v>5092</v>
      </c>
      <c r="D1217" t="s">
        <v>5090</v>
      </c>
      <c r="E1217" t="s">
        <v>5091</v>
      </c>
      <c r="F1217">
        <v>20.939</v>
      </c>
      <c r="G1217">
        <v>55.3</v>
      </c>
      <c r="H1217">
        <v>24.06316</v>
      </c>
      <c r="I1217">
        <v>24.25516</v>
      </c>
      <c r="J1217">
        <v>24.912600000000001</v>
      </c>
      <c r="K1217">
        <v>23.448720000000002</v>
      </c>
      <c r="L1217">
        <v>25.654389999999999</v>
      </c>
      <c r="M1217">
        <v>25.893219999999999</v>
      </c>
      <c r="N1217">
        <v>25.792680000000001</v>
      </c>
      <c r="O1217">
        <v>18.449020000000001</v>
      </c>
      <c r="P1217">
        <v>25.5242</v>
      </c>
      <c r="Q1217">
        <v>24.470230000000001</v>
      </c>
      <c r="R1217">
        <v>25.844629999999999</v>
      </c>
      <c r="S1217">
        <v>24.339870000000001</v>
      </c>
      <c r="T1217">
        <v>5</v>
      </c>
      <c r="U1217">
        <v>2</v>
      </c>
      <c r="V1217">
        <v>4</v>
      </c>
      <c r="W1217">
        <v>3</v>
      </c>
      <c r="X1217">
        <v>2</v>
      </c>
      <c r="Y1217">
        <v>3</v>
      </c>
      <c r="Z1217">
        <v>3</v>
      </c>
      <c r="AA1217">
        <v>3</v>
      </c>
      <c r="AB1217">
        <v>1</v>
      </c>
      <c r="AC1217">
        <v>3</v>
      </c>
      <c r="AD1217">
        <v>1</v>
      </c>
      <c r="AE1217">
        <v>4</v>
      </c>
      <c r="AF1217">
        <v>4</v>
      </c>
      <c r="AG1217">
        <v>0</v>
      </c>
      <c r="AH1217">
        <v>69.355000000000004</v>
      </c>
    </row>
    <row r="1218" spans="1:34">
      <c r="A1218" t="s">
        <v>5093</v>
      </c>
      <c r="B1218" s="5" t="str">
        <f>VLOOKUP(C1218,[1]Sheet1!$C$2:$D$4112,2,FALSE)</f>
        <v>lipid metabolism</v>
      </c>
      <c r="C1218" t="s">
        <v>5096</v>
      </c>
      <c r="D1218" t="s">
        <v>5094</v>
      </c>
      <c r="E1218" t="s">
        <v>5095</v>
      </c>
      <c r="F1218">
        <v>24.26</v>
      </c>
      <c r="G1218">
        <v>48.5</v>
      </c>
      <c r="H1218">
        <v>21.709689999999998</v>
      </c>
      <c r="I1218">
        <v>20.88457</v>
      </c>
      <c r="J1218">
        <v>22.059560000000001</v>
      </c>
      <c r="K1218">
        <v>21.64856</v>
      </c>
      <c r="L1218">
        <v>23.62689</v>
      </c>
      <c r="M1218">
        <v>20.168399999999998</v>
      </c>
      <c r="N1218">
        <v>20.024319999999999</v>
      </c>
      <c r="O1218">
        <v>21.718669999999999</v>
      </c>
      <c r="P1218">
        <v>21.722300000000001</v>
      </c>
      <c r="Q1218">
        <v>20.874179999999999</v>
      </c>
      <c r="R1218">
        <v>19.921769999999999</v>
      </c>
      <c r="S1218">
        <v>21.538340000000002</v>
      </c>
      <c r="T1218">
        <v>8</v>
      </c>
      <c r="U1218">
        <v>4</v>
      </c>
      <c r="V1218">
        <v>4</v>
      </c>
      <c r="W1218">
        <v>5</v>
      </c>
      <c r="X1218">
        <v>5</v>
      </c>
      <c r="Y1218">
        <v>4</v>
      </c>
      <c r="Z1218">
        <v>5</v>
      </c>
      <c r="AA1218">
        <v>4</v>
      </c>
      <c r="AB1218">
        <v>2</v>
      </c>
      <c r="AC1218">
        <v>3</v>
      </c>
      <c r="AD1218">
        <v>2</v>
      </c>
      <c r="AE1218">
        <v>5</v>
      </c>
      <c r="AF1218">
        <v>5</v>
      </c>
      <c r="AG1218">
        <v>0</v>
      </c>
      <c r="AH1218">
        <v>49.878</v>
      </c>
    </row>
    <row r="1219" spans="1:34">
      <c r="A1219" t="s">
        <v>5097</v>
      </c>
      <c r="B1219" s="5" t="str">
        <f>VLOOKUP(C1219,[1]Sheet1!$C$2:$D$4112,2,FALSE)</f>
        <v>virulence, detoxification and adaptation</v>
      </c>
      <c r="C1219" t="s">
        <v>5100</v>
      </c>
      <c r="D1219" t="s">
        <v>5098</v>
      </c>
      <c r="E1219" t="s">
        <v>5099</v>
      </c>
      <c r="F1219">
        <v>56.725999999999999</v>
      </c>
      <c r="G1219">
        <v>81.7</v>
      </c>
      <c r="H1219">
        <v>31.465579999999999</v>
      </c>
      <c r="I1219">
        <v>31.00028</v>
      </c>
      <c r="J1219">
        <v>32.115049999999997</v>
      </c>
      <c r="K1219">
        <v>30.474409999999999</v>
      </c>
      <c r="L1219">
        <v>32.43497</v>
      </c>
      <c r="M1219">
        <v>30.810919999999999</v>
      </c>
      <c r="N1219">
        <v>31.05245</v>
      </c>
      <c r="O1219">
        <v>30.461290000000002</v>
      </c>
      <c r="P1219">
        <v>31.016780000000001</v>
      </c>
      <c r="Q1219">
        <v>29.77036</v>
      </c>
      <c r="R1219">
        <v>31.40558</v>
      </c>
      <c r="S1219">
        <v>32.371299999999998</v>
      </c>
      <c r="T1219">
        <v>36</v>
      </c>
      <c r="U1219">
        <v>34</v>
      </c>
      <c r="V1219">
        <v>31</v>
      </c>
      <c r="W1219">
        <v>36</v>
      </c>
      <c r="X1219">
        <v>33</v>
      </c>
      <c r="Y1219">
        <v>31</v>
      </c>
      <c r="Z1219">
        <v>34</v>
      </c>
      <c r="AA1219">
        <v>26</v>
      </c>
      <c r="AB1219">
        <v>32</v>
      </c>
      <c r="AC1219">
        <v>27</v>
      </c>
      <c r="AD1219">
        <v>30</v>
      </c>
      <c r="AE1219">
        <v>32</v>
      </c>
      <c r="AF1219">
        <v>33</v>
      </c>
      <c r="AG1219">
        <v>0</v>
      </c>
      <c r="AH1219">
        <v>323.31</v>
      </c>
    </row>
    <row r="1220" spans="1:34">
      <c r="A1220" t="s">
        <v>5101</v>
      </c>
      <c r="B1220" s="5" t="str">
        <f>VLOOKUP(C1220,[1]Sheet1!$C$2:$D$4112,2,FALSE)</f>
        <v>cell wall and cell processes</v>
      </c>
      <c r="C1220" t="s">
        <v>5104</v>
      </c>
      <c r="D1220" t="s">
        <v>5102</v>
      </c>
      <c r="E1220" t="s">
        <v>5103</v>
      </c>
      <c r="F1220">
        <v>21.533999999999999</v>
      </c>
      <c r="G1220">
        <v>58.8</v>
      </c>
      <c r="H1220">
        <v>27.76661</v>
      </c>
      <c r="I1220">
        <v>25.523070000000001</v>
      </c>
      <c r="J1220">
        <v>27.26275</v>
      </c>
      <c r="K1220">
        <v>24.349150000000002</v>
      </c>
      <c r="L1220">
        <v>30.61307</v>
      </c>
      <c r="M1220">
        <v>25.763339999999999</v>
      </c>
      <c r="N1220">
        <v>26.04562</v>
      </c>
      <c r="O1220">
        <v>24.922429999999999</v>
      </c>
      <c r="P1220">
        <v>25.888110000000001</v>
      </c>
      <c r="Q1220">
        <v>24.83287</v>
      </c>
      <c r="R1220">
        <v>26.367260000000002</v>
      </c>
      <c r="S1220">
        <v>27.418279999999999</v>
      </c>
      <c r="T1220">
        <v>9</v>
      </c>
      <c r="U1220">
        <v>9</v>
      </c>
      <c r="V1220">
        <v>8</v>
      </c>
      <c r="W1220">
        <v>9</v>
      </c>
      <c r="X1220">
        <v>8</v>
      </c>
      <c r="Y1220">
        <v>8</v>
      </c>
      <c r="Z1220">
        <v>8</v>
      </c>
      <c r="AA1220">
        <v>7</v>
      </c>
      <c r="AB1220">
        <v>7</v>
      </c>
      <c r="AC1220">
        <v>8</v>
      </c>
      <c r="AD1220">
        <v>8</v>
      </c>
      <c r="AE1220">
        <v>8</v>
      </c>
      <c r="AF1220">
        <v>8</v>
      </c>
      <c r="AG1220">
        <v>0</v>
      </c>
      <c r="AH1220">
        <v>296.8</v>
      </c>
    </row>
    <row r="1221" spans="1:34">
      <c r="A1221" t="s">
        <v>5105</v>
      </c>
      <c r="B1221" s="5" t="str">
        <f>VLOOKUP(C1221,[1]Sheet1!$C$2:$D$4112,2,FALSE)</f>
        <v>intermediary metabolism and respiration</v>
      </c>
      <c r="C1221" t="s">
        <v>5108</v>
      </c>
      <c r="D1221" t="s">
        <v>5106</v>
      </c>
      <c r="E1221" t="s">
        <v>5107</v>
      </c>
      <c r="F1221">
        <v>27.215</v>
      </c>
      <c r="G1221">
        <v>79.900000000000006</v>
      </c>
      <c r="H1221">
        <v>23.505790000000001</v>
      </c>
      <c r="I1221">
        <v>25.708829999999999</v>
      </c>
      <c r="J1221">
        <v>24.25198</v>
      </c>
      <c r="K1221">
        <v>24.365130000000001</v>
      </c>
      <c r="L1221">
        <v>22.391210000000001</v>
      </c>
      <c r="M1221">
        <v>25.713059999999999</v>
      </c>
      <c r="N1221">
        <v>26.124410000000001</v>
      </c>
      <c r="O1221">
        <v>24.256740000000001</v>
      </c>
      <c r="P1221">
        <v>25.517009999999999</v>
      </c>
      <c r="Q1221">
        <v>25.183779999999999</v>
      </c>
      <c r="R1221">
        <v>25.466940000000001</v>
      </c>
      <c r="S1221">
        <v>24.153759999999998</v>
      </c>
      <c r="T1221">
        <v>13</v>
      </c>
      <c r="U1221">
        <v>8</v>
      </c>
      <c r="V1221">
        <v>6</v>
      </c>
      <c r="W1221">
        <v>11</v>
      </c>
      <c r="X1221">
        <v>8</v>
      </c>
      <c r="Y1221">
        <v>11</v>
      </c>
      <c r="Z1221">
        <v>7</v>
      </c>
      <c r="AA1221">
        <v>4</v>
      </c>
      <c r="AB1221">
        <v>6</v>
      </c>
      <c r="AC1221">
        <v>6</v>
      </c>
      <c r="AD1221">
        <v>5</v>
      </c>
      <c r="AE1221">
        <v>11</v>
      </c>
      <c r="AF1221">
        <v>10</v>
      </c>
      <c r="AG1221">
        <v>0</v>
      </c>
      <c r="AH1221">
        <v>125.07</v>
      </c>
    </row>
    <row r="1222" spans="1:34">
      <c r="A1222" t="s">
        <v>5109</v>
      </c>
      <c r="B1222" s="5" t="str">
        <f>VLOOKUP(C1222,[1]Sheet1!$C$2:$D$4112,2,FALSE)</f>
        <v>intermediary metabolism and respiration</v>
      </c>
      <c r="C1222" t="s">
        <v>5112</v>
      </c>
      <c r="D1222" t="s">
        <v>5110</v>
      </c>
      <c r="E1222" t="s">
        <v>5111</v>
      </c>
      <c r="F1222">
        <v>31.937999999999999</v>
      </c>
      <c r="G1222">
        <v>41.7</v>
      </c>
      <c r="H1222">
        <v>22.271879999999999</v>
      </c>
      <c r="I1222">
        <v>22.486920000000001</v>
      </c>
      <c r="J1222">
        <v>23.23207</v>
      </c>
      <c r="K1222">
        <v>23.202249999999999</v>
      </c>
      <c r="L1222">
        <v>22.30472</v>
      </c>
      <c r="M1222">
        <v>24.53641</v>
      </c>
      <c r="N1222">
        <v>22.661210000000001</v>
      </c>
      <c r="O1222">
        <v>23.53754</v>
      </c>
      <c r="P1222">
        <v>21.992550000000001</v>
      </c>
      <c r="Q1222">
        <v>22.439060000000001</v>
      </c>
      <c r="R1222">
        <v>22.90419</v>
      </c>
      <c r="S1222">
        <v>21.889040000000001</v>
      </c>
      <c r="T1222">
        <v>10</v>
      </c>
      <c r="U1222">
        <v>2</v>
      </c>
      <c r="V1222">
        <v>2</v>
      </c>
      <c r="W1222">
        <v>4</v>
      </c>
      <c r="X1222">
        <v>4</v>
      </c>
      <c r="Y1222">
        <v>7</v>
      </c>
      <c r="Z1222">
        <v>4</v>
      </c>
      <c r="AA1222">
        <v>2</v>
      </c>
      <c r="AB1222">
        <v>4</v>
      </c>
      <c r="AC1222">
        <v>2</v>
      </c>
      <c r="AD1222">
        <v>2</v>
      </c>
      <c r="AE1222">
        <v>8</v>
      </c>
      <c r="AF1222">
        <v>6</v>
      </c>
      <c r="AG1222">
        <v>0</v>
      </c>
      <c r="AH1222">
        <v>84.105000000000004</v>
      </c>
    </row>
    <row r="1223" spans="1:34">
      <c r="A1223" t="s">
        <v>5113</v>
      </c>
      <c r="B1223" s="5" t="str">
        <f>VLOOKUP(C1223,[1]Sheet1!$C$2:$D$4112,2,FALSE)</f>
        <v>intermediary metabolism and respiration</v>
      </c>
      <c r="C1223" t="s">
        <v>5116</v>
      </c>
      <c r="D1223" t="s">
        <v>5114</v>
      </c>
      <c r="E1223" t="s">
        <v>5115</v>
      </c>
      <c r="F1223">
        <v>47.515000000000001</v>
      </c>
      <c r="G1223">
        <v>38.1</v>
      </c>
      <c r="H1223">
        <v>24.781169999999999</v>
      </c>
      <c r="I1223">
        <v>25.266210000000001</v>
      </c>
      <c r="J1223">
        <v>24.325330000000001</v>
      </c>
      <c r="K1223">
        <v>25.403310000000001</v>
      </c>
      <c r="L1223">
        <v>22.993790000000001</v>
      </c>
      <c r="M1223">
        <v>25.900010000000002</v>
      </c>
      <c r="N1223">
        <v>25.36159</v>
      </c>
      <c r="O1223">
        <v>25.832940000000001</v>
      </c>
      <c r="P1223">
        <v>25.819410000000001</v>
      </c>
      <c r="Q1223">
        <v>25.299990000000001</v>
      </c>
      <c r="R1223">
        <v>24.864899999999999</v>
      </c>
      <c r="S1223">
        <v>23.831230000000001</v>
      </c>
      <c r="T1223">
        <v>9</v>
      </c>
      <c r="U1223">
        <v>4</v>
      </c>
      <c r="V1223">
        <v>4</v>
      </c>
      <c r="W1223">
        <v>5</v>
      </c>
      <c r="X1223">
        <v>6</v>
      </c>
      <c r="Y1223">
        <v>6</v>
      </c>
      <c r="Z1223">
        <v>5</v>
      </c>
      <c r="AA1223">
        <v>4</v>
      </c>
      <c r="AB1223">
        <v>5</v>
      </c>
      <c r="AC1223">
        <v>3</v>
      </c>
      <c r="AD1223">
        <v>5</v>
      </c>
      <c r="AE1223">
        <v>6</v>
      </c>
      <c r="AF1223">
        <v>3</v>
      </c>
      <c r="AG1223">
        <v>0</v>
      </c>
      <c r="AH1223">
        <v>165.47</v>
      </c>
    </row>
    <row r="1224" spans="1:34">
      <c r="A1224" t="s">
        <v>5117</v>
      </c>
      <c r="B1224" s="5" t="str">
        <f>VLOOKUP(C1224,[1]Sheet1!$C$2:$D$4112,2,FALSE)</f>
        <v>lipid metabolism</v>
      </c>
      <c r="C1224" t="s">
        <v>5120</v>
      </c>
      <c r="D1224" t="s">
        <v>5118</v>
      </c>
      <c r="E1224" t="s">
        <v>5119</v>
      </c>
      <c r="F1224">
        <v>34.872</v>
      </c>
      <c r="G1224">
        <v>60.3</v>
      </c>
      <c r="H1224">
        <v>24.18404</v>
      </c>
      <c r="I1224">
        <v>23.05341</v>
      </c>
      <c r="J1224">
        <v>24.032039999999999</v>
      </c>
      <c r="K1224">
        <v>23.912420000000001</v>
      </c>
      <c r="L1224">
        <v>22.105820000000001</v>
      </c>
      <c r="M1224">
        <v>24.203520000000001</v>
      </c>
      <c r="N1224">
        <v>22.565049999999999</v>
      </c>
      <c r="O1224">
        <v>22.95862</v>
      </c>
      <c r="P1224">
        <v>23.41377</v>
      </c>
      <c r="Q1224">
        <v>23.41442</v>
      </c>
      <c r="R1224">
        <v>24.440380000000001</v>
      </c>
      <c r="S1224">
        <v>23.301870000000001</v>
      </c>
      <c r="T1224">
        <v>9</v>
      </c>
      <c r="U1224">
        <v>4</v>
      </c>
      <c r="V1224">
        <v>2</v>
      </c>
      <c r="W1224">
        <v>5</v>
      </c>
      <c r="X1224">
        <v>6</v>
      </c>
      <c r="Y1224">
        <v>4</v>
      </c>
      <c r="Z1224">
        <v>5</v>
      </c>
      <c r="AA1224">
        <v>2</v>
      </c>
      <c r="AB1224">
        <v>4</v>
      </c>
      <c r="AC1224">
        <v>3</v>
      </c>
      <c r="AD1224">
        <v>4</v>
      </c>
      <c r="AE1224">
        <v>6</v>
      </c>
      <c r="AF1224">
        <v>3</v>
      </c>
      <c r="AG1224">
        <v>0</v>
      </c>
      <c r="AH1224">
        <v>63.503999999999998</v>
      </c>
    </row>
    <row r="1225" spans="1:34">
      <c r="A1225" t="s">
        <v>5121</v>
      </c>
      <c r="B1225" s="5" t="str">
        <f>VLOOKUP(C1225,[1]Sheet1!$C$2:$D$4112,2,FALSE)</f>
        <v>intermediary metabolism and respiration</v>
      </c>
      <c r="C1225" t="s">
        <v>5124</v>
      </c>
      <c r="D1225" t="s">
        <v>5122</v>
      </c>
      <c r="E1225" t="s">
        <v>5123</v>
      </c>
      <c r="F1225">
        <v>57.835000000000001</v>
      </c>
      <c r="G1225">
        <v>28.5</v>
      </c>
      <c r="H1225">
        <v>23.44821</v>
      </c>
      <c r="I1225">
        <v>22.584150000000001</v>
      </c>
      <c r="J1225">
        <v>23.888829999999999</v>
      </c>
      <c r="K1225">
        <v>23.822990000000001</v>
      </c>
      <c r="L1225">
        <v>18.81495</v>
      </c>
      <c r="M1225">
        <v>23.038699999999999</v>
      </c>
      <c r="N1225">
        <v>18.63729</v>
      </c>
      <c r="O1225">
        <v>23.034479999999999</v>
      </c>
      <c r="P1225">
        <v>23.2011</v>
      </c>
      <c r="Q1225">
        <v>22.23856</v>
      </c>
      <c r="R1225">
        <v>18.051729999999999</v>
      </c>
      <c r="S1225">
        <v>18.753499999999999</v>
      </c>
      <c r="T1225">
        <v>7</v>
      </c>
      <c r="U1225">
        <v>3</v>
      </c>
      <c r="V1225">
        <v>3</v>
      </c>
      <c r="W1225">
        <v>5</v>
      </c>
      <c r="X1225">
        <v>5</v>
      </c>
      <c r="Y1225">
        <v>1</v>
      </c>
      <c r="Z1225">
        <v>4</v>
      </c>
      <c r="AA1225">
        <v>1</v>
      </c>
      <c r="AB1225">
        <v>4</v>
      </c>
      <c r="AC1225">
        <v>4</v>
      </c>
      <c r="AD1225">
        <v>2</v>
      </c>
      <c r="AE1225">
        <v>0</v>
      </c>
      <c r="AF1225">
        <v>1</v>
      </c>
      <c r="AG1225">
        <v>0</v>
      </c>
      <c r="AH1225">
        <v>47.006999999999998</v>
      </c>
    </row>
    <row r="1226" spans="1:34">
      <c r="A1226" t="s">
        <v>5125</v>
      </c>
      <c r="B1226" s="5" t="str">
        <f>VLOOKUP(C1226,[1]Sheet1!$C$2:$D$4112,2,FALSE)</f>
        <v>intermediary metabolism and respiration</v>
      </c>
      <c r="C1226" t="s">
        <v>5128</v>
      </c>
      <c r="D1226" t="s">
        <v>5126</v>
      </c>
      <c r="E1226" t="s">
        <v>5127</v>
      </c>
      <c r="F1226">
        <v>25.298999999999999</v>
      </c>
      <c r="G1226">
        <v>14.5</v>
      </c>
      <c r="H1226">
        <v>18.75685</v>
      </c>
      <c r="I1226">
        <v>18.467379999999999</v>
      </c>
      <c r="J1226">
        <v>20.257300000000001</v>
      </c>
      <c r="K1226">
        <v>19.767779999999998</v>
      </c>
      <c r="L1226">
        <v>18.10304</v>
      </c>
      <c r="M1226">
        <v>19.984539999999999</v>
      </c>
      <c r="N1226">
        <v>18.196000000000002</v>
      </c>
      <c r="O1226">
        <v>18.571999999999999</v>
      </c>
      <c r="P1226">
        <v>19.062580000000001</v>
      </c>
      <c r="Q1226">
        <v>18.03558</v>
      </c>
      <c r="R1226">
        <v>18.301580000000001</v>
      </c>
      <c r="S1226">
        <v>18.482189999999999</v>
      </c>
      <c r="T1226">
        <v>3</v>
      </c>
      <c r="U1226">
        <v>2</v>
      </c>
      <c r="V1226">
        <v>2</v>
      </c>
      <c r="W1226">
        <v>2</v>
      </c>
      <c r="X1226">
        <v>2</v>
      </c>
      <c r="Y1226">
        <v>1</v>
      </c>
      <c r="Z1226">
        <v>2</v>
      </c>
      <c r="AA1226">
        <v>2</v>
      </c>
      <c r="AB1226">
        <v>1</v>
      </c>
      <c r="AC1226">
        <v>2</v>
      </c>
      <c r="AD1226">
        <v>2</v>
      </c>
      <c r="AE1226">
        <v>3</v>
      </c>
      <c r="AF1226">
        <v>1</v>
      </c>
      <c r="AG1226">
        <v>0</v>
      </c>
      <c r="AH1226">
        <v>17.806999999999999</v>
      </c>
    </row>
    <row r="1227" spans="1:34">
      <c r="A1227" t="s">
        <v>5129</v>
      </c>
      <c r="B1227" s="5" t="str">
        <f>VLOOKUP(C1227,[1]Sheet1!$C$2:$D$4112,2,FALSE)</f>
        <v>intermediary metabolism and respiration</v>
      </c>
      <c r="C1227" t="s">
        <v>6</v>
      </c>
      <c r="D1227" t="s">
        <v>4</v>
      </c>
      <c r="E1227" t="s">
        <v>8</v>
      </c>
      <c r="F1227">
        <v>25.945</v>
      </c>
      <c r="G1227">
        <v>81.3</v>
      </c>
      <c r="H1227">
        <v>21.764220000000002</v>
      </c>
      <c r="I1227">
        <v>22.819210000000002</v>
      </c>
      <c r="J1227">
        <v>22.606590000000001</v>
      </c>
      <c r="K1227">
        <v>21.978580000000001</v>
      </c>
      <c r="L1227">
        <v>18.87313</v>
      </c>
      <c r="M1227">
        <v>24.035740000000001</v>
      </c>
      <c r="N1227">
        <v>30.594149999999999</v>
      </c>
      <c r="O1227">
        <v>30.037210000000002</v>
      </c>
      <c r="P1227">
        <v>32.40372</v>
      </c>
      <c r="Q1227">
        <v>30.58522</v>
      </c>
      <c r="R1227">
        <v>33.056190000000001</v>
      </c>
      <c r="S1227">
        <v>32.02581</v>
      </c>
      <c r="T1227">
        <v>14</v>
      </c>
      <c r="U1227">
        <v>3</v>
      </c>
      <c r="V1227">
        <v>3</v>
      </c>
      <c r="W1227">
        <v>5</v>
      </c>
      <c r="X1227">
        <v>3</v>
      </c>
      <c r="Y1227">
        <v>5</v>
      </c>
      <c r="Z1227">
        <v>6</v>
      </c>
      <c r="AA1227">
        <v>13</v>
      </c>
      <c r="AB1227">
        <v>12</v>
      </c>
      <c r="AC1227">
        <v>12</v>
      </c>
      <c r="AD1227">
        <v>13</v>
      </c>
      <c r="AE1227">
        <v>14</v>
      </c>
      <c r="AF1227">
        <v>14</v>
      </c>
      <c r="AG1227">
        <v>0</v>
      </c>
      <c r="AH1227">
        <v>323.31</v>
      </c>
    </row>
    <row r="1228" spans="1:34">
      <c r="A1228" t="s">
        <v>5130</v>
      </c>
      <c r="B1228" s="5" t="str">
        <f>VLOOKUP(C1228,[1]Sheet1!$C$2:$D$4112,2,FALSE)</f>
        <v>virulence, detoxification and adaptation</v>
      </c>
      <c r="C1228" t="s">
        <v>5133</v>
      </c>
      <c r="D1228" t="s">
        <v>5131</v>
      </c>
      <c r="E1228" t="s">
        <v>5132</v>
      </c>
      <c r="F1228">
        <v>30.681999999999999</v>
      </c>
      <c r="G1228">
        <v>9.4</v>
      </c>
      <c r="H1228">
        <v>17.917860000000001</v>
      </c>
      <c r="I1228">
        <v>18.812090000000001</v>
      </c>
      <c r="J1228">
        <v>19.03368</v>
      </c>
      <c r="K1228">
        <v>19.563479999999998</v>
      </c>
      <c r="L1228">
        <v>17.799479999999999</v>
      </c>
      <c r="M1228">
        <v>18.836639999999999</v>
      </c>
      <c r="N1228">
        <v>19.443249999999999</v>
      </c>
      <c r="O1228">
        <v>18.807410000000001</v>
      </c>
      <c r="P1228">
        <v>18.520409999999998</v>
      </c>
      <c r="Q1228">
        <v>18.921469999999999</v>
      </c>
      <c r="R1228">
        <v>19.22053</v>
      </c>
      <c r="S1228">
        <v>19.113240000000001</v>
      </c>
      <c r="T1228">
        <v>2</v>
      </c>
      <c r="U1228">
        <v>0</v>
      </c>
      <c r="V1228">
        <v>2</v>
      </c>
      <c r="W1228">
        <v>1</v>
      </c>
      <c r="X1228">
        <v>2</v>
      </c>
      <c r="Y1228">
        <v>1</v>
      </c>
      <c r="Z1228">
        <v>2</v>
      </c>
      <c r="AA1228">
        <v>0</v>
      </c>
      <c r="AB1228">
        <v>1</v>
      </c>
      <c r="AC1228">
        <v>2</v>
      </c>
      <c r="AD1228">
        <v>1</v>
      </c>
      <c r="AE1228">
        <v>2</v>
      </c>
      <c r="AF1228">
        <v>2</v>
      </c>
      <c r="AG1228">
        <v>0</v>
      </c>
      <c r="AH1228">
        <v>22.831</v>
      </c>
    </row>
    <row r="1229" spans="1:34">
      <c r="A1229" t="s">
        <v>5134</v>
      </c>
      <c r="B1229" s="5" t="str">
        <f>VLOOKUP(C1229,[1]Sheet1!$C$2:$D$4112,2,FALSE)</f>
        <v>Conserved hypotheticals</v>
      </c>
      <c r="C1229" t="s">
        <v>5137</v>
      </c>
      <c r="D1229" t="s">
        <v>5135</v>
      </c>
      <c r="E1229" t="s">
        <v>5136</v>
      </c>
      <c r="F1229">
        <v>18.077000000000002</v>
      </c>
      <c r="G1229">
        <v>50.3</v>
      </c>
      <c r="H1229">
        <v>21.1249</v>
      </c>
      <c r="I1229">
        <v>22.759789999999999</v>
      </c>
      <c r="J1229">
        <v>22.088840000000001</v>
      </c>
      <c r="K1229">
        <v>22.99099</v>
      </c>
      <c r="L1229">
        <v>24.742059999999999</v>
      </c>
      <c r="M1229">
        <v>23.398980000000002</v>
      </c>
      <c r="N1229">
        <v>20.808759999999999</v>
      </c>
      <c r="O1229">
        <v>21.041399999999999</v>
      </c>
      <c r="P1229">
        <v>20.174869999999999</v>
      </c>
      <c r="Q1229">
        <v>21.980080000000001</v>
      </c>
      <c r="R1229">
        <v>24.056719999999999</v>
      </c>
      <c r="S1229">
        <v>21.156289999999998</v>
      </c>
      <c r="T1229">
        <v>9</v>
      </c>
      <c r="U1229">
        <v>7</v>
      </c>
      <c r="V1229">
        <v>3</v>
      </c>
      <c r="W1229">
        <v>7</v>
      </c>
      <c r="X1229">
        <v>4</v>
      </c>
      <c r="Y1229">
        <v>9</v>
      </c>
      <c r="Z1229">
        <v>6</v>
      </c>
      <c r="AA1229">
        <v>5</v>
      </c>
      <c r="AB1229">
        <v>6</v>
      </c>
      <c r="AC1229">
        <v>2</v>
      </c>
      <c r="AD1229">
        <v>3</v>
      </c>
      <c r="AE1229">
        <v>6</v>
      </c>
      <c r="AF1229">
        <v>5</v>
      </c>
      <c r="AG1229">
        <v>0</v>
      </c>
      <c r="AH1229">
        <v>150.68</v>
      </c>
    </row>
    <row r="1230" spans="1:34">
      <c r="A1230" t="s">
        <v>5138</v>
      </c>
      <c r="B1230" s="5" t="str">
        <f>VLOOKUP(C1230,[1]Sheet1!$C$2:$D$4112,2,FALSE)</f>
        <v>intermediary metabolism and respiration</v>
      </c>
      <c r="C1230" t="s">
        <v>5141</v>
      </c>
      <c r="D1230" t="s">
        <v>5139</v>
      </c>
      <c r="E1230" t="s">
        <v>5140</v>
      </c>
      <c r="F1230">
        <v>37.572000000000003</v>
      </c>
      <c r="G1230">
        <v>22</v>
      </c>
      <c r="H1230">
        <v>23.00789</v>
      </c>
      <c r="I1230">
        <v>19.361419999999999</v>
      </c>
      <c r="J1230">
        <v>22.924189999999999</v>
      </c>
      <c r="K1230">
        <v>23.05001</v>
      </c>
      <c r="L1230">
        <v>17.955210000000001</v>
      </c>
      <c r="M1230">
        <v>23.57704</v>
      </c>
      <c r="N1230">
        <v>22.618020000000001</v>
      </c>
      <c r="O1230">
        <v>22.067830000000001</v>
      </c>
      <c r="P1230">
        <v>22.842860000000002</v>
      </c>
      <c r="Q1230">
        <v>22.344349999999999</v>
      </c>
      <c r="R1230">
        <v>18.74811</v>
      </c>
      <c r="S1230">
        <v>22.294350000000001</v>
      </c>
      <c r="T1230">
        <v>4</v>
      </c>
      <c r="U1230">
        <v>3</v>
      </c>
      <c r="V1230">
        <v>1</v>
      </c>
      <c r="W1230">
        <v>3</v>
      </c>
      <c r="X1230">
        <v>3</v>
      </c>
      <c r="Y1230">
        <v>1</v>
      </c>
      <c r="Z1230">
        <v>2</v>
      </c>
      <c r="AA1230">
        <v>2</v>
      </c>
      <c r="AB1230">
        <v>2</v>
      </c>
      <c r="AC1230">
        <v>2</v>
      </c>
      <c r="AD1230">
        <v>3</v>
      </c>
      <c r="AE1230">
        <v>1</v>
      </c>
      <c r="AF1230">
        <v>2</v>
      </c>
      <c r="AG1230">
        <v>0</v>
      </c>
      <c r="AH1230">
        <v>26.332000000000001</v>
      </c>
    </row>
    <row r="1231" spans="1:34">
      <c r="A1231" t="s">
        <v>5142</v>
      </c>
      <c r="B1231" s="5" t="str">
        <f>VLOOKUP(C1231,[1]Sheet1!$C$2:$D$4112,2,FALSE)</f>
        <v>information pathways</v>
      </c>
      <c r="C1231" t="s">
        <v>5145</v>
      </c>
      <c r="D1231" t="s">
        <v>5143</v>
      </c>
      <c r="E1231" t="s">
        <v>5144</v>
      </c>
      <c r="F1231">
        <v>15.003</v>
      </c>
      <c r="G1231">
        <v>50</v>
      </c>
      <c r="H1231">
        <v>22.716989999999999</v>
      </c>
      <c r="I1231">
        <v>22.661770000000001</v>
      </c>
      <c r="J1231">
        <v>22.35426</v>
      </c>
      <c r="K1231">
        <v>23.719100000000001</v>
      </c>
      <c r="L1231">
        <v>21.93092</v>
      </c>
      <c r="M1231">
        <v>23.795310000000001</v>
      </c>
      <c r="N1231">
        <v>22.738530000000001</v>
      </c>
      <c r="O1231">
        <v>23.403020000000001</v>
      </c>
      <c r="P1231">
        <v>21.96895</v>
      </c>
      <c r="Q1231">
        <v>23.348140000000001</v>
      </c>
      <c r="R1231">
        <v>24.00881</v>
      </c>
      <c r="S1231">
        <v>21.432880000000001</v>
      </c>
      <c r="T1231">
        <v>5</v>
      </c>
      <c r="U1231">
        <v>5</v>
      </c>
      <c r="V1231">
        <v>5</v>
      </c>
      <c r="W1231">
        <v>5</v>
      </c>
      <c r="X1231">
        <v>3</v>
      </c>
      <c r="Y1231">
        <v>5</v>
      </c>
      <c r="Z1231">
        <v>4</v>
      </c>
      <c r="AA1231">
        <v>3</v>
      </c>
      <c r="AB1231">
        <v>3</v>
      </c>
      <c r="AC1231">
        <v>3</v>
      </c>
      <c r="AD1231">
        <v>3</v>
      </c>
      <c r="AE1231">
        <v>5</v>
      </c>
      <c r="AF1231">
        <v>4</v>
      </c>
      <c r="AG1231">
        <v>0</v>
      </c>
      <c r="AH1231">
        <v>38.643000000000001</v>
      </c>
    </row>
    <row r="1232" spans="1:34">
      <c r="A1232" t="s">
        <v>5146</v>
      </c>
      <c r="B1232" s="5" t="str">
        <f>VLOOKUP(C1232,[1]Sheet1!$C$2:$D$4112,2,FALSE)</f>
        <v>information pathways</v>
      </c>
      <c r="C1232" t="s">
        <v>5149</v>
      </c>
      <c r="D1232" t="s">
        <v>5147</v>
      </c>
      <c r="E1232" t="s">
        <v>5148</v>
      </c>
      <c r="F1232">
        <v>24.725999999999999</v>
      </c>
      <c r="G1232">
        <v>57.4</v>
      </c>
      <c r="H1232">
        <v>22.532309999999999</v>
      </c>
      <c r="I1232">
        <v>21.964829999999999</v>
      </c>
      <c r="J1232">
        <v>22.86825</v>
      </c>
      <c r="K1232">
        <v>23.213819999999998</v>
      </c>
      <c r="L1232">
        <v>24.51352</v>
      </c>
      <c r="M1232">
        <v>22.916889999999999</v>
      </c>
      <c r="N1232">
        <v>22.746590000000001</v>
      </c>
      <c r="O1232">
        <v>24.083100000000002</v>
      </c>
      <c r="P1232">
        <v>22.022790000000001</v>
      </c>
      <c r="Q1232">
        <v>23.399889999999999</v>
      </c>
      <c r="R1232">
        <v>23.697099999999999</v>
      </c>
      <c r="S1232">
        <v>23.310770000000002</v>
      </c>
      <c r="T1232">
        <v>10</v>
      </c>
      <c r="U1232">
        <v>10</v>
      </c>
      <c r="V1232">
        <v>4</v>
      </c>
      <c r="W1232">
        <v>8</v>
      </c>
      <c r="X1232">
        <v>8</v>
      </c>
      <c r="Y1232">
        <v>9</v>
      </c>
      <c r="Z1232">
        <v>6</v>
      </c>
      <c r="AA1232">
        <v>6</v>
      </c>
      <c r="AB1232">
        <v>6</v>
      </c>
      <c r="AC1232">
        <v>5</v>
      </c>
      <c r="AD1232">
        <v>4</v>
      </c>
      <c r="AE1232">
        <v>9</v>
      </c>
      <c r="AF1232">
        <v>10</v>
      </c>
      <c r="AG1232">
        <v>0</v>
      </c>
      <c r="AH1232">
        <v>70.963999999999999</v>
      </c>
    </row>
    <row r="1233" spans="1:34">
      <c r="A1233" t="s">
        <v>5150</v>
      </c>
      <c r="B1233" s="5" t="str">
        <f>VLOOKUP(C1233,[1]Sheet1!$C$2:$D$4112,2,FALSE)</f>
        <v>information pathways</v>
      </c>
      <c r="C1233" t="s">
        <v>5153</v>
      </c>
      <c r="D1233" t="s">
        <v>5151</v>
      </c>
      <c r="E1233" t="s">
        <v>5152</v>
      </c>
      <c r="F1233">
        <v>18.478000000000002</v>
      </c>
      <c r="G1233">
        <v>62.4</v>
      </c>
      <c r="H1233">
        <v>24.629560000000001</v>
      </c>
      <c r="I1233">
        <v>25.26051</v>
      </c>
      <c r="J1233">
        <v>24.38054</v>
      </c>
      <c r="K1233">
        <v>22.898260000000001</v>
      </c>
      <c r="L1233">
        <v>26.538900000000002</v>
      </c>
      <c r="M1233">
        <v>24.029350000000001</v>
      </c>
      <c r="N1233">
        <v>25.064800000000002</v>
      </c>
      <c r="O1233">
        <v>23.567900000000002</v>
      </c>
      <c r="P1233">
        <v>24.725259999999999</v>
      </c>
      <c r="Q1233">
        <v>24.035910000000001</v>
      </c>
      <c r="R1233">
        <v>25.703659999999999</v>
      </c>
      <c r="S1233">
        <v>26.025590000000001</v>
      </c>
      <c r="T1233">
        <v>8</v>
      </c>
      <c r="U1233">
        <v>8</v>
      </c>
      <c r="V1233">
        <v>5</v>
      </c>
      <c r="W1233">
        <v>7</v>
      </c>
      <c r="X1233">
        <v>7</v>
      </c>
      <c r="Y1233">
        <v>7</v>
      </c>
      <c r="Z1233">
        <v>8</v>
      </c>
      <c r="AA1233">
        <v>6</v>
      </c>
      <c r="AB1233">
        <v>7</v>
      </c>
      <c r="AC1233">
        <v>5</v>
      </c>
      <c r="AD1233">
        <v>5</v>
      </c>
      <c r="AE1233">
        <v>8</v>
      </c>
      <c r="AF1233">
        <v>8</v>
      </c>
      <c r="AG1233">
        <v>0</v>
      </c>
      <c r="AH1233">
        <v>84.713999999999999</v>
      </c>
    </row>
    <row r="1234" spans="1:34">
      <c r="A1234" t="s">
        <v>5154</v>
      </c>
      <c r="B1234" s="5" t="str">
        <f>VLOOKUP(C1234,[1]Sheet1!$C$2:$D$4112,2,FALSE)</f>
        <v>information pathways</v>
      </c>
      <c r="C1234" t="s">
        <v>5157</v>
      </c>
      <c r="D1234" t="s">
        <v>5155</v>
      </c>
      <c r="E1234" t="s">
        <v>5156</v>
      </c>
      <c r="F1234">
        <v>129.86000000000001</v>
      </c>
      <c r="G1234">
        <v>65.599999999999994</v>
      </c>
      <c r="H1234">
        <v>27.521180000000001</v>
      </c>
      <c r="I1234">
        <v>29.173500000000001</v>
      </c>
      <c r="J1234">
        <v>28.003029999999999</v>
      </c>
      <c r="K1234">
        <v>28.246130000000001</v>
      </c>
      <c r="L1234">
        <v>27.565000000000001</v>
      </c>
      <c r="M1234">
        <v>28.088460000000001</v>
      </c>
      <c r="N1234">
        <v>29.040929999999999</v>
      </c>
      <c r="O1234">
        <v>27.752829999999999</v>
      </c>
      <c r="P1234">
        <v>28.0839</v>
      </c>
      <c r="Q1234">
        <v>27.429500000000001</v>
      </c>
      <c r="R1234">
        <v>28.3917</v>
      </c>
      <c r="S1234">
        <v>26.641960000000001</v>
      </c>
      <c r="T1234">
        <v>51</v>
      </c>
      <c r="U1234">
        <v>37</v>
      </c>
      <c r="V1234">
        <v>23</v>
      </c>
      <c r="W1234">
        <v>42</v>
      </c>
      <c r="X1234">
        <v>33</v>
      </c>
      <c r="Y1234">
        <v>38</v>
      </c>
      <c r="Z1234">
        <v>32</v>
      </c>
      <c r="AA1234">
        <v>20</v>
      </c>
      <c r="AB1234">
        <v>26</v>
      </c>
      <c r="AC1234">
        <v>18</v>
      </c>
      <c r="AD1234">
        <v>17</v>
      </c>
      <c r="AE1234">
        <v>37</v>
      </c>
      <c r="AF1234">
        <v>33</v>
      </c>
      <c r="AG1234">
        <v>0</v>
      </c>
      <c r="AH1234">
        <v>323.31</v>
      </c>
    </row>
    <row r="1235" spans="1:34">
      <c r="A1235" t="s">
        <v>5158</v>
      </c>
      <c r="B1235" s="5" t="str">
        <f>VLOOKUP(C1235,[1]Sheet1!$C$2:$D$4112,2,FALSE)</f>
        <v>information pathways</v>
      </c>
      <c r="C1235" t="s">
        <v>5161</v>
      </c>
      <c r="D1235" t="s">
        <v>5159</v>
      </c>
      <c r="E1235" t="s">
        <v>5160</v>
      </c>
      <c r="F1235">
        <v>146.77000000000001</v>
      </c>
      <c r="G1235">
        <v>59.7</v>
      </c>
      <c r="H1235">
        <v>26.93281</v>
      </c>
      <c r="I1235">
        <v>27.704249999999998</v>
      </c>
      <c r="J1235">
        <v>27.441500000000001</v>
      </c>
      <c r="K1235">
        <v>27.517810000000001</v>
      </c>
      <c r="L1235">
        <v>27.345199999999998</v>
      </c>
      <c r="M1235">
        <v>26.68432</v>
      </c>
      <c r="N1235">
        <v>26.87631</v>
      </c>
      <c r="O1235">
        <v>27.370190000000001</v>
      </c>
      <c r="P1235">
        <v>26.961790000000001</v>
      </c>
      <c r="Q1235">
        <v>25.91141</v>
      </c>
      <c r="R1235">
        <v>26.661259999999999</v>
      </c>
      <c r="S1235">
        <v>26.391069999999999</v>
      </c>
      <c r="T1235">
        <v>62</v>
      </c>
      <c r="U1235">
        <v>43</v>
      </c>
      <c r="V1235">
        <v>28</v>
      </c>
      <c r="W1235">
        <v>53</v>
      </c>
      <c r="X1235">
        <v>33</v>
      </c>
      <c r="Y1235">
        <v>51</v>
      </c>
      <c r="Z1235">
        <v>30</v>
      </c>
      <c r="AA1235">
        <v>14</v>
      </c>
      <c r="AB1235">
        <v>20</v>
      </c>
      <c r="AC1235">
        <v>20</v>
      </c>
      <c r="AD1235">
        <v>10</v>
      </c>
      <c r="AE1235">
        <v>45</v>
      </c>
      <c r="AF1235">
        <v>37</v>
      </c>
      <c r="AG1235">
        <v>0</v>
      </c>
      <c r="AH1235">
        <v>323.31</v>
      </c>
    </row>
    <row r="1236" spans="1:34">
      <c r="A1236" t="s">
        <v>5162</v>
      </c>
      <c r="B1236" s="5" t="str">
        <f>VLOOKUP(C1236,[1]Sheet1!$C$2:$D$4112,2,FALSE)</f>
        <v>information pathways</v>
      </c>
      <c r="C1236" t="s">
        <v>5165</v>
      </c>
      <c r="D1236" t="s">
        <v>5163</v>
      </c>
      <c r="E1236" t="s">
        <v>5164</v>
      </c>
      <c r="F1236">
        <v>26.844999999999999</v>
      </c>
      <c r="G1236">
        <v>79.400000000000006</v>
      </c>
      <c r="H1236">
        <v>25.954999999999998</v>
      </c>
      <c r="I1236">
        <v>24.922750000000001</v>
      </c>
      <c r="J1236">
        <v>25.51042</v>
      </c>
      <c r="K1236">
        <v>25.68215</v>
      </c>
      <c r="L1236">
        <v>23.758469999999999</v>
      </c>
      <c r="M1236">
        <v>25.425280000000001</v>
      </c>
      <c r="N1236">
        <v>25.62078</v>
      </c>
      <c r="O1236">
        <v>25.93355</v>
      </c>
      <c r="P1236">
        <v>25.573920000000001</v>
      </c>
      <c r="Q1236">
        <v>25.467749999999999</v>
      </c>
      <c r="R1236">
        <v>24.512499999999999</v>
      </c>
      <c r="S1236">
        <v>23.686029999999999</v>
      </c>
      <c r="T1236">
        <v>10</v>
      </c>
      <c r="U1236">
        <v>6</v>
      </c>
      <c r="V1236">
        <v>3</v>
      </c>
      <c r="W1236">
        <v>8</v>
      </c>
      <c r="X1236">
        <v>4</v>
      </c>
      <c r="Y1236">
        <v>7</v>
      </c>
      <c r="Z1236">
        <v>8</v>
      </c>
      <c r="AA1236">
        <v>4</v>
      </c>
      <c r="AB1236">
        <v>4</v>
      </c>
      <c r="AC1236">
        <v>5</v>
      </c>
      <c r="AD1236">
        <v>3</v>
      </c>
      <c r="AE1236">
        <v>7</v>
      </c>
      <c r="AF1236">
        <v>7</v>
      </c>
      <c r="AG1236">
        <v>0</v>
      </c>
      <c r="AH1236">
        <v>119.03</v>
      </c>
    </row>
    <row r="1237" spans="1:34">
      <c r="A1237" t="s">
        <v>5166</v>
      </c>
      <c r="B1237" s="5" t="str">
        <f>VLOOKUP(C1237,[1]Sheet1!$C$2:$D$4112,2,FALSE)</f>
        <v>information pathways</v>
      </c>
      <c r="C1237" t="s">
        <v>5169</v>
      </c>
      <c r="D1237" t="s">
        <v>5167</v>
      </c>
      <c r="E1237" t="s">
        <v>5168</v>
      </c>
      <c r="F1237">
        <v>17.600000000000001</v>
      </c>
      <c r="G1237">
        <v>59</v>
      </c>
      <c r="H1237">
        <v>24.87961</v>
      </c>
      <c r="I1237">
        <v>24.305430000000001</v>
      </c>
      <c r="J1237">
        <v>23.8187</v>
      </c>
      <c r="K1237">
        <v>25.280259999999998</v>
      </c>
      <c r="L1237">
        <v>24.403670000000002</v>
      </c>
      <c r="M1237">
        <v>24.976659999999999</v>
      </c>
      <c r="N1237">
        <v>23.430330000000001</v>
      </c>
      <c r="O1237">
        <v>25.256519999999998</v>
      </c>
      <c r="P1237">
        <v>23.059000000000001</v>
      </c>
      <c r="Q1237">
        <v>25.718499999999999</v>
      </c>
      <c r="R1237">
        <v>24.388639999999999</v>
      </c>
      <c r="S1237">
        <v>23.870329999999999</v>
      </c>
      <c r="T1237">
        <v>7</v>
      </c>
      <c r="U1237">
        <v>5</v>
      </c>
      <c r="V1237">
        <v>5</v>
      </c>
      <c r="W1237">
        <v>4</v>
      </c>
      <c r="X1237">
        <v>5</v>
      </c>
      <c r="Y1237">
        <v>7</v>
      </c>
      <c r="Z1237">
        <v>6</v>
      </c>
      <c r="AA1237">
        <v>3</v>
      </c>
      <c r="AB1237">
        <v>5</v>
      </c>
      <c r="AC1237">
        <v>4</v>
      </c>
      <c r="AD1237">
        <v>3</v>
      </c>
      <c r="AE1237">
        <v>5</v>
      </c>
      <c r="AF1237">
        <v>7</v>
      </c>
      <c r="AG1237">
        <v>0</v>
      </c>
      <c r="AH1237">
        <v>147.91999999999999</v>
      </c>
    </row>
    <row r="1238" spans="1:34">
      <c r="A1238" t="s">
        <v>5170</v>
      </c>
      <c r="B1238" s="5" t="str">
        <f>VLOOKUP(C1238,[1]Sheet1!$C$2:$D$4112,2,FALSE)</f>
        <v>information pathways</v>
      </c>
      <c r="C1238" t="s">
        <v>5173</v>
      </c>
      <c r="D1238" t="s">
        <v>5171</v>
      </c>
      <c r="E1238" t="s">
        <v>5172</v>
      </c>
      <c r="F1238">
        <v>77.201999999999998</v>
      </c>
      <c r="G1238">
        <v>75.599999999999994</v>
      </c>
      <c r="H1238">
        <v>25.336569999999998</v>
      </c>
      <c r="I1238">
        <v>26.321290000000001</v>
      </c>
      <c r="J1238">
        <v>25.412189999999999</v>
      </c>
      <c r="K1238">
        <v>26.25046</v>
      </c>
      <c r="L1238">
        <v>24.202470000000002</v>
      </c>
      <c r="M1238">
        <v>25.92191</v>
      </c>
      <c r="N1238">
        <v>25.512799999999999</v>
      </c>
      <c r="O1238">
        <v>25.932130000000001</v>
      </c>
      <c r="P1238">
        <v>25.123840000000001</v>
      </c>
      <c r="Q1238">
        <v>25.738050000000001</v>
      </c>
      <c r="R1238">
        <v>26.399519999999999</v>
      </c>
      <c r="S1238">
        <v>25.380669999999999</v>
      </c>
      <c r="T1238">
        <v>31</v>
      </c>
      <c r="U1238">
        <v>20</v>
      </c>
      <c r="V1238">
        <v>12</v>
      </c>
      <c r="W1238">
        <v>26</v>
      </c>
      <c r="X1238">
        <v>17</v>
      </c>
      <c r="Y1238">
        <v>20</v>
      </c>
      <c r="Z1238">
        <v>19</v>
      </c>
      <c r="AA1238">
        <v>12</v>
      </c>
      <c r="AB1238">
        <v>19</v>
      </c>
      <c r="AC1238">
        <v>14</v>
      </c>
      <c r="AD1238">
        <v>12</v>
      </c>
      <c r="AE1238">
        <v>22</v>
      </c>
      <c r="AF1238">
        <v>22</v>
      </c>
      <c r="AG1238">
        <v>0</v>
      </c>
      <c r="AH1238">
        <v>281.02999999999997</v>
      </c>
    </row>
    <row r="1239" spans="1:34">
      <c r="A1239" t="s">
        <v>5174</v>
      </c>
      <c r="B1239" s="5" t="str">
        <f>VLOOKUP(C1239,[1]Sheet1!$C$2:$D$4112,2,FALSE)</f>
        <v>information pathways</v>
      </c>
      <c r="C1239" t="s">
        <v>5177</v>
      </c>
      <c r="D1239" t="s">
        <v>5175</v>
      </c>
      <c r="E1239" t="s">
        <v>5176</v>
      </c>
      <c r="F1239">
        <v>43.593000000000004</v>
      </c>
      <c r="G1239">
        <v>83.1</v>
      </c>
      <c r="H1239">
        <v>28.983809999999998</v>
      </c>
      <c r="I1239">
        <v>28.619399999999999</v>
      </c>
      <c r="J1239">
        <v>29.333680000000001</v>
      </c>
      <c r="K1239">
        <v>27.981200000000001</v>
      </c>
      <c r="L1239">
        <v>27.833100000000002</v>
      </c>
      <c r="M1239">
        <v>29.168009999999999</v>
      </c>
      <c r="N1239">
        <v>29.501349999999999</v>
      </c>
      <c r="O1239">
        <v>27.854420000000001</v>
      </c>
      <c r="P1239">
        <v>29.372</v>
      </c>
      <c r="Q1239">
        <v>27.994859999999999</v>
      </c>
      <c r="R1239">
        <v>29.969799999999999</v>
      </c>
      <c r="S1239">
        <v>30.12078</v>
      </c>
      <c r="T1239">
        <v>27</v>
      </c>
      <c r="U1239">
        <v>27</v>
      </c>
      <c r="V1239">
        <v>26</v>
      </c>
      <c r="W1239">
        <v>26</v>
      </c>
      <c r="X1239">
        <v>25</v>
      </c>
      <c r="Y1239">
        <v>23</v>
      </c>
      <c r="Z1239">
        <v>27</v>
      </c>
      <c r="AA1239">
        <v>25</v>
      </c>
      <c r="AB1239">
        <v>26</v>
      </c>
      <c r="AC1239">
        <v>25</v>
      </c>
      <c r="AD1239">
        <v>20</v>
      </c>
      <c r="AE1239">
        <v>27</v>
      </c>
      <c r="AF1239">
        <v>26</v>
      </c>
      <c r="AG1239">
        <v>0</v>
      </c>
      <c r="AH1239">
        <v>323.31</v>
      </c>
    </row>
    <row r="1240" spans="1:34">
      <c r="A1240" t="s">
        <v>5178</v>
      </c>
      <c r="B1240" s="5" t="str">
        <f>VLOOKUP(C1240,[1]Sheet1!$C$2:$D$4112,2,FALSE)</f>
        <v>information pathways</v>
      </c>
      <c r="C1240" t="s">
        <v>5181</v>
      </c>
      <c r="D1240" t="s">
        <v>5179</v>
      </c>
      <c r="E1240" t="s">
        <v>5180</v>
      </c>
      <c r="F1240">
        <v>11.430999999999999</v>
      </c>
      <c r="G1240">
        <v>58.4</v>
      </c>
      <c r="H1240">
        <v>21.797920000000001</v>
      </c>
      <c r="I1240">
        <v>18.47683</v>
      </c>
      <c r="J1240">
        <v>21.235379999999999</v>
      </c>
      <c r="K1240">
        <v>19.598849999999999</v>
      </c>
      <c r="L1240">
        <v>24.43243</v>
      </c>
      <c r="M1240">
        <v>19.655000000000001</v>
      </c>
      <c r="N1240">
        <v>18.804860000000001</v>
      </c>
      <c r="O1240">
        <v>19.169740000000001</v>
      </c>
      <c r="P1240">
        <v>19.312100000000001</v>
      </c>
      <c r="Q1240">
        <v>19.728549999999998</v>
      </c>
      <c r="R1240">
        <v>19.446149999999999</v>
      </c>
      <c r="S1240">
        <v>20.664919999999999</v>
      </c>
      <c r="T1240">
        <v>7</v>
      </c>
      <c r="U1240">
        <v>5</v>
      </c>
      <c r="V1240">
        <v>6</v>
      </c>
      <c r="W1240">
        <v>5</v>
      </c>
      <c r="X1240">
        <v>4</v>
      </c>
      <c r="Y1240">
        <v>7</v>
      </c>
      <c r="Z1240">
        <v>6</v>
      </c>
      <c r="AA1240">
        <v>3</v>
      </c>
      <c r="AB1240">
        <v>6</v>
      </c>
      <c r="AC1240">
        <v>3</v>
      </c>
      <c r="AD1240">
        <v>2</v>
      </c>
      <c r="AE1240">
        <v>5</v>
      </c>
      <c r="AF1240">
        <v>5</v>
      </c>
      <c r="AG1240">
        <v>0</v>
      </c>
      <c r="AH1240">
        <v>38.816000000000003</v>
      </c>
    </row>
    <row r="1241" spans="1:34">
      <c r="A1241" t="s">
        <v>5182</v>
      </c>
      <c r="B1241" s="5" t="str">
        <f>VLOOKUP(C1241,[1]Sheet1!$C$2:$D$4112,2,FALSE)</f>
        <v>information pathways</v>
      </c>
      <c r="C1241" t="s">
        <v>5185</v>
      </c>
      <c r="D1241" t="s">
        <v>5183</v>
      </c>
      <c r="E1241" t="s">
        <v>5184</v>
      </c>
      <c r="F1241">
        <v>23.09</v>
      </c>
      <c r="G1241">
        <v>57.1</v>
      </c>
      <c r="H1241">
        <v>22.934760000000001</v>
      </c>
      <c r="I1241">
        <v>22.15626</v>
      </c>
      <c r="J1241">
        <v>21.81269</v>
      </c>
      <c r="K1241">
        <v>24.453939999999999</v>
      </c>
      <c r="L1241">
        <v>21.94913</v>
      </c>
      <c r="M1241">
        <v>22.77844</v>
      </c>
      <c r="N1241">
        <v>22.342860000000002</v>
      </c>
      <c r="O1241">
        <v>22.32113</v>
      </c>
      <c r="P1241">
        <v>22.537199999999999</v>
      </c>
      <c r="Q1241">
        <v>22.061250000000001</v>
      </c>
      <c r="R1241">
        <v>21.49887</v>
      </c>
      <c r="S1241">
        <v>23.176380000000002</v>
      </c>
      <c r="T1241">
        <v>10</v>
      </c>
      <c r="U1241">
        <v>4</v>
      </c>
      <c r="V1241">
        <v>4</v>
      </c>
      <c r="W1241">
        <v>7</v>
      </c>
      <c r="X1241">
        <v>3</v>
      </c>
      <c r="Y1241">
        <v>9</v>
      </c>
      <c r="Z1241">
        <v>3</v>
      </c>
      <c r="AA1241">
        <v>3</v>
      </c>
      <c r="AB1241">
        <v>6</v>
      </c>
      <c r="AC1241">
        <v>3</v>
      </c>
      <c r="AD1241">
        <v>3</v>
      </c>
      <c r="AE1241">
        <v>7</v>
      </c>
      <c r="AF1241">
        <v>5</v>
      </c>
      <c r="AG1241">
        <v>0</v>
      </c>
      <c r="AH1241">
        <v>100.83</v>
      </c>
    </row>
    <row r="1242" spans="1:34">
      <c r="A1242" t="s">
        <v>5186</v>
      </c>
      <c r="B1242" s="5" t="str">
        <f>VLOOKUP(C1242,[1]Sheet1!$C$2:$D$4112,2,FALSE)</f>
        <v>information pathways</v>
      </c>
      <c r="C1242" t="s">
        <v>5189</v>
      </c>
      <c r="D1242" t="s">
        <v>5187</v>
      </c>
      <c r="E1242" t="s">
        <v>5188</v>
      </c>
      <c r="F1242">
        <v>23.742999999999999</v>
      </c>
      <c r="G1242">
        <v>43.9</v>
      </c>
      <c r="H1242">
        <v>25.723559999999999</v>
      </c>
      <c r="I1242">
        <v>27.136040000000001</v>
      </c>
      <c r="J1242">
        <v>26.0427</v>
      </c>
      <c r="K1242">
        <v>27.481159999999999</v>
      </c>
      <c r="L1242">
        <v>25.784870000000002</v>
      </c>
      <c r="M1242">
        <v>26.331320000000002</v>
      </c>
      <c r="N1242">
        <v>27.069990000000001</v>
      </c>
      <c r="O1242">
        <v>26.457360000000001</v>
      </c>
      <c r="P1242">
        <v>27.197140000000001</v>
      </c>
      <c r="Q1242">
        <v>27.534009999999999</v>
      </c>
      <c r="R1242">
        <v>27.570799999999998</v>
      </c>
      <c r="S1242">
        <v>25.976680000000002</v>
      </c>
      <c r="T1242">
        <v>7</v>
      </c>
      <c r="U1242">
        <v>6</v>
      </c>
      <c r="V1242">
        <v>7</v>
      </c>
      <c r="W1242">
        <v>6</v>
      </c>
      <c r="X1242">
        <v>7</v>
      </c>
      <c r="Y1242">
        <v>6</v>
      </c>
      <c r="Z1242">
        <v>7</v>
      </c>
      <c r="AA1242">
        <v>6</v>
      </c>
      <c r="AB1242">
        <v>7</v>
      </c>
      <c r="AC1242">
        <v>5</v>
      </c>
      <c r="AD1242">
        <v>5</v>
      </c>
      <c r="AE1242">
        <v>7</v>
      </c>
      <c r="AF1242">
        <v>5</v>
      </c>
      <c r="AG1242">
        <v>0</v>
      </c>
      <c r="AH1242">
        <v>199.64</v>
      </c>
    </row>
    <row r="1243" spans="1:34">
      <c r="A1243" t="s">
        <v>5190</v>
      </c>
      <c r="B1243" s="5" t="str">
        <f>VLOOKUP(C1243,[1]Sheet1!$C$2:$D$4112,2,FALSE)</f>
        <v>information pathways</v>
      </c>
      <c r="C1243" t="s">
        <v>5193</v>
      </c>
      <c r="D1243" t="s">
        <v>5191</v>
      </c>
      <c r="E1243" t="s">
        <v>5192</v>
      </c>
      <c r="F1243">
        <v>10.958</v>
      </c>
      <c r="G1243">
        <v>50</v>
      </c>
      <c r="H1243">
        <v>21.615130000000001</v>
      </c>
      <c r="I1243">
        <v>24.596679999999999</v>
      </c>
      <c r="J1243">
        <v>21.450710000000001</v>
      </c>
      <c r="K1243">
        <v>23.32855</v>
      </c>
      <c r="L1243">
        <v>25.386209999999998</v>
      </c>
      <c r="M1243">
        <v>22.660799999999998</v>
      </c>
      <c r="N1243">
        <v>24.94239</v>
      </c>
      <c r="O1243">
        <v>23.798179999999999</v>
      </c>
      <c r="P1243">
        <v>24.173639999999999</v>
      </c>
      <c r="Q1243">
        <v>24.47364</v>
      </c>
      <c r="R1243">
        <v>22.63034</v>
      </c>
      <c r="S1243">
        <v>24.56767</v>
      </c>
      <c r="T1243">
        <v>4</v>
      </c>
      <c r="U1243">
        <v>3</v>
      </c>
      <c r="V1243">
        <v>3</v>
      </c>
      <c r="W1243">
        <v>4</v>
      </c>
      <c r="X1243">
        <v>3</v>
      </c>
      <c r="Y1243">
        <v>2</v>
      </c>
      <c r="Z1243">
        <v>3</v>
      </c>
      <c r="AA1243">
        <v>2</v>
      </c>
      <c r="AB1243">
        <v>3</v>
      </c>
      <c r="AC1243">
        <v>2</v>
      </c>
      <c r="AD1243">
        <v>3</v>
      </c>
      <c r="AE1243">
        <v>3</v>
      </c>
      <c r="AF1243">
        <v>2</v>
      </c>
      <c r="AG1243">
        <v>0</v>
      </c>
      <c r="AH1243">
        <v>23.231000000000002</v>
      </c>
    </row>
    <row r="1244" spans="1:34">
      <c r="A1244" t="s">
        <v>5194</v>
      </c>
      <c r="B1244" s="5" t="str">
        <f>VLOOKUP(C1244,[1]Sheet1!$C$2:$D$4112,2,FALSE)</f>
        <v>information pathways</v>
      </c>
      <c r="C1244" t="s">
        <v>5197</v>
      </c>
      <c r="D1244" t="s">
        <v>5195</v>
      </c>
      <c r="E1244" t="s">
        <v>5196</v>
      </c>
      <c r="F1244">
        <v>30.576000000000001</v>
      </c>
      <c r="G1244">
        <v>56.8</v>
      </c>
      <c r="H1244">
        <v>19.564299999999999</v>
      </c>
      <c r="I1244">
        <v>20.13496</v>
      </c>
      <c r="J1244">
        <v>19.594580000000001</v>
      </c>
      <c r="K1244">
        <v>23.133669999999999</v>
      </c>
      <c r="L1244">
        <v>21.83727</v>
      </c>
      <c r="M1244">
        <v>21.22758</v>
      </c>
      <c r="N1244">
        <v>20.00648</v>
      </c>
      <c r="O1244">
        <v>20.72467</v>
      </c>
      <c r="P1244">
        <v>19.59554</v>
      </c>
      <c r="Q1244">
        <v>19.923400000000001</v>
      </c>
      <c r="R1244">
        <v>20.76782</v>
      </c>
      <c r="S1244">
        <v>20.726669999999999</v>
      </c>
      <c r="T1244">
        <v>13</v>
      </c>
      <c r="U1244">
        <v>5</v>
      </c>
      <c r="V1244">
        <v>3</v>
      </c>
      <c r="W1244">
        <v>10</v>
      </c>
      <c r="X1244">
        <v>6</v>
      </c>
      <c r="Y1244">
        <v>9</v>
      </c>
      <c r="Z1244">
        <v>7</v>
      </c>
      <c r="AA1244">
        <v>3</v>
      </c>
      <c r="AB1244">
        <v>5</v>
      </c>
      <c r="AC1244">
        <v>5</v>
      </c>
      <c r="AD1244">
        <v>4</v>
      </c>
      <c r="AE1244">
        <v>9</v>
      </c>
      <c r="AF1244">
        <v>5</v>
      </c>
      <c r="AG1244">
        <v>0</v>
      </c>
      <c r="AH1244">
        <v>54.634999999999998</v>
      </c>
    </row>
    <row r="1245" spans="1:34">
      <c r="A1245" t="s">
        <v>5198</v>
      </c>
      <c r="B1245" s="5" t="str">
        <f>VLOOKUP(C1245,[1]Sheet1!$C$2:$D$4112,2,FALSE)</f>
        <v>information pathways</v>
      </c>
      <c r="C1245" t="s">
        <v>5201</v>
      </c>
      <c r="D1245" t="s">
        <v>5199</v>
      </c>
      <c r="E1245" t="s">
        <v>5200</v>
      </c>
      <c r="F1245">
        <v>10.803000000000001</v>
      </c>
      <c r="G1245">
        <v>54.8</v>
      </c>
      <c r="H1245">
        <v>24.103339999999999</v>
      </c>
      <c r="I1245">
        <v>24.431799999999999</v>
      </c>
      <c r="J1245">
        <v>23.363189999999999</v>
      </c>
      <c r="K1245">
        <v>24.725519999999999</v>
      </c>
      <c r="L1245">
        <v>21.483799999999999</v>
      </c>
      <c r="M1245">
        <v>26.3658</v>
      </c>
      <c r="N1245">
        <v>24.415189999999999</v>
      </c>
      <c r="O1245">
        <v>24.36065</v>
      </c>
      <c r="P1245">
        <v>23.58314</v>
      </c>
      <c r="Q1245">
        <v>25.473579999999998</v>
      </c>
      <c r="R1245">
        <v>24.400410000000001</v>
      </c>
      <c r="S1245">
        <v>23.302569999999999</v>
      </c>
      <c r="T1245">
        <v>5</v>
      </c>
      <c r="U1245">
        <v>4</v>
      </c>
      <c r="V1245">
        <v>4</v>
      </c>
      <c r="W1245">
        <v>4</v>
      </c>
      <c r="X1245">
        <v>4</v>
      </c>
      <c r="Y1245">
        <v>5</v>
      </c>
      <c r="Z1245">
        <v>4</v>
      </c>
      <c r="AA1245">
        <v>4</v>
      </c>
      <c r="AB1245">
        <v>3</v>
      </c>
      <c r="AC1245">
        <v>4</v>
      </c>
      <c r="AD1245">
        <v>3</v>
      </c>
      <c r="AE1245">
        <v>5</v>
      </c>
      <c r="AF1245">
        <v>4</v>
      </c>
      <c r="AG1245">
        <v>0</v>
      </c>
      <c r="AH1245">
        <v>42.835000000000001</v>
      </c>
    </row>
    <row r="1246" spans="1:34">
      <c r="A1246" t="s">
        <v>5202</v>
      </c>
      <c r="B1246" s="5" t="str">
        <f>VLOOKUP(C1246,[1]Sheet1!$C$2:$D$4112,2,FALSE)</f>
        <v>information pathways</v>
      </c>
      <c r="C1246" t="s">
        <v>5205</v>
      </c>
      <c r="D1246" t="s">
        <v>5203</v>
      </c>
      <c r="E1246" t="s">
        <v>5204</v>
      </c>
      <c r="F1246">
        <v>20.38</v>
      </c>
      <c r="G1246">
        <v>14.2</v>
      </c>
      <c r="H1246">
        <v>19.635459999999998</v>
      </c>
      <c r="I1246">
        <v>19.694659999999999</v>
      </c>
      <c r="J1246">
        <v>20.21762</v>
      </c>
      <c r="K1246">
        <v>20.0671</v>
      </c>
      <c r="L1246">
        <v>17.374559999999999</v>
      </c>
      <c r="M1246">
        <v>19.790469999999999</v>
      </c>
      <c r="N1246">
        <v>19.481940000000002</v>
      </c>
      <c r="O1246">
        <v>17.793600000000001</v>
      </c>
      <c r="P1246">
        <v>19.778890000000001</v>
      </c>
      <c r="Q1246">
        <v>18.972930000000002</v>
      </c>
      <c r="R1246">
        <v>20.617460000000001</v>
      </c>
      <c r="S1246">
        <v>18.297699999999999</v>
      </c>
      <c r="T1246">
        <v>3</v>
      </c>
      <c r="U1246">
        <v>1</v>
      </c>
      <c r="V1246">
        <v>2</v>
      </c>
      <c r="W1246">
        <v>2</v>
      </c>
      <c r="X1246">
        <v>2</v>
      </c>
      <c r="Y1246">
        <v>1</v>
      </c>
      <c r="Z1246">
        <v>3</v>
      </c>
      <c r="AA1246">
        <v>1</v>
      </c>
      <c r="AB1246">
        <v>1</v>
      </c>
      <c r="AC1246">
        <v>2</v>
      </c>
      <c r="AD1246">
        <v>1</v>
      </c>
      <c r="AE1246">
        <v>3</v>
      </c>
      <c r="AF1246">
        <v>1</v>
      </c>
      <c r="AG1246">
        <v>0</v>
      </c>
      <c r="AH1246">
        <v>7.024</v>
      </c>
    </row>
    <row r="1247" spans="1:34">
      <c r="A1247" t="s">
        <v>5206</v>
      </c>
      <c r="B1247" s="5" t="str">
        <f>VLOOKUP(C1247,[1]Sheet1!$C$2:$D$4112,2,FALSE)</f>
        <v>information pathways</v>
      </c>
      <c r="C1247" t="s">
        <v>5209</v>
      </c>
      <c r="D1247" t="s">
        <v>5207</v>
      </c>
      <c r="E1247" t="s">
        <v>5208</v>
      </c>
      <c r="F1247">
        <v>30.02</v>
      </c>
      <c r="G1247">
        <v>42.7</v>
      </c>
      <c r="H1247">
        <v>20.632809999999999</v>
      </c>
      <c r="I1247">
        <v>21.241790000000002</v>
      </c>
      <c r="J1247">
        <v>20.755559999999999</v>
      </c>
      <c r="K1247">
        <v>22.079979999999999</v>
      </c>
      <c r="L1247">
        <v>22.246469999999999</v>
      </c>
      <c r="M1247">
        <v>18.068549999999998</v>
      </c>
      <c r="N1247">
        <v>18.741430000000001</v>
      </c>
      <c r="O1247">
        <v>23.57762</v>
      </c>
      <c r="P1247">
        <v>20.62988</v>
      </c>
      <c r="Q1247">
        <v>20.126290000000001</v>
      </c>
      <c r="R1247">
        <v>21.089449999999999</v>
      </c>
      <c r="S1247">
        <v>21.50891</v>
      </c>
      <c r="T1247">
        <v>11</v>
      </c>
      <c r="U1247">
        <v>9</v>
      </c>
      <c r="V1247">
        <v>3</v>
      </c>
      <c r="W1247">
        <v>9</v>
      </c>
      <c r="X1247">
        <v>10</v>
      </c>
      <c r="Y1247">
        <v>10</v>
      </c>
      <c r="Z1247">
        <v>8</v>
      </c>
      <c r="AA1247">
        <v>4</v>
      </c>
      <c r="AB1247">
        <v>5</v>
      </c>
      <c r="AC1247">
        <v>6</v>
      </c>
      <c r="AD1247">
        <v>2</v>
      </c>
      <c r="AE1247">
        <v>11</v>
      </c>
      <c r="AF1247">
        <v>5</v>
      </c>
      <c r="AG1247">
        <v>0</v>
      </c>
      <c r="AH1247">
        <v>31.045000000000002</v>
      </c>
    </row>
    <row r="1248" spans="1:34">
      <c r="A1248" t="s">
        <v>5210</v>
      </c>
      <c r="B1248" s="5" t="str">
        <f>VLOOKUP(C1248,[1]Sheet1!$C$2:$D$4112,2,FALSE)</f>
        <v>information pathways</v>
      </c>
      <c r="C1248" t="s">
        <v>5213</v>
      </c>
      <c r="D1248" t="s">
        <v>5211</v>
      </c>
      <c r="E1248" t="s">
        <v>5212</v>
      </c>
      <c r="F1248">
        <v>15.692</v>
      </c>
      <c r="G1248">
        <v>49.3</v>
      </c>
      <c r="H1248">
        <v>23.900300000000001</v>
      </c>
      <c r="I1248">
        <v>23.533860000000001</v>
      </c>
      <c r="J1248">
        <v>23.09571</v>
      </c>
      <c r="K1248">
        <v>25.085699999999999</v>
      </c>
      <c r="L1248">
        <v>18.958919999999999</v>
      </c>
      <c r="M1248">
        <v>24.886649999999999</v>
      </c>
      <c r="N1248">
        <v>23.536470000000001</v>
      </c>
      <c r="O1248">
        <v>23.85595</v>
      </c>
      <c r="P1248">
        <v>23.634</v>
      </c>
      <c r="Q1248">
        <v>23.63212</v>
      </c>
      <c r="R1248">
        <v>24.463819999999998</v>
      </c>
      <c r="S1248">
        <v>21.272020000000001</v>
      </c>
      <c r="T1248">
        <v>5</v>
      </c>
      <c r="U1248">
        <v>5</v>
      </c>
      <c r="V1248">
        <v>4</v>
      </c>
      <c r="W1248">
        <v>5</v>
      </c>
      <c r="X1248">
        <v>5</v>
      </c>
      <c r="Y1248">
        <v>4</v>
      </c>
      <c r="Z1248">
        <v>5</v>
      </c>
      <c r="AA1248">
        <v>4</v>
      </c>
      <c r="AB1248">
        <v>3</v>
      </c>
      <c r="AC1248">
        <v>5</v>
      </c>
      <c r="AD1248">
        <v>3</v>
      </c>
      <c r="AE1248">
        <v>5</v>
      </c>
      <c r="AF1248">
        <v>4</v>
      </c>
      <c r="AG1248">
        <v>0</v>
      </c>
      <c r="AH1248">
        <v>60.506</v>
      </c>
    </row>
    <row r="1249" spans="1:34">
      <c r="A1249" t="s">
        <v>5214</v>
      </c>
      <c r="B1249" s="5" t="str">
        <f>VLOOKUP(C1249,[1]Sheet1!$C$2:$D$4112,2,FALSE)</f>
        <v>information pathways</v>
      </c>
      <c r="C1249" t="s">
        <v>5217</v>
      </c>
      <c r="D1249" t="s">
        <v>5215</v>
      </c>
      <c r="E1249" t="s">
        <v>5216</v>
      </c>
      <c r="F1249">
        <v>8.8589000000000002</v>
      </c>
      <c r="G1249">
        <v>67.5</v>
      </c>
      <c r="H1249">
        <v>21.774429999999999</v>
      </c>
      <c r="I1249">
        <v>17.958379999999998</v>
      </c>
      <c r="J1249">
        <v>21.290299999999998</v>
      </c>
      <c r="K1249">
        <v>20.510169999999999</v>
      </c>
      <c r="L1249">
        <v>24.844840000000001</v>
      </c>
      <c r="M1249">
        <v>19.4589</v>
      </c>
      <c r="N1249">
        <v>20.213830000000002</v>
      </c>
      <c r="O1249">
        <v>20.445160000000001</v>
      </c>
      <c r="P1249">
        <v>19.141629999999999</v>
      </c>
      <c r="Q1249">
        <v>19.379560000000001</v>
      </c>
      <c r="R1249">
        <v>19.781970000000001</v>
      </c>
      <c r="S1249">
        <v>19.97505</v>
      </c>
      <c r="T1249">
        <v>6</v>
      </c>
      <c r="U1249">
        <v>6</v>
      </c>
      <c r="V1249">
        <v>4</v>
      </c>
      <c r="W1249">
        <v>6</v>
      </c>
      <c r="X1249">
        <v>5</v>
      </c>
      <c r="Y1249">
        <v>6</v>
      </c>
      <c r="Z1249">
        <v>6</v>
      </c>
      <c r="AA1249">
        <v>5</v>
      </c>
      <c r="AB1249">
        <v>4</v>
      </c>
      <c r="AC1249">
        <v>4</v>
      </c>
      <c r="AD1249">
        <v>3</v>
      </c>
      <c r="AE1249">
        <v>5</v>
      </c>
      <c r="AF1249">
        <v>5</v>
      </c>
      <c r="AG1249">
        <v>0</v>
      </c>
      <c r="AH1249">
        <v>73.076999999999998</v>
      </c>
    </row>
    <row r="1250" spans="1:34">
      <c r="A1250" t="s">
        <v>5218</v>
      </c>
      <c r="B1250" s="5" t="str">
        <f>VLOOKUP(C1250,[1]Sheet1!$C$2:$D$4112,2,FALSE)</f>
        <v>information pathways</v>
      </c>
      <c r="C1250" t="s">
        <v>5221</v>
      </c>
      <c r="D1250" t="s">
        <v>5219</v>
      </c>
      <c r="E1250" t="s">
        <v>5220</v>
      </c>
      <c r="F1250">
        <v>13.428000000000001</v>
      </c>
      <c r="G1250">
        <v>31.1</v>
      </c>
      <c r="H1250">
        <v>20.641480000000001</v>
      </c>
      <c r="I1250">
        <v>21.18834</v>
      </c>
      <c r="J1250">
        <v>20.262360000000001</v>
      </c>
      <c r="K1250">
        <v>19.40099</v>
      </c>
      <c r="L1250">
        <v>20.004840000000002</v>
      </c>
      <c r="M1250">
        <v>19.650600000000001</v>
      </c>
      <c r="N1250">
        <v>19.771989999999999</v>
      </c>
      <c r="O1250">
        <v>18.074750000000002</v>
      </c>
      <c r="P1250">
        <v>20.974699999999999</v>
      </c>
      <c r="Q1250">
        <v>19.853390000000001</v>
      </c>
      <c r="R1250">
        <v>20.50019</v>
      </c>
      <c r="S1250">
        <v>21.572099999999999</v>
      </c>
      <c r="T1250">
        <v>3</v>
      </c>
      <c r="U1250">
        <v>2</v>
      </c>
      <c r="V1250">
        <v>2</v>
      </c>
      <c r="W1250">
        <v>3</v>
      </c>
      <c r="X1250">
        <v>1</v>
      </c>
      <c r="Y1250">
        <v>3</v>
      </c>
      <c r="Z1250">
        <v>2</v>
      </c>
      <c r="AA1250">
        <v>1</v>
      </c>
      <c r="AB1250">
        <v>1</v>
      </c>
      <c r="AC1250">
        <v>2</v>
      </c>
      <c r="AD1250">
        <v>1</v>
      </c>
      <c r="AE1250">
        <v>2</v>
      </c>
      <c r="AF1250">
        <v>2</v>
      </c>
      <c r="AG1250">
        <v>0</v>
      </c>
      <c r="AH1250">
        <v>11.345000000000001</v>
      </c>
    </row>
    <row r="1251" spans="1:34">
      <c r="A1251" t="s">
        <v>5222</v>
      </c>
      <c r="B1251" s="5" t="str">
        <f>VLOOKUP(C1251,[1]Sheet1!$C$2:$D$4112,2,FALSE)</f>
        <v>information pathways</v>
      </c>
      <c r="C1251" t="s">
        <v>5225</v>
      </c>
      <c r="D1251" t="s">
        <v>5223</v>
      </c>
      <c r="E1251" t="s">
        <v>5224</v>
      </c>
      <c r="F1251">
        <v>11.475</v>
      </c>
      <c r="G1251">
        <v>59</v>
      </c>
      <c r="H1251">
        <v>19.54787</v>
      </c>
      <c r="I1251">
        <v>18.024699999999999</v>
      </c>
      <c r="J1251">
        <v>19.548749999999998</v>
      </c>
      <c r="K1251">
        <v>18.372540000000001</v>
      </c>
      <c r="L1251">
        <v>24.02589</v>
      </c>
      <c r="M1251">
        <v>19.159379999999999</v>
      </c>
      <c r="N1251">
        <v>19.141929999999999</v>
      </c>
      <c r="O1251">
        <v>16.440249999999999</v>
      </c>
      <c r="P1251">
        <v>17.92943</v>
      </c>
      <c r="Q1251">
        <v>19.412849999999999</v>
      </c>
      <c r="R1251">
        <v>20.859690000000001</v>
      </c>
      <c r="S1251">
        <v>18.355779999999999</v>
      </c>
      <c r="T1251">
        <v>5</v>
      </c>
      <c r="U1251">
        <v>3</v>
      </c>
      <c r="V1251">
        <v>1</v>
      </c>
      <c r="W1251">
        <v>3</v>
      </c>
      <c r="X1251">
        <v>4</v>
      </c>
      <c r="Y1251">
        <v>5</v>
      </c>
      <c r="Z1251">
        <v>3</v>
      </c>
      <c r="AA1251">
        <v>1</v>
      </c>
      <c r="AB1251">
        <v>2</v>
      </c>
      <c r="AC1251">
        <v>1</v>
      </c>
      <c r="AD1251">
        <v>1</v>
      </c>
      <c r="AE1251">
        <v>4</v>
      </c>
      <c r="AF1251">
        <v>3</v>
      </c>
      <c r="AG1251">
        <v>0</v>
      </c>
      <c r="AH1251">
        <v>59.667999999999999</v>
      </c>
    </row>
    <row r="1252" spans="1:34">
      <c r="A1252" t="s">
        <v>5226</v>
      </c>
      <c r="B1252" s="5" t="str">
        <f>VLOOKUP(C1252,[1]Sheet1!$C$2:$D$4112,2,FALSE)</f>
        <v>information pathways</v>
      </c>
      <c r="C1252" t="s">
        <v>5229</v>
      </c>
      <c r="D1252" t="s">
        <v>5227</v>
      </c>
      <c r="E1252" t="s">
        <v>5228</v>
      </c>
      <c r="F1252">
        <v>21.018999999999998</v>
      </c>
      <c r="G1252">
        <v>64.7</v>
      </c>
      <c r="H1252">
        <v>24.334289999999999</v>
      </c>
      <c r="I1252">
        <v>25.0503</v>
      </c>
      <c r="J1252">
        <v>23.780370000000001</v>
      </c>
      <c r="K1252">
        <v>24.206869999999999</v>
      </c>
      <c r="L1252">
        <v>25.05134</v>
      </c>
      <c r="M1252">
        <v>25.265350000000002</v>
      </c>
      <c r="N1252">
        <v>23.97334</v>
      </c>
      <c r="O1252">
        <v>24.631509999999999</v>
      </c>
      <c r="P1252">
        <v>24.02572</v>
      </c>
      <c r="Q1252">
        <v>24.953890000000001</v>
      </c>
      <c r="R1252">
        <v>26.628540000000001</v>
      </c>
      <c r="S1252">
        <v>24.608229999999999</v>
      </c>
      <c r="T1252">
        <v>10</v>
      </c>
      <c r="U1252">
        <v>9</v>
      </c>
      <c r="V1252">
        <v>6</v>
      </c>
      <c r="W1252">
        <v>9</v>
      </c>
      <c r="X1252">
        <v>9</v>
      </c>
      <c r="Y1252">
        <v>9</v>
      </c>
      <c r="Z1252">
        <v>7</v>
      </c>
      <c r="AA1252">
        <v>7</v>
      </c>
      <c r="AB1252">
        <v>9</v>
      </c>
      <c r="AC1252">
        <v>6</v>
      </c>
      <c r="AD1252">
        <v>6</v>
      </c>
      <c r="AE1252">
        <v>9</v>
      </c>
      <c r="AF1252">
        <v>6</v>
      </c>
      <c r="AG1252">
        <v>0</v>
      </c>
      <c r="AH1252">
        <v>132.78</v>
      </c>
    </row>
    <row r="1253" spans="1:34">
      <c r="A1253" t="s">
        <v>5230</v>
      </c>
      <c r="B1253" s="5" t="str">
        <f>VLOOKUP(C1253,[1]Sheet1!$C$2:$D$4112,2,FALSE)</f>
        <v>information pathways</v>
      </c>
      <c r="C1253" t="s">
        <v>5233</v>
      </c>
      <c r="D1253" t="s">
        <v>5231</v>
      </c>
      <c r="E1253" t="s">
        <v>5232</v>
      </c>
      <c r="F1253">
        <v>14.411</v>
      </c>
      <c r="G1253">
        <v>68.2</v>
      </c>
      <c r="H1253">
        <v>27.568190000000001</v>
      </c>
      <c r="I1253">
        <v>27.8626</v>
      </c>
      <c r="J1253">
        <v>27.309819999999998</v>
      </c>
      <c r="K1253">
        <v>27.46435</v>
      </c>
      <c r="L1253">
        <v>27.46069</v>
      </c>
      <c r="M1253">
        <v>26.458639999999999</v>
      </c>
      <c r="N1253">
        <v>27.885300000000001</v>
      </c>
      <c r="O1253">
        <v>28.784659999999999</v>
      </c>
      <c r="P1253">
        <v>27.362860000000001</v>
      </c>
      <c r="Q1253">
        <v>27.735379999999999</v>
      </c>
      <c r="R1253">
        <v>27.109690000000001</v>
      </c>
      <c r="S1253">
        <v>27.202100000000002</v>
      </c>
      <c r="T1253">
        <v>8</v>
      </c>
      <c r="U1253">
        <v>7</v>
      </c>
      <c r="V1253">
        <v>5</v>
      </c>
      <c r="W1253">
        <v>7</v>
      </c>
      <c r="X1253">
        <v>6</v>
      </c>
      <c r="Y1253">
        <v>7</v>
      </c>
      <c r="Z1253">
        <v>7</v>
      </c>
      <c r="AA1253">
        <v>6</v>
      </c>
      <c r="AB1253">
        <v>5</v>
      </c>
      <c r="AC1253">
        <v>6</v>
      </c>
      <c r="AD1253">
        <v>5</v>
      </c>
      <c r="AE1253">
        <v>7</v>
      </c>
      <c r="AF1253">
        <v>8</v>
      </c>
      <c r="AG1253">
        <v>0</v>
      </c>
      <c r="AH1253">
        <v>135.97</v>
      </c>
    </row>
    <row r="1254" spans="1:34">
      <c r="A1254" t="s">
        <v>5234</v>
      </c>
      <c r="B1254" s="5" t="str">
        <f>VLOOKUP(C1254,[1]Sheet1!$C$2:$D$4112,2,FALSE)</f>
        <v>information pathways</v>
      </c>
      <c r="C1254" t="s">
        <v>5237</v>
      </c>
      <c r="D1254" t="s">
        <v>5235</v>
      </c>
      <c r="E1254" t="s">
        <v>5236</v>
      </c>
      <c r="F1254">
        <v>19.376999999999999</v>
      </c>
      <c r="G1254">
        <v>72.099999999999994</v>
      </c>
      <c r="H1254">
        <v>23.554379999999998</v>
      </c>
      <c r="I1254">
        <v>25.63627</v>
      </c>
      <c r="J1254">
        <v>24.127469999999999</v>
      </c>
      <c r="K1254">
        <v>25.045480000000001</v>
      </c>
      <c r="L1254">
        <v>24.893650000000001</v>
      </c>
      <c r="M1254">
        <v>24.455010000000001</v>
      </c>
      <c r="N1254">
        <v>24.985199999999999</v>
      </c>
      <c r="O1254">
        <v>25.69838</v>
      </c>
      <c r="P1254">
        <v>24.585090000000001</v>
      </c>
      <c r="Q1254">
        <v>26.04316</v>
      </c>
      <c r="R1254">
        <v>25.68384</v>
      </c>
      <c r="S1254">
        <v>24.58492</v>
      </c>
      <c r="T1254">
        <v>9</v>
      </c>
      <c r="U1254">
        <v>6</v>
      </c>
      <c r="V1254">
        <v>5</v>
      </c>
      <c r="W1254">
        <v>6</v>
      </c>
      <c r="X1254">
        <v>8</v>
      </c>
      <c r="Y1254">
        <v>7</v>
      </c>
      <c r="Z1254">
        <v>5</v>
      </c>
      <c r="AA1254">
        <v>4</v>
      </c>
      <c r="AB1254">
        <v>3</v>
      </c>
      <c r="AC1254">
        <v>5</v>
      </c>
      <c r="AD1254">
        <v>4</v>
      </c>
      <c r="AE1254">
        <v>6</v>
      </c>
      <c r="AF1254">
        <v>5</v>
      </c>
      <c r="AG1254">
        <v>0</v>
      </c>
      <c r="AH1254">
        <v>99.44</v>
      </c>
    </row>
    <row r="1255" spans="1:34">
      <c r="A1255" t="s">
        <v>5238</v>
      </c>
      <c r="B1255" s="5" t="str">
        <f>VLOOKUP(C1255,[1]Sheet1!$C$2:$D$4112,2,FALSE)</f>
        <v>information pathways</v>
      </c>
      <c r="C1255" t="s">
        <v>5241</v>
      </c>
      <c r="D1255" t="s">
        <v>5239</v>
      </c>
      <c r="E1255" t="s">
        <v>5240</v>
      </c>
      <c r="F1255">
        <v>22.888000000000002</v>
      </c>
      <c r="G1255">
        <v>59.5</v>
      </c>
      <c r="H1255">
        <v>22.002369999999999</v>
      </c>
      <c r="I1255">
        <v>23.71482</v>
      </c>
      <c r="J1255">
        <v>22.108339999999998</v>
      </c>
      <c r="K1255">
        <v>23.189409999999999</v>
      </c>
      <c r="L1255">
        <v>23.09571</v>
      </c>
      <c r="M1255">
        <v>23.315069999999999</v>
      </c>
      <c r="N1255">
        <v>22.370550000000001</v>
      </c>
      <c r="O1255">
        <v>23.472840000000001</v>
      </c>
      <c r="P1255">
        <v>21.023980000000002</v>
      </c>
      <c r="Q1255">
        <v>24.61476</v>
      </c>
      <c r="R1255">
        <v>21.692509999999999</v>
      </c>
      <c r="S1255">
        <v>23.061969999999999</v>
      </c>
      <c r="T1255">
        <v>9</v>
      </c>
      <c r="U1255">
        <v>8</v>
      </c>
      <c r="V1255">
        <v>5</v>
      </c>
      <c r="W1255">
        <v>8</v>
      </c>
      <c r="X1255">
        <v>8</v>
      </c>
      <c r="Y1255">
        <v>7</v>
      </c>
      <c r="Z1255">
        <v>7</v>
      </c>
      <c r="AA1255">
        <v>5</v>
      </c>
      <c r="AB1255">
        <v>5</v>
      </c>
      <c r="AC1255">
        <v>5</v>
      </c>
      <c r="AD1255">
        <v>5</v>
      </c>
      <c r="AE1255">
        <v>5</v>
      </c>
      <c r="AF1255">
        <v>5</v>
      </c>
      <c r="AG1255">
        <v>0</v>
      </c>
      <c r="AH1255">
        <v>76.659000000000006</v>
      </c>
    </row>
    <row r="1256" spans="1:34">
      <c r="A1256" t="s">
        <v>5242</v>
      </c>
      <c r="B1256" s="5" t="str">
        <f>VLOOKUP(C1256,[1]Sheet1!$C$2:$D$4112,2,FALSE)</f>
        <v>information pathways</v>
      </c>
      <c r="C1256" t="s">
        <v>5245</v>
      </c>
      <c r="D1256" t="s">
        <v>5243</v>
      </c>
      <c r="E1256" t="s">
        <v>5244</v>
      </c>
      <c r="F1256">
        <v>15.532999999999999</v>
      </c>
      <c r="G1256">
        <v>25.3</v>
      </c>
      <c r="H1256">
        <v>18.236360000000001</v>
      </c>
      <c r="I1256">
        <v>18.78219</v>
      </c>
      <c r="J1256">
        <v>18.001570000000001</v>
      </c>
      <c r="K1256">
        <v>19.18845</v>
      </c>
      <c r="L1256">
        <v>20.06026</v>
      </c>
      <c r="M1256">
        <v>18.045059999999999</v>
      </c>
      <c r="N1256">
        <v>18.80509</v>
      </c>
      <c r="O1256">
        <v>19.680260000000001</v>
      </c>
      <c r="P1256">
        <v>19.458600000000001</v>
      </c>
      <c r="Q1256">
        <v>19.549250000000001</v>
      </c>
      <c r="R1256">
        <v>18.647760000000002</v>
      </c>
      <c r="S1256">
        <v>19.785589999999999</v>
      </c>
      <c r="T1256">
        <v>3</v>
      </c>
      <c r="U1256">
        <v>2</v>
      </c>
      <c r="V1256">
        <v>0</v>
      </c>
      <c r="W1256">
        <v>2</v>
      </c>
      <c r="X1256">
        <v>1</v>
      </c>
      <c r="Y1256">
        <v>2</v>
      </c>
      <c r="Z1256">
        <v>2</v>
      </c>
      <c r="AA1256">
        <v>0</v>
      </c>
      <c r="AB1256">
        <v>0</v>
      </c>
      <c r="AC1256">
        <v>1</v>
      </c>
      <c r="AD1256">
        <v>1</v>
      </c>
      <c r="AE1256">
        <v>3</v>
      </c>
      <c r="AF1256">
        <v>1</v>
      </c>
      <c r="AG1256">
        <v>0</v>
      </c>
      <c r="AH1256">
        <v>12.914999999999999</v>
      </c>
    </row>
    <row r="1257" spans="1:34">
      <c r="A1257" t="s">
        <v>5246</v>
      </c>
      <c r="B1257" s="5" t="str">
        <f>VLOOKUP(C1257,[1]Sheet1!$C$2:$D$4112,2,FALSE)</f>
        <v>lipid metabolism</v>
      </c>
      <c r="C1257" t="s">
        <v>123</v>
      </c>
      <c r="D1257" t="s">
        <v>119</v>
      </c>
      <c r="E1257" t="s">
        <v>120</v>
      </c>
      <c r="F1257">
        <v>40.875</v>
      </c>
      <c r="G1257">
        <v>31.3</v>
      </c>
      <c r="H1257">
        <v>19.086870000000001</v>
      </c>
      <c r="I1257">
        <v>22.292269999999998</v>
      </c>
      <c r="J1257">
        <v>17.675850000000001</v>
      </c>
      <c r="K1257">
        <v>19.14104</v>
      </c>
      <c r="L1257">
        <v>20.349810000000002</v>
      </c>
      <c r="M1257">
        <v>21.818739999999998</v>
      </c>
      <c r="N1257">
        <v>23.23977</v>
      </c>
      <c r="O1257">
        <v>21.601590000000002</v>
      </c>
      <c r="P1257">
        <v>22.1022</v>
      </c>
      <c r="Q1257">
        <v>22.007339999999999</v>
      </c>
      <c r="R1257">
        <v>23.231339999999999</v>
      </c>
      <c r="S1257">
        <v>19.296299999999999</v>
      </c>
      <c r="T1257">
        <v>7</v>
      </c>
      <c r="U1257">
        <v>1</v>
      </c>
      <c r="V1257">
        <v>1</v>
      </c>
      <c r="W1257">
        <v>1</v>
      </c>
      <c r="X1257">
        <v>1</v>
      </c>
      <c r="Y1257">
        <v>4</v>
      </c>
      <c r="Z1257">
        <v>1</v>
      </c>
      <c r="AA1257">
        <v>2</v>
      </c>
      <c r="AB1257">
        <v>2</v>
      </c>
      <c r="AC1257">
        <v>2</v>
      </c>
      <c r="AD1257">
        <v>1</v>
      </c>
      <c r="AE1257">
        <v>4</v>
      </c>
      <c r="AF1257">
        <v>1</v>
      </c>
      <c r="AG1257">
        <v>0</v>
      </c>
      <c r="AH1257">
        <v>22.126999999999999</v>
      </c>
    </row>
    <row r="1258" spans="1:34">
      <c r="A1258" t="s">
        <v>5247</v>
      </c>
      <c r="B1258" s="5" t="str">
        <f>VLOOKUP(C1258,[1]Sheet1!$C$2:$D$4112,2,FALSE)</f>
        <v>lipid metabolism</v>
      </c>
      <c r="C1258" t="s">
        <v>5250</v>
      </c>
      <c r="D1258" t="s">
        <v>5248</v>
      </c>
      <c r="E1258" t="s">
        <v>5249</v>
      </c>
      <c r="F1258">
        <v>34.950000000000003</v>
      </c>
      <c r="G1258">
        <v>66.7</v>
      </c>
      <c r="H1258">
        <v>24.15081</v>
      </c>
      <c r="I1258">
        <v>24.87998</v>
      </c>
      <c r="J1258">
        <v>24.587430000000001</v>
      </c>
      <c r="K1258">
        <v>24.088049999999999</v>
      </c>
      <c r="L1258">
        <v>24.922619999999998</v>
      </c>
      <c r="M1258">
        <v>24.973510000000001</v>
      </c>
      <c r="N1258">
        <v>25.289580000000001</v>
      </c>
      <c r="O1258">
        <v>24.447649999999999</v>
      </c>
      <c r="P1258">
        <v>24.811720000000001</v>
      </c>
      <c r="Q1258">
        <v>24.752459999999999</v>
      </c>
      <c r="R1258">
        <v>25.484159999999999</v>
      </c>
      <c r="S1258">
        <v>23.773040000000002</v>
      </c>
      <c r="T1258">
        <v>13</v>
      </c>
      <c r="U1258">
        <v>8</v>
      </c>
      <c r="V1258">
        <v>7</v>
      </c>
      <c r="W1258">
        <v>12</v>
      </c>
      <c r="X1258">
        <v>10</v>
      </c>
      <c r="Y1258">
        <v>8</v>
      </c>
      <c r="Z1258">
        <v>10</v>
      </c>
      <c r="AA1258">
        <v>6</v>
      </c>
      <c r="AB1258">
        <v>7</v>
      </c>
      <c r="AC1258">
        <v>7</v>
      </c>
      <c r="AD1258">
        <v>6</v>
      </c>
      <c r="AE1258">
        <v>10</v>
      </c>
      <c r="AF1258">
        <v>10</v>
      </c>
      <c r="AG1258">
        <v>0</v>
      </c>
      <c r="AH1258">
        <v>270.01</v>
      </c>
    </row>
    <row r="1259" spans="1:34">
      <c r="A1259" t="s">
        <v>5251</v>
      </c>
      <c r="B1259" s="5" t="str">
        <f>VLOOKUP(C1259,[1]Sheet1!$C$2:$D$4112,2,FALSE)</f>
        <v>intermediary metabolism and respiration</v>
      </c>
      <c r="C1259" t="s">
        <v>5254</v>
      </c>
      <c r="D1259" t="s">
        <v>5252</v>
      </c>
      <c r="E1259" t="s">
        <v>5253</v>
      </c>
      <c r="F1259">
        <v>20.125</v>
      </c>
      <c r="G1259">
        <v>71.8</v>
      </c>
      <c r="H1259">
        <v>24.398330000000001</v>
      </c>
      <c r="I1259">
        <v>24.156300000000002</v>
      </c>
      <c r="J1259">
        <v>24.765979999999999</v>
      </c>
      <c r="K1259">
        <v>24.158619999999999</v>
      </c>
      <c r="L1259">
        <v>27.653279999999999</v>
      </c>
      <c r="M1259">
        <v>24.254580000000001</v>
      </c>
      <c r="N1259">
        <v>23.906279999999999</v>
      </c>
      <c r="O1259">
        <v>25.07047</v>
      </c>
      <c r="P1259">
        <v>23.8992</v>
      </c>
      <c r="Q1259">
        <v>24.725930000000002</v>
      </c>
      <c r="R1259">
        <v>26.005800000000001</v>
      </c>
      <c r="S1259">
        <v>25.0261</v>
      </c>
      <c r="T1259">
        <v>13</v>
      </c>
      <c r="U1259">
        <v>11</v>
      </c>
      <c r="V1259">
        <v>10</v>
      </c>
      <c r="W1259">
        <v>12</v>
      </c>
      <c r="X1259">
        <v>7</v>
      </c>
      <c r="Y1259">
        <v>11</v>
      </c>
      <c r="Z1259">
        <v>13</v>
      </c>
      <c r="AA1259">
        <v>10</v>
      </c>
      <c r="AB1259">
        <v>6</v>
      </c>
      <c r="AC1259">
        <v>10</v>
      </c>
      <c r="AD1259">
        <v>5</v>
      </c>
      <c r="AE1259">
        <v>12</v>
      </c>
      <c r="AF1259">
        <v>13</v>
      </c>
      <c r="AG1259">
        <v>0</v>
      </c>
      <c r="AH1259">
        <v>165.44</v>
      </c>
    </row>
    <row r="1260" spans="1:34">
      <c r="A1260" t="s">
        <v>5255</v>
      </c>
      <c r="B1260" s="5" t="str">
        <f>VLOOKUP(C1260,[1]Sheet1!$C$2:$D$4112,2,FALSE)</f>
        <v>intermediary metabolism and respiration</v>
      </c>
      <c r="C1260" t="s">
        <v>5256</v>
      </c>
      <c r="D1260" t="s">
        <v>204</v>
      </c>
      <c r="E1260" t="s">
        <v>205</v>
      </c>
      <c r="F1260">
        <v>32.93</v>
      </c>
      <c r="G1260">
        <v>70.7</v>
      </c>
      <c r="H1260">
        <v>22.617349999999998</v>
      </c>
      <c r="I1260">
        <v>22.835570000000001</v>
      </c>
      <c r="J1260">
        <v>22.24925</v>
      </c>
      <c r="K1260">
        <v>23.211279999999999</v>
      </c>
      <c r="L1260">
        <v>23.060369999999999</v>
      </c>
      <c r="M1260">
        <v>23.139040000000001</v>
      </c>
      <c r="N1260">
        <v>18.451619999999998</v>
      </c>
      <c r="O1260">
        <v>22.872509999999998</v>
      </c>
      <c r="P1260">
        <v>20.13758</v>
      </c>
      <c r="Q1260">
        <v>19.097339999999999</v>
      </c>
      <c r="R1260">
        <v>24.264849999999999</v>
      </c>
      <c r="S1260">
        <v>23.70007</v>
      </c>
      <c r="T1260">
        <v>16</v>
      </c>
      <c r="U1260">
        <v>5</v>
      </c>
      <c r="V1260">
        <v>3</v>
      </c>
      <c r="W1260">
        <v>6</v>
      </c>
      <c r="X1260">
        <v>6</v>
      </c>
      <c r="Y1260">
        <v>12</v>
      </c>
      <c r="Z1260">
        <v>4</v>
      </c>
      <c r="AA1260">
        <v>1</v>
      </c>
      <c r="AB1260">
        <v>2</v>
      </c>
      <c r="AC1260">
        <v>1</v>
      </c>
      <c r="AD1260">
        <v>1</v>
      </c>
      <c r="AE1260">
        <v>8</v>
      </c>
      <c r="AF1260">
        <v>6</v>
      </c>
      <c r="AG1260">
        <v>0</v>
      </c>
      <c r="AH1260">
        <v>60.375999999999998</v>
      </c>
    </row>
    <row r="1261" spans="1:34">
      <c r="A1261" t="s">
        <v>5257</v>
      </c>
      <c r="B1261" s="5" t="str">
        <f>VLOOKUP(C1261,[1]Sheet1!$C$2:$D$4112,2,FALSE)</f>
        <v>intermediary metabolism and respiration</v>
      </c>
      <c r="C1261" t="s">
        <v>5260</v>
      </c>
      <c r="D1261" t="s">
        <v>5258</v>
      </c>
      <c r="E1261" t="s">
        <v>5259</v>
      </c>
      <c r="F1261">
        <v>80.801000000000002</v>
      </c>
      <c r="G1261">
        <v>18</v>
      </c>
      <c r="H1261">
        <v>21.842610000000001</v>
      </c>
      <c r="I1261">
        <v>23.64724</v>
      </c>
      <c r="J1261">
        <v>22.73602</v>
      </c>
      <c r="K1261">
        <v>22.810140000000001</v>
      </c>
      <c r="L1261">
        <v>20.055630000000001</v>
      </c>
      <c r="M1261">
        <v>22.837</v>
      </c>
      <c r="N1261">
        <v>23.402370000000001</v>
      </c>
      <c r="O1261">
        <v>22.52636</v>
      </c>
      <c r="P1261">
        <v>23.37265</v>
      </c>
      <c r="Q1261">
        <v>22.482199999999999</v>
      </c>
      <c r="R1261">
        <v>22.704339999999998</v>
      </c>
      <c r="S1261">
        <v>22.70504</v>
      </c>
      <c r="T1261">
        <v>8</v>
      </c>
      <c r="U1261">
        <v>3</v>
      </c>
      <c r="V1261">
        <v>3</v>
      </c>
      <c r="W1261">
        <v>5</v>
      </c>
      <c r="X1261">
        <v>5</v>
      </c>
      <c r="Y1261">
        <v>6</v>
      </c>
      <c r="Z1261">
        <v>5</v>
      </c>
      <c r="AA1261">
        <v>2</v>
      </c>
      <c r="AB1261">
        <v>3</v>
      </c>
      <c r="AC1261">
        <v>3</v>
      </c>
      <c r="AD1261">
        <v>4</v>
      </c>
      <c r="AE1261">
        <v>6</v>
      </c>
      <c r="AF1261">
        <v>3</v>
      </c>
      <c r="AG1261">
        <v>0</v>
      </c>
      <c r="AH1261">
        <v>30.289000000000001</v>
      </c>
    </row>
    <row r="1262" spans="1:34">
      <c r="A1262" t="s">
        <v>5261</v>
      </c>
      <c r="B1262" s="5" t="str">
        <f>VLOOKUP(C1262,[1]Sheet1!$C$2:$D$4112,2,FALSE)</f>
        <v>Conserved hypotheticals</v>
      </c>
      <c r="C1262" t="s">
        <v>5264</v>
      </c>
      <c r="D1262" t="s">
        <v>5262</v>
      </c>
      <c r="E1262" t="s">
        <v>5263</v>
      </c>
      <c r="F1262">
        <v>23.9</v>
      </c>
      <c r="G1262">
        <v>69</v>
      </c>
      <c r="H1262">
        <v>24.93337</v>
      </c>
      <c r="I1262">
        <v>22.685020000000002</v>
      </c>
      <c r="J1262">
        <v>24.965430000000001</v>
      </c>
      <c r="K1262">
        <v>23.783169999999998</v>
      </c>
      <c r="L1262">
        <v>23.851389999999999</v>
      </c>
      <c r="M1262">
        <v>22.216760000000001</v>
      </c>
      <c r="N1262">
        <v>22.75609</v>
      </c>
      <c r="O1262">
        <v>19.289190000000001</v>
      </c>
      <c r="P1262">
        <v>23.88026</v>
      </c>
      <c r="Q1262">
        <v>20.357469999999999</v>
      </c>
      <c r="R1262">
        <v>24.2454</v>
      </c>
      <c r="S1262">
        <v>23.57254</v>
      </c>
      <c r="T1262">
        <v>9</v>
      </c>
      <c r="U1262">
        <v>5</v>
      </c>
      <c r="V1262">
        <v>2</v>
      </c>
      <c r="W1262">
        <v>6</v>
      </c>
      <c r="X1262">
        <v>3</v>
      </c>
      <c r="Y1262">
        <v>5</v>
      </c>
      <c r="Z1262">
        <v>5</v>
      </c>
      <c r="AA1262">
        <v>2</v>
      </c>
      <c r="AB1262">
        <v>0</v>
      </c>
      <c r="AC1262">
        <v>2</v>
      </c>
      <c r="AD1262">
        <v>1</v>
      </c>
      <c r="AE1262">
        <v>6</v>
      </c>
      <c r="AF1262">
        <v>4</v>
      </c>
      <c r="AG1262">
        <v>0</v>
      </c>
      <c r="AH1262">
        <v>103.75</v>
      </c>
    </row>
    <row r="1263" spans="1:34">
      <c r="A1263" t="s">
        <v>5265</v>
      </c>
      <c r="B1263" s="5" t="str">
        <f>VLOOKUP(C1263,[1]Sheet1!$C$2:$D$4112,2,FALSE)</f>
        <v>intermediary metabolism and respiration</v>
      </c>
      <c r="C1263" t="s">
        <v>5268</v>
      </c>
      <c r="D1263" t="s">
        <v>5266</v>
      </c>
      <c r="E1263" t="s">
        <v>5267</v>
      </c>
      <c r="F1263">
        <v>33.598999999999997</v>
      </c>
      <c r="G1263">
        <v>52.1</v>
      </c>
      <c r="H1263">
        <v>24.219850000000001</v>
      </c>
      <c r="I1263">
        <v>22.561250000000001</v>
      </c>
      <c r="J1263">
        <v>23.433769999999999</v>
      </c>
      <c r="K1263">
        <v>22.988600000000002</v>
      </c>
      <c r="L1263">
        <v>22.278410000000001</v>
      </c>
      <c r="M1263">
        <v>23.680240000000001</v>
      </c>
      <c r="N1263">
        <v>22.70533</v>
      </c>
      <c r="O1263">
        <v>23.53303</v>
      </c>
      <c r="P1263">
        <v>23.48161</v>
      </c>
      <c r="Q1263">
        <v>23.03905</v>
      </c>
      <c r="R1263">
        <v>23.51689</v>
      </c>
      <c r="S1263">
        <v>21.6435</v>
      </c>
      <c r="T1263">
        <v>13</v>
      </c>
      <c r="U1263">
        <v>7</v>
      </c>
      <c r="V1263">
        <v>6</v>
      </c>
      <c r="W1263">
        <v>7</v>
      </c>
      <c r="X1263">
        <v>9</v>
      </c>
      <c r="Y1263">
        <v>6</v>
      </c>
      <c r="Z1263">
        <v>6</v>
      </c>
      <c r="AA1263">
        <v>4</v>
      </c>
      <c r="AB1263">
        <v>7</v>
      </c>
      <c r="AC1263">
        <v>4</v>
      </c>
      <c r="AD1263">
        <v>5</v>
      </c>
      <c r="AE1263">
        <v>8</v>
      </c>
      <c r="AF1263">
        <v>8</v>
      </c>
      <c r="AG1263">
        <v>0</v>
      </c>
      <c r="AH1263">
        <v>107.32</v>
      </c>
    </row>
    <row r="1264" spans="1:34">
      <c r="A1264" t="s">
        <v>5269</v>
      </c>
      <c r="B1264" s="5" t="str">
        <f>VLOOKUP(C1264,[1]Sheet1!$C$2:$D$4112,2,FALSE)</f>
        <v>lipid metabolism</v>
      </c>
      <c r="C1264" t="s">
        <v>5272</v>
      </c>
      <c r="D1264" t="s">
        <v>5270</v>
      </c>
      <c r="E1264" t="s">
        <v>5271</v>
      </c>
      <c r="F1264">
        <v>33.415999999999997</v>
      </c>
      <c r="G1264">
        <v>65.8</v>
      </c>
      <c r="H1264">
        <v>25.31354</v>
      </c>
      <c r="I1264">
        <v>25.243760000000002</v>
      </c>
      <c r="J1264">
        <v>24.401</v>
      </c>
      <c r="K1264">
        <v>23.58944</v>
      </c>
      <c r="L1264">
        <v>24.372119999999999</v>
      </c>
      <c r="M1264">
        <v>24.596450000000001</v>
      </c>
      <c r="N1264">
        <v>26.90793</v>
      </c>
      <c r="O1264">
        <v>23.564070000000001</v>
      </c>
      <c r="P1264">
        <v>26.497299999999999</v>
      </c>
      <c r="Q1264">
        <v>24.925380000000001</v>
      </c>
      <c r="R1264">
        <v>27.785129999999999</v>
      </c>
      <c r="S1264">
        <v>26.55639</v>
      </c>
      <c r="T1264">
        <v>11</v>
      </c>
      <c r="U1264">
        <v>8</v>
      </c>
      <c r="V1264">
        <v>5</v>
      </c>
      <c r="W1264">
        <v>6</v>
      </c>
      <c r="X1264">
        <v>5</v>
      </c>
      <c r="Y1264">
        <v>6</v>
      </c>
      <c r="Z1264">
        <v>6</v>
      </c>
      <c r="AA1264">
        <v>4</v>
      </c>
      <c r="AB1264">
        <v>3</v>
      </c>
      <c r="AC1264">
        <v>8</v>
      </c>
      <c r="AD1264">
        <v>5</v>
      </c>
      <c r="AE1264">
        <v>9</v>
      </c>
      <c r="AF1264">
        <v>9</v>
      </c>
      <c r="AG1264">
        <v>0</v>
      </c>
      <c r="AH1264">
        <v>146.66</v>
      </c>
    </row>
    <row r="1265" spans="1:34">
      <c r="A1265" t="s">
        <v>5273</v>
      </c>
      <c r="B1265" s="5" t="str">
        <f>VLOOKUP(C1265,[1]Sheet1!$C$2:$D$4112,2,FALSE)</f>
        <v>intermediary metabolism and respiration</v>
      </c>
      <c r="C1265" t="s">
        <v>5276</v>
      </c>
      <c r="D1265" t="s">
        <v>5274</v>
      </c>
      <c r="E1265" t="s">
        <v>5275</v>
      </c>
      <c r="F1265">
        <v>59.781999999999996</v>
      </c>
      <c r="G1265">
        <v>47.5</v>
      </c>
      <c r="H1265">
        <v>26.437899999999999</v>
      </c>
      <c r="I1265">
        <v>24.61992</v>
      </c>
      <c r="J1265">
        <v>27.05227</v>
      </c>
      <c r="K1265">
        <v>25.576260000000001</v>
      </c>
      <c r="L1265">
        <v>23.955089999999998</v>
      </c>
      <c r="M1265">
        <v>24.927510000000002</v>
      </c>
      <c r="N1265">
        <v>24.002559999999999</v>
      </c>
      <c r="O1265">
        <v>23.391259999999999</v>
      </c>
      <c r="P1265">
        <v>26.32227</v>
      </c>
      <c r="Q1265">
        <v>24.218150000000001</v>
      </c>
      <c r="R1265">
        <v>24.178809999999999</v>
      </c>
      <c r="S1265">
        <v>23.87951</v>
      </c>
      <c r="T1265">
        <v>12</v>
      </c>
      <c r="U1265">
        <v>5</v>
      </c>
      <c r="V1265">
        <v>6</v>
      </c>
      <c r="W1265">
        <v>8</v>
      </c>
      <c r="X1265">
        <v>7</v>
      </c>
      <c r="Y1265">
        <v>3</v>
      </c>
      <c r="Z1265">
        <v>7</v>
      </c>
      <c r="AA1265">
        <v>3</v>
      </c>
      <c r="AB1265">
        <v>6</v>
      </c>
      <c r="AC1265">
        <v>4</v>
      </c>
      <c r="AD1265">
        <v>4</v>
      </c>
      <c r="AE1265">
        <v>7</v>
      </c>
      <c r="AF1265">
        <v>8</v>
      </c>
      <c r="AG1265">
        <v>0</v>
      </c>
      <c r="AH1265">
        <v>238.6</v>
      </c>
    </row>
    <row r="1266" spans="1:34">
      <c r="A1266" t="s">
        <v>5277</v>
      </c>
      <c r="B1266" s="5" t="str">
        <f>VLOOKUP(C1266,[1]Sheet1!$C$2:$D$4112,2,FALSE)</f>
        <v>cell wall and cell processes</v>
      </c>
      <c r="C1266" t="s">
        <v>5280</v>
      </c>
      <c r="D1266" t="s">
        <v>5278</v>
      </c>
      <c r="E1266" t="s">
        <v>5279</v>
      </c>
      <c r="F1266">
        <v>33.573999999999998</v>
      </c>
      <c r="G1266">
        <v>42</v>
      </c>
      <c r="H1266">
        <v>18.667999999999999</v>
      </c>
      <c r="I1266">
        <v>18.767669999999999</v>
      </c>
      <c r="J1266">
        <v>17.97467</v>
      </c>
      <c r="K1266">
        <v>17.151479999999999</v>
      </c>
      <c r="L1266">
        <v>23.405360000000002</v>
      </c>
      <c r="M1266">
        <v>22.376080000000002</v>
      </c>
      <c r="N1266">
        <v>19.689509999999999</v>
      </c>
      <c r="O1266">
        <v>22.497430000000001</v>
      </c>
      <c r="P1266">
        <v>21.810099999999998</v>
      </c>
      <c r="Q1266">
        <v>22.887830000000001</v>
      </c>
      <c r="R1266">
        <v>23.292349999999999</v>
      </c>
      <c r="S1266">
        <v>22.69623</v>
      </c>
      <c r="T1266">
        <v>7</v>
      </c>
      <c r="U1266">
        <v>2</v>
      </c>
      <c r="V1266">
        <v>1</v>
      </c>
      <c r="W1266">
        <v>3</v>
      </c>
      <c r="X1266">
        <v>3</v>
      </c>
      <c r="Y1266">
        <v>5</v>
      </c>
      <c r="Z1266">
        <v>6</v>
      </c>
      <c r="AA1266">
        <v>1</v>
      </c>
      <c r="AB1266">
        <v>2</v>
      </c>
      <c r="AC1266">
        <v>2</v>
      </c>
      <c r="AD1266">
        <v>2</v>
      </c>
      <c r="AE1266">
        <v>2</v>
      </c>
      <c r="AF1266">
        <v>3</v>
      </c>
      <c r="AG1266">
        <v>0</v>
      </c>
      <c r="AH1266">
        <v>40.049999999999997</v>
      </c>
    </row>
    <row r="1267" spans="1:34">
      <c r="A1267" t="s">
        <v>5281</v>
      </c>
      <c r="B1267" s="5" t="str">
        <f>VLOOKUP(C1267,[1]Sheet1!$C$2:$D$4112,2,FALSE)</f>
        <v>intermediary metabolism and respiration</v>
      </c>
      <c r="C1267" t="s">
        <v>5284</v>
      </c>
      <c r="D1267" t="s">
        <v>5282</v>
      </c>
      <c r="E1267" t="s">
        <v>5283</v>
      </c>
      <c r="F1267">
        <v>59.973999999999997</v>
      </c>
      <c r="G1267">
        <v>31.3</v>
      </c>
      <c r="H1267">
        <v>24.402629999999998</v>
      </c>
      <c r="I1267">
        <v>23.95438</v>
      </c>
      <c r="J1267">
        <v>24.672440000000002</v>
      </c>
      <c r="K1267">
        <v>24.147089999999999</v>
      </c>
      <c r="L1267">
        <v>21.539010000000001</v>
      </c>
      <c r="M1267">
        <v>23.177379999999999</v>
      </c>
      <c r="N1267">
        <v>23.210149999999999</v>
      </c>
      <c r="O1267">
        <v>23.374780000000001</v>
      </c>
      <c r="P1267">
        <v>24.62143</v>
      </c>
      <c r="Q1267">
        <v>23.571259999999999</v>
      </c>
      <c r="R1267">
        <v>22.559570000000001</v>
      </c>
      <c r="S1267">
        <v>21.733599999999999</v>
      </c>
      <c r="T1267">
        <v>11</v>
      </c>
      <c r="U1267">
        <v>2</v>
      </c>
      <c r="V1267">
        <v>5</v>
      </c>
      <c r="W1267">
        <v>4</v>
      </c>
      <c r="X1267">
        <v>6</v>
      </c>
      <c r="Y1267">
        <v>4</v>
      </c>
      <c r="Z1267">
        <v>4</v>
      </c>
      <c r="AA1267">
        <v>3</v>
      </c>
      <c r="AB1267">
        <v>3</v>
      </c>
      <c r="AC1267">
        <v>4</v>
      </c>
      <c r="AD1267">
        <v>5</v>
      </c>
      <c r="AE1267">
        <v>6</v>
      </c>
      <c r="AF1267">
        <v>3</v>
      </c>
      <c r="AG1267">
        <v>0</v>
      </c>
      <c r="AH1267">
        <v>97.417000000000002</v>
      </c>
    </row>
    <row r="1268" spans="1:34">
      <c r="A1268" t="s">
        <v>5285</v>
      </c>
      <c r="B1268" s="5" t="str">
        <f>VLOOKUP(C1268,[1]Sheet1!$C$2:$D$4112,2,FALSE)</f>
        <v>intermediary metabolism and respiration</v>
      </c>
      <c r="C1268" t="s">
        <v>5288</v>
      </c>
      <c r="D1268" t="s">
        <v>5286</v>
      </c>
      <c r="E1268" t="s">
        <v>5287</v>
      </c>
      <c r="F1268">
        <v>40.924999999999997</v>
      </c>
      <c r="G1268">
        <v>68.5</v>
      </c>
      <c r="H1268">
        <v>24.907240000000002</v>
      </c>
      <c r="I1268">
        <v>24.628060000000001</v>
      </c>
      <c r="J1268">
        <v>24.889479999999999</v>
      </c>
      <c r="K1268">
        <v>23.523489999999999</v>
      </c>
      <c r="L1268">
        <v>26.605969999999999</v>
      </c>
      <c r="M1268">
        <v>23.403279999999999</v>
      </c>
      <c r="N1268">
        <v>25.73977</v>
      </c>
      <c r="O1268">
        <v>23.993259999999999</v>
      </c>
      <c r="P1268">
        <v>24.90155</v>
      </c>
      <c r="Q1268">
        <v>25.037749999999999</v>
      </c>
      <c r="R1268">
        <v>24.86112</v>
      </c>
      <c r="S1268">
        <v>25.757580000000001</v>
      </c>
      <c r="T1268">
        <v>20</v>
      </c>
      <c r="U1268">
        <v>14</v>
      </c>
      <c r="V1268">
        <v>8</v>
      </c>
      <c r="W1268">
        <v>18</v>
      </c>
      <c r="X1268">
        <v>12</v>
      </c>
      <c r="Y1268">
        <v>16</v>
      </c>
      <c r="Z1268">
        <v>14</v>
      </c>
      <c r="AA1268">
        <v>9</v>
      </c>
      <c r="AB1268">
        <v>10</v>
      </c>
      <c r="AC1268">
        <v>13</v>
      </c>
      <c r="AD1268">
        <v>6</v>
      </c>
      <c r="AE1268">
        <v>14</v>
      </c>
      <c r="AF1268">
        <v>15</v>
      </c>
      <c r="AG1268">
        <v>0</v>
      </c>
      <c r="AH1268">
        <v>263.16000000000003</v>
      </c>
    </row>
    <row r="1269" spans="1:34">
      <c r="A1269" t="s">
        <v>5289</v>
      </c>
      <c r="B1269" s="5" t="str">
        <f>VLOOKUP(C1269,[1]Sheet1!$C$2:$D$4112,2,FALSE)</f>
        <v>intermediary metabolism and respiration</v>
      </c>
      <c r="C1269" t="s">
        <v>5292</v>
      </c>
      <c r="D1269" t="s">
        <v>5290</v>
      </c>
      <c r="E1269" t="s">
        <v>5291</v>
      </c>
      <c r="F1269">
        <v>55.026000000000003</v>
      </c>
      <c r="G1269">
        <v>36.299999999999997</v>
      </c>
      <c r="H1269">
        <v>23.857759999999999</v>
      </c>
      <c r="I1269">
        <v>25.51174</v>
      </c>
      <c r="J1269">
        <v>24.392440000000001</v>
      </c>
      <c r="K1269">
        <v>25.67925</v>
      </c>
      <c r="L1269">
        <v>23.106249999999999</v>
      </c>
      <c r="M1269">
        <v>25.586829999999999</v>
      </c>
      <c r="N1269">
        <v>25.57395</v>
      </c>
      <c r="O1269">
        <v>24.63345</v>
      </c>
      <c r="P1269">
        <v>24.78716</v>
      </c>
      <c r="Q1269">
        <v>25.125499999999999</v>
      </c>
      <c r="R1269">
        <v>24.7684</v>
      </c>
      <c r="S1269">
        <v>25.021190000000001</v>
      </c>
      <c r="T1269">
        <v>9</v>
      </c>
      <c r="U1269">
        <v>4</v>
      </c>
      <c r="V1269">
        <v>7</v>
      </c>
      <c r="W1269">
        <v>7</v>
      </c>
      <c r="X1269">
        <v>6</v>
      </c>
      <c r="Y1269">
        <v>5</v>
      </c>
      <c r="Z1269">
        <v>5</v>
      </c>
      <c r="AA1269">
        <v>2</v>
      </c>
      <c r="AB1269">
        <v>5</v>
      </c>
      <c r="AC1269">
        <v>6</v>
      </c>
      <c r="AD1269">
        <v>5</v>
      </c>
      <c r="AE1269">
        <v>6</v>
      </c>
      <c r="AF1269">
        <v>6</v>
      </c>
      <c r="AG1269">
        <v>0</v>
      </c>
      <c r="AH1269">
        <v>276.56</v>
      </c>
    </row>
    <row r="1270" spans="1:34">
      <c r="A1270" t="s">
        <v>5293</v>
      </c>
      <c r="B1270" s="5" t="str">
        <f>VLOOKUP(C1270,[1]Sheet1!$C$2:$D$4112,2,FALSE)</f>
        <v>information pathways</v>
      </c>
      <c r="C1270" t="s">
        <v>5296</v>
      </c>
      <c r="D1270" t="s">
        <v>5294</v>
      </c>
      <c r="E1270" t="s">
        <v>5295</v>
      </c>
      <c r="F1270">
        <v>6.5065999999999997</v>
      </c>
      <c r="G1270">
        <v>38.6</v>
      </c>
      <c r="H1270">
        <v>17.22147</v>
      </c>
      <c r="I1270">
        <v>17.138909999999999</v>
      </c>
      <c r="J1270">
        <v>18.051120000000001</v>
      </c>
      <c r="K1270">
        <v>17.665459999999999</v>
      </c>
      <c r="L1270">
        <v>17.620899999999999</v>
      </c>
      <c r="M1270">
        <v>19.48546</v>
      </c>
      <c r="N1270">
        <v>17.3169</v>
      </c>
      <c r="O1270">
        <v>17.755890000000001</v>
      </c>
      <c r="P1270">
        <v>17.30742</v>
      </c>
      <c r="Q1270">
        <v>18.23076</v>
      </c>
      <c r="R1270">
        <v>20.59778</v>
      </c>
      <c r="S1270">
        <v>17.189589999999999</v>
      </c>
      <c r="T1270">
        <v>2</v>
      </c>
      <c r="U1270">
        <v>2</v>
      </c>
      <c r="V1270">
        <v>2</v>
      </c>
      <c r="W1270">
        <v>2</v>
      </c>
      <c r="X1270">
        <v>1</v>
      </c>
      <c r="Y1270">
        <v>1</v>
      </c>
      <c r="Z1270">
        <v>2</v>
      </c>
      <c r="AA1270">
        <v>2</v>
      </c>
      <c r="AB1270">
        <v>0</v>
      </c>
      <c r="AC1270">
        <v>2</v>
      </c>
      <c r="AD1270">
        <v>1</v>
      </c>
      <c r="AE1270">
        <v>2</v>
      </c>
      <c r="AF1270">
        <v>2</v>
      </c>
      <c r="AG1270">
        <v>0</v>
      </c>
      <c r="AH1270">
        <v>6.3826999999999998</v>
      </c>
    </row>
    <row r="1271" spans="1:34">
      <c r="A1271" t="s">
        <v>5297</v>
      </c>
      <c r="B1271" s="5" t="str">
        <f>VLOOKUP(C1271,[1]Sheet1!$C$2:$D$4112,2,FALSE)</f>
        <v>Regulatory proteins</v>
      </c>
      <c r="C1271" t="s">
        <v>5300</v>
      </c>
      <c r="D1271" t="s">
        <v>5298</v>
      </c>
      <c r="E1271" t="s">
        <v>5299</v>
      </c>
      <c r="F1271">
        <v>25.893000000000001</v>
      </c>
      <c r="G1271">
        <v>27.8</v>
      </c>
      <c r="H1271">
        <v>18.859100000000002</v>
      </c>
      <c r="I1271">
        <v>22.830279999999998</v>
      </c>
      <c r="J1271">
        <v>23.306750000000001</v>
      </c>
      <c r="K1271">
        <v>18.861190000000001</v>
      </c>
      <c r="L1271">
        <v>18.25384</v>
      </c>
      <c r="M1271">
        <v>22.32133</v>
      </c>
      <c r="N1271">
        <v>23.083400000000001</v>
      </c>
      <c r="O1271">
        <v>21.847200000000001</v>
      </c>
      <c r="P1271">
        <v>23.627009999999999</v>
      </c>
      <c r="Q1271">
        <v>21.993829999999999</v>
      </c>
      <c r="R1271">
        <v>22.67848</v>
      </c>
      <c r="S1271">
        <v>21.593319999999999</v>
      </c>
      <c r="T1271">
        <v>6</v>
      </c>
      <c r="U1271">
        <v>1</v>
      </c>
      <c r="V1271">
        <v>2</v>
      </c>
      <c r="W1271">
        <v>1</v>
      </c>
      <c r="X1271">
        <v>1</v>
      </c>
      <c r="Y1271">
        <v>3</v>
      </c>
      <c r="Z1271">
        <v>2</v>
      </c>
      <c r="AA1271">
        <v>1</v>
      </c>
      <c r="AB1271">
        <v>1</v>
      </c>
      <c r="AC1271">
        <v>2</v>
      </c>
      <c r="AD1271">
        <v>1</v>
      </c>
      <c r="AE1271">
        <v>3</v>
      </c>
      <c r="AF1271">
        <v>3</v>
      </c>
      <c r="AG1271">
        <v>0</v>
      </c>
      <c r="AH1271">
        <v>104.3</v>
      </c>
    </row>
    <row r="1272" spans="1:34">
      <c r="A1272" t="s">
        <v>5301</v>
      </c>
      <c r="B1272" s="5" t="str">
        <f>VLOOKUP(C1272,[1]Sheet1!$C$2:$D$4112,2,FALSE)</f>
        <v>cell wall and cell processes</v>
      </c>
      <c r="C1272" t="s">
        <v>5304</v>
      </c>
      <c r="D1272" t="s">
        <v>5302</v>
      </c>
      <c r="E1272" t="s">
        <v>5303</v>
      </c>
      <c r="F1272">
        <v>16.023</v>
      </c>
      <c r="G1272">
        <v>28.5</v>
      </c>
      <c r="H1272">
        <v>19.242439999999998</v>
      </c>
      <c r="I1272">
        <v>18.506820000000001</v>
      </c>
      <c r="J1272">
        <v>19.321860000000001</v>
      </c>
      <c r="K1272">
        <v>18.353560000000002</v>
      </c>
      <c r="L1272">
        <v>20.175239999999999</v>
      </c>
      <c r="M1272">
        <v>18.586590000000001</v>
      </c>
      <c r="N1272">
        <v>18.909079999999999</v>
      </c>
      <c r="O1272">
        <v>19.21913</v>
      </c>
      <c r="P1272">
        <v>19.42315</v>
      </c>
      <c r="Q1272">
        <v>18.06305</v>
      </c>
      <c r="R1272">
        <v>21.337669999999999</v>
      </c>
      <c r="S1272">
        <v>20.567830000000001</v>
      </c>
      <c r="T1272">
        <v>3</v>
      </c>
      <c r="U1272">
        <v>2</v>
      </c>
      <c r="V1272">
        <v>1</v>
      </c>
      <c r="W1272">
        <v>3</v>
      </c>
      <c r="X1272">
        <v>1</v>
      </c>
      <c r="Y1272">
        <v>3</v>
      </c>
      <c r="Z1272">
        <v>1</v>
      </c>
      <c r="AA1272">
        <v>0</v>
      </c>
      <c r="AB1272">
        <v>1</v>
      </c>
      <c r="AC1272">
        <v>2</v>
      </c>
      <c r="AD1272">
        <v>0</v>
      </c>
      <c r="AE1272">
        <v>2</v>
      </c>
      <c r="AF1272">
        <v>3</v>
      </c>
      <c r="AG1272">
        <v>0</v>
      </c>
      <c r="AH1272">
        <v>34.667000000000002</v>
      </c>
    </row>
    <row r="1273" spans="1:34">
      <c r="A1273" t="s">
        <v>5305</v>
      </c>
      <c r="B1273" s="5" t="str">
        <f>VLOOKUP(C1273,[1]Sheet1!$C$2:$D$4112,2,FALSE)</f>
        <v>intermediary metabolism and respiration</v>
      </c>
      <c r="C1273" t="s">
        <v>5308</v>
      </c>
      <c r="D1273" t="s">
        <v>5306</v>
      </c>
      <c r="E1273" t="s">
        <v>5307</v>
      </c>
      <c r="F1273">
        <v>43.088999999999999</v>
      </c>
      <c r="G1273">
        <v>51.5</v>
      </c>
      <c r="H1273">
        <v>24.73629</v>
      </c>
      <c r="I1273">
        <v>24.241399999999999</v>
      </c>
      <c r="J1273">
        <v>24.342110000000002</v>
      </c>
      <c r="K1273">
        <v>25.219110000000001</v>
      </c>
      <c r="L1273">
        <v>22.65307</v>
      </c>
      <c r="M1273">
        <v>25.016310000000001</v>
      </c>
      <c r="N1273">
        <v>24.184419999999999</v>
      </c>
      <c r="O1273">
        <v>24.758120000000002</v>
      </c>
      <c r="P1273">
        <v>24.26728</v>
      </c>
      <c r="Q1273">
        <v>24.346920000000001</v>
      </c>
      <c r="R1273">
        <v>24.934000000000001</v>
      </c>
      <c r="S1273">
        <v>22.856310000000001</v>
      </c>
      <c r="T1273">
        <v>13</v>
      </c>
      <c r="U1273">
        <v>4</v>
      </c>
      <c r="V1273">
        <v>6</v>
      </c>
      <c r="W1273">
        <v>4</v>
      </c>
      <c r="X1273">
        <v>6</v>
      </c>
      <c r="Y1273">
        <v>9</v>
      </c>
      <c r="Z1273">
        <v>7</v>
      </c>
      <c r="AA1273">
        <v>6</v>
      </c>
      <c r="AB1273">
        <v>5</v>
      </c>
      <c r="AC1273">
        <v>4</v>
      </c>
      <c r="AD1273">
        <v>5</v>
      </c>
      <c r="AE1273">
        <v>10</v>
      </c>
      <c r="AF1273">
        <v>6</v>
      </c>
      <c r="AG1273">
        <v>0</v>
      </c>
      <c r="AH1273">
        <v>160.13</v>
      </c>
    </row>
    <row r="1274" spans="1:34">
      <c r="A1274" t="s">
        <v>5309</v>
      </c>
      <c r="B1274" s="5" t="str">
        <f>VLOOKUP(C1274,[1]Sheet1!$C$2:$D$4112,2,FALSE)</f>
        <v>cell wall and cell processes</v>
      </c>
      <c r="C1274" t="s">
        <v>5312</v>
      </c>
      <c r="D1274" t="s">
        <v>5310</v>
      </c>
      <c r="E1274" t="s">
        <v>5311</v>
      </c>
      <c r="F1274">
        <v>51.582999999999998</v>
      </c>
      <c r="G1274">
        <v>51.1</v>
      </c>
      <c r="H1274">
        <v>22.71087</v>
      </c>
      <c r="I1274">
        <v>23.409759999999999</v>
      </c>
      <c r="J1274">
        <v>22.87912</v>
      </c>
      <c r="K1274">
        <v>24.242850000000001</v>
      </c>
      <c r="L1274">
        <v>22.271560000000001</v>
      </c>
      <c r="M1274">
        <v>23.545809999999999</v>
      </c>
      <c r="N1274">
        <v>22.436540000000001</v>
      </c>
      <c r="O1274">
        <v>24.60014</v>
      </c>
      <c r="P1274">
        <v>22.800409999999999</v>
      </c>
      <c r="Q1274">
        <v>23.192720000000001</v>
      </c>
      <c r="R1274">
        <v>23.665900000000001</v>
      </c>
      <c r="S1274">
        <v>21.85867</v>
      </c>
      <c r="T1274">
        <v>15</v>
      </c>
      <c r="U1274">
        <v>6</v>
      </c>
      <c r="V1274">
        <v>4</v>
      </c>
      <c r="W1274">
        <v>8</v>
      </c>
      <c r="X1274">
        <v>6</v>
      </c>
      <c r="Y1274">
        <v>10</v>
      </c>
      <c r="Z1274">
        <v>10</v>
      </c>
      <c r="AA1274">
        <v>4</v>
      </c>
      <c r="AB1274">
        <v>5</v>
      </c>
      <c r="AC1274">
        <v>3</v>
      </c>
      <c r="AD1274">
        <v>4</v>
      </c>
      <c r="AE1274">
        <v>9</v>
      </c>
      <c r="AF1274">
        <v>5</v>
      </c>
      <c r="AG1274">
        <v>0</v>
      </c>
      <c r="AH1274">
        <v>149.81</v>
      </c>
    </row>
    <row r="1275" spans="1:34">
      <c r="A1275" t="s">
        <v>5313</v>
      </c>
      <c r="B1275" s="5" t="str">
        <f>VLOOKUP(C1275,[1]Sheet1!$C$2:$D$4112,2,FALSE)</f>
        <v>intermediary metabolism and respiration</v>
      </c>
      <c r="C1275" t="s">
        <v>5316</v>
      </c>
      <c r="D1275" t="s">
        <v>5314</v>
      </c>
      <c r="E1275" t="s">
        <v>5315</v>
      </c>
      <c r="F1275">
        <v>44.862000000000002</v>
      </c>
      <c r="G1275">
        <v>63.9</v>
      </c>
      <c r="H1275">
        <v>24.875720000000001</v>
      </c>
      <c r="I1275">
        <v>25.13935</v>
      </c>
      <c r="J1275">
        <v>25.681429999999999</v>
      </c>
      <c r="K1275">
        <v>25.476330000000001</v>
      </c>
      <c r="L1275">
        <v>26.719339999999999</v>
      </c>
      <c r="M1275">
        <v>25.874860000000002</v>
      </c>
      <c r="N1275">
        <v>24.961819999999999</v>
      </c>
      <c r="O1275">
        <v>24.954470000000001</v>
      </c>
      <c r="P1275">
        <v>25.10322</v>
      </c>
      <c r="Q1275">
        <v>25.230920000000001</v>
      </c>
      <c r="R1275">
        <v>26.27946</v>
      </c>
      <c r="S1275">
        <v>25.626619999999999</v>
      </c>
      <c r="T1275">
        <v>16</v>
      </c>
      <c r="U1275">
        <v>12</v>
      </c>
      <c r="V1275">
        <v>11</v>
      </c>
      <c r="W1275">
        <v>15</v>
      </c>
      <c r="X1275">
        <v>11</v>
      </c>
      <c r="Y1275">
        <v>14</v>
      </c>
      <c r="Z1275">
        <v>15</v>
      </c>
      <c r="AA1275">
        <v>9</v>
      </c>
      <c r="AB1275">
        <v>9</v>
      </c>
      <c r="AC1275">
        <v>10</v>
      </c>
      <c r="AD1275">
        <v>6</v>
      </c>
      <c r="AE1275">
        <v>14</v>
      </c>
      <c r="AF1275">
        <v>15</v>
      </c>
      <c r="AG1275">
        <v>0</v>
      </c>
      <c r="AH1275">
        <v>323.31</v>
      </c>
    </row>
    <row r="1276" spans="1:34">
      <c r="A1276" t="s">
        <v>5317</v>
      </c>
      <c r="B1276" s="5" t="str">
        <f>VLOOKUP(C1276,[1]Sheet1!$C$2:$D$4112,2,FALSE)</f>
        <v>information pathways</v>
      </c>
      <c r="C1276" t="s">
        <v>5320</v>
      </c>
      <c r="D1276" t="s">
        <v>5318</v>
      </c>
      <c r="E1276" t="s">
        <v>5319</v>
      </c>
      <c r="F1276">
        <v>17.853999999999999</v>
      </c>
      <c r="G1276">
        <v>65.900000000000006</v>
      </c>
      <c r="H1276">
        <v>25.029050000000002</v>
      </c>
      <c r="I1276">
        <v>25.034099999999999</v>
      </c>
      <c r="J1276">
        <v>24.940149999999999</v>
      </c>
      <c r="K1276">
        <v>21.282579999999999</v>
      </c>
      <c r="L1276">
        <v>26.593769999999999</v>
      </c>
      <c r="M1276">
        <v>24.192799999999998</v>
      </c>
      <c r="N1276">
        <v>25.072590000000002</v>
      </c>
      <c r="O1276">
        <v>22.422470000000001</v>
      </c>
      <c r="P1276">
        <v>24.897860000000001</v>
      </c>
      <c r="Q1276">
        <v>23.684640000000002</v>
      </c>
      <c r="R1276">
        <v>26.030080000000002</v>
      </c>
      <c r="S1276">
        <v>26.253229999999999</v>
      </c>
      <c r="T1276">
        <v>9</v>
      </c>
      <c r="U1276">
        <v>7</v>
      </c>
      <c r="V1276">
        <v>8</v>
      </c>
      <c r="W1276">
        <v>8</v>
      </c>
      <c r="X1276">
        <v>6</v>
      </c>
      <c r="Y1276">
        <v>9</v>
      </c>
      <c r="Z1276">
        <v>9</v>
      </c>
      <c r="AA1276">
        <v>7</v>
      </c>
      <c r="AB1276">
        <v>5</v>
      </c>
      <c r="AC1276">
        <v>8</v>
      </c>
      <c r="AD1276">
        <v>4</v>
      </c>
      <c r="AE1276">
        <v>8</v>
      </c>
      <c r="AF1276">
        <v>8</v>
      </c>
      <c r="AG1276">
        <v>0</v>
      </c>
      <c r="AH1276">
        <v>124.55</v>
      </c>
    </row>
    <row r="1277" spans="1:34">
      <c r="A1277" t="s">
        <v>5321</v>
      </c>
      <c r="B1277" s="5" t="str">
        <f>VLOOKUP(C1277,[1]Sheet1!$C$2:$D$4112,2,FALSE)</f>
        <v>intermediary metabolism and respiration</v>
      </c>
      <c r="C1277" t="s">
        <v>5324</v>
      </c>
      <c r="D1277" t="s">
        <v>5322</v>
      </c>
      <c r="E1277" t="s">
        <v>5323</v>
      </c>
      <c r="F1277">
        <v>38.084000000000003</v>
      </c>
      <c r="G1277">
        <v>30.4</v>
      </c>
      <c r="H1277">
        <v>21.25592</v>
      </c>
      <c r="I1277">
        <v>22.51756</v>
      </c>
      <c r="J1277">
        <v>22.32199</v>
      </c>
      <c r="K1277">
        <v>22.288810000000002</v>
      </c>
      <c r="L1277">
        <v>22.68046</v>
      </c>
      <c r="M1277">
        <v>23.240449999999999</v>
      </c>
      <c r="N1277">
        <v>22.153970000000001</v>
      </c>
      <c r="O1277">
        <v>21.555299999999999</v>
      </c>
      <c r="P1277">
        <v>21.12433</v>
      </c>
      <c r="Q1277">
        <v>22.36656</v>
      </c>
      <c r="R1277">
        <v>24.11664</v>
      </c>
      <c r="S1277">
        <v>22.32995</v>
      </c>
      <c r="T1277">
        <v>9</v>
      </c>
      <c r="U1277">
        <v>5</v>
      </c>
      <c r="V1277">
        <v>4</v>
      </c>
      <c r="W1277">
        <v>6</v>
      </c>
      <c r="X1277">
        <v>5</v>
      </c>
      <c r="Y1277">
        <v>6</v>
      </c>
      <c r="Z1277">
        <v>6</v>
      </c>
      <c r="AA1277">
        <v>4</v>
      </c>
      <c r="AB1277">
        <v>4</v>
      </c>
      <c r="AC1277">
        <v>5</v>
      </c>
      <c r="AD1277">
        <v>3</v>
      </c>
      <c r="AE1277">
        <v>5</v>
      </c>
      <c r="AF1277">
        <v>2</v>
      </c>
      <c r="AG1277">
        <v>0</v>
      </c>
      <c r="AH1277">
        <v>110.19</v>
      </c>
    </row>
    <row r="1278" spans="1:34">
      <c r="A1278" t="s">
        <v>5325</v>
      </c>
      <c r="B1278" s="5" t="str">
        <f>VLOOKUP(C1278,[1]Sheet1!$C$2:$D$4112,2,FALSE)</f>
        <v>intermediary metabolism and respiration</v>
      </c>
      <c r="C1278" t="s">
        <v>5328</v>
      </c>
      <c r="D1278" t="s">
        <v>5326</v>
      </c>
      <c r="E1278" t="s">
        <v>5327</v>
      </c>
      <c r="F1278">
        <v>81.581000000000003</v>
      </c>
      <c r="G1278">
        <v>72.599999999999994</v>
      </c>
      <c r="H1278">
        <v>28.93038</v>
      </c>
      <c r="I1278">
        <v>28.642790000000002</v>
      </c>
      <c r="J1278">
        <v>28.991240000000001</v>
      </c>
      <c r="K1278">
        <v>28.606290000000001</v>
      </c>
      <c r="L1278">
        <v>29.11317</v>
      </c>
      <c r="M1278">
        <v>28.545470000000002</v>
      </c>
      <c r="N1278">
        <v>28.040620000000001</v>
      </c>
      <c r="O1278">
        <v>28.319240000000001</v>
      </c>
      <c r="P1278">
        <v>28.91835</v>
      </c>
      <c r="Q1278">
        <v>28.40202</v>
      </c>
      <c r="R1278">
        <v>29.22729</v>
      </c>
      <c r="S1278">
        <v>29.481719999999999</v>
      </c>
      <c r="T1278">
        <v>38</v>
      </c>
      <c r="U1278">
        <v>31</v>
      </c>
      <c r="V1278">
        <v>19</v>
      </c>
      <c r="W1278">
        <v>30</v>
      </c>
      <c r="X1278">
        <v>26</v>
      </c>
      <c r="Y1278">
        <v>27</v>
      </c>
      <c r="Z1278">
        <v>31</v>
      </c>
      <c r="AA1278">
        <v>18</v>
      </c>
      <c r="AB1278">
        <v>27</v>
      </c>
      <c r="AC1278">
        <v>25</v>
      </c>
      <c r="AD1278">
        <v>19</v>
      </c>
      <c r="AE1278">
        <v>29</v>
      </c>
      <c r="AF1278">
        <v>30</v>
      </c>
      <c r="AG1278">
        <v>0</v>
      </c>
      <c r="AH1278">
        <v>323.31</v>
      </c>
    </row>
    <row r="1279" spans="1:34">
      <c r="A1279" t="s">
        <v>5329</v>
      </c>
      <c r="B1279" s="5" t="str">
        <f>VLOOKUP(C1279,[1]Sheet1!$C$2:$D$4112,2,FALSE)</f>
        <v>Conserved hypotheticals</v>
      </c>
      <c r="C1279" t="s">
        <v>5332</v>
      </c>
      <c r="D1279" t="s">
        <v>5330</v>
      </c>
      <c r="E1279" t="s">
        <v>5331</v>
      </c>
      <c r="F1279">
        <v>10.38</v>
      </c>
      <c r="G1279">
        <v>80.900000000000006</v>
      </c>
      <c r="H1279">
        <v>20.788519999999998</v>
      </c>
      <c r="I1279">
        <v>22.555969999999999</v>
      </c>
      <c r="J1279">
        <v>22.08333</v>
      </c>
      <c r="K1279">
        <v>19.884450000000001</v>
      </c>
      <c r="L1279">
        <v>22.928139999999999</v>
      </c>
      <c r="M1279">
        <v>22.180620000000001</v>
      </c>
      <c r="N1279">
        <v>21.815149999999999</v>
      </c>
      <c r="O1279">
        <v>20.260860000000001</v>
      </c>
      <c r="P1279">
        <v>21.402439999999999</v>
      </c>
      <c r="Q1279">
        <v>21.077120000000001</v>
      </c>
      <c r="R1279">
        <v>25.137779999999999</v>
      </c>
      <c r="S1279">
        <v>22.263439999999999</v>
      </c>
      <c r="T1279">
        <v>4</v>
      </c>
      <c r="U1279">
        <v>3</v>
      </c>
      <c r="V1279">
        <v>3</v>
      </c>
      <c r="W1279">
        <v>4</v>
      </c>
      <c r="X1279">
        <v>3</v>
      </c>
      <c r="Y1279">
        <v>3</v>
      </c>
      <c r="Z1279">
        <v>4</v>
      </c>
      <c r="AA1279">
        <v>4</v>
      </c>
      <c r="AB1279">
        <v>3</v>
      </c>
      <c r="AC1279">
        <v>4</v>
      </c>
      <c r="AD1279">
        <v>2</v>
      </c>
      <c r="AE1279">
        <v>4</v>
      </c>
      <c r="AF1279">
        <v>3</v>
      </c>
      <c r="AG1279">
        <v>0</v>
      </c>
      <c r="AH1279">
        <v>52.317999999999998</v>
      </c>
    </row>
    <row r="1280" spans="1:34">
      <c r="A1280" t="s">
        <v>5333</v>
      </c>
      <c r="B1280" s="5" t="str">
        <f>VLOOKUP(C1280,[1]Sheet1!$C$2:$D$4112,2,FALSE)</f>
        <v>intermediary metabolism and respiration</v>
      </c>
      <c r="C1280" t="s">
        <v>5336</v>
      </c>
      <c r="D1280" t="s">
        <v>5334</v>
      </c>
      <c r="E1280" t="s">
        <v>5335</v>
      </c>
      <c r="F1280">
        <v>31.742000000000001</v>
      </c>
      <c r="G1280">
        <v>53.8</v>
      </c>
      <c r="H1280">
        <v>21.463789999999999</v>
      </c>
      <c r="I1280">
        <v>20.943989999999999</v>
      </c>
      <c r="J1280">
        <v>22.29936</v>
      </c>
      <c r="K1280">
        <v>22.213239999999999</v>
      </c>
      <c r="L1280">
        <v>21.919619999999998</v>
      </c>
      <c r="M1280">
        <v>23.386800000000001</v>
      </c>
      <c r="N1280">
        <v>19.374590000000001</v>
      </c>
      <c r="O1280">
        <v>22.322150000000001</v>
      </c>
      <c r="P1280">
        <v>20.724589999999999</v>
      </c>
      <c r="Q1280">
        <v>22.855820000000001</v>
      </c>
      <c r="R1280">
        <v>22.578119999999998</v>
      </c>
      <c r="S1280">
        <v>22.02422</v>
      </c>
      <c r="T1280">
        <v>11</v>
      </c>
      <c r="U1280">
        <v>3</v>
      </c>
      <c r="V1280">
        <v>5</v>
      </c>
      <c r="W1280">
        <v>3</v>
      </c>
      <c r="X1280">
        <v>5</v>
      </c>
      <c r="Y1280">
        <v>7</v>
      </c>
      <c r="Z1280">
        <v>5</v>
      </c>
      <c r="AA1280">
        <v>1</v>
      </c>
      <c r="AB1280">
        <v>5</v>
      </c>
      <c r="AC1280">
        <v>4</v>
      </c>
      <c r="AD1280">
        <v>4</v>
      </c>
      <c r="AE1280">
        <v>9</v>
      </c>
      <c r="AF1280">
        <v>9</v>
      </c>
      <c r="AG1280">
        <v>0</v>
      </c>
      <c r="AH1280">
        <v>151.43</v>
      </c>
    </row>
    <row r="1281" spans="1:34">
      <c r="A1281" t="s">
        <v>5337</v>
      </c>
      <c r="B1281" s="5" t="str">
        <f>VLOOKUP(C1281,[1]Sheet1!$C$2:$D$4112,2,FALSE)</f>
        <v>intermediary metabolism and respiration</v>
      </c>
      <c r="C1281" t="s">
        <v>5340</v>
      </c>
      <c r="D1281" t="s">
        <v>5338</v>
      </c>
      <c r="E1281" t="s">
        <v>5339</v>
      </c>
      <c r="F1281">
        <v>23.033000000000001</v>
      </c>
      <c r="G1281">
        <v>61.2</v>
      </c>
      <c r="H1281">
        <v>24.914380000000001</v>
      </c>
      <c r="I1281">
        <v>23.19061</v>
      </c>
      <c r="J1281">
        <v>24.09901</v>
      </c>
      <c r="K1281">
        <v>25.075209999999998</v>
      </c>
      <c r="L1281">
        <v>22.794039999999999</v>
      </c>
      <c r="M1281">
        <v>25.550599999999999</v>
      </c>
      <c r="N1281">
        <v>24.255510000000001</v>
      </c>
      <c r="O1281">
        <v>24.518750000000001</v>
      </c>
      <c r="P1281">
        <v>24.906880000000001</v>
      </c>
      <c r="Q1281">
        <v>24.541029999999999</v>
      </c>
      <c r="R1281">
        <v>23.798079999999999</v>
      </c>
      <c r="S1281">
        <v>22.317689999999999</v>
      </c>
      <c r="T1281">
        <v>9</v>
      </c>
      <c r="U1281">
        <v>5</v>
      </c>
      <c r="V1281">
        <v>2</v>
      </c>
      <c r="W1281">
        <v>6</v>
      </c>
      <c r="X1281">
        <v>3</v>
      </c>
      <c r="Y1281">
        <v>9</v>
      </c>
      <c r="Z1281">
        <v>4</v>
      </c>
      <c r="AA1281">
        <v>2</v>
      </c>
      <c r="AB1281">
        <v>3</v>
      </c>
      <c r="AC1281">
        <v>4</v>
      </c>
      <c r="AD1281">
        <v>3</v>
      </c>
      <c r="AE1281">
        <v>7</v>
      </c>
      <c r="AF1281">
        <v>5</v>
      </c>
      <c r="AG1281">
        <v>0</v>
      </c>
      <c r="AH1281">
        <v>80.747</v>
      </c>
    </row>
    <row r="1282" spans="1:34">
      <c r="A1282" t="s">
        <v>5341</v>
      </c>
      <c r="B1282" s="5" t="str">
        <f>VLOOKUP(C1282,[1]Sheet1!$C$2:$D$4112,2,FALSE)</f>
        <v>intermediary metabolism and respiration</v>
      </c>
      <c r="C1282" t="s">
        <v>5344</v>
      </c>
      <c r="D1282" t="s">
        <v>5342</v>
      </c>
      <c r="E1282" t="s">
        <v>5343</v>
      </c>
      <c r="F1282">
        <v>34.320999999999998</v>
      </c>
      <c r="G1282">
        <v>73.900000000000006</v>
      </c>
      <c r="H1282">
        <v>28.097380000000001</v>
      </c>
      <c r="I1282">
        <v>27.23105</v>
      </c>
      <c r="J1282">
        <v>28.37555</v>
      </c>
      <c r="K1282">
        <v>28.068660000000001</v>
      </c>
      <c r="L1282">
        <v>28.68318</v>
      </c>
      <c r="M1282">
        <v>28.093859999999999</v>
      </c>
      <c r="N1282">
        <v>27.449950000000001</v>
      </c>
      <c r="O1282">
        <v>28.137609999999999</v>
      </c>
      <c r="P1282">
        <v>27.611190000000001</v>
      </c>
      <c r="Q1282">
        <v>28.664280000000002</v>
      </c>
      <c r="R1282">
        <v>28.0229</v>
      </c>
      <c r="S1282">
        <v>27.67633</v>
      </c>
      <c r="T1282">
        <v>17</v>
      </c>
      <c r="U1282">
        <v>16</v>
      </c>
      <c r="V1282">
        <v>10</v>
      </c>
      <c r="W1282">
        <v>15</v>
      </c>
      <c r="X1282">
        <v>15</v>
      </c>
      <c r="Y1282">
        <v>14</v>
      </c>
      <c r="Z1282">
        <v>17</v>
      </c>
      <c r="AA1282">
        <v>10</v>
      </c>
      <c r="AB1282">
        <v>12</v>
      </c>
      <c r="AC1282">
        <v>8</v>
      </c>
      <c r="AD1282">
        <v>8</v>
      </c>
      <c r="AE1282">
        <v>15</v>
      </c>
      <c r="AF1282">
        <v>15</v>
      </c>
      <c r="AG1282">
        <v>0</v>
      </c>
      <c r="AH1282">
        <v>323.31</v>
      </c>
    </row>
    <row r="1283" spans="1:34">
      <c r="A1283" t="s">
        <v>5345</v>
      </c>
      <c r="B1283" s="5" t="str">
        <f>VLOOKUP(C1283,[1]Sheet1!$C$2:$D$4112,2,FALSE)</f>
        <v>intermediary metabolism and respiration</v>
      </c>
      <c r="C1283" t="s">
        <v>5348</v>
      </c>
      <c r="D1283" t="s">
        <v>5346</v>
      </c>
      <c r="E1283" t="s">
        <v>5347</v>
      </c>
      <c r="F1283">
        <v>135.9</v>
      </c>
      <c r="G1283">
        <v>42.2</v>
      </c>
      <c r="H1283">
        <v>26.04928</v>
      </c>
      <c r="I1283">
        <v>25.277640000000002</v>
      </c>
      <c r="J1283">
        <v>25.843240000000002</v>
      </c>
      <c r="K1283">
        <v>26.384029999999999</v>
      </c>
      <c r="L1283">
        <v>24.37537</v>
      </c>
      <c r="M1283">
        <v>25.725280000000001</v>
      </c>
      <c r="N1283">
        <v>24.38007</v>
      </c>
      <c r="O1283">
        <v>26.04881</v>
      </c>
      <c r="P1283">
        <v>25.49531</v>
      </c>
      <c r="Q1283">
        <v>24.361650000000001</v>
      </c>
      <c r="R1283">
        <v>25.352959999999999</v>
      </c>
      <c r="S1283">
        <v>25.667660000000001</v>
      </c>
      <c r="T1283">
        <v>34</v>
      </c>
      <c r="U1283">
        <v>14</v>
      </c>
      <c r="V1283">
        <v>15</v>
      </c>
      <c r="W1283">
        <v>25</v>
      </c>
      <c r="X1283">
        <v>20</v>
      </c>
      <c r="Y1283">
        <v>18</v>
      </c>
      <c r="Z1283">
        <v>16</v>
      </c>
      <c r="AA1283">
        <v>5</v>
      </c>
      <c r="AB1283">
        <v>14</v>
      </c>
      <c r="AC1283">
        <v>9</v>
      </c>
      <c r="AD1283">
        <v>8</v>
      </c>
      <c r="AE1283">
        <v>21</v>
      </c>
      <c r="AF1283">
        <v>17</v>
      </c>
      <c r="AG1283">
        <v>0</v>
      </c>
      <c r="AH1283">
        <v>248.18</v>
      </c>
    </row>
    <row r="1284" spans="1:34">
      <c r="A1284" t="s">
        <v>5349</v>
      </c>
      <c r="B1284" s="5" t="str">
        <f>VLOOKUP(C1284,[1]Sheet1!$C$2:$D$4112,2,FALSE)</f>
        <v>information pathways</v>
      </c>
      <c r="C1284" t="s">
        <v>5352</v>
      </c>
      <c r="D1284" t="s">
        <v>5350</v>
      </c>
      <c r="E1284" t="s">
        <v>5351</v>
      </c>
      <c r="F1284">
        <v>59.709000000000003</v>
      </c>
      <c r="G1284">
        <v>21.8</v>
      </c>
      <c r="H1284">
        <v>18.556999999999999</v>
      </c>
      <c r="I1284">
        <v>22.686730000000001</v>
      </c>
      <c r="J1284">
        <v>18.123899999999999</v>
      </c>
      <c r="K1284">
        <v>20.427569999999999</v>
      </c>
      <c r="L1284">
        <v>19.279620000000001</v>
      </c>
      <c r="M1284">
        <v>21.37321</v>
      </c>
      <c r="N1284">
        <v>21.03436</v>
      </c>
      <c r="O1284">
        <v>21.156410000000001</v>
      </c>
      <c r="P1284">
        <v>18.823920000000001</v>
      </c>
      <c r="Q1284">
        <v>20.661100000000001</v>
      </c>
      <c r="R1284">
        <v>23.012460000000001</v>
      </c>
      <c r="S1284">
        <v>20.351109999999998</v>
      </c>
      <c r="T1284">
        <v>7</v>
      </c>
      <c r="U1284">
        <v>0</v>
      </c>
      <c r="V1284">
        <v>4</v>
      </c>
      <c r="W1284">
        <v>1</v>
      </c>
      <c r="X1284">
        <v>3</v>
      </c>
      <c r="Y1284">
        <v>5</v>
      </c>
      <c r="Z1284">
        <v>4</v>
      </c>
      <c r="AA1284">
        <v>2</v>
      </c>
      <c r="AB1284">
        <v>2</v>
      </c>
      <c r="AC1284">
        <v>1</v>
      </c>
      <c r="AD1284">
        <v>3</v>
      </c>
      <c r="AE1284">
        <v>6</v>
      </c>
      <c r="AF1284">
        <v>4</v>
      </c>
      <c r="AG1284">
        <v>0</v>
      </c>
      <c r="AH1284">
        <v>33.81</v>
      </c>
    </row>
    <row r="1285" spans="1:34">
      <c r="A1285" t="s">
        <v>5353</v>
      </c>
      <c r="B1285" s="5" t="str">
        <f>VLOOKUP(C1285,[1]Sheet1!$C$2:$D$4112,2,FALSE)</f>
        <v>information pathways</v>
      </c>
      <c r="C1285" t="s">
        <v>5356</v>
      </c>
      <c r="D1285" t="s">
        <v>5354</v>
      </c>
      <c r="E1285" t="s">
        <v>5355</v>
      </c>
      <c r="F1285">
        <v>8.7529000000000003</v>
      </c>
      <c r="G1285">
        <v>48.8</v>
      </c>
      <c r="H1285">
        <v>18.87481</v>
      </c>
      <c r="I1285">
        <v>19.524989999999999</v>
      </c>
      <c r="J1285">
        <v>19.787569999999999</v>
      </c>
      <c r="K1285">
        <v>18.246559999999999</v>
      </c>
      <c r="L1285">
        <v>20.330469999999998</v>
      </c>
      <c r="M1285">
        <v>20.86778</v>
      </c>
      <c r="N1285">
        <v>21.563179999999999</v>
      </c>
      <c r="O1285">
        <v>19.36561</v>
      </c>
      <c r="P1285">
        <v>20.369119999999999</v>
      </c>
      <c r="Q1285">
        <v>18.848240000000001</v>
      </c>
      <c r="R1285">
        <v>22.709230000000002</v>
      </c>
      <c r="S1285">
        <v>19.60453</v>
      </c>
      <c r="T1285">
        <v>2</v>
      </c>
      <c r="U1285">
        <v>2</v>
      </c>
      <c r="V1285">
        <v>1</v>
      </c>
      <c r="W1285">
        <v>2</v>
      </c>
      <c r="X1285">
        <v>1</v>
      </c>
      <c r="Y1285">
        <v>2</v>
      </c>
      <c r="Z1285">
        <v>2</v>
      </c>
      <c r="AA1285">
        <v>2</v>
      </c>
      <c r="AB1285">
        <v>0</v>
      </c>
      <c r="AC1285">
        <v>2</v>
      </c>
      <c r="AD1285">
        <v>0</v>
      </c>
      <c r="AE1285">
        <v>2</v>
      </c>
      <c r="AF1285">
        <v>2</v>
      </c>
      <c r="AG1285">
        <v>0</v>
      </c>
      <c r="AH1285">
        <v>41.264000000000003</v>
      </c>
    </row>
    <row r="1286" spans="1:34">
      <c r="A1286" t="s">
        <v>5357</v>
      </c>
      <c r="B1286" s="5" t="str">
        <f>VLOOKUP(C1286,[1]Sheet1!$C$2:$D$4112,2,FALSE)</f>
        <v>information pathways</v>
      </c>
      <c r="C1286" t="s">
        <v>5360</v>
      </c>
      <c r="D1286" t="s">
        <v>5358</v>
      </c>
      <c r="E1286" t="s">
        <v>5359</v>
      </c>
      <c r="F1286">
        <v>39.036000000000001</v>
      </c>
      <c r="G1286">
        <v>48.2</v>
      </c>
      <c r="H1286">
        <v>20.779810000000001</v>
      </c>
      <c r="I1286">
        <v>21.799389999999999</v>
      </c>
      <c r="J1286">
        <v>20.891490000000001</v>
      </c>
      <c r="K1286">
        <v>22.25845</v>
      </c>
      <c r="L1286">
        <v>21.90551</v>
      </c>
      <c r="M1286">
        <v>20.926870000000001</v>
      </c>
      <c r="N1286">
        <v>23.76567</v>
      </c>
      <c r="O1286">
        <v>22.22597</v>
      </c>
      <c r="P1286">
        <v>22.382899999999999</v>
      </c>
      <c r="Q1286">
        <v>21.732309999999998</v>
      </c>
      <c r="R1286">
        <v>22.29317</v>
      </c>
      <c r="S1286">
        <v>23.250060000000001</v>
      </c>
      <c r="T1286">
        <v>9</v>
      </c>
      <c r="U1286">
        <v>2</v>
      </c>
      <c r="V1286">
        <v>2</v>
      </c>
      <c r="W1286">
        <v>4</v>
      </c>
      <c r="X1286">
        <v>3</v>
      </c>
      <c r="Y1286">
        <v>6</v>
      </c>
      <c r="Z1286">
        <v>3</v>
      </c>
      <c r="AA1286">
        <v>2</v>
      </c>
      <c r="AB1286">
        <v>4</v>
      </c>
      <c r="AC1286">
        <v>2</v>
      </c>
      <c r="AD1286">
        <v>3</v>
      </c>
      <c r="AE1286">
        <v>9</v>
      </c>
      <c r="AF1286">
        <v>4</v>
      </c>
      <c r="AG1286">
        <v>0</v>
      </c>
      <c r="AH1286">
        <v>110.58</v>
      </c>
    </row>
    <row r="1287" spans="1:34">
      <c r="A1287" t="s">
        <v>5361</v>
      </c>
      <c r="B1287" s="5" t="str">
        <f>VLOOKUP(C1287,[1]Sheet1!$C$2:$D$4112,2,FALSE)</f>
        <v>intermediary metabolism and respiration</v>
      </c>
      <c r="C1287" t="s">
        <v>5364</v>
      </c>
      <c r="D1287" t="s">
        <v>5362</v>
      </c>
      <c r="E1287" t="s">
        <v>5363</v>
      </c>
      <c r="F1287">
        <v>8.0554000000000006</v>
      </c>
      <c r="G1287">
        <v>59.3</v>
      </c>
      <c r="H1287">
        <v>26.034040000000001</v>
      </c>
      <c r="I1287">
        <v>24.352930000000001</v>
      </c>
      <c r="J1287">
        <v>24.146629999999998</v>
      </c>
      <c r="K1287">
        <v>24.436</v>
      </c>
      <c r="L1287">
        <v>18.741610000000001</v>
      </c>
      <c r="M1287">
        <v>21.91178</v>
      </c>
      <c r="N1287">
        <v>23.924340000000001</v>
      </c>
      <c r="O1287">
        <v>19.300360000000001</v>
      </c>
      <c r="P1287">
        <v>24.342659999999999</v>
      </c>
      <c r="Q1287">
        <v>24.881239999999998</v>
      </c>
      <c r="R1287">
        <v>21.58334</v>
      </c>
      <c r="S1287">
        <v>24.82104</v>
      </c>
      <c r="T1287">
        <v>2</v>
      </c>
      <c r="U1287">
        <v>2</v>
      </c>
      <c r="V1287">
        <v>2</v>
      </c>
      <c r="W1287">
        <v>2</v>
      </c>
      <c r="X1287">
        <v>2</v>
      </c>
      <c r="Y1287">
        <v>0</v>
      </c>
      <c r="Z1287">
        <v>1</v>
      </c>
      <c r="AA1287">
        <v>1</v>
      </c>
      <c r="AB1287">
        <v>0</v>
      </c>
      <c r="AC1287">
        <v>2</v>
      </c>
      <c r="AD1287">
        <v>1</v>
      </c>
      <c r="AE1287">
        <v>1</v>
      </c>
      <c r="AF1287">
        <v>2</v>
      </c>
      <c r="AG1287">
        <v>0</v>
      </c>
      <c r="AH1287">
        <v>13.119</v>
      </c>
    </row>
    <row r="1288" spans="1:34">
      <c r="A1288" t="s">
        <v>5365</v>
      </c>
      <c r="B1288" s="5" t="str">
        <f>VLOOKUP(C1288,[1]Sheet1!$C$2:$D$4112,2,FALSE)</f>
        <v>intermediary metabolism and respiration</v>
      </c>
      <c r="C1288" t="s">
        <v>5368</v>
      </c>
      <c r="D1288" t="s">
        <v>5366</v>
      </c>
      <c r="E1288" t="s">
        <v>5367</v>
      </c>
      <c r="F1288">
        <v>18.324999999999999</v>
      </c>
      <c r="G1288">
        <v>36.799999999999997</v>
      </c>
      <c r="H1288">
        <v>19.333310000000001</v>
      </c>
      <c r="I1288">
        <v>20.01136</v>
      </c>
      <c r="J1288">
        <v>18.892790000000002</v>
      </c>
      <c r="K1288">
        <v>20.4495</v>
      </c>
      <c r="L1288">
        <v>21.284549999999999</v>
      </c>
      <c r="M1288">
        <v>19.844999999999999</v>
      </c>
      <c r="N1288">
        <v>18.886009999999999</v>
      </c>
      <c r="O1288">
        <v>20.81878</v>
      </c>
      <c r="P1288">
        <v>18.266300000000001</v>
      </c>
      <c r="Q1288">
        <v>20.057469999999999</v>
      </c>
      <c r="R1288">
        <v>20.048200000000001</v>
      </c>
      <c r="S1288">
        <v>20.883009999999999</v>
      </c>
      <c r="T1288">
        <v>4</v>
      </c>
      <c r="U1288">
        <v>2</v>
      </c>
      <c r="V1288">
        <v>1</v>
      </c>
      <c r="W1288">
        <v>4</v>
      </c>
      <c r="X1288">
        <v>3</v>
      </c>
      <c r="Y1288">
        <v>4</v>
      </c>
      <c r="Z1288">
        <v>4</v>
      </c>
      <c r="AA1288">
        <v>1</v>
      </c>
      <c r="AB1288">
        <v>2</v>
      </c>
      <c r="AC1288">
        <v>1</v>
      </c>
      <c r="AD1288">
        <v>1</v>
      </c>
      <c r="AE1288">
        <v>4</v>
      </c>
      <c r="AF1288">
        <v>3</v>
      </c>
      <c r="AG1288">
        <v>0</v>
      </c>
      <c r="AH1288">
        <v>31.875</v>
      </c>
    </row>
    <row r="1289" spans="1:34">
      <c r="A1289" t="s">
        <v>5369</v>
      </c>
      <c r="B1289" s="5" t="str">
        <f>VLOOKUP(C1289,[1]Sheet1!$C$2:$D$4112,2,FALSE)</f>
        <v>intermediary metabolism and respiration</v>
      </c>
      <c r="C1289" t="s">
        <v>5372</v>
      </c>
      <c r="D1289" t="s">
        <v>5370</v>
      </c>
      <c r="E1289" t="s">
        <v>5371</v>
      </c>
      <c r="F1289">
        <v>48.805</v>
      </c>
      <c r="G1289">
        <v>46.2</v>
      </c>
      <c r="H1289">
        <v>25.473140000000001</v>
      </c>
      <c r="I1289">
        <v>26.444299999999998</v>
      </c>
      <c r="J1289">
        <v>26.486509999999999</v>
      </c>
      <c r="K1289">
        <v>24.740880000000001</v>
      </c>
      <c r="L1289">
        <v>26.554939999999998</v>
      </c>
      <c r="M1289">
        <v>25.123919999999998</v>
      </c>
      <c r="N1289">
        <v>26.711749999999999</v>
      </c>
      <c r="O1289">
        <v>25.04543</v>
      </c>
      <c r="P1289">
        <v>26.127330000000001</v>
      </c>
      <c r="Q1289">
        <v>25.448429999999998</v>
      </c>
      <c r="R1289">
        <v>25.631979999999999</v>
      </c>
      <c r="S1289">
        <v>25.36966</v>
      </c>
      <c r="T1289">
        <v>13</v>
      </c>
      <c r="U1289">
        <v>8</v>
      </c>
      <c r="V1289">
        <v>6</v>
      </c>
      <c r="W1289">
        <v>8</v>
      </c>
      <c r="X1289">
        <v>9</v>
      </c>
      <c r="Y1289">
        <v>10</v>
      </c>
      <c r="Z1289">
        <v>8</v>
      </c>
      <c r="AA1289">
        <v>3</v>
      </c>
      <c r="AB1289">
        <v>4</v>
      </c>
      <c r="AC1289">
        <v>7</v>
      </c>
      <c r="AD1289">
        <v>4</v>
      </c>
      <c r="AE1289">
        <v>10</v>
      </c>
      <c r="AF1289">
        <v>10</v>
      </c>
      <c r="AG1289">
        <v>0</v>
      </c>
      <c r="AH1289">
        <v>267.87</v>
      </c>
    </row>
    <row r="1290" spans="1:34">
      <c r="A1290" t="s">
        <v>5373</v>
      </c>
      <c r="B1290" s="5" t="str">
        <f>VLOOKUP(C1290,[1]Sheet1!$C$2:$D$4112,2,FALSE)</f>
        <v>intermediary metabolism and respiration</v>
      </c>
      <c r="C1290" t="s">
        <v>5376</v>
      </c>
      <c r="D1290" t="s">
        <v>5374</v>
      </c>
      <c r="E1290" t="s">
        <v>5375</v>
      </c>
      <c r="F1290">
        <v>59.287999999999997</v>
      </c>
      <c r="G1290">
        <v>65.400000000000006</v>
      </c>
      <c r="H1290">
        <v>24.27469</v>
      </c>
      <c r="I1290">
        <v>24.415839999999999</v>
      </c>
      <c r="J1290">
        <v>24.799119999999998</v>
      </c>
      <c r="K1290">
        <v>25.25911</v>
      </c>
      <c r="L1290">
        <v>26.014970000000002</v>
      </c>
      <c r="M1290">
        <v>24.38653</v>
      </c>
      <c r="N1290">
        <v>23.894860000000001</v>
      </c>
      <c r="O1290">
        <v>24.526240000000001</v>
      </c>
      <c r="P1290">
        <v>24.64152</v>
      </c>
      <c r="Q1290">
        <v>24.84158</v>
      </c>
      <c r="R1290">
        <v>25.520040000000002</v>
      </c>
      <c r="S1290">
        <v>26.254829999999998</v>
      </c>
      <c r="T1290">
        <v>24</v>
      </c>
      <c r="U1290">
        <v>17</v>
      </c>
      <c r="V1290">
        <v>16</v>
      </c>
      <c r="W1290">
        <v>19</v>
      </c>
      <c r="X1290">
        <v>18</v>
      </c>
      <c r="Y1290">
        <v>23</v>
      </c>
      <c r="Z1290">
        <v>15</v>
      </c>
      <c r="AA1290">
        <v>11</v>
      </c>
      <c r="AB1290">
        <v>10</v>
      </c>
      <c r="AC1290">
        <v>13</v>
      </c>
      <c r="AD1290">
        <v>7</v>
      </c>
      <c r="AE1290">
        <v>18</v>
      </c>
      <c r="AF1290">
        <v>15</v>
      </c>
      <c r="AG1290">
        <v>0</v>
      </c>
      <c r="AH1290">
        <v>271.32</v>
      </c>
    </row>
    <row r="1291" spans="1:34">
      <c r="A1291" t="s">
        <v>5377</v>
      </c>
      <c r="B1291" s="5" t="str">
        <f>VLOOKUP(C1291,[1]Sheet1!$C$2:$D$4112,2,FALSE)</f>
        <v>intermediary metabolism and respiration</v>
      </c>
      <c r="C1291" t="s">
        <v>5380</v>
      </c>
      <c r="D1291" t="s">
        <v>5378</v>
      </c>
      <c r="E1291" t="s">
        <v>5379</v>
      </c>
      <c r="F1291">
        <v>33.89</v>
      </c>
      <c r="G1291">
        <v>52.1</v>
      </c>
      <c r="H1291">
        <v>21.952120000000001</v>
      </c>
      <c r="I1291">
        <v>22.626850000000001</v>
      </c>
      <c r="J1291">
        <v>22.282689999999999</v>
      </c>
      <c r="K1291">
        <v>24.006329999999998</v>
      </c>
      <c r="L1291">
        <v>22.504460000000002</v>
      </c>
      <c r="M1291">
        <v>22.184349999999998</v>
      </c>
      <c r="N1291">
        <v>22.103290000000001</v>
      </c>
      <c r="O1291">
        <v>23.000430000000001</v>
      </c>
      <c r="P1291">
        <v>22.616679999999999</v>
      </c>
      <c r="Q1291">
        <v>21.84299</v>
      </c>
      <c r="R1291">
        <v>24.155840000000001</v>
      </c>
      <c r="S1291">
        <v>21.802389999999999</v>
      </c>
      <c r="T1291">
        <v>12</v>
      </c>
      <c r="U1291">
        <v>6</v>
      </c>
      <c r="V1291">
        <v>5</v>
      </c>
      <c r="W1291">
        <v>6</v>
      </c>
      <c r="X1291">
        <v>8</v>
      </c>
      <c r="Y1291">
        <v>12</v>
      </c>
      <c r="Z1291">
        <v>8</v>
      </c>
      <c r="AA1291">
        <v>3</v>
      </c>
      <c r="AB1291">
        <v>6</v>
      </c>
      <c r="AC1291">
        <v>5</v>
      </c>
      <c r="AD1291">
        <v>4</v>
      </c>
      <c r="AE1291">
        <v>12</v>
      </c>
      <c r="AF1291">
        <v>6</v>
      </c>
      <c r="AG1291">
        <v>0</v>
      </c>
      <c r="AH1291">
        <v>76.802000000000007</v>
      </c>
    </row>
    <row r="1292" spans="1:34">
      <c r="A1292" t="s">
        <v>5381</v>
      </c>
      <c r="B1292" s="5" t="str">
        <f>VLOOKUP(C1292,[1]Sheet1!$C$2:$D$4112,2,FALSE)</f>
        <v>intermediary metabolism and respiration</v>
      </c>
      <c r="C1292" t="s">
        <v>5384</v>
      </c>
      <c r="D1292" t="s">
        <v>5382</v>
      </c>
      <c r="E1292" t="s">
        <v>5383</v>
      </c>
      <c r="F1292">
        <v>53.094000000000001</v>
      </c>
      <c r="G1292">
        <v>77.2</v>
      </c>
      <c r="H1292">
        <v>27.54598</v>
      </c>
      <c r="I1292">
        <v>28.230270000000001</v>
      </c>
      <c r="J1292">
        <v>28.04495</v>
      </c>
      <c r="K1292">
        <v>26.993020000000001</v>
      </c>
      <c r="L1292">
        <v>28.659590000000001</v>
      </c>
      <c r="M1292">
        <v>28.601199999999999</v>
      </c>
      <c r="N1292">
        <v>27.735890000000001</v>
      </c>
      <c r="O1292">
        <v>27.16433</v>
      </c>
      <c r="P1292">
        <v>27.846550000000001</v>
      </c>
      <c r="Q1292">
        <v>27.618279999999999</v>
      </c>
      <c r="R1292">
        <v>29.333259999999999</v>
      </c>
      <c r="S1292">
        <v>28.41478</v>
      </c>
      <c r="T1292">
        <v>25</v>
      </c>
      <c r="U1292">
        <v>21</v>
      </c>
      <c r="V1292">
        <v>16</v>
      </c>
      <c r="W1292">
        <v>21</v>
      </c>
      <c r="X1292">
        <v>14</v>
      </c>
      <c r="Y1292">
        <v>22</v>
      </c>
      <c r="Z1292">
        <v>23</v>
      </c>
      <c r="AA1292">
        <v>15</v>
      </c>
      <c r="AB1292">
        <v>15</v>
      </c>
      <c r="AC1292">
        <v>18</v>
      </c>
      <c r="AD1292">
        <v>12</v>
      </c>
      <c r="AE1292">
        <v>25</v>
      </c>
      <c r="AF1292">
        <v>22</v>
      </c>
      <c r="AG1292">
        <v>0</v>
      </c>
      <c r="AH1292">
        <v>323.31</v>
      </c>
    </row>
    <row r="1293" spans="1:34">
      <c r="A1293" t="s">
        <v>5385</v>
      </c>
      <c r="B1293" s="5" t="str">
        <f>VLOOKUP(C1293,[1]Sheet1!$C$2:$D$4112,2,FALSE)</f>
        <v>intermediary metabolism and respiration</v>
      </c>
      <c r="C1293" t="s">
        <v>5388</v>
      </c>
      <c r="D1293" t="s">
        <v>5386</v>
      </c>
      <c r="E1293" t="s">
        <v>5387</v>
      </c>
      <c r="F1293">
        <v>13.135</v>
      </c>
      <c r="G1293">
        <v>66.099999999999994</v>
      </c>
      <c r="H1293">
        <v>19.49588</v>
      </c>
      <c r="I1293">
        <v>20.433900000000001</v>
      </c>
      <c r="J1293">
        <v>19.88278</v>
      </c>
      <c r="K1293">
        <v>19.40127</v>
      </c>
      <c r="L1293">
        <v>22.901499999999999</v>
      </c>
      <c r="M1293">
        <v>20.331009999999999</v>
      </c>
      <c r="N1293">
        <v>19.434200000000001</v>
      </c>
      <c r="O1293">
        <v>19.084040000000002</v>
      </c>
      <c r="P1293">
        <v>20.251760000000001</v>
      </c>
      <c r="Q1293">
        <v>20.271070000000002</v>
      </c>
      <c r="R1293">
        <v>22.112290000000002</v>
      </c>
      <c r="S1293">
        <v>21.597549999999998</v>
      </c>
      <c r="T1293">
        <v>5</v>
      </c>
      <c r="U1293">
        <v>1</v>
      </c>
      <c r="V1293">
        <v>2</v>
      </c>
      <c r="W1293">
        <v>3</v>
      </c>
      <c r="X1293">
        <v>3</v>
      </c>
      <c r="Y1293">
        <v>4</v>
      </c>
      <c r="Z1293">
        <v>2</v>
      </c>
      <c r="AA1293">
        <v>1</v>
      </c>
      <c r="AB1293">
        <v>2</v>
      </c>
      <c r="AC1293">
        <v>4</v>
      </c>
      <c r="AD1293">
        <v>1</v>
      </c>
      <c r="AE1293">
        <v>5</v>
      </c>
      <c r="AF1293">
        <v>3</v>
      </c>
      <c r="AG1293">
        <v>0</v>
      </c>
      <c r="AH1293">
        <v>37.139000000000003</v>
      </c>
    </row>
    <row r="1294" spans="1:34">
      <c r="A1294" t="s">
        <v>5389</v>
      </c>
      <c r="B1294" s="5" t="str">
        <f>VLOOKUP(C1294,[1]Sheet1!$C$2:$D$4112,2,FALSE)</f>
        <v>intermediary metabolism and respiration</v>
      </c>
      <c r="C1294" t="s">
        <v>5392</v>
      </c>
      <c r="D1294" t="s">
        <v>5390</v>
      </c>
      <c r="E1294" t="s">
        <v>5391</v>
      </c>
      <c r="F1294">
        <v>81.67</v>
      </c>
      <c r="G1294">
        <v>34.5</v>
      </c>
      <c r="H1294">
        <v>24.830259999999999</v>
      </c>
      <c r="I1294">
        <v>24.206800000000001</v>
      </c>
      <c r="J1294">
        <v>24.86788</v>
      </c>
      <c r="K1294">
        <v>24.994990000000001</v>
      </c>
      <c r="L1294">
        <v>20.823530000000002</v>
      </c>
      <c r="M1294">
        <v>24.838509999999999</v>
      </c>
      <c r="N1294">
        <v>23.420079999999999</v>
      </c>
      <c r="O1294">
        <v>23.311610000000002</v>
      </c>
      <c r="P1294">
        <v>24.185559999999999</v>
      </c>
      <c r="Q1294">
        <v>23.497769999999999</v>
      </c>
      <c r="R1294">
        <v>25.39339</v>
      </c>
      <c r="S1294">
        <v>23.170909999999999</v>
      </c>
      <c r="T1294">
        <v>14</v>
      </c>
      <c r="U1294">
        <v>6</v>
      </c>
      <c r="V1294">
        <v>5</v>
      </c>
      <c r="W1294">
        <v>10</v>
      </c>
      <c r="X1294">
        <v>9</v>
      </c>
      <c r="Y1294">
        <v>3</v>
      </c>
      <c r="Z1294">
        <v>9</v>
      </c>
      <c r="AA1294">
        <v>5</v>
      </c>
      <c r="AB1294">
        <v>6</v>
      </c>
      <c r="AC1294">
        <v>6</v>
      </c>
      <c r="AD1294">
        <v>4</v>
      </c>
      <c r="AE1294">
        <v>12</v>
      </c>
      <c r="AF1294">
        <v>4</v>
      </c>
      <c r="AG1294">
        <v>0</v>
      </c>
      <c r="AH1294">
        <v>92.513999999999996</v>
      </c>
    </row>
    <row r="1295" spans="1:34">
      <c r="A1295" t="s">
        <v>5393</v>
      </c>
      <c r="B1295" s="5" t="str">
        <f>VLOOKUP(C1295,[1]Sheet1!$C$2:$D$4112,2,FALSE)</f>
        <v>cell wall and cell processes</v>
      </c>
      <c r="C1295" t="s">
        <v>5396</v>
      </c>
      <c r="D1295" t="s">
        <v>5394</v>
      </c>
      <c r="E1295" t="s">
        <v>5395</v>
      </c>
      <c r="F1295">
        <v>28.599</v>
      </c>
      <c r="G1295">
        <v>29.2</v>
      </c>
      <c r="H1295">
        <v>18.382210000000001</v>
      </c>
      <c r="I1295">
        <v>18.822679999999998</v>
      </c>
      <c r="J1295">
        <v>17.917999999999999</v>
      </c>
      <c r="K1295">
        <v>21.281839999999999</v>
      </c>
      <c r="L1295">
        <v>19.25562</v>
      </c>
      <c r="M1295">
        <v>21.693529999999999</v>
      </c>
      <c r="N1295">
        <v>20.539010000000001</v>
      </c>
      <c r="O1295">
        <v>19.726400000000002</v>
      </c>
      <c r="P1295">
        <v>18.420179999999998</v>
      </c>
      <c r="Q1295">
        <v>19.239260000000002</v>
      </c>
      <c r="R1295">
        <v>20.609459999999999</v>
      </c>
      <c r="S1295">
        <v>19.560970000000001</v>
      </c>
      <c r="T1295">
        <v>5</v>
      </c>
      <c r="U1295">
        <v>0</v>
      </c>
      <c r="V1295">
        <v>1</v>
      </c>
      <c r="W1295">
        <v>1</v>
      </c>
      <c r="X1295">
        <v>1</v>
      </c>
      <c r="Y1295">
        <v>4</v>
      </c>
      <c r="Z1295">
        <v>3</v>
      </c>
      <c r="AA1295">
        <v>0</v>
      </c>
      <c r="AB1295">
        <v>1</v>
      </c>
      <c r="AC1295">
        <v>0</v>
      </c>
      <c r="AD1295">
        <v>1</v>
      </c>
      <c r="AE1295">
        <v>5</v>
      </c>
      <c r="AF1295">
        <v>0</v>
      </c>
      <c r="AG1295">
        <v>0</v>
      </c>
      <c r="AH1295">
        <v>18.27</v>
      </c>
    </row>
    <row r="1296" spans="1:34">
      <c r="A1296" t="s">
        <v>5397</v>
      </c>
      <c r="B1296" s="5" t="str">
        <f>VLOOKUP(C1296,[1]Sheet1!$C$2:$D$4112,2,FALSE)</f>
        <v>information pathways</v>
      </c>
      <c r="C1296" t="s">
        <v>5400</v>
      </c>
      <c r="D1296" t="s">
        <v>5398</v>
      </c>
      <c r="E1296" t="s">
        <v>5399</v>
      </c>
      <c r="F1296">
        <v>27.350999999999999</v>
      </c>
      <c r="G1296">
        <v>37.799999999999997</v>
      </c>
      <c r="H1296">
        <v>22.85098</v>
      </c>
      <c r="I1296">
        <v>21.795310000000001</v>
      </c>
      <c r="J1296">
        <v>22.47766</v>
      </c>
      <c r="K1296">
        <v>23.02347</v>
      </c>
      <c r="L1296">
        <v>17.313009999999998</v>
      </c>
      <c r="M1296">
        <v>22.838000000000001</v>
      </c>
      <c r="N1296">
        <v>21.10783</v>
      </c>
      <c r="O1296">
        <v>23.43046</v>
      </c>
      <c r="P1296">
        <v>22.417100000000001</v>
      </c>
      <c r="Q1296">
        <v>23.088049999999999</v>
      </c>
      <c r="R1296">
        <v>21.5566</v>
      </c>
      <c r="S1296">
        <v>20.558800000000002</v>
      </c>
      <c r="T1296">
        <v>5</v>
      </c>
      <c r="U1296">
        <v>3</v>
      </c>
      <c r="V1296">
        <v>3</v>
      </c>
      <c r="W1296">
        <v>4</v>
      </c>
      <c r="X1296">
        <v>2</v>
      </c>
      <c r="Y1296">
        <v>1</v>
      </c>
      <c r="Z1296">
        <v>4</v>
      </c>
      <c r="AA1296">
        <v>2</v>
      </c>
      <c r="AB1296">
        <v>2</v>
      </c>
      <c r="AC1296">
        <v>3</v>
      </c>
      <c r="AD1296">
        <v>2</v>
      </c>
      <c r="AE1296">
        <v>5</v>
      </c>
      <c r="AF1296">
        <v>4</v>
      </c>
      <c r="AG1296">
        <v>0</v>
      </c>
      <c r="AH1296">
        <v>139.21</v>
      </c>
    </row>
    <row r="1297" spans="1:34">
      <c r="A1297" t="s">
        <v>5401</v>
      </c>
      <c r="B1297" s="5" t="str">
        <f>VLOOKUP(C1297,[1]Sheet1!$C$2:$D$4112,2,FALSE)</f>
        <v>Regulatory proteins</v>
      </c>
      <c r="C1297" t="s">
        <v>5404</v>
      </c>
      <c r="D1297" t="s">
        <v>5402</v>
      </c>
      <c r="E1297" t="s">
        <v>5403</v>
      </c>
      <c r="F1297">
        <v>20.626000000000001</v>
      </c>
      <c r="G1297">
        <v>33.200000000000003</v>
      </c>
      <c r="H1297">
        <v>20.945209999999999</v>
      </c>
      <c r="I1297">
        <v>20.871849999999998</v>
      </c>
      <c r="J1297">
        <v>21.93984</v>
      </c>
      <c r="K1297">
        <v>21.580719999999999</v>
      </c>
      <c r="L1297">
        <v>21.915500000000002</v>
      </c>
      <c r="M1297">
        <v>22.1676</v>
      </c>
      <c r="N1297">
        <v>21.653469999999999</v>
      </c>
      <c r="O1297">
        <v>21.483599999999999</v>
      </c>
      <c r="P1297">
        <v>20.991820000000001</v>
      </c>
      <c r="Q1297">
        <v>21.822990000000001</v>
      </c>
      <c r="R1297">
        <v>20.817299999999999</v>
      </c>
      <c r="S1297">
        <v>19.362069999999999</v>
      </c>
      <c r="T1297">
        <v>5</v>
      </c>
      <c r="U1297">
        <v>2</v>
      </c>
      <c r="V1297">
        <v>2</v>
      </c>
      <c r="W1297">
        <v>3</v>
      </c>
      <c r="X1297">
        <v>3</v>
      </c>
      <c r="Y1297">
        <v>3</v>
      </c>
      <c r="Z1297">
        <v>2</v>
      </c>
      <c r="AA1297">
        <v>2</v>
      </c>
      <c r="AB1297">
        <v>3</v>
      </c>
      <c r="AC1297">
        <v>2</v>
      </c>
      <c r="AD1297">
        <v>2</v>
      </c>
      <c r="AE1297">
        <v>2</v>
      </c>
      <c r="AF1297">
        <v>3</v>
      </c>
      <c r="AG1297">
        <v>0</v>
      </c>
      <c r="AH1297">
        <v>46.307000000000002</v>
      </c>
    </row>
    <row r="1298" spans="1:34">
      <c r="A1298" t="s">
        <v>5405</v>
      </c>
      <c r="B1298" s="5" t="str">
        <f>VLOOKUP(C1298,[1]Sheet1!$C$2:$D$4112,2,FALSE)</f>
        <v>intermediary metabolism and respiration</v>
      </c>
      <c r="C1298" t="s">
        <v>5408</v>
      </c>
      <c r="D1298" t="s">
        <v>5406</v>
      </c>
      <c r="E1298" t="s">
        <v>5407</v>
      </c>
      <c r="F1298">
        <v>33.817999999999998</v>
      </c>
      <c r="G1298">
        <v>16</v>
      </c>
      <c r="H1298">
        <v>18.64592</v>
      </c>
      <c r="I1298">
        <v>20.001539999999999</v>
      </c>
      <c r="J1298">
        <v>19.315239999999999</v>
      </c>
      <c r="K1298">
        <v>17.709340000000001</v>
      </c>
      <c r="L1298">
        <v>17.822489999999998</v>
      </c>
      <c r="M1298">
        <v>17.609059999999999</v>
      </c>
      <c r="N1298">
        <v>19.606089999999998</v>
      </c>
      <c r="O1298">
        <v>18.48986</v>
      </c>
      <c r="P1298">
        <v>18.41639</v>
      </c>
      <c r="Q1298">
        <v>19.45363</v>
      </c>
      <c r="R1298">
        <v>19.098569999999999</v>
      </c>
      <c r="S1298">
        <v>18.683350000000001</v>
      </c>
      <c r="T1298">
        <v>4</v>
      </c>
      <c r="U1298">
        <v>1</v>
      </c>
      <c r="V1298">
        <v>0</v>
      </c>
      <c r="W1298">
        <v>1</v>
      </c>
      <c r="X1298">
        <v>2</v>
      </c>
      <c r="Y1298">
        <v>2</v>
      </c>
      <c r="Z1298">
        <v>1</v>
      </c>
      <c r="AA1298">
        <v>0</v>
      </c>
      <c r="AB1298">
        <v>2</v>
      </c>
      <c r="AC1298">
        <v>0</v>
      </c>
      <c r="AD1298">
        <v>0</v>
      </c>
      <c r="AE1298">
        <v>2</v>
      </c>
      <c r="AF1298">
        <v>1</v>
      </c>
      <c r="AG1298">
        <v>0</v>
      </c>
      <c r="AH1298">
        <v>12.032999999999999</v>
      </c>
    </row>
    <row r="1299" spans="1:34">
      <c r="A1299" t="s">
        <v>5409</v>
      </c>
      <c r="B1299" s="5" t="str">
        <f>VLOOKUP(C1299,[1]Sheet1!$C$2:$D$4112,2,FALSE)</f>
        <v>information pathways</v>
      </c>
      <c r="C1299" t="s">
        <v>5412</v>
      </c>
      <c r="D1299" t="s">
        <v>5410</v>
      </c>
      <c r="E1299" t="s">
        <v>5411</v>
      </c>
      <c r="F1299">
        <v>11.842000000000001</v>
      </c>
      <c r="G1299">
        <v>92.7</v>
      </c>
      <c r="H1299">
        <v>26.33577</v>
      </c>
      <c r="I1299">
        <v>27.519159999999999</v>
      </c>
      <c r="J1299">
        <v>27.62003</v>
      </c>
      <c r="K1299">
        <v>26.092949999999998</v>
      </c>
      <c r="L1299">
        <v>27.945810000000002</v>
      </c>
      <c r="M1299">
        <v>28.056149999999999</v>
      </c>
      <c r="N1299">
        <v>27.84254</v>
      </c>
      <c r="O1299">
        <v>24.796250000000001</v>
      </c>
      <c r="P1299">
        <v>27.54363</v>
      </c>
      <c r="Q1299">
        <v>25.691279999999999</v>
      </c>
      <c r="R1299">
        <v>26.923200000000001</v>
      </c>
      <c r="S1299">
        <v>26.084969999999998</v>
      </c>
      <c r="T1299">
        <v>6</v>
      </c>
      <c r="U1299">
        <v>6</v>
      </c>
      <c r="V1299">
        <v>6</v>
      </c>
      <c r="W1299">
        <v>5</v>
      </c>
      <c r="X1299">
        <v>4</v>
      </c>
      <c r="Y1299">
        <v>5</v>
      </c>
      <c r="Z1299">
        <v>4</v>
      </c>
      <c r="AA1299">
        <v>5</v>
      </c>
      <c r="AB1299">
        <v>6</v>
      </c>
      <c r="AC1299">
        <v>5</v>
      </c>
      <c r="AD1299">
        <v>5</v>
      </c>
      <c r="AE1299">
        <v>5</v>
      </c>
      <c r="AF1299">
        <v>5</v>
      </c>
      <c r="AG1299">
        <v>0</v>
      </c>
      <c r="AH1299">
        <v>96.046000000000006</v>
      </c>
    </row>
    <row r="1300" spans="1:34">
      <c r="A1300" t="s">
        <v>5413</v>
      </c>
      <c r="B1300" s="5" t="str">
        <f>VLOOKUP(C1300,[1]Sheet1!$C$2:$D$4112,2,FALSE)</f>
        <v>intermediary metabolism and respiration</v>
      </c>
      <c r="C1300" t="s">
        <v>5416</v>
      </c>
      <c r="D1300" t="s">
        <v>5414</v>
      </c>
      <c r="E1300" t="s">
        <v>5415</v>
      </c>
      <c r="F1300">
        <v>43.018000000000001</v>
      </c>
      <c r="G1300">
        <v>81.900000000000006</v>
      </c>
      <c r="H1300">
        <v>27.236540000000002</v>
      </c>
      <c r="I1300">
        <v>26.85792</v>
      </c>
      <c r="J1300">
        <v>26.8642</v>
      </c>
      <c r="K1300">
        <v>26.63907</v>
      </c>
      <c r="L1300">
        <v>27.983000000000001</v>
      </c>
      <c r="M1300">
        <v>26.81127</v>
      </c>
      <c r="N1300">
        <v>26.562529999999999</v>
      </c>
      <c r="O1300">
        <v>26.059660000000001</v>
      </c>
      <c r="P1300">
        <v>26.305969999999999</v>
      </c>
      <c r="Q1300">
        <v>26.930779999999999</v>
      </c>
      <c r="R1300">
        <v>28.44482</v>
      </c>
      <c r="S1300">
        <v>27.52589</v>
      </c>
      <c r="T1300">
        <v>21</v>
      </c>
      <c r="U1300">
        <v>16</v>
      </c>
      <c r="V1300">
        <v>14</v>
      </c>
      <c r="W1300">
        <v>20</v>
      </c>
      <c r="X1300">
        <v>15</v>
      </c>
      <c r="Y1300">
        <v>18</v>
      </c>
      <c r="Z1300">
        <v>18</v>
      </c>
      <c r="AA1300">
        <v>16</v>
      </c>
      <c r="AB1300">
        <v>15</v>
      </c>
      <c r="AC1300">
        <v>17</v>
      </c>
      <c r="AD1300">
        <v>9</v>
      </c>
      <c r="AE1300">
        <v>21</v>
      </c>
      <c r="AF1300">
        <v>21</v>
      </c>
      <c r="AG1300">
        <v>0</v>
      </c>
      <c r="AH1300">
        <v>323.31</v>
      </c>
    </row>
    <row r="1301" spans="1:34">
      <c r="A1301" t="s">
        <v>5417</v>
      </c>
      <c r="B1301" s="5" t="str">
        <f>VLOOKUP(C1301,[1]Sheet1!$C$2:$D$4112,2,FALSE)</f>
        <v>cell wall and cell processes</v>
      </c>
      <c r="C1301" t="s">
        <v>5420</v>
      </c>
      <c r="D1301" t="s">
        <v>5418</v>
      </c>
      <c r="E1301" t="s">
        <v>5419</v>
      </c>
      <c r="F1301">
        <v>54.688000000000002</v>
      </c>
      <c r="G1301">
        <v>16.399999999999999</v>
      </c>
      <c r="H1301">
        <v>21.533650000000002</v>
      </c>
      <c r="I1301">
        <v>22.36373</v>
      </c>
      <c r="J1301">
        <v>22.073720000000002</v>
      </c>
      <c r="K1301">
        <v>23.203410000000002</v>
      </c>
      <c r="L1301">
        <v>19.70411</v>
      </c>
      <c r="M1301">
        <v>22.344270000000002</v>
      </c>
      <c r="N1301">
        <v>20.41685</v>
      </c>
      <c r="O1301">
        <v>22.262499999999999</v>
      </c>
      <c r="P1301">
        <v>19.37547</v>
      </c>
      <c r="Q1301">
        <v>19.497969999999999</v>
      </c>
      <c r="R1301">
        <v>20.715399999999999</v>
      </c>
      <c r="S1301">
        <v>20.110779999999998</v>
      </c>
      <c r="T1301">
        <v>4</v>
      </c>
      <c r="U1301">
        <v>2</v>
      </c>
      <c r="V1301">
        <v>1</v>
      </c>
      <c r="W1301">
        <v>3</v>
      </c>
      <c r="X1301">
        <v>3</v>
      </c>
      <c r="Y1301">
        <v>2</v>
      </c>
      <c r="Z1301">
        <v>3</v>
      </c>
      <c r="AA1301">
        <v>1</v>
      </c>
      <c r="AB1301">
        <v>2</v>
      </c>
      <c r="AC1301">
        <v>1</v>
      </c>
      <c r="AD1301">
        <v>1</v>
      </c>
      <c r="AE1301">
        <v>2</v>
      </c>
      <c r="AF1301">
        <v>2</v>
      </c>
      <c r="AG1301">
        <v>0</v>
      </c>
      <c r="AH1301">
        <v>15.782999999999999</v>
      </c>
    </row>
    <row r="1302" spans="1:34">
      <c r="A1302" t="s">
        <v>5421</v>
      </c>
      <c r="B1302" s="5" t="str">
        <f>VLOOKUP(C1302,[1]Sheet1!$C$2:$D$4112,2,FALSE)</f>
        <v>Conserved hypotheticals</v>
      </c>
      <c r="C1302" t="s">
        <v>5424</v>
      </c>
      <c r="D1302" t="s">
        <v>5422</v>
      </c>
      <c r="E1302" t="s">
        <v>5423</v>
      </c>
      <c r="F1302">
        <v>32.911999999999999</v>
      </c>
      <c r="G1302">
        <v>39.9</v>
      </c>
      <c r="H1302">
        <v>21.9068</v>
      </c>
      <c r="I1302">
        <v>21.485959999999999</v>
      </c>
      <c r="J1302">
        <v>20.938120000000001</v>
      </c>
      <c r="K1302">
        <v>22.665880000000001</v>
      </c>
      <c r="L1302">
        <v>17.29523</v>
      </c>
      <c r="M1302">
        <v>22.14152</v>
      </c>
      <c r="N1302">
        <v>21.309799999999999</v>
      </c>
      <c r="O1302">
        <v>22.317720000000001</v>
      </c>
      <c r="P1302">
        <v>21.693149999999999</v>
      </c>
      <c r="Q1302">
        <v>22.190449999999998</v>
      </c>
      <c r="R1302">
        <v>21.929040000000001</v>
      </c>
      <c r="S1302">
        <v>21.489740000000001</v>
      </c>
      <c r="T1302">
        <v>7</v>
      </c>
      <c r="U1302">
        <v>4</v>
      </c>
      <c r="V1302">
        <v>4</v>
      </c>
      <c r="W1302">
        <v>4</v>
      </c>
      <c r="X1302">
        <v>3</v>
      </c>
      <c r="Y1302">
        <v>1</v>
      </c>
      <c r="Z1302">
        <v>3</v>
      </c>
      <c r="AA1302">
        <v>2</v>
      </c>
      <c r="AB1302">
        <v>3</v>
      </c>
      <c r="AC1302">
        <v>3</v>
      </c>
      <c r="AD1302">
        <v>3</v>
      </c>
      <c r="AE1302">
        <v>7</v>
      </c>
      <c r="AF1302">
        <v>2</v>
      </c>
      <c r="AG1302">
        <v>0</v>
      </c>
      <c r="AH1302">
        <v>57.868000000000002</v>
      </c>
    </row>
    <row r="1303" spans="1:34">
      <c r="A1303" t="s">
        <v>5425</v>
      </c>
      <c r="B1303" s="5" t="str">
        <f>VLOOKUP(C1303,[1]Sheet1!$C$2:$D$4112,2,FALSE)</f>
        <v>Regulatory proteins</v>
      </c>
      <c r="C1303" t="s">
        <v>5428</v>
      </c>
      <c r="D1303" t="s">
        <v>5426</v>
      </c>
      <c r="E1303" t="s">
        <v>5427</v>
      </c>
      <c r="F1303">
        <v>34.933</v>
      </c>
      <c r="G1303">
        <v>32.299999999999997</v>
      </c>
      <c r="H1303">
        <v>22.993030000000001</v>
      </c>
      <c r="I1303">
        <v>22.25018</v>
      </c>
      <c r="J1303">
        <v>22.845099999999999</v>
      </c>
      <c r="K1303">
        <v>23.974910000000001</v>
      </c>
      <c r="L1303">
        <v>22.39893</v>
      </c>
      <c r="M1303">
        <v>22.105460000000001</v>
      </c>
      <c r="N1303">
        <v>18.515309999999999</v>
      </c>
      <c r="O1303">
        <v>22.927320000000002</v>
      </c>
      <c r="P1303">
        <v>22.402000000000001</v>
      </c>
      <c r="Q1303">
        <v>22.011710000000001</v>
      </c>
      <c r="R1303">
        <v>23.02205</v>
      </c>
      <c r="S1303">
        <v>22.771570000000001</v>
      </c>
      <c r="T1303">
        <v>8</v>
      </c>
      <c r="U1303">
        <v>1</v>
      </c>
      <c r="V1303">
        <v>2</v>
      </c>
      <c r="W1303">
        <v>4</v>
      </c>
      <c r="X1303">
        <v>3</v>
      </c>
      <c r="Y1303">
        <v>5</v>
      </c>
      <c r="Z1303">
        <v>2</v>
      </c>
      <c r="AA1303">
        <v>0</v>
      </c>
      <c r="AB1303">
        <v>3</v>
      </c>
      <c r="AC1303">
        <v>2</v>
      </c>
      <c r="AD1303">
        <v>2</v>
      </c>
      <c r="AE1303">
        <v>4</v>
      </c>
      <c r="AF1303">
        <v>6</v>
      </c>
      <c r="AG1303">
        <v>0</v>
      </c>
      <c r="AH1303">
        <v>52.677</v>
      </c>
    </row>
    <row r="1304" spans="1:34">
      <c r="A1304" t="s">
        <v>5429</v>
      </c>
      <c r="B1304" s="5" t="str">
        <f>VLOOKUP(C1304,[1]Sheet1!$C$2:$D$4112,2,FALSE)</f>
        <v>intermediary metabolism and respiration</v>
      </c>
      <c r="C1304" t="s">
        <v>5432</v>
      </c>
      <c r="D1304" t="s">
        <v>5430</v>
      </c>
      <c r="E1304" t="s">
        <v>5431</v>
      </c>
      <c r="F1304">
        <v>42.512</v>
      </c>
      <c r="G1304">
        <v>65.5</v>
      </c>
      <c r="H1304">
        <v>23.193529999999999</v>
      </c>
      <c r="I1304">
        <v>24.101330000000001</v>
      </c>
      <c r="J1304">
        <v>23.73086</v>
      </c>
      <c r="K1304">
        <v>24.212299999999999</v>
      </c>
      <c r="L1304">
        <v>23.11713</v>
      </c>
      <c r="M1304">
        <v>24.863959999999999</v>
      </c>
      <c r="N1304">
        <v>23.464130000000001</v>
      </c>
      <c r="O1304">
        <v>22.825320000000001</v>
      </c>
      <c r="P1304">
        <v>23.057449999999999</v>
      </c>
      <c r="Q1304">
        <v>23.34177</v>
      </c>
      <c r="R1304">
        <v>25.62528</v>
      </c>
      <c r="S1304">
        <v>24.265350000000002</v>
      </c>
      <c r="T1304">
        <v>16</v>
      </c>
      <c r="U1304">
        <v>5</v>
      </c>
      <c r="V1304">
        <v>4</v>
      </c>
      <c r="W1304">
        <v>8</v>
      </c>
      <c r="X1304">
        <v>5</v>
      </c>
      <c r="Y1304">
        <v>13</v>
      </c>
      <c r="Z1304">
        <v>4</v>
      </c>
      <c r="AA1304">
        <v>5</v>
      </c>
      <c r="AB1304">
        <v>4</v>
      </c>
      <c r="AC1304">
        <v>6</v>
      </c>
      <c r="AD1304">
        <v>3</v>
      </c>
      <c r="AE1304">
        <v>10</v>
      </c>
      <c r="AF1304">
        <v>11</v>
      </c>
      <c r="AG1304">
        <v>0</v>
      </c>
      <c r="AH1304">
        <v>137.57</v>
      </c>
    </row>
    <row r="1305" spans="1:34">
      <c r="A1305" t="s">
        <v>5433</v>
      </c>
      <c r="B1305" s="5" t="str">
        <f>VLOOKUP(C1305,[1]Sheet1!$C$2:$D$4112,2,FALSE)</f>
        <v>intermediary metabolism and respiration</v>
      </c>
      <c r="C1305" t="s">
        <v>5436</v>
      </c>
      <c r="D1305" t="s">
        <v>5434</v>
      </c>
      <c r="E1305" t="s">
        <v>5435</v>
      </c>
      <c r="F1305">
        <v>27.390999999999998</v>
      </c>
      <c r="G1305">
        <v>53.6</v>
      </c>
      <c r="H1305">
        <v>24.200379999999999</v>
      </c>
      <c r="I1305">
        <v>22.15672</v>
      </c>
      <c r="J1305">
        <v>23.360379999999999</v>
      </c>
      <c r="K1305">
        <v>22.640419999999999</v>
      </c>
      <c r="L1305">
        <v>24.298590000000001</v>
      </c>
      <c r="M1305">
        <v>22.408829999999998</v>
      </c>
      <c r="N1305">
        <v>21.639669999999999</v>
      </c>
      <c r="O1305">
        <v>18.831060000000001</v>
      </c>
      <c r="P1305">
        <v>21.99531</v>
      </c>
      <c r="Q1305">
        <v>19.397410000000001</v>
      </c>
      <c r="R1305">
        <v>25.375440000000001</v>
      </c>
      <c r="S1305">
        <v>24.173480000000001</v>
      </c>
      <c r="T1305">
        <v>8</v>
      </c>
      <c r="U1305">
        <v>6</v>
      </c>
      <c r="V1305">
        <v>2</v>
      </c>
      <c r="W1305">
        <v>7</v>
      </c>
      <c r="X1305">
        <v>3</v>
      </c>
      <c r="Y1305">
        <v>4</v>
      </c>
      <c r="Z1305">
        <v>6</v>
      </c>
      <c r="AA1305">
        <v>2</v>
      </c>
      <c r="AB1305">
        <v>1</v>
      </c>
      <c r="AC1305">
        <v>2</v>
      </c>
      <c r="AD1305">
        <v>0</v>
      </c>
      <c r="AE1305">
        <v>6</v>
      </c>
      <c r="AF1305">
        <v>5</v>
      </c>
      <c r="AG1305">
        <v>0</v>
      </c>
      <c r="AH1305">
        <v>119.59</v>
      </c>
    </row>
    <row r="1306" spans="1:34">
      <c r="A1306" t="s">
        <v>5437</v>
      </c>
      <c r="B1306" s="5" t="str">
        <f>VLOOKUP(C1306,[1]Sheet1!$C$2:$D$4112,2,FALSE)</f>
        <v>intermediary metabolism and respiration</v>
      </c>
      <c r="C1306" t="s">
        <v>5440</v>
      </c>
      <c r="D1306" t="s">
        <v>5438</v>
      </c>
      <c r="E1306" t="s">
        <v>5439</v>
      </c>
      <c r="F1306">
        <v>40.69</v>
      </c>
      <c r="G1306">
        <v>52</v>
      </c>
      <c r="H1306">
        <v>23.441520000000001</v>
      </c>
      <c r="I1306">
        <v>23.551690000000001</v>
      </c>
      <c r="J1306">
        <v>23.493379999999998</v>
      </c>
      <c r="K1306">
        <v>24.428090000000001</v>
      </c>
      <c r="L1306">
        <v>23.653269999999999</v>
      </c>
      <c r="M1306">
        <v>24.002040000000001</v>
      </c>
      <c r="N1306">
        <v>22.85097</v>
      </c>
      <c r="O1306">
        <v>24.472709999999999</v>
      </c>
      <c r="P1306">
        <v>23.23996</v>
      </c>
      <c r="Q1306">
        <v>24.450479999999999</v>
      </c>
      <c r="R1306">
        <v>23.993690000000001</v>
      </c>
      <c r="S1306">
        <v>23.876149999999999</v>
      </c>
      <c r="T1306">
        <v>17</v>
      </c>
      <c r="U1306">
        <v>12</v>
      </c>
      <c r="V1306">
        <v>10</v>
      </c>
      <c r="W1306">
        <v>11</v>
      </c>
      <c r="X1306">
        <v>12</v>
      </c>
      <c r="Y1306">
        <v>15</v>
      </c>
      <c r="Z1306">
        <v>11</v>
      </c>
      <c r="AA1306">
        <v>8</v>
      </c>
      <c r="AB1306">
        <v>9</v>
      </c>
      <c r="AC1306">
        <v>8</v>
      </c>
      <c r="AD1306">
        <v>7</v>
      </c>
      <c r="AE1306">
        <v>14</v>
      </c>
      <c r="AF1306">
        <v>11</v>
      </c>
      <c r="AG1306">
        <v>0</v>
      </c>
      <c r="AH1306">
        <v>143.44999999999999</v>
      </c>
    </row>
    <row r="1307" spans="1:34">
      <c r="A1307" t="s">
        <v>5441</v>
      </c>
      <c r="B1307" s="5" t="str">
        <f>VLOOKUP(C1307,[1]Sheet1!$C$2:$D$4112,2,FALSE)</f>
        <v>intermediary metabolism and respiration</v>
      </c>
      <c r="C1307" t="s">
        <v>5444</v>
      </c>
      <c r="D1307" t="s">
        <v>5442</v>
      </c>
      <c r="E1307" t="s">
        <v>5443</v>
      </c>
      <c r="F1307">
        <v>33.537999999999997</v>
      </c>
      <c r="G1307">
        <v>4.9000000000000004</v>
      </c>
      <c r="H1307">
        <v>19.87125</v>
      </c>
      <c r="I1307">
        <v>19.722190000000001</v>
      </c>
      <c r="J1307">
        <v>20.59085</v>
      </c>
      <c r="K1307">
        <v>19.431999999999999</v>
      </c>
      <c r="L1307">
        <v>16.729030000000002</v>
      </c>
      <c r="M1307">
        <v>19.324590000000001</v>
      </c>
      <c r="N1307">
        <v>18.82368</v>
      </c>
      <c r="O1307">
        <v>19.45889</v>
      </c>
      <c r="P1307">
        <v>19.499559999999999</v>
      </c>
      <c r="Q1307">
        <v>19.691970000000001</v>
      </c>
      <c r="R1307">
        <v>17.38063</v>
      </c>
      <c r="S1307">
        <v>19.788129999999999</v>
      </c>
      <c r="T1307">
        <v>1</v>
      </c>
      <c r="U1307">
        <v>1</v>
      </c>
      <c r="V1307">
        <v>1</v>
      </c>
      <c r="W1307">
        <v>1</v>
      </c>
      <c r="X1307">
        <v>1</v>
      </c>
      <c r="Y1307">
        <v>0</v>
      </c>
      <c r="Z1307">
        <v>1</v>
      </c>
      <c r="AA1307">
        <v>0</v>
      </c>
      <c r="AB1307">
        <v>1</v>
      </c>
      <c r="AC1307">
        <v>1</v>
      </c>
      <c r="AD1307">
        <v>0</v>
      </c>
      <c r="AE1307">
        <v>0</v>
      </c>
      <c r="AF1307">
        <v>1</v>
      </c>
      <c r="AG1307">
        <v>0</v>
      </c>
      <c r="AH1307">
        <v>4.5755999999999997</v>
      </c>
    </row>
    <row r="1308" spans="1:34">
      <c r="A1308" t="s">
        <v>5445</v>
      </c>
      <c r="B1308" s="5" t="str">
        <f>VLOOKUP(C1308,[1]Sheet1!$C$2:$D$4112,2,FALSE)</f>
        <v>cell wall and cell processes</v>
      </c>
      <c r="C1308" t="s">
        <v>5448</v>
      </c>
      <c r="D1308" t="s">
        <v>5446</v>
      </c>
      <c r="E1308" t="s">
        <v>5447</v>
      </c>
      <c r="F1308">
        <v>36.03</v>
      </c>
      <c r="G1308">
        <v>37</v>
      </c>
      <c r="H1308">
        <v>19.601870000000002</v>
      </c>
      <c r="I1308">
        <v>18.030860000000001</v>
      </c>
      <c r="J1308">
        <v>21.203469999999999</v>
      </c>
      <c r="K1308">
        <v>18.926459999999999</v>
      </c>
      <c r="L1308">
        <v>22.32452</v>
      </c>
      <c r="M1308">
        <v>19.847850000000001</v>
      </c>
      <c r="N1308">
        <v>19.162949999999999</v>
      </c>
      <c r="O1308">
        <v>18.952480000000001</v>
      </c>
      <c r="P1308">
        <v>18.542580000000001</v>
      </c>
      <c r="Q1308">
        <v>19.319269999999999</v>
      </c>
      <c r="R1308">
        <v>20.82865</v>
      </c>
      <c r="S1308">
        <v>22.461290000000002</v>
      </c>
      <c r="T1308">
        <v>8</v>
      </c>
      <c r="U1308">
        <v>1</v>
      </c>
      <c r="V1308">
        <v>2</v>
      </c>
      <c r="W1308">
        <v>5</v>
      </c>
      <c r="X1308">
        <v>2</v>
      </c>
      <c r="Y1308">
        <v>5</v>
      </c>
      <c r="Z1308">
        <v>2</v>
      </c>
      <c r="AA1308">
        <v>1</v>
      </c>
      <c r="AB1308">
        <v>1</v>
      </c>
      <c r="AC1308">
        <v>1</v>
      </c>
      <c r="AD1308">
        <v>1</v>
      </c>
      <c r="AE1308">
        <v>5</v>
      </c>
      <c r="AF1308">
        <v>2</v>
      </c>
      <c r="AG1308">
        <v>0</v>
      </c>
      <c r="AH1308">
        <v>53.710999999999999</v>
      </c>
    </row>
    <row r="1309" spans="1:34">
      <c r="A1309" t="s">
        <v>5449</v>
      </c>
      <c r="B1309" s="5" t="str">
        <f>VLOOKUP(C1309,[1]Sheet1!$C$2:$D$4112,2,FALSE)</f>
        <v>intermediary metabolism and respiration</v>
      </c>
      <c r="C1309" t="s">
        <v>5452</v>
      </c>
      <c r="D1309" t="s">
        <v>5450</v>
      </c>
      <c r="E1309" t="s">
        <v>5451</v>
      </c>
      <c r="F1309">
        <v>37.548999999999999</v>
      </c>
      <c r="G1309">
        <v>41.3</v>
      </c>
      <c r="H1309">
        <v>26.511279999999999</v>
      </c>
      <c r="I1309">
        <v>24.047429999999999</v>
      </c>
      <c r="J1309">
        <v>25.97297</v>
      </c>
      <c r="K1309">
        <v>23.886140000000001</v>
      </c>
      <c r="L1309">
        <v>22.142330000000001</v>
      </c>
      <c r="M1309">
        <v>23.98085</v>
      </c>
      <c r="N1309">
        <v>24.724160000000001</v>
      </c>
      <c r="O1309">
        <v>23.558119999999999</v>
      </c>
      <c r="P1309">
        <v>24.041180000000001</v>
      </c>
      <c r="Q1309">
        <v>22.681750000000001</v>
      </c>
      <c r="R1309">
        <v>23.234459999999999</v>
      </c>
      <c r="S1309">
        <v>23.670549999999999</v>
      </c>
      <c r="T1309">
        <v>10</v>
      </c>
      <c r="U1309">
        <v>5</v>
      </c>
      <c r="V1309">
        <v>4</v>
      </c>
      <c r="W1309">
        <v>5</v>
      </c>
      <c r="X1309">
        <v>6</v>
      </c>
      <c r="Y1309">
        <v>6</v>
      </c>
      <c r="Z1309">
        <v>4</v>
      </c>
      <c r="AA1309">
        <v>3</v>
      </c>
      <c r="AB1309">
        <v>3</v>
      </c>
      <c r="AC1309">
        <v>3</v>
      </c>
      <c r="AD1309">
        <v>2</v>
      </c>
      <c r="AE1309">
        <v>7</v>
      </c>
      <c r="AF1309">
        <v>3</v>
      </c>
      <c r="AG1309">
        <v>0</v>
      </c>
      <c r="AH1309">
        <v>227.5</v>
      </c>
    </row>
    <row r="1310" spans="1:34">
      <c r="A1310" t="s">
        <v>5453</v>
      </c>
      <c r="B1310" s="5" t="str">
        <f>VLOOKUP(C1310,[1]Sheet1!$C$2:$D$4112,2,FALSE)</f>
        <v>intermediary metabolism and respiration</v>
      </c>
      <c r="C1310" t="s">
        <v>5456</v>
      </c>
      <c r="D1310" t="s">
        <v>5454</v>
      </c>
      <c r="E1310" t="s">
        <v>5455</v>
      </c>
      <c r="F1310">
        <v>37.408000000000001</v>
      </c>
      <c r="G1310">
        <v>48.1</v>
      </c>
      <c r="H1310">
        <v>19.566130000000001</v>
      </c>
      <c r="I1310">
        <v>19.17991</v>
      </c>
      <c r="J1310">
        <v>18.349530000000001</v>
      </c>
      <c r="K1310">
        <v>19.35022</v>
      </c>
      <c r="L1310">
        <v>18.46463</v>
      </c>
      <c r="M1310">
        <v>18.33577</v>
      </c>
      <c r="N1310">
        <v>19.488630000000001</v>
      </c>
      <c r="O1310">
        <v>18.916399999999999</v>
      </c>
      <c r="P1310">
        <v>18.92557</v>
      </c>
      <c r="Q1310">
        <v>18.659649999999999</v>
      </c>
      <c r="R1310">
        <v>21.426089999999999</v>
      </c>
      <c r="S1310">
        <v>21.149170000000002</v>
      </c>
      <c r="T1310">
        <v>8</v>
      </c>
      <c r="U1310">
        <v>0</v>
      </c>
      <c r="V1310">
        <v>0</v>
      </c>
      <c r="W1310">
        <v>0</v>
      </c>
      <c r="X1310">
        <v>1</v>
      </c>
      <c r="Y1310">
        <v>1</v>
      </c>
      <c r="Z1310">
        <v>1</v>
      </c>
      <c r="AA1310">
        <v>0</v>
      </c>
      <c r="AB1310">
        <v>1</v>
      </c>
      <c r="AC1310">
        <v>0</v>
      </c>
      <c r="AD1310">
        <v>1</v>
      </c>
      <c r="AE1310">
        <v>7</v>
      </c>
      <c r="AF1310">
        <v>4</v>
      </c>
      <c r="AG1310">
        <v>0</v>
      </c>
      <c r="AH1310">
        <v>25.844000000000001</v>
      </c>
    </row>
    <row r="1311" spans="1:34">
      <c r="A1311" t="s">
        <v>5457</v>
      </c>
      <c r="B1311" s="5" t="str">
        <f>VLOOKUP(C1311,[1]Sheet1!$C$2:$D$4112,2,FALSE)</f>
        <v>intermediary metabolism and respiration</v>
      </c>
      <c r="C1311" t="s">
        <v>5460</v>
      </c>
      <c r="D1311" t="s">
        <v>5458</v>
      </c>
      <c r="E1311" t="s">
        <v>5459</v>
      </c>
      <c r="F1311">
        <v>40.581000000000003</v>
      </c>
      <c r="G1311">
        <v>55.5</v>
      </c>
      <c r="H1311">
        <v>21.564119999999999</v>
      </c>
      <c r="I1311">
        <v>22.535689999999999</v>
      </c>
      <c r="J1311">
        <v>23.027069999999998</v>
      </c>
      <c r="K1311">
        <v>22.462289999999999</v>
      </c>
      <c r="L1311">
        <v>21.196829999999999</v>
      </c>
      <c r="M1311">
        <v>22.80988</v>
      </c>
      <c r="N1311">
        <v>23.174189999999999</v>
      </c>
      <c r="O1311">
        <v>21.883230000000001</v>
      </c>
      <c r="P1311">
        <v>22.976749999999999</v>
      </c>
      <c r="Q1311">
        <v>22.306550000000001</v>
      </c>
      <c r="R1311">
        <v>23.26155</v>
      </c>
      <c r="S1311">
        <v>22.285509999999999</v>
      </c>
      <c r="T1311">
        <v>13</v>
      </c>
      <c r="U1311">
        <v>3</v>
      </c>
      <c r="V1311">
        <v>5</v>
      </c>
      <c r="W1311">
        <v>4</v>
      </c>
      <c r="X1311">
        <v>5</v>
      </c>
      <c r="Y1311">
        <v>6</v>
      </c>
      <c r="Z1311">
        <v>4</v>
      </c>
      <c r="AA1311">
        <v>4</v>
      </c>
      <c r="AB1311">
        <v>5</v>
      </c>
      <c r="AC1311">
        <v>3</v>
      </c>
      <c r="AD1311">
        <v>3</v>
      </c>
      <c r="AE1311">
        <v>7</v>
      </c>
      <c r="AF1311">
        <v>5</v>
      </c>
      <c r="AG1311">
        <v>0</v>
      </c>
      <c r="AH1311">
        <v>37.613999999999997</v>
      </c>
    </row>
    <row r="1312" spans="1:34">
      <c r="A1312" t="s">
        <v>5461</v>
      </c>
      <c r="B1312" s="5" t="str">
        <f>VLOOKUP(C1312,[1]Sheet1!$C$2:$D$4112,2,FALSE)</f>
        <v>intermediary metabolism and respiration</v>
      </c>
      <c r="C1312" t="s">
        <v>5462</v>
      </c>
      <c r="D1312" t="s">
        <v>129</v>
      </c>
      <c r="E1312" t="s">
        <v>128</v>
      </c>
      <c r="F1312">
        <v>22.768999999999998</v>
      </c>
      <c r="G1312">
        <v>44.8</v>
      </c>
      <c r="H1312">
        <v>24.41086</v>
      </c>
      <c r="I1312">
        <v>25.337489999999999</v>
      </c>
      <c r="J1312">
        <v>17.95346</v>
      </c>
      <c r="K1312">
        <v>17.63213</v>
      </c>
      <c r="L1312">
        <v>16.88279</v>
      </c>
      <c r="M1312">
        <v>25.41535</v>
      </c>
      <c r="N1312">
        <v>26.387219999999999</v>
      </c>
      <c r="O1312">
        <v>23.389289999999999</v>
      </c>
      <c r="P1312">
        <v>24.002649999999999</v>
      </c>
      <c r="Q1312">
        <v>25.09535</v>
      </c>
      <c r="R1312">
        <v>24.510149999999999</v>
      </c>
      <c r="S1312">
        <v>18.519410000000001</v>
      </c>
      <c r="T1312">
        <v>4</v>
      </c>
      <c r="U1312">
        <v>3</v>
      </c>
      <c r="V1312">
        <v>3</v>
      </c>
      <c r="W1312">
        <v>2</v>
      </c>
      <c r="X1312">
        <v>3</v>
      </c>
      <c r="Y1312">
        <v>1</v>
      </c>
      <c r="Z1312">
        <v>2</v>
      </c>
      <c r="AA1312">
        <v>2</v>
      </c>
      <c r="AB1312">
        <v>2</v>
      </c>
      <c r="AC1312">
        <v>2</v>
      </c>
      <c r="AD1312">
        <v>2</v>
      </c>
      <c r="AE1312">
        <v>4</v>
      </c>
      <c r="AF1312">
        <v>1</v>
      </c>
      <c r="AG1312">
        <v>0</v>
      </c>
      <c r="AH1312">
        <v>42.009</v>
      </c>
    </row>
    <row r="1313" spans="1:34">
      <c r="A1313" t="s">
        <v>5463</v>
      </c>
      <c r="B1313" s="5" t="str">
        <f>VLOOKUP(C1313,[1]Sheet1!$C$2:$D$4112,2,FALSE)</f>
        <v>intermediary metabolism and respiration</v>
      </c>
      <c r="C1313" t="s">
        <v>5464</v>
      </c>
      <c r="D1313" t="s">
        <v>181</v>
      </c>
      <c r="E1313" t="s">
        <v>182</v>
      </c>
      <c r="F1313">
        <v>27.221</v>
      </c>
      <c r="G1313">
        <v>32.6</v>
      </c>
      <c r="H1313">
        <v>23.931660000000001</v>
      </c>
      <c r="I1313">
        <v>23.216940000000001</v>
      </c>
      <c r="J1313">
        <v>23.777660000000001</v>
      </c>
      <c r="K1313">
        <v>22.978860000000001</v>
      </c>
      <c r="L1313">
        <v>18.58464</v>
      </c>
      <c r="M1313">
        <v>23.822790000000001</v>
      </c>
      <c r="N1313">
        <v>19.0503</v>
      </c>
      <c r="O1313">
        <v>22.691510000000001</v>
      </c>
      <c r="P1313">
        <v>19.556270000000001</v>
      </c>
      <c r="Q1313">
        <v>19.286020000000001</v>
      </c>
      <c r="R1313">
        <v>18.984670000000001</v>
      </c>
      <c r="S1313">
        <v>18.9558</v>
      </c>
      <c r="T1313">
        <v>5</v>
      </c>
      <c r="U1313">
        <v>2</v>
      </c>
      <c r="V1313">
        <v>2</v>
      </c>
      <c r="W1313">
        <v>2</v>
      </c>
      <c r="X1313">
        <v>2</v>
      </c>
      <c r="Y1313">
        <v>3</v>
      </c>
      <c r="Z1313">
        <v>2</v>
      </c>
      <c r="AA1313">
        <v>1</v>
      </c>
      <c r="AB1313">
        <v>2</v>
      </c>
      <c r="AC1313">
        <v>1</v>
      </c>
      <c r="AD1313">
        <v>1</v>
      </c>
      <c r="AE1313">
        <v>2</v>
      </c>
      <c r="AF1313">
        <v>0</v>
      </c>
      <c r="AG1313">
        <v>0</v>
      </c>
      <c r="AH1313">
        <v>20.068999999999999</v>
      </c>
    </row>
    <row r="1314" spans="1:34">
      <c r="A1314" t="s">
        <v>5465</v>
      </c>
      <c r="B1314" s="5" t="str">
        <f>VLOOKUP(C1314,[1]Sheet1!$C$2:$D$4112,2,FALSE)</f>
        <v>intermediary metabolism and respiration</v>
      </c>
      <c r="C1314" t="s">
        <v>5468</v>
      </c>
      <c r="D1314" t="s">
        <v>5466</v>
      </c>
      <c r="E1314" t="s">
        <v>5467</v>
      </c>
      <c r="F1314">
        <v>28.023</v>
      </c>
      <c r="G1314">
        <v>80.5</v>
      </c>
      <c r="H1314">
        <v>22.24316</v>
      </c>
      <c r="I1314">
        <v>24.634119999999999</v>
      </c>
      <c r="J1314">
        <v>22.74925</v>
      </c>
      <c r="K1314">
        <v>22.88954</v>
      </c>
      <c r="L1314">
        <v>24.94699</v>
      </c>
      <c r="M1314">
        <v>21.554549999999999</v>
      </c>
      <c r="N1314">
        <v>25.787279999999999</v>
      </c>
      <c r="O1314">
        <v>23.70862</v>
      </c>
      <c r="P1314">
        <v>22.925370000000001</v>
      </c>
      <c r="Q1314">
        <v>22.908000000000001</v>
      </c>
      <c r="R1314">
        <v>23.07246</v>
      </c>
      <c r="S1314">
        <v>24.399560000000001</v>
      </c>
      <c r="T1314">
        <v>16</v>
      </c>
      <c r="U1314">
        <v>11</v>
      </c>
      <c r="V1314">
        <v>4</v>
      </c>
      <c r="W1314">
        <v>12</v>
      </c>
      <c r="X1314">
        <v>7</v>
      </c>
      <c r="Y1314">
        <v>15</v>
      </c>
      <c r="Z1314">
        <v>12</v>
      </c>
      <c r="AA1314">
        <v>3</v>
      </c>
      <c r="AB1314">
        <v>5</v>
      </c>
      <c r="AC1314">
        <v>7</v>
      </c>
      <c r="AD1314">
        <v>3</v>
      </c>
      <c r="AE1314">
        <v>11</v>
      </c>
      <c r="AF1314">
        <v>12</v>
      </c>
      <c r="AG1314">
        <v>0</v>
      </c>
      <c r="AH1314">
        <v>208.16</v>
      </c>
    </row>
    <row r="1315" spans="1:34">
      <c r="A1315" t="s">
        <v>5469</v>
      </c>
      <c r="B1315" s="5" t="str">
        <f>VLOOKUP(C1315,[1]Sheet1!$C$2:$D$4112,2,FALSE)</f>
        <v>intermediary metabolism and respiration</v>
      </c>
      <c r="C1315" t="s">
        <v>5472</v>
      </c>
      <c r="D1315" t="s">
        <v>5470</v>
      </c>
      <c r="E1315" t="s">
        <v>5471</v>
      </c>
      <c r="F1315">
        <v>27.727</v>
      </c>
      <c r="G1315">
        <v>54.1</v>
      </c>
      <c r="H1315">
        <v>23.66264</v>
      </c>
      <c r="I1315">
        <v>24.57479</v>
      </c>
      <c r="J1315">
        <v>23.04655</v>
      </c>
      <c r="K1315">
        <v>24.26313</v>
      </c>
      <c r="L1315">
        <v>22.859580000000001</v>
      </c>
      <c r="M1315">
        <v>24.290320000000001</v>
      </c>
      <c r="N1315">
        <v>23.623660000000001</v>
      </c>
      <c r="O1315">
        <v>22.864159999999998</v>
      </c>
      <c r="P1315">
        <v>23.484310000000001</v>
      </c>
      <c r="Q1315">
        <v>24.624610000000001</v>
      </c>
      <c r="R1315">
        <v>24.122420000000002</v>
      </c>
      <c r="S1315">
        <v>22.390550000000001</v>
      </c>
      <c r="T1315">
        <v>9</v>
      </c>
      <c r="U1315">
        <v>2</v>
      </c>
      <c r="V1315">
        <v>2</v>
      </c>
      <c r="W1315">
        <v>2</v>
      </c>
      <c r="X1315">
        <v>4</v>
      </c>
      <c r="Y1315">
        <v>7</v>
      </c>
      <c r="Z1315">
        <v>4</v>
      </c>
      <c r="AA1315">
        <v>3</v>
      </c>
      <c r="AB1315">
        <v>4</v>
      </c>
      <c r="AC1315">
        <v>3</v>
      </c>
      <c r="AD1315">
        <v>4</v>
      </c>
      <c r="AE1315">
        <v>5</v>
      </c>
      <c r="AF1315">
        <v>5</v>
      </c>
      <c r="AG1315">
        <v>0</v>
      </c>
      <c r="AH1315">
        <v>106.68</v>
      </c>
    </row>
    <row r="1316" spans="1:34">
      <c r="A1316" t="s">
        <v>5473</v>
      </c>
      <c r="B1316" s="5" t="str">
        <f>VLOOKUP(C1316,[1]Sheet1!$C$2:$D$4112,2,FALSE)</f>
        <v>cell wall and cell processes</v>
      </c>
      <c r="C1316" t="s">
        <v>5476</v>
      </c>
      <c r="D1316" t="s">
        <v>5474</v>
      </c>
      <c r="E1316" t="s">
        <v>5475</v>
      </c>
      <c r="F1316">
        <v>50.392000000000003</v>
      </c>
      <c r="G1316">
        <v>25</v>
      </c>
      <c r="H1316">
        <v>21.61872</v>
      </c>
      <c r="I1316">
        <v>20.907640000000001</v>
      </c>
      <c r="J1316">
        <v>21.180160000000001</v>
      </c>
      <c r="K1316">
        <v>22.432169999999999</v>
      </c>
      <c r="L1316">
        <v>20.364850000000001</v>
      </c>
      <c r="M1316">
        <v>21.113620000000001</v>
      </c>
      <c r="N1316">
        <v>20.682410000000001</v>
      </c>
      <c r="O1316">
        <v>22.481290000000001</v>
      </c>
      <c r="P1316">
        <v>20.72775</v>
      </c>
      <c r="Q1316">
        <v>22.56146</v>
      </c>
      <c r="R1316">
        <v>20.836770000000001</v>
      </c>
      <c r="S1316">
        <v>18.150880000000001</v>
      </c>
      <c r="T1316">
        <v>9</v>
      </c>
      <c r="U1316">
        <v>4</v>
      </c>
      <c r="V1316">
        <v>4</v>
      </c>
      <c r="W1316">
        <v>5</v>
      </c>
      <c r="X1316">
        <v>5</v>
      </c>
      <c r="Y1316">
        <v>6</v>
      </c>
      <c r="Z1316">
        <v>3</v>
      </c>
      <c r="AA1316">
        <v>1</v>
      </c>
      <c r="AB1316">
        <v>3</v>
      </c>
      <c r="AC1316">
        <v>3</v>
      </c>
      <c r="AD1316">
        <v>2</v>
      </c>
      <c r="AE1316">
        <v>5</v>
      </c>
      <c r="AF1316">
        <v>3</v>
      </c>
      <c r="AG1316">
        <v>0</v>
      </c>
      <c r="AH1316">
        <v>23.375</v>
      </c>
    </row>
    <row r="1317" spans="1:34">
      <c r="A1317" t="s">
        <v>5477</v>
      </c>
      <c r="B1317" s="5" t="str">
        <f>VLOOKUP(C1317,[1]Sheet1!$C$2:$D$4112,2,FALSE)</f>
        <v>information pathways</v>
      </c>
      <c r="C1317" t="s">
        <v>5480</v>
      </c>
      <c r="D1317" t="s">
        <v>5478</v>
      </c>
      <c r="E1317" t="s">
        <v>5479</v>
      </c>
      <c r="F1317">
        <v>128.24</v>
      </c>
      <c r="G1317">
        <v>2.4</v>
      </c>
      <c r="H1317">
        <v>17.910540000000001</v>
      </c>
      <c r="I1317">
        <v>19.33071</v>
      </c>
      <c r="J1317">
        <v>21.231580000000001</v>
      </c>
      <c r="K1317">
        <v>18.742319999999999</v>
      </c>
      <c r="L1317">
        <v>17.771380000000001</v>
      </c>
      <c r="M1317">
        <v>18.785049999999998</v>
      </c>
      <c r="N1317">
        <v>19.721910000000001</v>
      </c>
      <c r="O1317">
        <v>18.584630000000001</v>
      </c>
      <c r="P1317">
        <v>20.041239999999998</v>
      </c>
      <c r="Q1317">
        <v>19.21668</v>
      </c>
      <c r="R1317">
        <v>17.858519999999999</v>
      </c>
      <c r="S1317">
        <v>19.47757</v>
      </c>
      <c r="T1317">
        <v>2</v>
      </c>
      <c r="U1317">
        <v>1</v>
      </c>
      <c r="V1317">
        <v>1</v>
      </c>
      <c r="W1317">
        <v>2</v>
      </c>
      <c r="X1317">
        <v>2</v>
      </c>
      <c r="Y1317">
        <v>0</v>
      </c>
      <c r="Z1317">
        <v>2</v>
      </c>
      <c r="AA1317">
        <v>0</v>
      </c>
      <c r="AB1317">
        <v>0</v>
      </c>
      <c r="AC1317">
        <v>1</v>
      </c>
      <c r="AD1317">
        <v>0</v>
      </c>
      <c r="AE1317">
        <v>0</v>
      </c>
      <c r="AF1317">
        <v>0</v>
      </c>
      <c r="AG1317">
        <v>0</v>
      </c>
      <c r="AH1317">
        <v>4.6824000000000003</v>
      </c>
    </row>
    <row r="1318" spans="1:34">
      <c r="A1318" t="s">
        <v>5481</v>
      </c>
      <c r="B1318" s="5" t="str">
        <f>VLOOKUP(C1318,[1]Sheet1!$C$2:$D$4112,2,FALSE)</f>
        <v>information pathways</v>
      </c>
      <c r="C1318" t="s">
        <v>5484</v>
      </c>
      <c r="D1318" t="s">
        <v>5482</v>
      </c>
      <c r="E1318" t="s">
        <v>5483</v>
      </c>
      <c r="F1318">
        <v>14.526999999999999</v>
      </c>
      <c r="G1318">
        <v>37.200000000000003</v>
      </c>
      <c r="H1318">
        <v>18.746939999999999</v>
      </c>
      <c r="I1318">
        <v>25.262810000000002</v>
      </c>
      <c r="J1318">
        <v>22.848710000000001</v>
      </c>
      <c r="K1318">
        <v>19.026979999999998</v>
      </c>
      <c r="L1318">
        <v>22.399000000000001</v>
      </c>
      <c r="M1318">
        <v>22.49858</v>
      </c>
      <c r="N1318">
        <v>20.007809999999999</v>
      </c>
      <c r="O1318">
        <v>21.344950000000001</v>
      </c>
      <c r="P1318">
        <v>18.575399999999998</v>
      </c>
      <c r="Q1318">
        <v>18.954149999999998</v>
      </c>
      <c r="R1318">
        <v>24.920069999999999</v>
      </c>
      <c r="S1318">
        <v>18.791160000000001</v>
      </c>
      <c r="T1318">
        <v>3</v>
      </c>
      <c r="U1318">
        <v>1</v>
      </c>
      <c r="V1318">
        <v>1</v>
      </c>
      <c r="W1318">
        <v>2</v>
      </c>
      <c r="X1318">
        <v>1</v>
      </c>
      <c r="Y1318">
        <v>2</v>
      </c>
      <c r="Z1318">
        <v>3</v>
      </c>
      <c r="AA1318">
        <v>1</v>
      </c>
      <c r="AB1318">
        <v>1</v>
      </c>
      <c r="AC1318">
        <v>1</v>
      </c>
      <c r="AD1318">
        <v>1</v>
      </c>
      <c r="AE1318">
        <v>3</v>
      </c>
      <c r="AF1318">
        <v>0</v>
      </c>
      <c r="AG1318">
        <v>0</v>
      </c>
      <c r="AH1318">
        <v>95.665999999999997</v>
      </c>
    </row>
    <row r="1319" spans="1:34">
      <c r="A1319" t="s">
        <v>5485</v>
      </c>
      <c r="B1319" s="5" t="str">
        <f>VLOOKUP(C1319,[1]Sheet1!$C$2:$D$4112,2,FALSE)</f>
        <v>information pathways</v>
      </c>
      <c r="C1319" t="s">
        <v>5488</v>
      </c>
      <c r="D1319" t="s">
        <v>5486</v>
      </c>
      <c r="E1319" t="s">
        <v>5487</v>
      </c>
      <c r="F1319">
        <v>37.371000000000002</v>
      </c>
      <c r="G1319">
        <v>30.8</v>
      </c>
      <c r="H1319">
        <v>22.751439999999999</v>
      </c>
      <c r="I1319">
        <v>19.504390000000001</v>
      </c>
      <c r="J1319">
        <v>22.386959999999998</v>
      </c>
      <c r="K1319">
        <v>22.035270000000001</v>
      </c>
      <c r="L1319">
        <v>21.78509</v>
      </c>
      <c r="M1319">
        <v>21.394559999999998</v>
      </c>
      <c r="N1319">
        <v>20.818629999999999</v>
      </c>
      <c r="O1319">
        <v>22.09281</v>
      </c>
      <c r="P1319">
        <v>21.002030000000001</v>
      </c>
      <c r="Q1319">
        <v>18.243120000000001</v>
      </c>
      <c r="R1319">
        <v>23.2637</v>
      </c>
      <c r="S1319">
        <v>21.485469999999999</v>
      </c>
      <c r="T1319">
        <v>7</v>
      </c>
      <c r="U1319">
        <v>2</v>
      </c>
      <c r="V1319">
        <v>1</v>
      </c>
      <c r="W1319">
        <v>4</v>
      </c>
      <c r="X1319">
        <v>3</v>
      </c>
      <c r="Y1319">
        <v>3</v>
      </c>
      <c r="Z1319">
        <v>2</v>
      </c>
      <c r="AA1319">
        <v>3</v>
      </c>
      <c r="AB1319">
        <v>3</v>
      </c>
      <c r="AC1319">
        <v>2</v>
      </c>
      <c r="AD1319">
        <v>1</v>
      </c>
      <c r="AE1319">
        <v>3</v>
      </c>
      <c r="AF1319">
        <v>4</v>
      </c>
      <c r="AG1319">
        <v>0</v>
      </c>
      <c r="AH1319">
        <v>22.465</v>
      </c>
    </row>
    <row r="1320" spans="1:34">
      <c r="A1320" t="s">
        <v>5489</v>
      </c>
      <c r="B1320" s="5" t="str">
        <f>VLOOKUP(C1320,[1]Sheet1!$C$2:$D$4112,2,FALSE)</f>
        <v>intermediary metabolism and respiration</v>
      </c>
      <c r="C1320" t="s">
        <v>5492</v>
      </c>
      <c r="D1320" t="s">
        <v>5490</v>
      </c>
      <c r="E1320" t="s">
        <v>5491</v>
      </c>
      <c r="F1320">
        <v>36.304000000000002</v>
      </c>
      <c r="G1320">
        <v>43.5</v>
      </c>
      <c r="H1320">
        <v>22.518740000000001</v>
      </c>
      <c r="I1320">
        <v>21.818390000000001</v>
      </c>
      <c r="J1320">
        <v>21.508279999999999</v>
      </c>
      <c r="K1320">
        <v>24.116959999999999</v>
      </c>
      <c r="L1320">
        <v>21.979320000000001</v>
      </c>
      <c r="M1320">
        <v>24.18835</v>
      </c>
      <c r="N1320">
        <v>21.51932</v>
      </c>
      <c r="O1320">
        <v>23.543089999999999</v>
      </c>
      <c r="P1320">
        <v>22.622119999999999</v>
      </c>
      <c r="Q1320">
        <v>23.492529999999999</v>
      </c>
      <c r="R1320">
        <v>21.494340000000001</v>
      </c>
      <c r="S1320">
        <v>21.65652</v>
      </c>
      <c r="T1320">
        <v>10</v>
      </c>
      <c r="U1320">
        <v>7</v>
      </c>
      <c r="V1320">
        <v>3</v>
      </c>
      <c r="W1320">
        <v>8</v>
      </c>
      <c r="X1320">
        <v>8</v>
      </c>
      <c r="Y1320">
        <v>7</v>
      </c>
      <c r="Z1320">
        <v>6</v>
      </c>
      <c r="AA1320">
        <v>3</v>
      </c>
      <c r="AB1320">
        <v>6</v>
      </c>
      <c r="AC1320">
        <v>4</v>
      </c>
      <c r="AD1320">
        <v>4</v>
      </c>
      <c r="AE1320">
        <v>9</v>
      </c>
      <c r="AF1320">
        <v>6</v>
      </c>
      <c r="AG1320">
        <v>0</v>
      </c>
      <c r="AH1320">
        <v>56.527999999999999</v>
      </c>
    </row>
    <row r="1321" spans="1:34">
      <c r="A1321" t="s">
        <v>5493</v>
      </c>
      <c r="B1321" s="5" t="str">
        <f>VLOOKUP(C1321,[1]Sheet1!$C$2:$D$4112,2,FALSE)</f>
        <v>intermediary metabolism and respiration</v>
      </c>
      <c r="C1321" t="s">
        <v>5496</v>
      </c>
      <c r="D1321" t="s">
        <v>5494</v>
      </c>
      <c r="E1321" t="s">
        <v>5495</v>
      </c>
      <c r="F1321">
        <v>30.936</v>
      </c>
      <c r="G1321">
        <v>74.8</v>
      </c>
      <c r="H1321">
        <v>22.45121</v>
      </c>
      <c r="I1321">
        <v>24.056889999999999</v>
      </c>
      <c r="J1321">
        <v>22.623460000000001</v>
      </c>
      <c r="K1321">
        <v>23.46001</v>
      </c>
      <c r="L1321">
        <v>23.222909999999999</v>
      </c>
      <c r="M1321">
        <v>24.858470000000001</v>
      </c>
      <c r="N1321">
        <v>24.58492</v>
      </c>
      <c r="O1321">
        <v>23.819970000000001</v>
      </c>
      <c r="P1321">
        <v>23.357030000000002</v>
      </c>
      <c r="Q1321">
        <v>24.13954</v>
      </c>
      <c r="R1321">
        <v>25.059159999999999</v>
      </c>
      <c r="S1321">
        <v>22.526520000000001</v>
      </c>
      <c r="T1321">
        <v>14</v>
      </c>
      <c r="U1321">
        <v>2</v>
      </c>
      <c r="V1321">
        <v>6</v>
      </c>
      <c r="W1321">
        <v>5</v>
      </c>
      <c r="X1321">
        <v>7</v>
      </c>
      <c r="Y1321">
        <v>11</v>
      </c>
      <c r="Z1321">
        <v>10</v>
      </c>
      <c r="AA1321">
        <v>4</v>
      </c>
      <c r="AB1321">
        <v>5</v>
      </c>
      <c r="AC1321">
        <v>3</v>
      </c>
      <c r="AD1321">
        <v>6</v>
      </c>
      <c r="AE1321">
        <v>12</v>
      </c>
      <c r="AF1321">
        <v>5</v>
      </c>
      <c r="AG1321">
        <v>0</v>
      </c>
      <c r="AH1321">
        <v>122.19</v>
      </c>
    </row>
    <row r="1322" spans="1:34">
      <c r="A1322" t="s">
        <v>5497</v>
      </c>
      <c r="B1322" s="5" t="str">
        <f>VLOOKUP(C1322,[1]Sheet1!$C$2:$D$4112,2,FALSE)</f>
        <v>intermediary metabolism and respiration</v>
      </c>
      <c r="C1322" t="s">
        <v>5500</v>
      </c>
      <c r="D1322" t="s">
        <v>5498</v>
      </c>
      <c r="E1322" t="s">
        <v>5499</v>
      </c>
      <c r="F1322">
        <v>33.057000000000002</v>
      </c>
      <c r="G1322">
        <v>20.5</v>
      </c>
      <c r="H1322">
        <v>23.295580000000001</v>
      </c>
      <c r="I1322">
        <v>20.355399999999999</v>
      </c>
      <c r="J1322">
        <v>24.817</v>
      </c>
      <c r="K1322">
        <v>23.08474</v>
      </c>
      <c r="L1322">
        <v>23.414159999999999</v>
      </c>
      <c r="M1322">
        <v>22.985769999999999</v>
      </c>
      <c r="N1322">
        <v>19.702089999999998</v>
      </c>
      <c r="O1322">
        <v>23.097770000000001</v>
      </c>
      <c r="P1322">
        <v>23.411449999999999</v>
      </c>
      <c r="Q1322">
        <v>19.743880000000001</v>
      </c>
      <c r="R1322">
        <v>23.71461</v>
      </c>
      <c r="S1322">
        <v>22.76905</v>
      </c>
      <c r="T1322">
        <v>4</v>
      </c>
      <c r="U1322">
        <v>2</v>
      </c>
      <c r="V1322">
        <v>1</v>
      </c>
      <c r="W1322">
        <v>3</v>
      </c>
      <c r="X1322">
        <v>2</v>
      </c>
      <c r="Y1322">
        <v>2</v>
      </c>
      <c r="Z1322">
        <v>2</v>
      </c>
      <c r="AA1322">
        <v>1</v>
      </c>
      <c r="AB1322">
        <v>2</v>
      </c>
      <c r="AC1322">
        <v>2</v>
      </c>
      <c r="AD1322">
        <v>1</v>
      </c>
      <c r="AE1322">
        <v>3</v>
      </c>
      <c r="AF1322">
        <v>2</v>
      </c>
      <c r="AG1322">
        <v>0</v>
      </c>
      <c r="AH1322">
        <v>152.41999999999999</v>
      </c>
    </row>
    <row r="1323" spans="1:34">
      <c r="A1323" t="s">
        <v>5501</v>
      </c>
      <c r="B1323" s="5" t="str">
        <f>VLOOKUP(C1323,[1]Sheet1!$C$2:$D$4112,2,FALSE)</f>
        <v>Regulatory proteins</v>
      </c>
      <c r="C1323" t="s">
        <v>5504</v>
      </c>
      <c r="D1323" t="s">
        <v>5502</v>
      </c>
      <c r="E1323" t="s">
        <v>5503</v>
      </c>
      <c r="F1323">
        <v>17.349</v>
      </c>
      <c r="G1323">
        <v>71.8</v>
      </c>
      <c r="H1323">
        <v>17.36515</v>
      </c>
      <c r="I1323">
        <v>19.36571</v>
      </c>
      <c r="J1323">
        <v>17.44303</v>
      </c>
      <c r="K1323">
        <v>18.621839999999999</v>
      </c>
      <c r="L1323">
        <v>19.786570000000001</v>
      </c>
      <c r="M1323">
        <v>20.459540000000001</v>
      </c>
      <c r="N1323">
        <v>18.972840000000001</v>
      </c>
      <c r="O1323">
        <v>20.221060000000001</v>
      </c>
      <c r="P1323">
        <v>19.670300000000001</v>
      </c>
      <c r="Q1323">
        <v>18.64837</v>
      </c>
      <c r="R1323">
        <v>22.37255</v>
      </c>
      <c r="S1323">
        <v>22.454599999999999</v>
      </c>
      <c r="T1323">
        <v>7</v>
      </c>
      <c r="U1323">
        <v>1</v>
      </c>
      <c r="V1323">
        <v>1</v>
      </c>
      <c r="W1323">
        <v>1</v>
      </c>
      <c r="X1323">
        <v>1</v>
      </c>
      <c r="Y1323">
        <v>7</v>
      </c>
      <c r="Z1323">
        <v>3</v>
      </c>
      <c r="AA1323">
        <v>1</v>
      </c>
      <c r="AB1323">
        <v>1</v>
      </c>
      <c r="AC1323">
        <v>1</v>
      </c>
      <c r="AD1323">
        <v>0</v>
      </c>
      <c r="AE1323">
        <v>4</v>
      </c>
      <c r="AF1323">
        <v>2</v>
      </c>
      <c r="AG1323">
        <v>0</v>
      </c>
      <c r="AH1323">
        <v>80.48</v>
      </c>
    </row>
    <row r="1324" spans="1:34">
      <c r="A1324" t="s">
        <v>5505</v>
      </c>
      <c r="B1324" s="5" t="str">
        <f>VLOOKUP(C1324,[1]Sheet1!$C$2:$D$4112,2,FALSE)</f>
        <v>intermediary metabolism and respiration</v>
      </c>
      <c r="C1324" t="s">
        <v>5508</v>
      </c>
      <c r="D1324" t="s">
        <v>5506</v>
      </c>
      <c r="E1324" t="s">
        <v>5507</v>
      </c>
      <c r="F1324">
        <v>43.682000000000002</v>
      </c>
      <c r="G1324">
        <v>47.5</v>
      </c>
      <c r="H1324">
        <v>22.656479999999998</v>
      </c>
      <c r="I1324">
        <v>24.085540000000002</v>
      </c>
      <c r="J1324">
        <v>22.592610000000001</v>
      </c>
      <c r="K1324">
        <v>25.044350000000001</v>
      </c>
      <c r="L1324">
        <v>20.645440000000001</v>
      </c>
      <c r="M1324">
        <v>24.37039</v>
      </c>
      <c r="N1324">
        <v>23.610990000000001</v>
      </c>
      <c r="O1324">
        <v>24.487200000000001</v>
      </c>
      <c r="P1324">
        <v>23.147559999999999</v>
      </c>
      <c r="Q1324">
        <v>23.534929999999999</v>
      </c>
      <c r="R1324">
        <v>24.0703</v>
      </c>
      <c r="S1324">
        <v>21.96902</v>
      </c>
      <c r="T1324">
        <v>12</v>
      </c>
      <c r="U1324">
        <v>3</v>
      </c>
      <c r="V1324">
        <v>6</v>
      </c>
      <c r="W1324">
        <v>5</v>
      </c>
      <c r="X1324">
        <v>6</v>
      </c>
      <c r="Y1324">
        <v>5</v>
      </c>
      <c r="Z1324">
        <v>5</v>
      </c>
      <c r="AA1324">
        <v>5</v>
      </c>
      <c r="AB1324">
        <v>6</v>
      </c>
      <c r="AC1324">
        <v>5</v>
      </c>
      <c r="AD1324">
        <v>5</v>
      </c>
      <c r="AE1324">
        <v>9</v>
      </c>
      <c r="AF1324">
        <v>6</v>
      </c>
      <c r="AG1324">
        <v>0</v>
      </c>
      <c r="AH1324">
        <v>54.082999999999998</v>
      </c>
    </row>
    <row r="1325" spans="1:34">
      <c r="A1325" t="s">
        <v>5509</v>
      </c>
      <c r="B1325" s="5" t="str">
        <f>VLOOKUP(C1325,[1]Sheet1!$C$2:$D$4112,2,FALSE)</f>
        <v>intermediary metabolism and respiration</v>
      </c>
      <c r="C1325" t="s">
        <v>5512</v>
      </c>
      <c r="D1325" t="s">
        <v>5510</v>
      </c>
      <c r="E1325" t="s">
        <v>5511</v>
      </c>
      <c r="F1325">
        <v>49.774000000000001</v>
      </c>
      <c r="G1325">
        <v>27.2</v>
      </c>
      <c r="H1325">
        <v>24.168749999999999</v>
      </c>
      <c r="I1325">
        <v>24.187519999999999</v>
      </c>
      <c r="J1325">
        <v>23.511839999999999</v>
      </c>
      <c r="K1325">
        <v>24.341570000000001</v>
      </c>
      <c r="L1325">
        <v>21.909690000000001</v>
      </c>
      <c r="M1325">
        <v>25.265889999999999</v>
      </c>
      <c r="N1325">
        <v>24.765519999999999</v>
      </c>
      <c r="O1325">
        <v>24.673680000000001</v>
      </c>
      <c r="P1325">
        <v>24.781220000000001</v>
      </c>
      <c r="Q1325">
        <v>24.32272</v>
      </c>
      <c r="R1325">
        <v>24.070139999999999</v>
      </c>
      <c r="S1325">
        <v>21.388480000000001</v>
      </c>
      <c r="T1325">
        <v>8</v>
      </c>
      <c r="U1325">
        <v>4</v>
      </c>
      <c r="V1325">
        <v>4</v>
      </c>
      <c r="W1325">
        <v>5</v>
      </c>
      <c r="X1325">
        <v>5</v>
      </c>
      <c r="Y1325">
        <v>5</v>
      </c>
      <c r="Z1325">
        <v>5</v>
      </c>
      <c r="AA1325">
        <v>3</v>
      </c>
      <c r="AB1325">
        <v>5</v>
      </c>
      <c r="AC1325">
        <v>4</v>
      </c>
      <c r="AD1325">
        <v>4</v>
      </c>
      <c r="AE1325">
        <v>6</v>
      </c>
      <c r="AF1325">
        <v>2</v>
      </c>
      <c r="AG1325">
        <v>0</v>
      </c>
      <c r="AH1325">
        <v>72.453000000000003</v>
      </c>
    </row>
    <row r="1326" spans="1:34">
      <c r="A1326" t="s">
        <v>5513</v>
      </c>
      <c r="B1326" s="5" t="str">
        <f>VLOOKUP(C1326,[1]Sheet1!$C$2:$D$4112,2,FALSE)</f>
        <v>intermediary metabolism and respiration</v>
      </c>
      <c r="C1326" t="s">
        <v>5516</v>
      </c>
      <c r="D1326" t="s">
        <v>5514</v>
      </c>
      <c r="E1326" t="s">
        <v>5515</v>
      </c>
      <c r="F1326">
        <v>63.634</v>
      </c>
      <c r="G1326">
        <v>22.9</v>
      </c>
      <c r="H1326">
        <v>19.303740000000001</v>
      </c>
      <c r="I1326">
        <v>20.32762</v>
      </c>
      <c r="J1326">
        <v>20.737269999999999</v>
      </c>
      <c r="K1326">
        <v>21.665790000000001</v>
      </c>
      <c r="L1326">
        <v>20.11082</v>
      </c>
      <c r="M1326">
        <v>21.14171</v>
      </c>
      <c r="N1326">
        <v>19.464220000000001</v>
      </c>
      <c r="O1326">
        <v>21.293790000000001</v>
      </c>
      <c r="P1326">
        <v>19.605129999999999</v>
      </c>
      <c r="Q1326">
        <v>21.073070000000001</v>
      </c>
      <c r="R1326">
        <v>21.025469999999999</v>
      </c>
      <c r="S1326">
        <v>20.830739999999999</v>
      </c>
      <c r="T1326">
        <v>10</v>
      </c>
      <c r="U1326">
        <v>2</v>
      </c>
      <c r="V1326">
        <v>4</v>
      </c>
      <c r="W1326">
        <v>5</v>
      </c>
      <c r="X1326">
        <v>4</v>
      </c>
      <c r="Y1326">
        <v>6</v>
      </c>
      <c r="Z1326">
        <v>3</v>
      </c>
      <c r="AA1326">
        <v>1</v>
      </c>
      <c r="AB1326">
        <v>4</v>
      </c>
      <c r="AC1326">
        <v>3</v>
      </c>
      <c r="AD1326">
        <v>3</v>
      </c>
      <c r="AE1326">
        <v>5</v>
      </c>
      <c r="AF1326">
        <v>4</v>
      </c>
      <c r="AG1326">
        <v>0</v>
      </c>
      <c r="AH1326">
        <v>52.731999999999999</v>
      </c>
    </row>
    <row r="1327" spans="1:34">
      <c r="A1327" t="s">
        <v>5517</v>
      </c>
      <c r="B1327" s="5" t="str">
        <f>VLOOKUP(C1327,[1]Sheet1!$C$2:$D$4112,2,FALSE)</f>
        <v>intermediary metabolism and respiration</v>
      </c>
      <c r="C1327" t="s">
        <v>5520</v>
      </c>
      <c r="D1327" t="s">
        <v>5518</v>
      </c>
      <c r="E1327" t="s">
        <v>5519</v>
      </c>
      <c r="F1327">
        <v>55.323999999999998</v>
      </c>
      <c r="G1327">
        <v>34</v>
      </c>
      <c r="H1327">
        <v>23.443919999999999</v>
      </c>
      <c r="I1327">
        <v>25.768599999999999</v>
      </c>
      <c r="J1327">
        <v>23.415579999999999</v>
      </c>
      <c r="K1327">
        <v>23.439489999999999</v>
      </c>
      <c r="L1327">
        <v>23.228909999999999</v>
      </c>
      <c r="M1327">
        <v>24.362919999999999</v>
      </c>
      <c r="N1327">
        <v>25.484960000000001</v>
      </c>
      <c r="O1327">
        <v>23.214320000000001</v>
      </c>
      <c r="P1327">
        <v>25.24587</v>
      </c>
      <c r="Q1327">
        <v>23.723700000000001</v>
      </c>
      <c r="R1327">
        <v>23.85557</v>
      </c>
      <c r="S1327">
        <v>21.824809999999999</v>
      </c>
      <c r="T1327">
        <v>13</v>
      </c>
      <c r="U1327">
        <v>4</v>
      </c>
      <c r="V1327">
        <v>3</v>
      </c>
      <c r="W1327">
        <v>6</v>
      </c>
      <c r="X1327">
        <v>6</v>
      </c>
      <c r="Y1327">
        <v>10</v>
      </c>
      <c r="Z1327">
        <v>4</v>
      </c>
      <c r="AA1327">
        <v>3</v>
      </c>
      <c r="AB1327">
        <v>4</v>
      </c>
      <c r="AC1327">
        <v>2</v>
      </c>
      <c r="AD1327">
        <v>3</v>
      </c>
      <c r="AE1327">
        <v>8</v>
      </c>
      <c r="AF1327">
        <v>4</v>
      </c>
      <c r="AG1327">
        <v>0</v>
      </c>
      <c r="AH1327">
        <v>163.81</v>
      </c>
    </row>
    <row r="1328" spans="1:34">
      <c r="A1328" t="s">
        <v>5521</v>
      </c>
      <c r="B1328" s="5" t="str">
        <f>VLOOKUP(C1328,[1]Sheet1!$C$2:$D$4112,2,FALSE)</f>
        <v>cell wall and cell processes</v>
      </c>
      <c r="C1328" t="s">
        <v>5524</v>
      </c>
      <c r="D1328" t="s">
        <v>5522</v>
      </c>
      <c r="E1328" t="s">
        <v>5523</v>
      </c>
      <c r="F1328">
        <v>88.950999999999993</v>
      </c>
      <c r="G1328">
        <v>29</v>
      </c>
      <c r="H1328">
        <v>23.70946</v>
      </c>
      <c r="I1328">
        <v>23.81353</v>
      </c>
      <c r="J1328">
        <v>23.306889999999999</v>
      </c>
      <c r="K1328">
        <v>24.446259999999999</v>
      </c>
      <c r="L1328">
        <v>21.218330000000002</v>
      </c>
      <c r="M1328">
        <v>24.180789999999998</v>
      </c>
      <c r="N1328">
        <v>22.701339999999998</v>
      </c>
      <c r="O1328">
        <v>23.648890000000002</v>
      </c>
      <c r="P1328">
        <v>23.536349999999999</v>
      </c>
      <c r="Q1328">
        <v>23.79561</v>
      </c>
      <c r="R1328">
        <v>23.009840000000001</v>
      </c>
      <c r="S1328">
        <v>22.189240000000002</v>
      </c>
      <c r="T1328">
        <v>16</v>
      </c>
      <c r="U1328">
        <v>6</v>
      </c>
      <c r="V1328">
        <v>7</v>
      </c>
      <c r="W1328">
        <v>9</v>
      </c>
      <c r="X1328">
        <v>12</v>
      </c>
      <c r="Y1328">
        <v>10</v>
      </c>
      <c r="Z1328">
        <v>9</v>
      </c>
      <c r="AA1328">
        <v>4</v>
      </c>
      <c r="AB1328">
        <v>11</v>
      </c>
      <c r="AC1328">
        <v>7</v>
      </c>
      <c r="AD1328">
        <v>7</v>
      </c>
      <c r="AE1328">
        <v>12</v>
      </c>
      <c r="AF1328">
        <v>9</v>
      </c>
      <c r="AG1328">
        <v>0</v>
      </c>
      <c r="AH1328">
        <v>117.33</v>
      </c>
    </row>
    <row r="1329" spans="1:34">
      <c r="A1329" t="s">
        <v>5525</v>
      </c>
      <c r="B1329" s="5" t="str">
        <f>VLOOKUP(C1329,[1]Sheet1!$C$2:$D$4112,2,FALSE)</f>
        <v>intermediary metabolism and respiration</v>
      </c>
      <c r="C1329" t="s">
        <v>5526</v>
      </c>
      <c r="D1329" t="s">
        <v>325</v>
      </c>
      <c r="E1329" t="s">
        <v>326</v>
      </c>
      <c r="F1329">
        <v>14.237</v>
      </c>
      <c r="G1329">
        <v>21.6</v>
      </c>
      <c r="H1329">
        <v>22.867270000000001</v>
      </c>
      <c r="I1329">
        <v>22.892769999999999</v>
      </c>
      <c r="J1329">
        <v>23.464259999999999</v>
      </c>
      <c r="K1329">
        <v>17.66506</v>
      </c>
      <c r="L1329">
        <v>19.955749999999998</v>
      </c>
      <c r="M1329">
        <v>21.45166</v>
      </c>
      <c r="N1329">
        <v>21.707460000000001</v>
      </c>
      <c r="O1329">
        <v>17.840540000000001</v>
      </c>
      <c r="P1329">
        <v>22.841000000000001</v>
      </c>
      <c r="Q1329">
        <v>19.518160000000002</v>
      </c>
      <c r="R1329">
        <v>25.392379999999999</v>
      </c>
      <c r="S1329">
        <v>23.697849999999999</v>
      </c>
      <c r="T1329">
        <v>2</v>
      </c>
      <c r="U1329">
        <v>1</v>
      </c>
      <c r="V1329">
        <v>1</v>
      </c>
      <c r="W1329">
        <v>1</v>
      </c>
      <c r="X1329">
        <v>1</v>
      </c>
      <c r="Y1329">
        <v>2</v>
      </c>
      <c r="Z1329">
        <v>1</v>
      </c>
      <c r="AA1329">
        <v>1</v>
      </c>
      <c r="AB1329">
        <v>1</v>
      </c>
      <c r="AC1329">
        <v>1</v>
      </c>
      <c r="AD1329">
        <v>0</v>
      </c>
      <c r="AE1329">
        <v>1</v>
      </c>
      <c r="AF1329">
        <v>1</v>
      </c>
      <c r="AG1329">
        <v>0</v>
      </c>
      <c r="AH1329">
        <v>31.504999999999999</v>
      </c>
    </row>
    <row r="1330" spans="1:34">
      <c r="A1330" t="s">
        <v>5527</v>
      </c>
      <c r="B1330" s="5" t="str">
        <f>VLOOKUP(C1330,[1]Sheet1!$C$2:$D$4112,2,FALSE)</f>
        <v>intermediary metabolism and respiration</v>
      </c>
      <c r="C1330" t="s">
        <v>5530</v>
      </c>
      <c r="D1330" t="s">
        <v>5528</v>
      </c>
      <c r="E1330" t="s">
        <v>5529</v>
      </c>
      <c r="F1330">
        <v>99.451999999999998</v>
      </c>
      <c r="G1330">
        <v>33.6</v>
      </c>
      <c r="H1330">
        <v>21.333030000000001</v>
      </c>
      <c r="I1330">
        <v>22.50487</v>
      </c>
      <c r="J1330">
        <v>21.012499999999999</v>
      </c>
      <c r="K1330">
        <v>22.558430000000001</v>
      </c>
      <c r="L1330">
        <v>20.911380000000001</v>
      </c>
      <c r="M1330">
        <v>21.933299999999999</v>
      </c>
      <c r="N1330">
        <v>20.519850000000002</v>
      </c>
      <c r="O1330">
        <v>21.658439999999999</v>
      </c>
      <c r="P1330">
        <v>21.383209999999998</v>
      </c>
      <c r="Q1330">
        <v>20.632470000000001</v>
      </c>
      <c r="R1330">
        <v>24.092410000000001</v>
      </c>
      <c r="S1330">
        <v>21.178460000000001</v>
      </c>
      <c r="T1330">
        <v>17</v>
      </c>
      <c r="U1330">
        <v>3</v>
      </c>
      <c r="V1330">
        <v>3</v>
      </c>
      <c r="W1330">
        <v>5</v>
      </c>
      <c r="X1330">
        <v>5</v>
      </c>
      <c r="Y1330">
        <v>8</v>
      </c>
      <c r="Z1330">
        <v>6</v>
      </c>
      <c r="AA1330">
        <v>1</v>
      </c>
      <c r="AB1330">
        <v>5</v>
      </c>
      <c r="AC1330">
        <v>4</v>
      </c>
      <c r="AD1330">
        <v>2</v>
      </c>
      <c r="AE1330">
        <v>11</v>
      </c>
      <c r="AF1330">
        <v>3</v>
      </c>
      <c r="AG1330">
        <v>0</v>
      </c>
      <c r="AH1330">
        <v>59.445999999999998</v>
      </c>
    </row>
    <row r="1331" spans="1:34">
      <c r="A1331" t="s">
        <v>5531</v>
      </c>
      <c r="B1331" s="5" t="str">
        <f>VLOOKUP(C1331,[1]Sheet1!$C$2:$D$4112,2,FALSE)</f>
        <v>intermediary metabolism and respiration</v>
      </c>
      <c r="C1331" t="s">
        <v>5534</v>
      </c>
      <c r="D1331" t="s">
        <v>5532</v>
      </c>
      <c r="E1331" t="s">
        <v>5533</v>
      </c>
      <c r="F1331">
        <v>80.402000000000001</v>
      </c>
      <c r="G1331">
        <v>65.3</v>
      </c>
      <c r="H1331">
        <v>25.593599999999999</v>
      </c>
      <c r="I1331">
        <v>26.856380000000001</v>
      </c>
      <c r="J1331">
        <v>25.67155</v>
      </c>
      <c r="K1331">
        <v>26.975639999999999</v>
      </c>
      <c r="L1331">
        <v>26.775680000000001</v>
      </c>
      <c r="M1331">
        <v>25.762029999999999</v>
      </c>
      <c r="N1331">
        <v>26.701740000000001</v>
      </c>
      <c r="O1331">
        <v>26.6599</v>
      </c>
      <c r="P1331">
        <v>26.558070000000001</v>
      </c>
      <c r="Q1331">
        <v>26.722339999999999</v>
      </c>
      <c r="R1331">
        <v>26.800820000000002</v>
      </c>
      <c r="S1331">
        <v>26.186959999999999</v>
      </c>
      <c r="T1331">
        <v>32</v>
      </c>
      <c r="U1331">
        <v>25</v>
      </c>
      <c r="V1331">
        <v>17</v>
      </c>
      <c r="W1331">
        <v>25</v>
      </c>
      <c r="X1331">
        <v>19</v>
      </c>
      <c r="Y1331">
        <v>24</v>
      </c>
      <c r="Z1331">
        <v>21</v>
      </c>
      <c r="AA1331">
        <v>16</v>
      </c>
      <c r="AB1331">
        <v>12</v>
      </c>
      <c r="AC1331">
        <v>19</v>
      </c>
      <c r="AD1331">
        <v>13</v>
      </c>
      <c r="AE1331">
        <v>23</v>
      </c>
      <c r="AF1331">
        <v>23</v>
      </c>
      <c r="AG1331">
        <v>0</v>
      </c>
      <c r="AH1331">
        <v>293.39999999999998</v>
      </c>
    </row>
    <row r="1332" spans="1:34">
      <c r="A1332" t="s">
        <v>5535</v>
      </c>
      <c r="B1332" s="5" t="str">
        <f>VLOOKUP(C1332,[1]Sheet1!$C$2:$D$4112,2,FALSE)</f>
        <v>intermediary metabolism and respiration</v>
      </c>
      <c r="C1332" t="s">
        <v>5538</v>
      </c>
      <c r="D1332" t="s">
        <v>5536</v>
      </c>
      <c r="E1332" t="s">
        <v>5537</v>
      </c>
      <c r="F1332">
        <v>11.09</v>
      </c>
      <c r="G1332">
        <v>65</v>
      </c>
      <c r="H1332">
        <v>19.089210000000001</v>
      </c>
      <c r="I1332">
        <v>21.692679999999999</v>
      </c>
      <c r="J1332">
        <v>19.96649</v>
      </c>
      <c r="K1332">
        <v>19.490849999999998</v>
      </c>
      <c r="L1332">
        <v>20.051120000000001</v>
      </c>
      <c r="M1332">
        <v>21.780570000000001</v>
      </c>
      <c r="N1332">
        <v>20.610810000000001</v>
      </c>
      <c r="O1332">
        <v>19.902539999999998</v>
      </c>
      <c r="P1332">
        <v>19.651289999999999</v>
      </c>
      <c r="Q1332">
        <v>22.267250000000001</v>
      </c>
      <c r="R1332">
        <v>22.51427</v>
      </c>
      <c r="S1332">
        <v>19.273489999999999</v>
      </c>
      <c r="T1332">
        <v>4</v>
      </c>
      <c r="U1332">
        <v>2</v>
      </c>
      <c r="V1332">
        <v>2</v>
      </c>
      <c r="W1332">
        <v>3</v>
      </c>
      <c r="X1332">
        <v>1</v>
      </c>
      <c r="Y1332">
        <v>3</v>
      </c>
      <c r="Z1332">
        <v>2</v>
      </c>
      <c r="AA1332">
        <v>1</v>
      </c>
      <c r="AB1332">
        <v>2</v>
      </c>
      <c r="AC1332">
        <v>2</v>
      </c>
      <c r="AD1332">
        <v>2</v>
      </c>
      <c r="AE1332">
        <v>3</v>
      </c>
      <c r="AF1332">
        <v>2</v>
      </c>
      <c r="AG1332">
        <v>0</v>
      </c>
      <c r="AH1332">
        <v>30.173999999999999</v>
      </c>
    </row>
    <row r="1333" spans="1:34">
      <c r="A1333" t="s">
        <v>5539</v>
      </c>
      <c r="B1333" s="5" t="str">
        <f>VLOOKUP(C1333,[1]Sheet1!$C$2:$D$4112,2,FALSE)</f>
        <v>intermediary metabolism and respiration</v>
      </c>
      <c r="C1333" t="s">
        <v>5542</v>
      </c>
      <c r="D1333" t="s">
        <v>5540</v>
      </c>
      <c r="E1333" t="s">
        <v>5541</v>
      </c>
      <c r="F1333">
        <v>11.19</v>
      </c>
      <c r="G1333">
        <v>49</v>
      </c>
      <c r="H1333">
        <v>19.372969999999999</v>
      </c>
      <c r="I1333">
        <v>19.941379999999999</v>
      </c>
      <c r="J1333">
        <v>17.89162</v>
      </c>
      <c r="K1333">
        <v>20.802230000000002</v>
      </c>
      <c r="L1333">
        <v>20.162019999999998</v>
      </c>
      <c r="M1333">
        <v>22.333169999999999</v>
      </c>
      <c r="N1333">
        <v>19.608529999999998</v>
      </c>
      <c r="O1333">
        <v>19.165939999999999</v>
      </c>
      <c r="P1333">
        <v>19.910119999999999</v>
      </c>
      <c r="Q1333">
        <v>21.676590000000001</v>
      </c>
      <c r="R1333">
        <v>20.906610000000001</v>
      </c>
      <c r="S1333">
        <v>19.456710000000001</v>
      </c>
      <c r="T1333">
        <v>3</v>
      </c>
      <c r="U1333">
        <v>1</v>
      </c>
      <c r="V1333">
        <v>1</v>
      </c>
      <c r="W1333">
        <v>1</v>
      </c>
      <c r="X1333">
        <v>2</v>
      </c>
      <c r="Y1333">
        <v>2</v>
      </c>
      <c r="Z1333">
        <v>2</v>
      </c>
      <c r="AA1333">
        <v>1</v>
      </c>
      <c r="AB1333">
        <v>1</v>
      </c>
      <c r="AC1333">
        <v>0</v>
      </c>
      <c r="AD1333">
        <v>1</v>
      </c>
      <c r="AE1333">
        <v>2</v>
      </c>
      <c r="AF1333">
        <v>0</v>
      </c>
      <c r="AG1333">
        <v>0</v>
      </c>
      <c r="AH1333">
        <v>8.9595000000000002</v>
      </c>
    </row>
    <row r="1334" spans="1:34">
      <c r="A1334" t="s">
        <v>5543</v>
      </c>
      <c r="B1334" s="5" t="str">
        <f>VLOOKUP(C1334,[1]Sheet1!$C$2:$D$4112,2,FALSE)</f>
        <v>intermediary metabolism and respiration</v>
      </c>
      <c r="C1334" t="s">
        <v>5544</v>
      </c>
      <c r="D1334" t="s">
        <v>336</v>
      </c>
      <c r="E1334" t="s">
        <v>337</v>
      </c>
      <c r="F1334">
        <v>23.347999999999999</v>
      </c>
      <c r="G1334">
        <v>49.1</v>
      </c>
      <c r="H1334">
        <v>21.041060000000002</v>
      </c>
      <c r="I1334">
        <v>22.02638</v>
      </c>
      <c r="J1334">
        <v>21.597370000000002</v>
      </c>
      <c r="K1334">
        <v>21.7578</v>
      </c>
      <c r="L1334">
        <v>21.696719999999999</v>
      </c>
      <c r="M1334">
        <v>21.700489999999999</v>
      </c>
      <c r="N1334">
        <v>21.44116</v>
      </c>
      <c r="O1334">
        <v>18.669699999999999</v>
      </c>
      <c r="P1334">
        <v>21.787479999999999</v>
      </c>
      <c r="Q1334">
        <v>18.897939999999998</v>
      </c>
      <c r="R1334">
        <v>23.696249999999999</v>
      </c>
      <c r="S1334">
        <v>23.44342</v>
      </c>
      <c r="T1334">
        <v>8</v>
      </c>
      <c r="U1334">
        <v>3</v>
      </c>
      <c r="V1334">
        <v>3</v>
      </c>
      <c r="W1334">
        <v>3</v>
      </c>
      <c r="X1334">
        <v>3</v>
      </c>
      <c r="Y1334">
        <v>5</v>
      </c>
      <c r="Z1334">
        <v>4</v>
      </c>
      <c r="AA1334">
        <v>3</v>
      </c>
      <c r="AB1334">
        <v>1</v>
      </c>
      <c r="AC1334">
        <v>2</v>
      </c>
      <c r="AD1334">
        <v>0</v>
      </c>
      <c r="AE1334">
        <v>5</v>
      </c>
      <c r="AF1334">
        <v>3</v>
      </c>
      <c r="AG1334">
        <v>0</v>
      </c>
      <c r="AH1334">
        <v>50.235999999999997</v>
      </c>
    </row>
    <row r="1335" spans="1:34">
      <c r="A1335" t="s">
        <v>5545</v>
      </c>
      <c r="B1335" s="5" t="str">
        <f>VLOOKUP(C1335,[1]Sheet1!$C$2:$D$4112,2,FALSE)</f>
        <v>lipid metabolism</v>
      </c>
      <c r="C1335" t="s">
        <v>5548</v>
      </c>
      <c r="D1335" t="s">
        <v>5546</v>
      </c>
      <c r="E1335" t="s">
        <v>5547</v>
      </c>
      <c r="F1335">
        <v>34.545999999999999</v>
      </c>
      <c r="G1335">
        <v>43.7</v>
      </c>
      <c r="H1335">
        <v>26.013249999999999</v>
      </c>
      <c r="I1335">
        <v>27.22775</v>
      </c>
      <c r="J1335">
        <v>26.4895</v>
      </c>
      <c r="K1335">
        <v>26.48264</v>
      </c>
      <c r="L1335">
        <v>23.20506</v>
      </c>
      <c r="M1335">
        <v>27.853999999999999</v>
      </c>
      <c r="N1335">
        <v>28.391940000000002</v>
      </c>
      <c r="O1335">
        <v>25.43291</v>
      </c>
      <c r="P1335">
        <v>27.275690000000001</v>
      </c>
      <c r="Q1335">
        <v>26.55406</v>
      </c>
      <c r="R1335">
        <v>26.9651</v>
      </c>
      <c r="S1335">
        <v>24.511649999999999</v>
      </c>
      <c r="T1335">
        <v>6</v>
      </c>
      <c r="U1335">
        <v>4</v>
      </c>
      <c r="V1335">
        <v>4</v>
      </c>
      <c r="W1335">
        <v>4</v>
      </c>
      <c r="X1335">
        <v>4</v>
      </c>
      <c r="Y1335">
        <v>5</v>
      </c>
      <c r="Z1335">
        <v>5</v>
      </c>
      <c r="AA1335">
        <v>5</v>
      </c>
      <c r="AB1335">
        <v>4</v>
      </c>
      <c r="AC1335">
        <v>4</v>
      </c>
      <c r="AD1335">
        <v>4</v>
      </c>
      <c r="AE1335">
        <v>5</v>
      </c>
      <c r="AF1335">
        <v>5</v>
      </c>
      <c r="AG1335">
        <v>0</v>
      </c>
      <c r="AH1335">
        <v>180.18</v>
      </c>
    </row>
    <row r="1336" spans="1:34">
      <c r="A1336" t="s">
        <v>5549</v>
      </c>
      <c r="B1336" s="5" t="str">
        <f>VLOOKUP(C1336,[1]Sheet1!$C$2:$D$4112,2,FALSE)</f>
        <v>Conserved hypotheticals</v>
      </c>
      <c r="C1336" t="s">
        <v>5552</v>
      </c>
      <c r="D1336" t="s">
        <v>5550</v>
      </c>
      <c r="E1336" t="s">
        <v>5551</v>
      </c>
      <c r="F1336">
        <v>33.267000000000003</v>
      </c>
      <c r="G1336">
        <v>49.2</v>
      </c>
      <c r="H1336">
        <v>18.790330000000001</v>
      </c>
      <c r="I1336">
        <v>23.224820000000001</v>
      </c>
      <c r="J1336">
        <v>22.543050000000001</v>
      </c>
      <c r="K1336">
        <v>23.02975</v>
      </c>
      <c r="L1336">
        <v>22.589960000000001</v>
      </c>
      <c r="M1336">
        <v>22.56381</v>
      </c>
      <c r="N1336">
        <v>24.021660000000001</v>
      </c>
      <c r="O1336">
        <v>22.354019999999998</v>
      </c>
      <c r="P1336">
        <v>23.57865</v>
      </c>
      <c r="Q1336">
        <v>22.824909999999999</v>
      </c>
      <c r="R1336">
        <v>24.381260000000001</v>
      </c>
      <c r="S1336">
        <v>21.794560000000001</v>
      </c>
      <c r="T1336">
        <v>10</v>
      </c>
      <c r="U1336">
        <v>1</v>
      </c>
      <c r="V1336">
        <v>2</v>
      </c>
      <c r="W1336">
        <v>3</v>
      </c>
      <c r="X1336">
        <v>6</v>
      </c>
      <c r="Y1336">
        <v>7</v>
      </c>
      <c r="Z1336">
        <v>4</v>
      </c>
      <c r="AA1336">
        <v>3</v>
      </c>
      <c r="AB1336">
        <v>5</v>
      </c>
      <c r="AC1336">
        <v>3</v>
      </c>
      <c r="AD1336">
        <v>5</v>
      </c>
      <c r="AE1336">
        <v>3</v>
      </c>
      <c r="AF1336">
        <v>4</v>
      </c>
      <c r="AG1336">
        <v>0</v>
      </c>
      <c r="AH1336">
        <v>77.363</v>
      </c>
    </row>
    <row r="1337" spans="1:34">
      <c r="A1337" t="s">
        <v>5553</v>
      </c>
      <c r="B1337" s="5" t="s">
        <v>6181</v>
      </c>
      <c r="D1337" t="s">
        <v>5554</v>
      </c>
      <c r="F1337">
        <v>80.561000000000007</v>
      </c>
      <c r="G1337">
        <v>60</v>
      </c>
      <c r="H1337">
        <v>26.730270000000001</v>
      </c>
      <c r="I1337">
        <v>27.001639999999998</v>
      </c>
      <c r="J1337">
        <v>27.005600000000001</v>
      </c>
      <c r="K1337">
        <v>27.468789999999998</v>
      </c>
      <c r="L1337">
        <v>26.556989999999999</v>
      </c>
      <c r="M1337">
        <v>26.969390000000001</v>
      </c>
      <c r="N1337">
        <v>26.934719999999999</v>
      </c>
      <c r="O1337">
        <v>27.687059999999999</v>
      </c>
      <c r="P1337">
        <v>27.20955</v>
      </c>
      <c r="Q1337">
        <v>27.08558</v>
      </c>
      <c r="R1337">
        <v>27.794830000000001</v>
      </c>
      <c r="S1337">
        <v>28.060079999999999</v>
      </c>
      <c r="T1337">
        <v>1</v>
      </c>
      <c r="U1337">
        <v>1</v>
      </c>
      <c r="V1337">
        <v>1</v>
      </c>
      <c r="W1337">
        <v>1</v>
      </c>
      <c r="X1337">
        <v>1</v>
      </c>
      <c r="Y1337">
        <v>0</v>
      </c>
      <c r="Z1337">
        <v>1</v>
      </c>
      <c r="AA1337">
        <v>0</v>
      </c>
      <c r="AB1337">
        <v>1</v>
      </c>
      <c r="AC1337">
        <v>1</v>
      </c>
      <c r="AD1337">
        <v>1</v>
      </c>
      <c r="AE1337">
        <v>1</v>
      </c>
      <c r="AF1337">
        <v>1</v>
      </c>
      <c r="AG1337">
        <v>0</v>
      </c>
      <c r="AH1337">
        <v>323.31</v>
      </c>
    </row>
    <row r="1338" spans="1:34">
      <c r="A1338" t="s">
        <v>5555</v>
      </c>
      <c r="B1338" s="5" t="str">
        <f>VLOOKUP(C1338,[1]Sheet1!$C$2:$D$4112,2,FALSE)</f>
        <v>cell wall and cell processes</v>
      </c>
      <c r="C1338" t="s">
        <v>5558</v>
      </c>
      <c r="D1338" t="s">
        <v>5556</v>
      </c>
      <c r="E1338" t="s">
        <v>5557</v>
      </c>
      <c r="F1338">
        <v>8.9411000000000005</v>
      </c>
      <c r="G1338">
        <v>20.5</v>
      </c>
      <c r="H1338">
        <v>19.277100000000001</v>
      </c>
      <c r="I1338">
        <v>19.82563</v>
      </c>
      <c r="J1338">
        <v>17.800509999999999</v>
      </c>
      <c r="K1338">
        <v>17.28247</v>
      </c>
      <c r="L1338">
        <v>22.10642</v>
      </c>
      <c r="M1338">
        <v>16.41234</v>
      </c>
      <c r="N1338">
        <v>19.728580000000001</v>
      </c>
      <c r="O1338">
        <v>17.427430000000001</v>
      </c>
      <c r="P1338">
        <v>19.008179999999999</v>
      </c>
      <c r="Q1338">
        <v>19.584129999999998</v>
      </c>
      <c r="R1338">
        <v>16.49821</v>
      </c>
      <c r="S1338">
        <v>18.190020000000001</v>
      </c>
      <c r="T1338">
        <v>2</v>
      </c>
      <c r="U1338">
        <v>2</v>
      </c>
      <c r="V1338">
        <v>1</v>
      </c>
      <c r="W1338">
        <v>2</v>
      </c>
      <c r="X1338">
        <v>2</v>
      </c>
      <c r="Y1338">
        <v>2</v>
      </c>
      <c r="Z1338">
        <v>2</v>
      </c>
      <c r="AA1338">
        <v>1</v>
      </c>
      <c r="AB1338">
        <v>2</v>
      </c>
      <c r="AC1338">
        <v>0</v>
      </c>
      <c r="AD1338">
        <v>1</v>
      </c>
      <c r="AE1338">
        <v>2</v>
      </c>
      <c r="AF1338">
        <v>1</v>
      </c>
      <c r="AG1338">
        <v>0</v>
      </c>
      <c r="AH1338">
        <v>27.948</v>
      </c>
    </row>
    <row r="1339" spans="1:34">
      <c r="A1339" t="s">
        <v>5559</v>
      </c>
      <c r="B1339" s="5" t="str">
        <f>VLOOKUP(C1339,[1]Sheet1!$C$2:$D$4112,2,FALSE)</f>
        <v>intermediary metabolism and respiration</v>
      </c>
      <c r="C1339" t="s">
        <v>5562</v>
      </c>
      <c r="D1339" t="s">
        <v>5560</v>
      </c>
      <c r="E1339" t="s">
        <v>5561</v>
      </c>
      <c r="F1339">
        <v>51.383000000000003</v>
      </c>
      <c r="G1339">
        <v>23.9</v>
      </c>
      <c r="H1339">
        <v>21.284949999999998</v>
      </c>
      <c r="I1339">
        <v>22.00956</v>
      </c>
      <c r="J1339">
        <v>21.624169999999999</v>
      </c>
      <c r="K1339">
        <v>22.811</v>
      </c>
      <c r="L1339">
        <v>19.993829999999999</v>
      </c>
      <c r="M1339">
        <v>22.612860000000001</v>
      </c>
      <c r="N1339">
        <v>22.45581</v>
      </c>
      <c r="O1339">
        <v>21.977499999999999</v>
      </c>
      <c r="P1339">
        <v>22.16011</v>
      </c>
      <c r="Q1339">
        <v>21.662099999999999</v>
      </c>
      <c r="R1339">
        <v>22.50882</v>
      </c>
      <c r="S1339">
        <v>20.803170000000001</v>
      </c>
      <c r="T1339">
        <v>8</v>
      </c>
      <c r="U1339">
        <v>5</v>
      </c>
      <c r="V1339">
        <v>4</v>
      </c>
      <c r="W1339">
        <v>5</v>
      </c>
      <c r="X1339">
        <v>4</v>
      </c>
      <c r="Y1339">
        <v>4</v>
      </c>
      <c r="Z1339">
        <v>3</v>
      </c>
      <c r="AA1339">
        <v>2</v>
      </c>
      <c r="AB1339">
        <v>4</v>
      </c>
      <c r="AC1339">
        <v>3</v>
      </c>
      <c r="AD1339">
        <v>4</v>
      </c>
      <c r="AE1339">
        <v>6</v>
      </c>
      <c r="AF1339">
        <v>2</v>
      </c>
      <c r="AG1339">
        <v>0</v>
      </c>
      <c r="AH1339">
        <v>57.021000000000001</v>
      </c>
    </row>
    <row r="1340" spans="1:34">
      <c r="A1340" t="s">
        <v>5563</v>
      </c>
      <c r="B1340" s="5" t="str">
        <f>VLOOKUP(C1340,[1]Sheet1!$C$2:$D$4112,2,FALSE)</f>
        <v>intermediary metabolism and respiration</v>
      </c>
      <c r="C1340" t="s">
        <v>5566</v>
      </c>
      <c r="D1340" t="s">
        <v>5564</v>
      </c>
      <c r="E1340" t="s">
        <v>5565</v>
      </c>
      <c r="F1340">
        <v>26.722999999999999</v>
      </c>
      <c r="G1340">
        <v>62.5</v>
      </c>
      <c r="H1340">
        <v>23.45149</v>
      </c>
      <c r="I1340">
        <v>25.124980000000001</v>
      </c>
      <c r="J1340">
        <v>23.45438</v>
      </c>
      <c r="K1340">
        <v>22.079270000000001</v>
      </c>
      <c r="L1340">
        <v>22.657959999999999</v>
      </c>
      <c r="M1340">
        <v>23.488</v>
      </c>
      <c r="N1340">
        <v>26.131519999999998</v>
      </c>
      <c r="O1340">
        <v>23.458639999999999</v>
      </c>
      <c r="P1340">
        <v>24.12912</v>
      </c>
      <c r="Q1340">
        <v>24.618739999999999</v>
      </c>
      <c r="R1340">
        <v>24.858470000000001</v>
      </c>
      <c r="S1340">
        <v>24.262049999999999</v>
      </c>
      <c r="T1340">
        <v>9</v>
      </c>
      <c r="U1340">
        <v>4</v>
      </c>
      <c r="V1340">
        <v>5</v>
      </c>
      <c r="W1340">
        <v>6</v>
      </c>
      <c r="X1340">
        <v>5</v>
      </c>
      <c r="Y1340">
        <v>8</v>
      </c>
      <c r="Z1340">
        <v>6</v>
      </c>
      <c r="AA1340">
        <v>2</v>
      </c>
      <c r="AB1340">
        <v>5</v>
      </c>
      <c r="AC1340">
        <v>4</v>
      </c>
      <c r="AD1340">
        <v>2</v>
      </c>
      <c r="AE1340">
        <v>6</v>
      </c>
      <c r="AF1340">
        <v>6</v>
      </c>
      <c r="AG1340">
        <v>0</v>
      </c>
      <c r="AH1340">
        <v>132.25</v>
      </c>
    </row>
    <row r="1341" spans="1:34">
      <c r="A1341" t="s">
        <v>5567</v>
      </c>
      <c r="B1341" s="5" t="str">
        <f>VLOOKUP(C1341,[1]Sheet1!$C$2:$D$4112,2,FALSE)</f>
        <v>intermediary metabolism and respiration</v>
      </c>
      <c r="C1341" t="s">
        <v>5570</v>
      </c>
      <c r="D1341" t="s">
        <v>5568</v>
      </c>
      <c r="E1341" t="s">
        <v>5569</v>
      </c>
      <c r="F1341">
        <v>30.305</v>
      </c>
      <c r="G1341">
        <v>64.900000000000006</v>
      </c>
      <c r="H1341">
        <v>27.026119999999999</v>
      </c>
      <c r="I1341">
        <v>23.975259999999999</v>
      </c>
      <c r="J1341">
        <v>26.70147</v>
      </c>
      <c r="K1341">
        <v>26.275010000000002</v>
      </c>
      <c r="L1341">
        <v>25.357530000000001</v>
      </c>
      <c r="M1341">
        <v>25.737069999999999</v>
      </c>
      <c r="N1341">
        <v>25.450949999999999</v>
      </c>
      <c r="O1341">
        <v>25.567900000000002</v>
      </c>
      <c r="P1341">
        <v>27.198350000000001</v>
      </c>
      <c r="Q1341">
        <v>24.147169999999999</v>
      </c>
      <c r="R1341">
        <v>25.70374</v>
      </c>
      <c r="S1341">
        <v>27.364360000000001</v>
      </c>
      <c r="T1341">
        <v>10</v>
      </c>
      <c r="U1341">
        <v>6</v>
      </c>
      <c r="V1341">
        <v>2</v>
      </c>
      <c r="W1341">
        <v>7</v>
      </c>
      <c r="X1341">
        <v>3</v>
      </c>
      <c r="Y1341">
        <v>7</v>
      </c>
      <c r="Z1341">
        <v>3</v>
      </c>
      <c r="AA1341">
        <v>2</v>
      </c>
      <c r="AB1341">
        <v>2</v>
      </c>
      <c r="AC1341">
        <v>3</v>
      </c>
      <c r="AD1341">
        <v>2</v>
      </c>
      <c r="AE1341">
        <v>8</v>
      </c>
      <c r="AF1341">
        <v>6</v>
      </c>
      <c r="AG1341">
        <v>0</v>
      </c>
      <c r="AH1341">
        <v>89.075999999999993</v>
      </c>
    </row>
    <row r="1342" spans="1:34">
      <c r="A1342" t="s">
        <v>5571</v>
      </c>
      <c r="B1342" s="5" t="str">
        <f>VLOOKUP(C1342,[1]Sheet1!$C$2:$D$4112,2,FALSE)</f>
        <v>cell wall and cell processes</v>
      </c>
      <c r="C1342" t="s">
        <v>5574</v>
      </c>
      <c r="D1342" t="s">
        <v>5572</v>
      </c>
      <c r="E1342" t="s">
        <v>5573</v>
      </c>
      <c r="F1342">
        <v>67.400000000000006</v>
      </c>
      <c r="G1342">
        <v>45.5</v>
      </c>
      <c r="H1342">
        <v>19.797709999999999</v>
      </c>
      <c r="I1342">
        <v>19.756080000000001</v>
      </c>
      <c r="J1342">
        <v>20.90183</v>
      </c>
      <c r="K1342">
        <v>20.071169999999999</v>
      </c>
      <c r="L1342">
        <v>24.088529999999999</v>
      </c>
      <c r="M1342">
        <v>20.766929999999999</v>
      </c>
      <c r="N1342">
        <v>19.92605</v>
      </c>
      <c r="O1342">
        <v>20.535920000000001</v>
      </c>
      <c r="P1342">
        <v>20.31728</v>
      </c>
      <c r="Q1342">
        <v>19.189769999999999</v>
      </c>
      <c r="R1342">
        <v>24.441269999999999</v>
      </c>
      <c r="S1342">
        <v>22.512530000000002</v>
      </c>
      <c r="T1342">
        <v>18</v>
      </c>
      <c r="U1342">
        <v>4</v>
      </c>
      <c r="V1342">
        <v>3</v>
      </c>
      <c r="W1342">
        <v>10</v>
      </c>
      <c r="X1342">
        <v>2</v>
      </c>
      <c r="Y1342">
        <v>16</v>
      </c>
      <c r="Z1342">
        <v>4</v>
      </c>
      <c r="AA1342">
        <v>1</v>
      </c>
      <c r="AB1342">
        <v>2</v>
      </c>
      <c r="AC1342">
        <v>2</v>
      </c>
      <c r="AD1342">
        <v>0</v>
      </c>
      <c r="AE1342">
        <v>8</v>
      </c>
      <c r="AF1342">
        <v>8</v>
      </c>
      <c r="AG1342">
        <v>0</v>
      </c>
      <c r="AH1342">
        <v>118.99</v>
      </c>
    </row>
    <row r="1343" spans="1:34">
      <c r="A1343" t="s">
        <v>5575</v>
      </c>
      <c r="B1343" s="5" t="str">
        <f>VLOOKUP(C1343,[1]Sheet1!$C$2:$D$4112,2,FALSE)</f>
        <v>intermediary metabolism and respiration</v>
      </c>
      <c r="C1343" t="s">
        <v>5578</v>
      </c>
      <c r="D1343" t="s">
        <v>5576</v>
      </c>
      <c r="E1343" t="s">
        <v>5577</v>
      </c>
      <c r="F1343">
        <v>30.48</v>
      </c>
      <c r="G1343">
        <v>28.2</v>
      </c>
      <c r="H1343">
        <v>19.713249999999999</v>
      </c>
      <c r="I1343">
        <v>17.871079999999999</v>
      </c>
      <c r="J1343">
        <v>21.63241</v>
      </c>
      <c r="K1343">
        <v>22.92877</v>
      </c>
      <c r="L1343">
        <v>21.01031</v>
      </c>
      <c r="M1343">
        <v>22.812819999999999</v>
      </c>
      <c r="N1343">
        <v>20.235330000000001</v>
      </c>
      <c r="O1343">
        <v>22.616029999999999</v>
      </c>
      <c r="P1343">
        <v>18.625260000000001</v>
      </c>
      <c r="Q1343">
        <v>19.794650000000001</v>
      </c>
      <c r="R1343">
        <v>23.387450000000001</v>
      </c>
      <c r="S1343">
        <v>21.158819999999999</v>
      </c>
      <c r="T1343">
        <v>5</v>
      </c>
      <c r="U1343">
        <v>2</v>
      </c>
      <c r="V1343">
        <v>1</v>
      </c>
      <c r="W1343">
        <v>2</v>
      </c>
      <c r="X1343">
        <v>2</v>
      </c>
      <c r="Y1343">
        <v>3</v>
      </c>
      <c r="Z1343">
        <v>2</v>
      </c>
      <c r="AA1343">
        <v>1</v>
      </c>
      <c r="AB1343">
        <v>2</v>
      </c>
      <c r="AC1343">
        <v>2</v>
      </c>
      <c r="AD1343">
        <v>2</v>
      </c>
      <c r="AE1343">
        <v>4</v>
      </c>
      <c r="AF1343">
        <v>2</v>
      </c>
      <c r="AG1343">
        <v>0</v>
      </c>
      <c r="AH1343">
        <v>86.611999999999995</v>
      </c>
    </row>
    <row r="1344" spans="1:34">
      <c r="A1344" t="s">
        <v>5579</v>
      </c>
      <c r="B1344" s="5" t="str">
        <f>VLOOKUP(C1344,[1]Sheet1!$C$2:$D$4112,2,FALSE)</f>
        <v>intermediary metabolism and respiration</v>
      </c>
      <c r="C1344" t="s">
        <v>5582</v>
      </c>
      <c r="D1344" t="s">
        <v>5580</v>
      </c>
      <c r="E1344" t="s">
        <v>5581</v>
      </c>
      <c r="F1344">
        <v>10.273999999999999</v>
      </c>
      <c r="G1344">
        <v>45.2</v>
      </c>
      <c r="H1344">
        <v>21.316780000000001</v>
      </c>
      <c r="I1344">
        <v>21.280930000000001</v>
      </c>
      <c r="J1344">
        <v>21.033619999999999</v>
      </c>
      <c r="K1344">
        <v>19.454239999999999</v>
      </c>
      <c r="L1344">
        <v>22.251300000000001</v>
      </c>
      <c r="M1344">
        <v>21.229579999999999</v>
      </c>
      <c r="N1344">
        <v>21.725709999999999</v>
      </c>
      <c r="O1344">
        <v>18.39143</v>
      </c>
      <c r="P1344">
        <v>20.517679999999999</v>
      </c>
      <c r="Q1344">
        <v>19.472660000000001</v>
      </c>
      <c r="R1344">
        <v>22.22841</v>
      </c>
      <c r="S1344">
        <v>21.958300000000001</v>
      </c>
      <c r="T1344">
        <v>3</v>
      </c>
      <c r="U1344">
        <v>2</v>
      </c>
      <c r="V1344">
        <v>3</v>
      </c>
      <c r="W1344">
        <v>3</v>
      </c>
      <c r="X1344">
        <v>1</v>
      </c>
      <c r="Y1344">
        <v>3</v>
      </c>
      <c r="Z1344">
        <v>3</v>
      </c>
      <c r="AA1344">
        <v>2</v>
      </c>
      <c r="AB1344">
        <v>0</v>
      </c>
      <c r="AC1344">
        <v>3</v>
      </c>
      <c r="AD1344">
        <v>0</v>
      </c>
      <c r="AE1344">
        <v>2</v>
      </c>
      <c r="AF1344">
        <v>3</v>
      </c>
      <c r="AG1344">
        <v>0</v>
      </c>
      <c r="AH1344">
        <v>24.774000000000001</v>
      </c>
    </row>
    <row r="1345" spans="1:34">
      <c r="A1345" t="s">
        <v>5583</v>
      </c>
      <c r="B1345" s="5" t="str">
        <f>VLOOKUP(C1345,[1]Sheet1!$C$2:$D$4112,2,FALSE)</f>
        <v>intermediary metabolism and respiration</v>
      </c>
      <c r="C1345" t="s">
        <v>5586</v>
      </c>
      <c r="D1345" t="s">
        <v>5584</v>
      </c>
      <c r="E1345" t="s">
        <v>5585</v>
      </c>
      <c r="F1345">
        <v>37.997999999999998</v>
      </c>
      <c r="G1345">
        <v>42.3</v>
      </c>
      <c r="H1345">
        <v>19.262989999999999</v>
      </c>
      <c r="I1345">
        <v>20.096869999999999</v>
      </c>
      <c r="J1345">
        <v>19.679169999999999</v>
      </c>
      <c r="K1345">
        <v>20.086929999999999</v>
      </c>
      <c r="L1345">
        <v>19.049019999999999</v>
      </c>
      <c r="M1345">
        <v>21.153320000000001</v>
      </c>
      <c r="N1345">
        <v>19.877140000000001</v>
      </c>
      <c r="O1345">
        <v>18.51671</v>
      </c>
      <c r="P1345">
        <v>19.66273</v>
      </c>
      <c r="Q1345">
        <v>20.179210000000001</v>
      </c>
      <c r="R1345">
        <v>21.66366</v>
      </c>
      <c r="S1345">
        <v>19.6541</v>
      </c>
      <c r="T1345">
        <v>10</v>
      </c>
      <c r="U1345">
        <v>1</v>
      </c>
      <c r="V1345">
        <v>3</v>
      </c>
      <c r="W1345">
        <v>3</v>
      </c>
      <c r="X1345">
        <v>7</v>
      </c>
      <c r="Y1345">
        <v>4</v>
      </c>
      <c r="Z1345">
        <v>6</v>
      </c>
      <c r="AA1345">
        <v>0</v>
      </c>
      <c r="AB1345">
        <v>1</v>
      </c>
      <c r="AC1345">
        <v>0</v>
      </c>
      <c r="AD1345">
        <v>1</v>
      </c>
      <c r="AE1345">
        <v>7</v>
      </c>
      <c r="AF1345">
        <v>0</v>
      </c>
      <c r="AG1345">
        <v>0</v>
      </c>
      <c r="AH1345">
        <v>22.65</v>
      </c>
    </row>
    <row r="1346" spans="1:34">
      <c r="A1346" t="s">
        <v>5587</v>
      </c>
      <c r="B1346" s="5" t="str">
        <f>VLOOKUP(C1346,[1]Sheet1!$C$2:$D$4112,2,FALSE)</f>
        <v>intermediary metabolism and respiration</v>
      </c>
      <c r="C1346" t="s">
        <v>5590</v>
      </c>
      <c r="D1346" t="s">
        <v>5588</v>
      </c>
      <c r="E1346" t="s">
        <v>5589</v>
      </c>
      <c r="F1346">
        <v>37.738999999999997</v>
      </c>
      <c r="G1346">
        <v>5.7</v>
      </c>
      <c r="H1346">
        <v>22.886489999999998</v>
      </c>
      <c r="I1346">
        <v>19.135649999999998</v>
      </c>
      <c r="J1346">
        <v>21.87837</v>
      </c>
      <c r="K1346">
        <v>23.369730000000001</v>
      </c>
      <c r="L1346">
        <v>18.126860000000001</v>
      </c>
      <c r="M1346">
        <v>22.047630000000002</v>
      </c>
      <c r="N1346">
        <v>19.926780000000001</v>
      </c>
      <c r="O1346">
        <v>22.43375</v>
      </c>
      <c r="P1346">
        <v>22.409559999999999</v>
      </c>
      <c r="Q1346">
        <v>21.96236</v>
      </c>
      <c r="R1346">
        <v>21.229880000000001</v>
      </c>
      <c r="S1346">
        <v>18.61036</v>
      </c>
      <c r="T1346">
        <v>2</v>
      </c>
      <c r="U1346">
        <v>2</v>
      </c>
      <c r="V1346">
        <v>1</v>
      </c>
      <c r="W1346">
        <v>2</v>
      </c>
      <c r="X1346">
        <v>2</v>
      </c>
      <c r="Y1346">
        <v>1</v>
      </c>
      <c r="Z1346">
        <v>2</v>
      </c>
      <c r="AA1346">
        <v>0</v>
      </c>
      <c r="AB1346">
        <v>2</v>
      </c>
      <c r="AC1346">
        <v>2</v>
      </c>
      <c r="AD1346">
        <v>2</v>
      </c>
      <c r="AE1346">
        <v>2</v>
      </c>
      <c r="AF1346">
        <v>0</v>
      </c>
      <c r="AG1346">
        <v>0</v>
      </c>
      <c r="AH1346">
        <v>37.375999999999998</v>
      </c>
    </row>
    <row r="1347" spans="1:34">
      <c r="A1347" t="s">
        <v>5591</v>
      </c>
      <c r="B1347" s="5" t="str">
        <f>VLOOKUP(C1347,[1]Sheet1!$C$2:$D$4112,2,FALSE)</f>
        <v>intermediary metabolism and respiration</v>
      </c>
      <c r="C1347" t="s">
        <v>5594</v>
      </c>
      <c r="D1347" t="s">
        <v>5592</v>
      </c>
      <c r="E1347" t="s">
        <v>5593</v>
      </c>
      <c r="F1347">
        <v>36.411000000000001</v>
      </c>
      <c r="G1347">
        <v>28.5</v>
      </c>
      <c r="H1347">
        <v>19.224820000000001</v>
      </c>
      <c r="I1347">
        <v>19.932870000000001</v>
      </c>
      <c r="J1347">
        <v>18.02262</v>
      </c>
      <c r="K1347">
        <v>22.182680000000001</v>
      </c>
      <c r="L1347">
        <v>19.765599999999999</v>
      </c>
      <c r="M1347">
        <v>22.39921</v>
      </c>
      <c r="N1347">
        <v>19.765809999999998</v>
      </c>
      <c r="O1347">
        <v>20.80538</v>
      </c>
      <c r="P1347">
        <v>21.012229999999999</v>
      </c>
      <c r="Q1347">
        <v>20.855820000000001</v>
      </c>
      <c r="R1347">
        <v>21.704889999999999</v>
      </c>
      <c r="S1347">
        <v>19.287520000000001</v>
      </c>
      <c r="T1347">
        <v>7</v>
      </c>
      <c r="U1347">
        <v>3</v>
      </c>
      <c r="V1347">
        <v>4</v>
      </c>
      <c r="W1347">
        <v>1</v>
      </c>
      <c r="X1347">
        <v>4</v>
      </c>
      <c r="Y1347">
        <v>5</v>
      </c>
      <c r="Z1347">
        <v>4</v>
      </c>
      <c r="AA1347">
        <v>4</v>
      </c>
      <c r="AB1347">
        <v>5</v>
      </c>
      <c r="AC1347">
        <v>2</v>
      </c>
      <c r="AD1347">
        <v>3</v>
      </c>
      <c r="AE1347">
        <v>4</v>
      </c>
      <c r="AF1347">
        <v>2</v>
      </c>
      <c r="AG1347">
        <v>0</v>
      </c>
      <c r="AH1347">
        <v>54.268000000000001</v>
      </c>
    </row>
    <row r="1348" spans="1:34">
      <c r="A1348" t="s">
        <v>5595</v>
      </c>
      <c r="B1348" s="5" t="str">
        <f>VLOOKUP(C1348,[1]Sheet1!$C$2:$D$4112,2,FALSE)</f>
        <v>intermediary metabolism and respiration</v>
      </c>
      <c r="C1348" t="s">
        <v>5598</v>
      </c>
      <c r="D1348" t="s">
        <v>5596</v>
      </c>
      <c r="E1348" t="s">
        <v>5597</v>
      </c>
      <c r="F1348">
        <v>53.447000000000003</v>
      </c>
      <c r="G1348">
        <v>53.8</v>
      </c>
      <c r="H1348">
        <v>24.035070000000001</v>
      </c>
      <c r="I1348">
        <v>24.05639</v>
      </c>
      <c r="J1348">
        <v>23.501670000000001</v>
      </c>
      <c r="K1348">
        <v>24.915839999999999</v>
      </c>
      <c r="L1348">
        <v>22.640329999999999</v>
      </c>
      <c r="M1348">
        <v>24.136019999999998</v>
      </c>
      <c r="N1348">
        <v>23.664159999999999</v>
      </c>
      <c r="O1348">
        <v>24.337150000000001</v>
      </c>
      <c r="P1348">
        <v>23.633009999999999</v>
      </c>
      <c r="Q1348">
        <v>24.353940000000001</v>
      </c>
      <c r="R1348">
        <v>24.398070000000001</v>
      </c>
      <c r="S1348">
        <v>24.92633</v>
      </c>
      <c r="T1348">
        <v>17</v>
      </c>
      <c r="U1348">
        <v>9</v>
      </c>
      <c r="V1348">
        <v>9</v>
      </c>
      <c r="W1348">
        <v>12</v>
      </c>
      <c r="X1348">
        <v>12</v>
      </c>
      <c r="Y1348">
        <v>9</v>
      </c>
      <c r="Z1348">
        <v>11</v>
      </c>
      <c r="AA1348">
        <v>5</v>
      </c>
      <c r="AB1348">
        <v>8</v>
      </c>
      <c r="AC1348">
        <v>8</v>
      </c>
      <c r="AD1348">
        <v>8</v>
      </c>
      <c r="AE1348">
        <v>11</v>
      </c>
      <c r="AF1348">
        <v>8</v>
      </c>
      <c r="AG1348">
        <v>0</v>
      </c>
      <c r="AH1348">
        <v>179.62</v>
      </c>
    </row>
    <row r="1349" spans="1:34">
      <c r="A1349" t="s">
        <v>5599</v>
      </c>
      <c r="B1349" s="5" t="str">
        <f>VLOOKUP(C1349,[1]Sheet1!$C$2:$D$4112,2,FALSE)</f>
        <v>virulence, detoxification and adaptation</v>
      </c>
      <c r="C1349" t="s">
        <v>5602</v>
      </c>
      <c r="D1349" t="s">
        <v>5600</v>
      </c>
      <c r="E1349" t="s">
        <v>5601</v>
      </c>
      <c r="F1349">
        <v>72.959999999999994</v>
      </c>
      <c r="G1349">
        <v>63.7</v>
      </c>
      <c r="H1349">
        <v>26.102329999999998</v>
      </c>
      <c r="I1349">
        <v>26.603149999999999</v>
      </c>
      <c r="J1349">
        <v>26.268190000000001</v>
      </c>
      <c r="K1349">
        <v>26.796130000000002</v>
      </c>
      <c r="L1349">
        <v>26.111339999999998</v>
      </c>
      <c r="M1349">
        <v>27.055479999999999</v>
      </c>
      <c r="N1349">
        <v>26.40222</v>
      </c>
      <c r="O1349">
        <v>26.004100000000001</v>
      </c>
      <c r="P1349">
        <v>26.21754</v>
      </c>
      <c r="Q1349">
        <v>26.346959999999999</v>
      </c>
      <c r="R1349">
        <v>27.402840000000001</v>
      </c>
      <c r="S1349">
        <v>25.149339999999999</v>
      </c>
      <c r="T1349">
        <v>28</v>
      </c>
      <c r="U1349">
        <v>18</v>
      </c>
      <c r="V1349">
        <v>10</v>
      </c>
      <c r="W1349">
        <v>21</v>
      </c>
      <c r="X1349">
        <v>11</v>
      </c>
      <c r="Y1349">
        <v>20</v>
      </c>
      <c r="Z1349">
        <v>17</v>
      </c>
      <c r="AA1349">
        <v>9</v>
      </c>
      <c r="AB1349">
        <v>9</v>
      </c>
      <c r="AC1349">
        <v>14</v>
      </c>
      <c r="AD1349">
        <v>8</v>
      </c>
      <c r="AE1349">
        <v>20</v>
      </c>
      <c r="AF1349">
        <v>18</v>
      </c>
      <c r="AG1349">
        <v>0</v>
      </c>
      <c r="AH1349">
        <v>323.31</v>
      </c>
    </row>
    <row r="1350" spans="1:34">
      <c r="A1350" t="s">
        <v>5603</v>
      </c>
      <c r="B1350" s="5" t="str">
        <f>VLOOKUP(C1350,[1]Sheet1!$C$2:$D$4112,2,FALSE)</f>
        <v>intermediary metabolism and respiration</v>
      </c>
      <c r="C1350" t="s">
        <v>5606</v>
      </c>
      <c r="D1350" t="s">
        <v>5604</v>
      </c>
      <c r="E1350" t="s">
        <v>5605</v>
      </c>
      <c r="F1350">
        <v>27.422999999999998</v>
      </c>
      <c r="G1350">
        <v>66.5</v>
      </c>
      <c r="H1350">
        <v>26.999269999999999</v>
      </c>
      <c r="I1350">
        <v>25.93901</v>
      </c>
      <c r="J1350">
        <v>26.534099999999999</v>
      </c>
      <c r="K1350">
        <v>26.36645</v>
      </c>
      <c r="L1350">
        <v>25.676780000000001</v>
      </c>
      <c r="M1350">
        <v>25.728580000000001</v>
      </c>
      <c r="N1350">
        <v>25.45711</v>
      </c>
      <c r="O1350">
        <v>26.514099999999999</v>
      </c>
      <c r="P1350">
        <v>24.913150000000002</v>
      </c>
      <c r="Q1350">
        <v>25.586349999999999</v>
      </c>
      <c r="R1350">
        <v>24.24569</v>
      </c>
      <c r="S1350">
        <v>25.276890000000002</v>
      </c>
      <c r="T1350">
        <v>10</v>
      </c>
      <c r="U1350">
        <v>6</v>
      </c>
      <c r="V1350">
        <v>6</v>
      </c>
      <c r="W1350">
        <v>8</v>
      </c>
      <c r="X1350">
        <v>3</v>
      </c>
      <c r="Y1350">
        <v>9</v>
      </c>
      <c r="Z1350">
        <v>7</v>
      </c>
      <c r="AA1350">
        <v>5</v>
      </c>
      <c r="AB1350">
        <v>2</v>
      </c>
      <c r="AC1350">
        <v>6</v>
      </c>
      <c r="AD1350">
        <v>3</v>
      </c>
      <c r="AE1350">
        <v>8</v>
      </c>
      <c r="AF1350">
        <v>7</v>
      </c>
      <c r="AG1350">
        <v>0</v>
      </c>
      <c r="AH1350">
        <v>146.62</v>
      </c>
    </row>
    <row r="1351" spans="1:34">
      <c r="A1351" t="s">
        <v>5607</v>
      </c>
      <c r="B1351" s="5" t="str">
        <f>VLOOKUP(C1351,[1]Sheet1!$C$2:$D$4112,2,FALSE)</f>
        <v>intermediary metabolism and respiration</v>
      </c>
      <c r="C1351" t="s">
        <v>5610</v>
      </c>
      <c r="D1351" t="s">
        <v>5608</v>
      </c>
      <c r="E1351" t="s">
        <v>5609</v>
      </c>
      <c r="F1351">
        <v>23.082999999999998</v>
      </c>
      <c r="G1351">
        <v>31.3</v>
      </c>
      <c r="H1351">
        <v>21.606839999999998</v>
      </c>
      <c r="I1351">
        <v>21.04467</v>
      </c>
      <c r="J1351">
        <v>21.335329999999999</v>
      </c>
      <c r="K1351">
        <v>22.69774</v>
      </c>
      <c r="L1351">
        <v>20.862269999999999</v>
      </c>
      <c r="M1351">
        <v>23.608630000000002</v>
      </c>
      <c r="N1351">
        <v>20.961099999999998</v>
      </c>
      <c r="O1351">
        <v>21.404520000000002</v>
      </c>
      <c r="P1351">
        <v>19.997620000000001</v>
      </c>
      <c r="Q1351">
        <v>21.255510000000001</v>
      </c>
      <c r="R1351">
        <v>18.788139999999999</v>
      </c>
      <c r="S1351">
        <v>21.029520000000002</v>
      </c>
      <c r="T1351">
        <v>5</v>
      </c>
      <c r="U1351">
        <v>2</v>
      </c>
      <c r="V1351">
        <v>2</v>
      </c>
      <c r="W1351">
        <v>3</v>
      </c>
      <c r="X1351">
        <v>4</v>
      </c>
      <c r="Y1351">
        <v>3</v>
      </c>
      <c r="Z1351">
        <v>3</v>
      </c>
      <c r="AA1351">
        <v>0</v>
      </c>
      <c r="AB1351">
        <v>3</v>
      </c>
      <c r="AC1351">
        <v>0</v>
      </c>
      <c r="AD1351">
        <v>3</v>
      </c>
      <c r="AE1351">
        <v>1</v>
      </c>
      <c r="AF1351">
        <v>3</v>
      </c>
      <c r="AG1351">
        <v>0</v>
      </c>
      <c r="AH1351">
        <v>67.542000000000002</v>
      </c>
    </row>
    <row r="1352" spans="1:34">
      <c r="A1352" t="s">
        <v>5611</v>
      </c>
      <c r="B1352" s="5" t="str">
        <f>VLOOKUP(C1352,[1]Sheet1!$C$2:$D$4112,2,FALSE)</f>
        <v>intermediary metabolism and respiration</v>
      </c>
      <c r="C1352" t="s">
        <v>5614</v>
      </c>
      <c r="D1352" t="s">
        <v>5612</v>
      </c>
      <c r="E1352" t="s">
        <v>5613</v>
      </c>
      <c r="F1352">
        <v>43.744</v>
      </c>
      <c r="G1352">
        <v>41.4</v>
      </c>
      <c r="H1352">
        <v>23.796399999999998</v>
      </c>
      <c r="I1352">
        <v>23.400929999999999</v>
      </c>
      <c r="J1352">
        <v>23.500450000000001</v>
      </c>
      <c r="K1352">
        <v>23.97307</v>
      </c>
      <c r="L1352">
        <v>23.6006</v>
      </c>
      <c r="M1352">
        <v>24.343399999999999</v>
      </c>
      <c r="N1352">
        <v>22.996680000000001</v>
      </c>
      <c r="O1352">
        <v>24.645209999999999</v>
      </c>
      <c r="P1352">
        <v>22.844159999999999</v>
      </c>
      <c r="Q1352">
        <v>23.977709999999998</v>
      </c>
      <c r="R1352">
        <v>23.940110000000001</v>
      </c>
      <c r="S1352">
        <v>23.286020000000001</v>
      </c>
      <c r="T1352">
        <v>17</v>
      </c>
      <c r="U1352">
        <v>6</v>
      </c>
      <c r="V1352">
        <v>6</v>
      </c>
      <c r="W1352">
        <v>10</v>
      </c>
      <c r="X1352">
        <v>10</v>
      </c>
      <c r="Y1352">
        <v>15</v>
      </c>
      <c r="Z1352">
        <v>10</v>
      </c>
      <c r="AA1352">
        <v>4</v>
      </c>
      <c r="AB1352">
        <v>7</v>
      </c>
      <c r="AC1352">
        <v>4</v>
      </c>
      <c r="AD1352">
        <v>5</v>
      </c>
      <c r="AE1352">
        <v>10</v>
      </c>
      <c r="AF1352">
        <v>7</v>
      </c>
      <c r="AG1352">
        <v>0</v>
      </c>
      <c r="AH1352">
        <v>92.521000000000001</v>
      </c>
    </row>
    <row r="1353" spans="1:34">
      <c r="A1353" t="s">
        <v>5615</v>
      </c>
      <c r="B1353" s="5" t="str">
        <f>VLOOKUP(C1353,[1]Sheet1!$C$2:$D$4112,2,FALSE)</f>
        <v>virulence, detoxification and adaptation</v>
      </c>
      <c r="C1353" t="s">
        <v>5618</v>
      </c>
      <c r="D1353" t="s">
        <v>5616</v>
      </c>
      <c r="E1353" t="s">
        <v>5617</v>
      </c>
      <c r="F1353">
        <v>18.78</v>
      </c>
      <c r="G1353">
        <v>81.400000000000006</v>
      </c>
      <c r="H1353">
        <v>24.526540000000001</v>
      </c>
      <c r="I1353">
        <v>25.751750000000001</v>
      </c>
      <c r="J1353">
        <v>24.603370000000002</v>
      </c>
      <c r="K1353">
        <v>25.764030000000002</v>
      </c>
      <c r="L1353">
        <v>23.17306</v>
      </c>
      <c r="M1353">
        <v>25.574439999999999</v>
      </c>
      <c r="N1353">
        <v>25.682500000000001</v>
      </c>
      <c r="O1353">
        <v>25.176069999999999</v>
      </c>
      <c r="P1353">
        <v>26.288720000000001</v>
      </c>
      <c r="Q1353">
        <v>25.709569999999999</v>
      </c>
      <c r="R1353">
        <v>24.30152</v>
      </c>
      <c r="S1353">
        <v>23.752050000000001</v>
      </c>
      <c r="T1353">
        <v>9</v>
      </c>
      <c r="U1353">
        <v>5</v>
      </c>
      <c r="V1353">
        <v>3</v>
      </c>
      <c r="W1353">
        <v>6</v>
      </c>
      <c r="X1353">
        <v>6</v>
      </c>
      <c r="Y1353">
        <v>7</v>
      </c>
      <c r="Z1353">
        <v>7</v>
      </c>
      <c r="AA1353">
        <v>2</v>
      </c>
      <c r="AB1353">
        <v>5</v>
      </c>
      <c r="AC1353">
        <v>2</v>
      </c>
      <c r="AD1353">
        <v>6</v>
      </c>
      <c r="AE1353">
        <v>4</v>
      </c>
      <c r="AF1353">
        <v>7</v>
      </c>
      <c r="AG1353">
        <v>0</v>
      </c>
      <c r="AH1353">
        <v>216.66</v>
      </c>
    </row>
    <row r="1354" spans="1:34">
      <c r="A1354" t="s">
        <v>5619</v>
      </c>
      <c r="B1354" s="5" t="str">
        <f>VLOOKUP(C1354,[1]Sheet1!$C$2:$D$4112,2,FALSE)</f>
        <v>intermediary metabolism and respiration</v>
      </c>
      <c r="C1354" t="s">
        <v>5622</v>
      </c>
      <c r="D1354" t="s">
        <v>5620</v>
      </c>
      <c r="E1354" t="s">
        <v>5621</v>
      </c>
      <c r="F1354">
        <v>50.46</v>
      </c>
      <c r="G1354">
        <v>21.3</v>
      </c>
      <c r="H1354">
        <v>21.71754</v>
      </c>
      <c r="I1354">
        <v>19.198319999999999</v>
      </c>
      <c r="J1354">
        <v>21.67793</v>
      </c>
      <c r="K1354">
        <v>21.348410000000001</v>
      </c>
      <c r="L1354">
        <v>18.274609999999999</v>
      </c>
      <c r="M1354">
        <v>22.254819999999999</v>
      </c>
      <c r="N1354">
        <v>18.279160000000001</v>
      </c>
      <c r="O1354">
        <v>19.051850000000002</v>
      </c>
      <c r="P1354">
        <v>18.408339999999999</v>
      </c>
      <c r="Q1354">
        <v>20.430330000000001</v>
      </c>
      <c r="R1354">
        <v>18.565919999999998</v>
      </c>
      <c r="S1354">
        <v>16.866119999999999</v>
      </c>
      <c r="T1354">
        <v>6</v>
      </c>
      <c r="U1354">
        <v>2</v>
      </c>
      <c r="V1354">
        <v>0</v>
      </c>
      <c r="W1354">
        <v>2</v>
      </c>
      <c r="X1354">
        <v>2</v>
      </c>
      <c r="Y1354">
        <v>3</v>
      </c>
      <c r="Z1354">
        <v>2</v>
      </c>
      <c r="AA1354">
        <v>1</v>
      </c>
      <c r="AB1354">
        <v>1</v>
      </c>
      <c r="AC1354">
        <v>1</v>
      </c>
      <c r="AD1354">
        <v>0</v>
      </c>
      <c r="AE1354">
        <v>0</v>
      </c>
      <c r="AF1354">
        <v>0</v>
      </c>
      <c r="AG1354">
        <v>0</v>
      </c>
      <c r="AH1354">
        <v>21.094999999999999</v>
      </c>
    </row>
    <row r="1355" spans="1:34">
      <c r="A1355" t="s">
        <v>5623</v>
      </c>
      <c r="B1355" s="5" t="str">
        <f>VLOOKUP(C1355,[1]Sheet1!$C$2:$D$4112,2,FALSE)</f>
        <v>intermediary metabolism and respiration</v>
      </c>
      <c r="C1355" t="s">
        <v>5626</v>
      </c>
      <c r="D1355" t="s">
        <v>5624</v>
      </c>
      <c r="E1355" t="s">
        <v>5625</v>
      </c>
      <c r="F1355">
        <v>14.507</v>
      </c>
      <c r="G1355">
        <v>90.4</v>
      </c>
      <c r="H1355">
        <v>27.424779999999998</v>
      </c>
      <c r="I1355">
        <v>26.570699999999999</v>
      </c>
      <c r="J1355">
        <v>26.975090000000002</v>
      </c>
      <c r="K1355">
        <v>26.31251</v>
      </c>
      <c r="L1355">
        <v>27.000350000000001</v>
      </c>
      <c r="M1355">
        <v>26.15391</v>
      </c>
      <c r="N1355">
        <v>25.725619999999999</v>
      </c>
      <c r="O1355">
        <v>25.536200000000001</v>
      </c>
      <c r="P1355">
        <v>26.639479999999999</v>
      </c>
      <c r="Q1355">
        <v>20.758929999999999</v>
      </c>
      <c r="R1355">
        <v>27.606680000000001</v>
      </c>
      <c r="S1355">
        <v>27.202100000000002</v>
      </c>
      <c r="T1355">
        <v>8</v>
      </c>
      <c r="U1355">
        <v>5</v>
      </c>
      <c r="V1355">
        <v>5</v>
      </c>
      <c r="W1355">
        <v>6</v>
      </c>
      <c r="X1355">
        <v>7</v>
      </c>
      <c r="Y1355">
        <v>6</v>
      </c>
      <c r="Z1355">
        <v>7</v>
      </c>
      <c r="AA1355">
        <v>3</v>
      </c>
      <c r="AB1355">
        <v>7</v>
      </c>
      <c r="AC1355">
        <v>5</v>
      </c>
      <c r="AD1355">
        <v>1</v>
      </c>
      <c r="AE1355">
        <v>7</v>
      </c>
      <c r="AF1355">
        <v>6</v>
      </c>
      <c r="AG1355">
        <v>0</v>
      </c>
      <c r="AH1355">
        <v>105.28</v>
      </c>
    </row>
    <row r="1356" spans="1:34">
      <c r="A1356" t="s">
        <v>5627</v>
      </c>
      <c r="B1356" s="5" t="str">
        <f>VLOOKUP(C1356,[1]Sheet1!$C$2:$D$4112,2,FALSE)</f>
        <v>intermediary metabolism and respiration</v>
      </c>
      <c r="C1356" t="s">
        <v>5630</v>
      </c>
      <c r="D1356" t="s">
        <v>5628</v>
      </c>
      <c r="E1356" t="s">
        <v>5629</v>
      </c>
      <c r="F1356">
        <v>21.084</v>
      </c>
      <c r="G1356">
        <v>60.7</v>
      </c>
      <c r="H1356">
        <v>26.191890000000001</v>
      </c>
      <c r="I1356">
        <v>25.247900000000001</v>
      </c>
      <c r="J1356">
        <v>26.837140000000002</v>
      </c>
      <c r="K1356">
        <v>27.033069999999999</v>
      </c>
      <c r="L1356">
        <v>23.85643</v>
      </c>
      <c r="M1356">
        <v>27.41563</v>
      </c>
      <c r="N1356">
        <v>25.75149</v>
      </c>
      <c r="O1356">
        <v>27.046040000000001</v>
      </c>
      <c r="P1356">
        <v>27.093859999999999</v>
      </c>
      <c r="Q1356">
        <v>26.096489999999999</v>
      </c>
      <c r="R1356">
        <v>25.000070000000001</v>
      </c>
      <c r="S1356">
        <v>24.09112</v>
      </c>
      <c r="T1356">
        <v>7</v>
      </c>
      <c r="U1356">
        <v>5</v>
      </c>
      <c r="V1356">
        <v>4</v>
      </c>
      <c r="W1356">
        <v>2</v>
      </c>
      <c r="X1356">
        <v>4</v>
      </c>
      <c r="Y1356">
        <v>6</v>
      </c>
      <c r="Z1356">
        <v>6</v>
      </c>
      <c r="AA1356">
        <v>3</v>
      </c>
      <c r="AB1356">
        <v>4</v>
      </c>
      <c r="AC1356">
        <v>2</v>
      </c>
      <c r="AD1356">
        <v>4</v>
      </c>
      <c r="AE1356">
        <v>5</v>
      </c>
      <c r="AF1356">
        <v>5</v>
      </c>
      <c r="AG1356">
        <v>0</v>
      </c>
      <c r="AH1356">
        <v>86.43</v>
      </c>
    </row>
    <row r="1357" spans="1:34">
      <c r="A1357" t="s">
        <v>5631</v>
      </c>
      <c r="B1357" s="5" t="str">
        <f>VLOOKUP(C1357,[1]Sheet1!$C$2:$D$4112,2,FALSE)</f>
        <v>intermediary metabolism and respiration</v>
      </c>
      <c r="C1357" t="s">
        <v>5634</v>
      </c>
      <c r="D1357" t="s">
        <v>5632</v>
      </c>
      <c r="E1357" t="s">
        <v>5633</v>
      </c>
      <c r="F1357">
        <v>46.795999999999999</v>
      </c>
      <c r="G1357">
        <v>48.6</v>
      </c>
      <c r="H1357">
        <v>22.23517</v>
      </c>
      <c r="I1357">
        <v>23.18364</v>
      </c>
      <c r="J1357">
        <v>22.334810000000001</v>
      </c>
      <c r="K1357">
        <v>23.862870000000001</v>
      </c>
      <c r="L1357">
        <v>23.444299999999998</v>
      </c>
      <c r="M1357">
        <v>23.694659999999999</v>
      </c>
      <c r="N1357">
        <v>23.463889999999999</v>
      </c>
      <c r="O1357">
        <v>23.375969999999999</v>
      </c>
      <c r="P1357">
        <v>22.183229999999998</v>
      </c>
      <c r="Q1357">
        <v>22.780729999999998</v>
      </c>
      <c r="R1357">
        <v>24.39218</v>
      </c>
      <c r="S1357">
        <v>21.882370000000002</v>
      </c>
      <c r="T1357">
        <v>15</v>
      </c>
      <c r="U1357">
        <v>7</v>
      </c>
      <c r="V1357">
        <v>3</v>
      </c>
      <c r="W1357">
        <v>9</v>
      </c>
      <c r="X1357">
        <v>3</v>
      </c>
      <c r="Y1357">
        <v>12</v>
      </c>
      <c r="Z1357">
        <v>6</v>
      </c>
      <c r="AA1357">
        <v>4</v>
      </c>
      <c r="AB1357">
        <v>4</v>
      </c>
      <c r="AC1357">
        <v>7</v>
      </c>
      <c r="AD1357">
        <v>4</v>
      </c>
      <c r="AE1357">
        <v>7</v>
      </c>
      <c r="AF1357">
        <v>11</v>
      </c>
      <c r="AG1357">
        <v>0</v>
      </c>
      <c r="AH1357">
        <v>110.24</v>
      </c>
    </row>
    <row r="1358" spans="1:34">
      <c r="A1358" t="s">
        <v>5635</v>
      </c>
      <c r="B1358" s="5" t="str">
        <f>VLOOKUP(C1358,[1]Sheet1!$C$2:$D$4112,2,FALSE)</f>
        <v>cell wall and cell processes</v>
      </c>
      <c r="C1358" t="s">
        <v>5638</v>
      </c>
      <c r="D1358" t="s">
        <v>5636</v>
      </c>
      <c r="E1358" t="s">
        <v>5637</v>
      </c>
      <c r="F1358">
        <v>50.631</v>
      </c>
      <c r="G1358">
        <v>83</v>
      </c>
      <c r="H1358">
        <v>27.96791</v>
      </c>
      <c r="I1358">
        <v>28.075050000000001</v>
      </c>
      <c r="J1358">
        <v>28.185040000000001</v>
      </c>
      <c r="K1358">
        <v>25.68</v>
      </c>
      <c r="L1358">
        <v>29.817910000000001</v>
      </c>
      <c r="M1358">
        <v>27.2103</v>
      </c>
      <c r="N1358">
        <v>28.517209999999999</v>
      </c>
      <c r="O1358">
        <v>26.121390000000002</v>
      </c>
      <c r="P1358">
        <v>28.086790000000001</v>
      </c>
      <c r="Q1358">
        <v>25.719290000000001</v>
      </c>
      <c r="R1358">
        <v>28.9223</v>
      </c>
      <c r="S1358">
        <v>28.992239999999999</v>
      </c>
      <c r="T1358">
        <v>24</v>
      </c>
      <c r="U1358">
        <v>21</v>
      </c>
      <c r="V1358">
        <v>17</v>
      </c>
      <c r="W1358">
        <v>20</v>
      </c>
      <c r="X1358">
        <v>15</v>
      </c>
      <c r="Y1358">
        <v>19</v>
      </c>
      <c r="Z1358">
        <v>19</v>
      </c>
      <c r="AA1358">
        <v>18</v>
      </c>
      <c r="AB1358">
        <v>15</v>
      </c>
      <c r="AC1358">
        <v>13</v>
      </c>
      <c r="AD1358">
        <v>10</v>
      </c>
      <c r="AE1358">
        <v>22</v>
      </c>
      <c r="AF1358">
        <v>18</v>
      </c>
      <c r="AG1358">
        <v>0</v>
      </c>
      <c r="AH1358">
        <v>323.31</v>
      </c>
    </row>
    <row r="1359" spans="1:34">
      <c r="A1359" t="s">
        <v>5639</v>
      </c>
      <c r="B1359" s="5" t="str">
        <f>VLOOKUP(C1359,[1]Sheet1!$C$2:$D$4112,2,FALSE)</f>
        <v>lipid metabolism</v>
      </c>
      <c r="C1359" t="s">
        <v>5642</v>
      </c>
      <c r="D1359" t="s">
        <v>5640</v>
      </c>
      <c r="E1359" t="s">
        <v>5641</v>
      </c>
      <c r="F1359">
        <v>88.313999999999993</v>
      </c>
      <c r="G1359">
        <v>13.4</v>
      </c>
      <c r="H1359">
        <v>21.800930000000001</v>
      </c>
      <c r="I1359">
        <v>21.17182</v>
      </c>
      <c r="J1359">
        <v>23.331420000000001</v>
      </c>
      <c r="K1359">
        <v>22.654250000000001</v>
      </c>
      <c r="L1359">
        <v>18.223379999999999</v>
      </c>
      <c r="M1359">
        <v>22.236689999999999</v>
      </c>
      <c r="N1359">
        <v>21.553180000000001</v>
      </c>
      <c r="O1359">
        <v>21.969439999999999</v>
      </c>
      <c r="P1359">
        <v>21.73818</v>
      </c>
      <c r="Q1359">
        <v>20.829889999999999</v>
      </c>
      <c r="R1359">
        <v>20.482769999999999</v>
      </c>
      <c r="S1359">
        <v>21.102129999999999</v>
      </c>
      <c r="T1359">
        <v>7</v>
      </c>
      <c r="U1359">
        <v>3</v>
      </c>
      <c r="V1359">
        <v>2</v>
      </c>
      <c r="W1359">
        <v>4</v>
      </c>
      <c r="X1359">
        <v>4</v>
      </c>
      <c r="Y1359">
        <v>1</v>
      </c>
      <c r="Z1359">
        <v>5</v>
      </c>
      <c r="AA1359">
        <v>0</v>
      </c>
      <c r="AB1359">
        <v>2</v>
      </c>
      <c r="AC1359">
        <v>3</v>
      </c>
      <c r="AD1359">
        <v>3</v>
      </c>
      <c r="AE1359">
        <v>3</v>
      </c>
      <c r="AF1359">
        <v>2</v>
      </c>
      <c r="AG1359">
        <v>0</v>
      </c>
      <c r="AH1359">
        <v>43.896000000000001</v>
      </c>
    </row>
    <row r="1360" spans="1:34">
      <c r="A1360" t="s">
        <v>5643</v>
      </c>
      <c r="B1360" s="5" t="str">
        <f>VLOOKUP(C1360,[1]Sheet1!$C$2:$D$4112,2,FALSE)</f>
        <v>intermediary metabolism and respiration</v>
      </c>
      <c r="C1360" t="s">
        <v>5646</v>
      </c>
      <c r="D1360" t="s">
        <v>5644</v>
      </c>
      <c r="E1360" t="s">
        <v>5645</v>
      </c>
      <c r="F1360">
        <v>23.442</v>
      </c>
      <c r="G1360">
        <v>47.4</v>
      </c>
      <c r="H1360">
        <v>18.09525</v>
      </c>
      <c r="I1360">
        <v>23.19575</v>
      </c>
      <c r="J1360">
        <v>24.651959999999999</v>
      </c>
      <c r="K1360">
        <v>23.183240000000001</v>
      </c>
      <c r="L1360">
        <v>24.43797</v>
      </c>
      <c r="M1360">
        <v>24.76577</v>
      </c>
      <c r="N1360">
        <v>23.65644</v>
      </c>
      <c r="O1360">
        <v>22.645569999999999</v>
      </c>
      <c r="P1360">
        <v>23.204830000000001</v>
      </c>
      <c r="Q1360">
        <v>23.035299999999999</v>
      </c>
      <c r="R1360">
        <v>23.390999999999998</v>
      </c>
      <c r="S1360">
        <v>18.556149999999999</v>
      </c>
      <c r="T1360">
        <v>8</v>
      </c>
      <c r="U1360">
        <v>1</v>
      </c>
      <c r="V1360">
        <v>2</v>
      </c>
      <c r="W1360">
        <v>4</v>
      </c>
      <c r="X1360">
        <v>3</v>
      </c>
      <c r="Y1360">
        <v>6</v>
      </c>
      <c r="Z1360">
        <v>5</v>
      </c>
      <c r="AA1360">
        <v>2</v>
      </c>
      <c r="AB1360">
        <v>3</v>
      </c>
      <c r="AC1360">
        <v>2</v>
      </c>
      <c r="AD1360">
        <v>3</v>
      </c>
      <c r="AE1360">
        <v>5</v>
      </c>
      <c r="AF1360">
        <v>1</v>
      </c>
      <c r="AG1360">
        <v>0</v>
      </c>
      <c r="AH1360">
        <v>61.96</v>
      </c>
    </row>
    <row r="1361" spans="1:34">
      <c r="A1361" t="s">
        <v>5647</v>
      </c>
      <c r="B1361" s="5" t="str">
        <f>VLOOKUP(C1361,[1]Sheet1!$C$2:$D$4112,2,FALSE)</f>
        <v>information pathways</v>
      </c>
      <c r="C1361" t="s">
        <v>5650</v>
      </c>
      <c r="D1361" t="s">
        <v>5648</v>
      </c>
      <c r="E1361" t="s">
        <v>5649</v>
      </c>
      <c r="F1361">
        <v>16.783999999999999</v>
      </c>
      <c r="G1361">
        <v>48.7</v>
      </c>
      <c r="H1361">
        <v>20.244579999999999</v>
      </c>
      <c r="I1361">
        <v>19.328880000000002</v>
      </c>
      <c r="J1361">
        <v>19.851130000000001</v>
      </c>
      <c r="K1361">
        <v>21.264250000000001</v>
      </c>
      <c r="L1361">
        <v>23.574390000000001</v>
      </c>
      <c r="M1361">
        <v>21.837879999999998</v>
      </c>
      <c r="N1361">
        <v>19.410029999999999</v>
      </c>
      <c r="O1361">
        <v>21.578379999999999</v>
      </c>
      <c r="P1361">
        <v>17.30227</v>
      </c>
      <c r="Q1361">
        <v>22.227910000000001</v>
      </c>
      <c r="R1361">
        <v>22.111910000000002</v>
      </c>
      <c r="S1361">
        <v>21.875</v>
      </c>
      <c r="T1361">
        <v>5</v>
      </c>
      <c r="U1361">
        <v>2</v>
      </c>
      <c r="V1361">
        <v>1</v>
      </c>
      <c r="W1361">
        <v>4</v>
      </c>
      <c r="X1361">
        <v>3</v>
      </c>
      <c r="Y1361">
        <v>2</v>
      </c>
      <c r="Z1361">
        <v>3</v>
      </c>
      <c r="AA1361">
        <v>1</v>
      </c>
      <c r="AB1361">
        <v>3</v>
      </c>
      <c r="AC1361">
        <v>1</v>
      </c>
      <c r="AD1361">
        <v>3</v>
      </c>
      <c r="AE1361">
        <v>4</v>
      </c>
      <c r="AF1361">
        <v>3</v>
      </c>
      <c r="AG1361">
        <v>0</v>
      </c>
      <c r="AH1361">
        <v>41.570999999999998</v>
      </c>
    </row>
    <row r="1362" spans="1:34">
      <c r="A1362" t="s">
        <v>5651</v>
      </c>
      <c r="B1362" s="5" t="str">
        <f>VLOOKUP(C1362,[1]Sheet1!$C$2:$D$4112,2,FALSE)</f>
        <v>information pathways</v>
      </c>
      <c r="C1362" t="s">
        <v>5654</v>
      </c>
      <c r="D1362" t="s">
        <v>5652</v>
      </c>
      <c r="E1362" t="s">
        <v>5653</v>
      </c>
      <c r="F1362">
        <v>20.407</v>
      </c>
      <c r="G1362">
        <v>72.2</v>
      </c>
      <c r="H1362">
        <v>25.893630000000002</v>
      </c>
      <c r="I1362">
        <v>26.551030000000001</v>
      </c>
      <c r="J1362">
        <v>25.99729</v>
      </c>
      <c r="K1362">
        <v>25.677050000000001</v>
      </c>
      <c r="L1362">
        <v>24.214449999999999</v>
      </c>
      <c r="M1362">
        <v>25.273520000000001</v>
      </c>
      <c r="N1362">
        <v>25.6722</v>
      </c>
      <c r="O1362">
        <v>24.82949</v>
      </c>
      <c r="P1362">
        <v>26.57788</v>
      </c>
      <c r="Q1362">
        <v>25.730419999999999</v>
      </c>
      <c r="R1362">
        <v>25.973749999999999</v>
      </c>
      <c r="S1362">
        <v>25.705639999999999</v>
      </c>
      <c r="T1362">
        <v>8</v>
      </c>
      <c r="U1362">
        <v>7</v>
      </c>
      <c r="V1362">
        <v>6</v>
      </c>
      <c r="W1362">
        <v>8</v>
      </c>
      <c r="X1362">
        <v>5</v>
      </c>
      <c r="Y1362">
        <v>6</v>
      </c>
      <c r="Z1362">
        <v>5</v>
      </c>
      <c r="AA1362">
        <v>4</v>
      </c>
      <c r="AB1362">
        <v>5</v>
      </c>
      <c r="AC1362">
        <v>5</v>
      </c>
      <c r="AD1362">
        <v>5</v>
      </c>
      <c r="AE1362">
        <v>5</v>
      </c>
      <c r="AF1362">
        <v>7</v>
      </c>
      <c r="AG1362">
        <v>0</v>
      </c>
      <c r="AH1362">
        <v>88.659000000000006</v>
      </c>
    </row>
    <row r="1363" spans="1:34">
      <c r="A1363" t="s">
        <v>5655</v>
      </c>
      <c r="B1363" s="5" t="str">
        <f>VLOOKUP(C1363,[1]Sheet1!$C$2:$D$4112,2,FALSE)</f>
        <v>intermediary metabolism and respiration</v>
      </c>
      <c r="C1363" t="s">
        <v>5656</v>
      </c>
      <c r="D1363" t="s">
        <v>38</v>
      </c>
      <c r="E1363" t="s">
        <v>39</v>
      </c>
      <c r="F1363">
        <v>41.792000000000002</v>
      </c>
      <c r="G1363">
        <v>36.4</v>
      </c>
      <c r="H1363">
        <v>18.239979999999999</v>
      </c>
      <c r="I1363">
        <v>19.81204</v>
      </c>
      <c r="J1363">
        <v>19.907399999999999</v>
      </c>
      <c r="K1363">
        <v>22.315809999999999</v>
      </c>
      <c r="L1363">
        <v>17.726420000000001</v>
      </c>
      <c r="M1363">
        <v>22.279520000000002</v>
      </c>
      <c r="N1363">
        <v>22.55941</v>
      </c>
      <c r="O1363">
        <v>22.05537</v>
      </c>
      <c r="P1363">
        <v>23.047270000000001</v>
      </c>
      <c r="Q1363">
        <v>22.585059999999999</v>
      </c>
      <c r="R1363">
        <v>21.423220000000001</v>
      </c>
      <c r="S1363">
        <v>18.48855</v>
      </c>
      <c r="T1363">
        <v>10</v>
      </c>
      <c r="U1363">
        <v>1</v>
      </c>
      <c r="V1363">
        <v>1</v>
      </c>
      <c r="W1363">
        <v>1</v>
      </c>
      <c r="X1363">
        <v>3</v>
      </c>
      <c r="Y1363">
        <v>2</v>
      </c>
      <c r="Z1363">
        <v>3</v>
      </c>
      <c r="AA1363">
        <v>3</v>
      </c>
      <c r="AB1363">
        <v>3</v>
      </c>
      <c r="AC1363">
        <v>3</v>
      </c>
      <c r="AD1363">
        <v>3</v>
      </c>
      <c r="AE1363">
        <v>4</v>
      </c>
      <c r="AF1363">
        <v>1</v>
      </c>
      <c r="AG1363">
        <v>0</v>
      </c>
      <c r="AH1363">
        <v>39.786999999999999</v>
      </c>
    </row>
    <row r="1364" spans="1:34">
      <c r="A1364" t="s">
        <v>5657</v>
      </c>
      <c r="B1364" s="5" t="str">
        <f>VLOOKUP(C1364,[1]Sheet1!$C$2:$D$4112,2,FALSE)</f>
        <v>Conserved hypotheticals</v>
      </c>
      <c r="C1364" t="s">
        <v>5660</v>
      </c>
      <c r="D1364" t="s">
        <v>5658</v>
      </c>
      <c r="E1364" t="s">
        <v>5659</v>
      </c>
      <c r="F1364">
        <v>18.065000000000001</v>
      </c>
      <c r="G1364">
        <v>36.5</v>
      </c>
      <c r="H1364">
        <v>21.760359999999999</v>
      </c>
      <c r="I1364">
        <v>23.028130000000001</v>
      </c>
      <c r="J1364">
        <v>23.232410000000002</v>
      </c>
      <c r="K1364">
        <v>21.988189999999999</v>
      </c>
      <c r="L1364">
        <v>23.54392</v>
      </c>
      <c r="M1364">
        <v>23.48873</v>
      </c>
      <c r="N1364">
        <v>23.8691</v>
      </c>
      <c r="O1364">
        <v>22.28856</v>
      </c>
      <c r="P1364">
        <v>24.397870000000001</v>
      </c>
      <c r="Q1364">
        <v>23.291650000000001</v>
      </c>
      <c r="R1364">
        <v>21.880800000000001</v>
      </c>
      <c r="S1364">
        <v>17.914090000000002</v>
      </c>
      <c r="T1364">
        <v>4</v>
      </c>
      <c r="U1364">
        <v>3</v>
      </c>
      <c r="V1364">
        <v>1</v>
      </c>
      <c r="W1364">
        <v>2</v>
      </c>
      <c r="X1364">
        <v>1</v>
      </c>
      <c r="Y1364">
        <v>3</v>
      </c>
      <c r="Z1364">
        <v>2</v>
      </c>
      <c r="AA1364">
        <v>1</v>
      </c>
      <c r="AB1364">
        <v>2</v>
      </c>
      <c r="AC1364">
        <v>1</v>
      </c>
      <c r="AD1364">
        <v>1</v>
      </c>
      <c r="AE1364">
        <v>4</v>
      </c>
      <c r="AF1364">
        <v>1</v>
      </c>
      <c r="AG1364">
        <v>0</v>
      </c>
      <c r="AH1364">
        <v>56.417999999999999</v>
      </c>
    </row>
    <row r="1365" spans="1:34">
      <c r="A1365" t="s">
        <v>5661</v>
      </c>
      <c r="B1365" s="5" t="str">
        <f>VLOOKUP(C1365,[1]Sheet1!$C$2:$D$4112,2,FALSE)</f>
        <v>information pathways</v>
      </c>
      <c r="C1365" t="s">
        <v>5664</v>
      </c>
      <c r="D1365" t="s">
        <v>5662</v>
      </c>
      <c r="E1365" t="s">
        <v>5663</v>
      </c>
      <c r="F1365">
        <v>97.355999999999995</v>
      </c>
      <c r="G1365">
        <v>48.3</v>
      </c>
      <c r="H1365">
        <v>25.33211</v>
      </c>
      <c r="I1365">
        <v>23.99671</v>
      </c>
      <c r="J1365">
        <v>24.640029999999999</v>
      </c>
      <c r="K1365">
        <v>24.99654</v>
      </c>
      <c r="L1365">
        <v>23.269279999999998</v>
      </c>
      <c r="M1365">
        <v>24.606539999999999</v>
      </c>
      <c r="N1365">
        <v>22.74006</v>
      </c>
      <c r="O1365">
        <v>24.743659999999998</v>
      </c>
      <c r="P1365">
        <v>24.217860000000002</v>
      </c>
      <c r="Q1365">
        <v>23.556370000000001</v>
      </c>
      <c r="R1365">
        <v>24.33634</v>
      </c>
      <c r="S1365">
        <v>23.771329999999999</v>
      </c>
      <c r="T1365">
        <v>29</v>
      </c>
      <c r="U1365">
        <v>10</v>
      </c>
      <c r="V1365">
        <v>9</v>
      </c>
      <c r="W1365">
        <v>17</v>
      </c>
      <c r="X1365">
        <v>13</v>
      </c>
      <c r="Y1365">
        <v>16</v>
      </c>
      <c r="Z1365">
        <v>13</v>
      </c>
      <c r="AA1365">
        <v>4</v>
      </c>
      <c r="AB1365">
        <v>9</v>
      </c>
      <c r="AC1365">
        <v>8</v>
      </c>
      <c r="AD1365">
        <v>6</v>
      </c>
      <c r="AE1365">
        <v>13</v>
      </c>
      <c r="AF1365">
        <v>17</v>
      </c>
      <c r="AG1365">
        <v>0</v>
      </c>
      <c r="AH1365">
        <v>159.91999999999999</v>
      </c>
    </row>
    <row r="1366" spans="1:34">
      <c r="A1366" t="s">
        <v>5665</v>
      </c>
      <c r="B1366" s="5" t="str">
        <f>VLOOKUP(C1366,[1]Sheet1!$C$2:$D$4112,2,FALSE)</f>
        <v>intermediary metabolism and respiration</v>
      </c>
      <c r="C1366" t="s">
        <v>5668</v>
      </c>
      <c r="D1366" t="s">
        <v>5666</v>
      </c>
      <c r="E1366" t="s">
        <v>5667</v>
      </c>
      <c r="F1366">
        <v>33.728000000000002</v>
      </c>
      <c r="G1366">
        <v>79.7</v>
      </c>
      <c r="H1366">
        <v>24.207100000000001</v>
      </c>
      <c r="I1366">
        <v>24.967459999999999</v>
      </c>
      <c r="J1366">
        <v>24.0625</v>
      </c>
      <c r="K1366">
        <v>25.197939999999999</v>
      </c>
      <c r="L1366">
        <v>25.992370000000001</v>
      </c>
      <c r="M1366">
        <v>26.476900000000001</v>
      </c>
      <c r="N1366">
        <v>24.319410000000001</v>
      </c>
      <c r="O1366">
        <v>25.12238</v>
      </c>
      <c r="P1366">
        <v>24.346039999999999</v>
      </c>
      <c r="Q1366">
        <v>25.296600000000002</v>
      </c>
      <c r="R1366">
        <v>26.30987</v>
      </c>
      <c r="S1366">
        <v>24.35877</v>
      </c>
      <c r="T1366">
        <v>18</v>
      </c>
      <c r="U1366">
        <v>9</v>
      </c>
      <c r="V1366">
        <v>7</v>
      </c>
      <c r="W1366">
        <v>14</v>
      </c>
      <c r="X1366">
        <v>9</v>
      </c>
      <c r="Y1366">
        <v>15</v>
      </c>
      <c r="Z1366">
        <v>11</v>
      </c>
      <c r="AA1366">
        <v>7</v>
      </c>
      <c r="AB1366">
        <v>8</v>
      </c>
      <c r="AC1366">
        <v>9</v>
      </c>
      <c r="AD1366">
        <v>9</v>
      </c>
      <c r="AE1366">
        <v>11</v>
      </c>
      <c r="AF1366">
        <v>10</v>
      </c>
      <c r="AG1366">
        <v>0</v>
      </c>
      <c r="AH1366">
        <v>104.74</v>
      </c>
    </row>
    <row r="1367" spans="1:34">
      <c r="A1367" t="s">
        <v>5669</v>
      </c>
      <c r="B1367" s="5" t="str">
        <f>VLOOKUP(C1367,[1]Sheet1!$C$2:$D$4112,2,FALSE)</f>
        <v>information pathways</v>
      </c>
      <c r="C1367" t="s">
        <v>5672</v>
      </c>
      <c r="D1367" t="s">
        <v>5670</v>
      </c>
      <c r="E1367" t="s">
        <v>5671</v>
      </c>
      <c r="F1367">
        <v>45.149000000000001</v>
      </c>
      <c r="G1367">
        <v>35.9</v>
      </c>
      <c r="H1367">
        <v>22.476649999999999</v>
      </c>
      <c r="I1367">
        <v>19.43487</v>
      </c>
      <c r="J1367">
        <v>21.279969999999999</v>
      </c>
      <c r="K1367">
        <v>21.541039999999999</v>
      </c>
      <c r="L1367">
        <v>20.512779999999999</v>
      </c>
      <c r="M1367">
        <v>21.472239999999999</v>
      </c>
      <c r="N1367">
        <v>18.931550000000001</v>
      </c>
      <c r="O1367">
        <v>21.185559999999999</v>
      </c>
      <c r="P1367">
        <v>21.636130000000001</v>
      </c>
      <c r="Q1367">
        <v>19.56887</v>
      </c>
      <c r="R1367">
        <v>23.107379999999999</v>
      </c>
      <c r="S1367">
        <v>21.80349</v>
      </c>
      <c r="T1367">
        <v>10</v>
      </c>
      <c r="U1367">
        <v>4</v>
      </c>
      <c r="V1367">
        <v>1</v>
      </c>
      <c r="W1367">
        <v>5</v>
      </c>
      <c r="X1367">
        <v>4</v>
      </c>
      <c r="Y1367">
        <v>7</v>
      </c>
      <c r="Z1367">
        <v>4</v>
      </c>
      <c r="AA1367">
        <v>1</v>
      </c>
      <c r="AB1367">
        <v>3</v>
      </c>
      <c r="AC1367">
        <v>3</v>
      </c>
      <c r="AD1367">
        <v>2</v>
      </c>
      <c r="AE1367">
        <v>5</v>
      </c>
      <c r="AF1367">
        <v>4</v>
      </c>
      <c r="AG1367">
        <v>0</v>
      </c>
      <c r="AH1367">
        <v>72.283000000000001</v>
      </c>
    </row>
    <row r="1368" spans="1:34">
      <c r="A1368" t="s">
        <v>5673</v>
      </c>
      <c r="B1368" s="5" t="str">
        <f>VLOOKUP(C1368,[1]Sheet1!$C$2:$D$4112,2,FALSE)</f>
        <v>information pathways</v>
      </c>
      <c r="C1368" t="s">
        <v>5674</v>
      </c>
      <c r="D1368" t="s">
        <v>36</v>
      </c>
      <c r="E1368" t="s">
        <v>37</v>
      </c>
      <c r="F1368">
        <v>36.627000000000002</v>
      </c>
      <c r="G1368">
        <v>32.299999999999997</v>
      </c>
      <c r="H1368">
        <v>18.53614</v>
      </c>
      <c r="I1368">
        <v>19.02469</v>
      </c>
      <c r="J1368">
        <v>22.6082</v>
      </c>
      <c r="K1368">
        <v>22.57038</v>
      </c>
      <c r="L1368">
        <v>18.731649999999998</v>
      </c>
      <c r="M1368">
        <v>22.83982</v>
      </c>
      <c r="N1368">
        <v>19.713090000000001</v>
      </c>
      <c r="O1368">
        <v>22.818960000000001</v>
      </c>
      <c r="P1368">
        <v>19.36786</v>
      </c>
      <c r="Q1368">
        <v>21.639399999999998</v>
      </c>
      <c r="R1368">
        <v>18.675329999999999</v>
      </c>
      <c r="S1368">
        <v>19.117360000000001</v>
      </c>
      <c r="T1368">
        <v>7</v>
      </c>
      <c r="U1368">
        <v>1</v>
      </c>
      <c r="V1368">
        <v>1</v>
      </c>
      <c r="W1368">
        <v>3</v>
      </c>
      <c r="X1368">
        <v>4</v>
      </c>
      <c r="Y1368">
        <v>3</v>
      </c>
      <c r="Z1368">
        <v>3</v>
      </c>
      <c r="AA1368">
        <v>1</v>
      </c>
      <c r="AB1368">
        <v>3</v>
      </c>
      <c r="AC1368">
        <v>1</v>
      </c>
      <c r="AD1368">
        <v>3</v>
      </c>
      <c r="AE1368">
        <v>3</v>
      </c>
      <c r="AF1368">
        <v>1</v>
      </c>
      <c r="AG1368">
        <v>0</v>
      </c>
      <c r="AH1368">
        <v>89.3</v>
      </c>
    </row>
    <row r="1369" spans="1:34">
      <c r="A1369" t="s">
        <v>5675</v>
      </c>
      <c r="B1369" s="5" t="str">
        <f>VLOOKUP(C1369,[1]Sheet1!$C$2:$D$4112,2,FALSE)</f>
        <v>Conserved hypotheticals</v>
      </c>
      <c r="C1369" t="s">
        <v>5678</v>
      </c>
      <c r="D1369" t="s">
        <v>5676</v>
      </c>
      <c r="E1369" t="s">
        <v>5677</v>
      </c>
      <c r="F1369">
        <v>26.797999999999998</v>
      </c>
      <c r="G1369">
        <v>62.9</v>
      </c>
      <c r="H1369">
        <v>21.16048</v>
      </c>
      <c r="I1369">
        <v>18.42801</v>
      </c>
      <c r="J1369">
        <v>21.624400000000001</v>
      </c>
      <c r="K1369">
        <v>19.84</v>
      </c>
      <c r="L1369">
        <v>24.765470000000001</v>
      </c>
      <c r="M1369">
        <v>19.89432</v>
      </c>
      <c r="N1369">
        <v>19.957529999999998</v>
      </c>
      <c r="O1369">
        <v>22.247219999999999</v>
      </c>
      <c r="P1369">
        <v>18.391909999999999</v>
      </c>
      <c r="Q1369">
        <v>19.807749999999999</v>
      </c>
      <c r="R1369">
        <v>21.295860000000001</v>
      </c>
      <c r="S1369">
        <v>21.709399999999999</v>
      </c>
      <c r="T1369">
        <v>8</v>
      </c>
      <c r="U1369">
        <v>4</v>
      </c>
      <c r="V1369">
        <v>2</v>
      </c>
      <c r="W1369">
        <v>4</v>
      </c>
      <c r="X1369">
        <v>4</v>
      </c>
      <c r="Y1369">
        <v>6</v>
      </c>
      <c r="Z1369">
        <v>6</v>
      </c>
      <c r="AA1369">
        <v>1</v>
      </c>
      <c r="AB1369">
        <v>2</v>
      </c>
      <c r="AC1369">
        <v>1</v>
      </c>
      <c r="AD1369">
        <v>2</v>
      </c>
      <c r="AE1369">
        <v>7</v>
      </c>
      <c r="AF1369">
        <v>3</v>
      </c>
      <c r="AG1369">
        <v>0</v>
      </c>
      <c r="AH1369">
        <v>31.87</v>
      </c>
    </row>
    <row r="1370" spans="1:34">
      <c r="A1370" t="s">
        <v>5679</v>
      </c>
      <c r="B1370" s="5" t="str">
        <f>VLOOKUP(C1370,[1]Sheet1!$C$2:$D$4112,2,FALSE)</f>
        <v>intermediary metabolism and respiration</v>
      </c>
      <c r="C1370" t="s">
        <v>5682</v>
      </c>
      <c r="D1370" t="s">
        <v>5680</v>
      </c>
      <c r="E1370" t="s">
        <v>5681</v>
      </c>
      <c r="F1370">
        <v>21.071999999999999</v>
      </c>
      <c r="G1370">
        <v>18.7</v>
      </c>
      <c r="H1370">
        <v>18.264970000000002</v>
      </c>
      <c r="I1370">
        <v>19.29214</v>
      </c>
      <c r="J1370">
        <v>17.87096</v>
      </c>
      <c r="K1370">
        <v>18.573530000000002</v>
      </c>
      <c r="L1370">
        <v>16.819140000000001</v>
      </c>
      <c r="M1370">
        <v>19.312560000000001</v>
      </c>
      <c r="N1370">
        <v>20.03097</v>
      </c>
      <c r="O1370">
        <v>18.858270000000001</v>
      </c>
      <c r="P1370">
        <v>19.73179</v>
      </c>
      <c r="Q1370">
        <v>19.140309999999999</v>
      </c>
      <c r="R1370">
        <v>21.747509999999998</v>
      </c>
      <c r="S1370">
        <v>20.544910000000002</v>
      </c>
      <c r="T1370">
        <v>2</v>
      </c>
      <c r="U1370">
        <v>1</v>
      </c>
      <c r="V1370">
        <v>1</v>
      </c>
      <c r="W1370">
        <v>1</v>
      </c>
      <c r="X1370">
        <v>1</v>
      </c>
      <c r="Y1370">
        <v>1</v>
      </c>
      <c r="Z1370">
        <v>1</v>
      </c>
      <c r="AA1370">
        <v>1</v>
      </c>
      <c r="AB1370">
        <v>0</v>
      </c>
      <c r="AC1370">
        <v>1</v>
      </c>
      <c r="AD1370">
        <v>1</v>
      </c>
      <c r="AE1370">
        <v>2</v>
      </c>
      <c r="AF1370">
        <v>2</v>
      </c>
      <c r="AG1370">
        <v>0</v>
      </c>
      <c r="AH1370">
        <v>14.428000000000001</v>
      </c>
    </row>
    <row r="1371" spans="1:34">
      <c r="A1371" t="s">
        <v>5683</v>
      </c>
      <c r="B1371" s="5" t="str">
        <f>VLOOKUP(C1371,[1]Sheet1!$C$2:$D$4112,2,FALSE)</f>
        <v>intermediary metabolism and respiration</v>
      </c>
      <c r="C1371" t="s">
        <v>5686</v>
      </c>
      <c r="D1371" t="s">
        <v>5684</v>
      </c>
      <c r="E1371" t="s">
        <v>5685</v>
      </c>
      <c r="F1371">
        <v>31.364999999999998</v>
      </c>
      <c r="G1371">
        <v>63.2</v>
      </c>
      <c r="H1371">
        <v>26.254989999999999</v>
      </c>
      <c r="I1371">
        <v>26.30546</v>
      </c>
      <c r="J1371">
        <v>25.33081</v>
      </c>
      <c r="K1371">
        <v>26.074210000000001</v>
      </c>
      <c r="L1371">
        <v>24.962959999999999</v>
      </c>
      <c r="M1371">
        <v>24.724319999999999</v>
      </c>
      <c r="N1371">
        <v>25.465440000000001</v>
      </c>
      <c r="O1371">
        <v>25.991589999999999</v>
      </c>
      <c r="P1371">
        <v>25.71238</v>
      </c>
      <c r="Q1371">
        <v>25.88616</v>
      </c>
      <c r="R1371">
        <v>25.974170000000001</v>
      </c>
      <c r="S1371">
        <v>25.038250000000001</v>
      </c>
      <c r="T1371">
        <v>11</v>
      </c>
      <c r="U1371">
        <v>5</v>
      </c>
      <c r="V1371">
        <v>2</v>
      </c>
      <c r="W1371">
        <v>7</v>
      </c>
      <c r="X1371">
        <v>3</v>
      </c>
      <c r="Y1371">
        <v>9</v>
      </c>
      <c r="Z1371">
        <v>6</v>
      </c>
      <c r="AA1371">
        <v>3</v>
      </c>
      <c r="AB1371">
        <v>3</v>
      </c>
      <c r="AC1371">
        <v>4</v>
      </c>
      <c r="AD1371">
        <v>3</v>
      </c>
      <c r="AE1371">
        <v>5</v>
      </c>
      <c r="AF1371">
        <v>6</v>
      </c>
      <c r="AG1371">
        <v>0</v>
      </c>
      <c r="AH1371">
        <v>85.784000000000006</v>
      </c>
    </row>
    <row r="1372" spans="1:34">
      <c r="A1372" t="s">
        <v>5687</v>
      </c>
      <c r="B1372" s="5" t="str">
        <f>VLOOKUP(C1372,[1]Sheet1!$C$2:$D$4112,2,FALSE)</f>
        <v>intermediary metabolism and respiration</v>
      </c>
      <c r="C1372" t="s">
        <v>5690</v>
      </c>
      <c r="D1372" t="s">
        <v>5688</v>
      </c>
      <c r="E1372" t="s">
        <v>5689</v>
      </c>
      <c r="F1372">
        <v>25.186</v>
      </c>
      <c r="G1372">
        <v>48.7</v>
      </c>
      <c r="H1372">
        <v>19.039000000000001</v>
      </c>
      <c r="I1372">
        <v>21.220459999999999</v>
      </c>
      <c r="J1372">
        <v>20.45543</v>
      </c>
      <c r="K1372">
        <v>21.693919999999999</v>
      </c>
      <c r="L1372">
        <v>18.691479999999999</v>
      </c>
      <c r="M1372">
        <v>22.392939999999999</v>
      </c>
      <c r="N1372">
        <v>22.083169999999999</v>
      </c>
      <c r="O1372">
        <v>21.464079999999999</v>
      </c>
      <c r="P1372">
        <v>19.371420000000001</v>
      </c>
      <c r="Q1372">
        <v>20.850560000000002</v>
      </c>
      <c r="R1372">
        <v>21.940339999999999</v>
      </c>
      <c r="S1372">
        <v>19.336739999999999</v>
      </c>
      <c r="T1372">
        <v>9</v>
      </c>
      <c r="U1372">
        <v>3</v>
      </c>
      <c r="V1372">
        <v>2</v>
      </c>
      <c r="W1372">
        <v>4</v>
      </c>
      <c r="X1372">
        <v>4</v>
      </c>
      <c r="Y1372">
        <v>4</v>
      </c>
      <c r="Z1372">
        <v>4</v>
      </c>
      <c r="AA1372">
        <v>2</v>
      </c>
      <c r="AB1372">
        <v>4</v>
      </c>
      <c r="AC1372">
        <v>1</v>
      </c>
      <c r="AD1372">
        <v>4</v>
      </c>
      <c r="AE1372">
        <v>3</v>
      </c>
      <c r="AF1372">
        <v>1</v>
      </c>
      <c r="AG1372">
        <v>0</v>
      </c>
      <c r="AH1372">
        <v>23.896000000000001</v>
      </c>
    </row>
    <row r="1373" spans="1:34">
      <c r="A1373" t="s">
        <v>5691</v>
      </c>
      <c r="B1373" s="5" t="str">
        <f>VLOOKUP(C1373,[1]Sheet1!$C$2:$D$4112,2,FALSE)</f>
        <v>information pathways</v>
      </c>
      <c r="C1373" t="s">
        <v>5694</v>
      </c>
      <c r="D1373" t="s">
        <v>5692</v>
      </c>
      <c r="E1373" t="s">
        <v>5693</v>
      </c>
      <c r="F1373">
        <v>77.120999999999995</v>
      </c>
      <c r="G1373">
        <v>29.6</v>
      </c>
      <c r="H1373">
        <v>23.632449999999999</v>
      </c>
      <c r="I1373">
        <v>23.49314</v>
      </c>
      <c r="J1373">
        <v>24.149190000000001</v>
      </c>
      <c r="K1373">
        <v>24.364460000000001</v>
      </c>
      <c r="L1373">
        <v>23.665900000000001</v>
      </c>
      <c r="M1373">
        <v>24.18064</v>
      </c>
      <c r="N1373">
        <v>23.0702</v>
      </c>
      <c r="O1373">
        <v>24.21875</v>
      </c>
      <c r="P1373">
        <v>24.04702</v>
      </c>
      <c r="Q1373">
        <v>24.007960000000001</v>
      </c>
      <c r="R1373">
        <v>23.457260000000002</v>
      </c>
      <c r="S1373">
        <v>24.194600000000001</v>
      </c>
      <c r="T1373">
        <v>15</v>
      </c>
      <c r="U1373">
        <v>4</v>
      </c>
      <c r="V1373">
        <v>3</v>
      </c>
      <c r="W1373">
        <v>7</v>
      </c>
      <c r="X1373">
        <v>6</v>
      </c>
      <c r="Y1373">
        <v>8</v>
      </c>
      <c r="Z1373">
        <v>6</v>
      </c>
      <c r="AA1373">
        <v>2</v>
      </c>
      <c r="AB1373">
        <v>4</v>
      </c>
      <c r="AC1373">
        <v>5</v>
      </c>
      <c r="AD1373">
        <v>3</v>
      </c>
      <c r="AE1373">
        <v>7</v>
      </c>
      <c r="AF1373">
        <v>4</v>
      </c>
      <c r="AG1373">
        <v>0</v>
      </c>
      <c r="AH1373">
        <v>88.338999999999999</v>
      </c>
    </row>
    <row r="1374" spans="1:34">
      <c r="A1374" t="s">
        <v>5695</v>
      </c>
      <c r="B1374" s="5" t="str">
        <f>VLOOKUP(C1374,[1]Sheet1!$C$2:$D$4112,2,FALSE)</f>
        <v>intermediary metabolism and respiration</v>
      </c>
      <c r="C1374" t="s">
        <v>5698</v>
      </c>
      <c r="D1374" t="s">
        <v>5696</v>
      </c>
      <c r="E1374" t="s">
        <v>5697</v>
      </c>
      <c r="F1374">
        <v>37.606000000000002</v>
      </c>
      <c r="G1374">
        <v>44.8</v>
      </c>
      <c r="H1374">
        <v>22.075710000000001</v>
      </c>
      <c r="I1374">
        <v>23.890319999999999</v>
      </c>
      <c r="J1374">
        <v>23.716799999999999</v>
      </c>
      <c r="K1374">
        <v>22.845559999999999</v>
      </c>
      <c r="L1374">
        <v>21.265280000000001</v>
      </c>
      <c r="M1374">
        <v>23.765170000000001</v>
      </c>
      <c r="N1374">
        <v>23.553799999999999</v>
      </c>
      <c r="O1374">
        <v>22.22908</v>
      </c>
      <c r="P1374">
        <v>22.60549</v>
      </c>
      <c r="Q1374">
        <v>23.388770000000001</v>
      </c>
      <c r="R1374">
        <v>23.6279</v>
      </c>
      <c r="S1374">
        <v>21.852930000000001</v>
      </c>
      <c r="T1374">
        <v>7</v>
      </c>
      <c r="U1374">
        <v>3</v>
      </c>
      <c r="V1374">
        <v>2</v>
      </c>
      <c r="W1374">
        <v>2</v>
      </c>
      <c r="X1374">
        <v>3</v>
      </c>
      <c r="Y1374">
        <v>3</v>
      </c>
      <c r="Z1374">
        <v>4</v>
      </c>
      <c r="AA1374">
        <v>2</v>
      </c>
      <c r="AB1374">
        <v>3</v>
      </c>
      <c r="AC1374">
        <v>3</v>
      </c>
      <c r="AD1374">
        <v>3</v>
      </c>
      <c r="AE1374">
        <v>3</v>
      </c>
      <c r="AF1374">
        <v>4</v>
      </c>
      <c r="AG1374">
        <v>0</v>
      </c>
      <c r="AH1374">
        <v>43.834000000000003</v>
      </c>
    </row>
    <row r="1375" spans="1:34">
      <c r="A1375" t="s">
        <v>5699</v>
      </c>
      <c r="B1375" s="5" t="str">
        <f>VLOOKUP(C1375,[1]Sheet1!$C$2:$D$4112,2,FALSE)</f>
        <v>intermediary metabolism and respiration</v>
      </c>
      <c r="C1375" t="s">
        <v>5702</v>
      </c>
      <c r="D1375" t="s">
        <v>5700</v>
      </c>
      <c r="E1375" t="s">
        <v>5701</v>
      </c>
      <c r="F1375">
        <v>67.885000000000005</v>
      </c>
      <c r="G1375">
        <v>24.3</v>
      </c>
      <c r="H1375">
        <v>21.877210000000002</v>
      </c>
      <c r="I1375">
        <v>20.956379999999999</v>
      </c>
      <c r="J1375">
        <v>21.95429</v>
      </c>
      <c r="K1375">
        <v>23.244289999999999</v>
      </c>
      <c r="L1375">
        <v>20.693280000000001</v>
      </c>
      <c r="M1375">
        <v>23.05076</v>
      </c>
      <c r="N1375">
        <v>20.012039999999999</v>
      </c>
      <c r="O1375">
        <v>21.665099999999999</v>
      </c>
      <c r="P1375">
        <v>20.908740000000002</v>
      </c>
      <c r="Q1375">
        <v>21.338049999999999</v>
      </c>
      <c r="R1375">
        <v>22.726749999999999</v>
      </c>
      <c r="S1375">
        <v>20.37518</v>
      </c>
      <c r="T1375">
        <v>8</v>
      </c>
      <c r="U1375">
        <v>3</v>
      </c>
      <c r="V1375">
        <v>4</v>
      </c>
      <c r="W1375">
        <v>4</v>
      </c>
      <c r="X1375">
        <v>5</v>
      </c>
      <c r="Y1375">
        <v>3</v>
      </c>
      <c r="Z1375">
        <v>6</v>
      </c>
      <c r="AA1375">
        <v>0</v>
      </c>
      <c r="AB1375">
        <v>3</v>
      </c>
      <c r="AC1375">
        <v>4</v>
      </c>
      <c r="AD1375">
        <v>4</v>
      </c>
      <c r="AE1375">
        <v>5</v>
      </c>
      <c r="AF1375">
        <v>4</v>
      </c>
      <c r="AG1375">
        <v>0</v>
      </c>
      <c r="AH1375">
        <v>35.341000000000001</v>
      </c>
    </row>
    <row r="1376" spans="1:34">
      <c r="A1376" t="s">
        <v>5703</v>
      </c>
      <c r="B1376" s="5" t="str">
        <f>VLOOKUP(C1376,[1]Sheet1!$C$2:$D$4112,2,FALSE)</f>
        <v>intermediary metabolism and respiration</v>
      </c>
      <c r="C1376" t="s">
        <v>5706</v>
      </c>
      <c r="D1376" t="s">
        <v>5704</v>
      </c>
      <c r="E1376" t="s">
        <v>5705</v>
      </c>
      <c r="F1376">
        <v>15.803000000000001</v>
      </c>
      <c r="G1376">
        <v>59.1</v>
      </c>
      <c r="H1376">
        <v>21.378039999999999</v>
      </c>
      <c r="I1376">
        <v>21.735040000000001</v>
      </c>
      <c r="J1376">
        <v>19.912749999999999</v>
      </c>
      <c r="K1376">
        <v>21.616700000000002</v>
      </c>
      <c r="L1376">
        <v>19.223880000000001</v>
      </c>
      <c r="M1376">
        <v>22.5945</v>
      </c>
      <c r="N1376">
        <v>19.114280000000001</v>
      </c>
      <c r="O1376">
        <v>21.83136</v>
      </c>
      <c r="P1376">
        <v>20.657699999999998</v>
      </c>
      <c r="Q1376">
        <v>22.311050000000002</v>
      </c>
      <c r="R1376">
        <v>22.718419999999998</v>
      </c>
      <c r="S1376">
        <v>20.85125</v>
      </c>
      <c r="T1376">
        <v>6</v>
      </c>
      <c r="U1376">
        <v>2</v>
      </c>
      <c r="V1376">
        <v>3</v>
      </c>
      <c r="W1376">
        <v>3</v>
      </c>
      <c r="X1376">
        <v>4</v>
      </c>
      <c r="Y1376">
        <v>4</v>
      </c>
      <c r="Z1376">
        <v>3</v>
      </c>
      <c r="AA1376">
        <v>1</v>
      </c>
      <c r="AB1376">
        <v>3</v>
      </c>
      <c r="AC1376">
        <v>2</v>
      </c>
      <c r="AD1376">
        <v>3</v>
      </c>
      <c r="AE1376">
        <v>5</v>
      </c>
      <c r="AF1376">
        <v>2</v>
      </c>
      <c r="AG1376">
        <v>0</v>
      </c>
      <c r="AH1376">
        <v>28.638000000000002</v>
      </c>
    </row>
    <row r="1377" spans="1:34">
      <c r="A1377" t="s">
        <v>5707</v>
      </c>
      <c r="B1377" s="5" t="str">
        <f>VLOOKUP(C1377,[1]Sheet1!$C$2:$D$4112,2,FALSE)</f>
        <v>Conserved hypotheticals</v>
      </c>
      <c r="C1377" t="s">
        <v>5710</v>
      </c>
      <c r="D1377" t="s">
        <v>5708</v>
      </c>
      <c r="E1377" t="s">
        <v>5709</v>
      </c>
      <c r="F1377">
        <v>17.846</v>
      </c>
      <c r="G1377">
        <v>28</v>
      </c>
      <c r="H1377">
        <v>19.28229</v>
      </c>
      <c r="I1377">
        <v>19.19097</v>
      </c>
      <c r="J1377">
        <v>18.3947</v>
      </c>
      <c r="K1377">
        <v>20.247710000000001</v>
      </c>
      <c r="L1377">
        <v>17.552679999999999</v>
      </c>
      <c r="M1377">
        <v>21.38242</v>
      </c>
      <c r="N1377">
        <v>18.79363</v>
      </c>
      <c r="O1377">
        <v>19.425049999999999</v>
      </c>
      <c r="P1377">
        <v>18.187619999999999</v>
      </c>
      <c r="Q1377">
        <v>20.187850000000001</v>
      </c>
      <c r="R1377">
        <v>19.10661</v>
      </c>
      <c r="S1377">
        <v>19.80284</v>
      </c>
      <c r="T1377">
        <v>3</v>
      </c>
      <c r="U1377">
        <v>2</v>
      </c>
      <c r="V1377">
        <v>1</v>
      </c>
      <c r="W1377">
        <v>1</v>
      </c>
      <c r="X1377">
        <v>2</v>
      </c>
      <c r="Y1377">
        <v>1</v>
      </c>
      <c r="Z1377">
        <v>1</v>
      </c>
      <c r="AA1377">
        <v>0</v>
      </c>
      <c r="AB1377">
        <v>1</v>
      </c>
      <c r="AC1377">
        <v>1</v>
      </c>
      <c r="AD1377">
        <v>1</v>
      </c>
      <c r="AE1377">
        <v>1</v>
      </c>
      <c r="AF1377">
        <v>1</v>
      </c>
      <c r="AG1377">
        <v>0</v>
      </c>
      <c r="AH1377">
        <v>31.93</v>
      </c>
    </row>
    <row r="1378" spans="1:34">
      <c r="A1378" t="s">
        <v>5711</v>
      </c>
      <c r="B1378" s="5" t="str">
        <f>VLOOKUP(C1378,[1]Sheet1!$C$2:$D$4112,2,FALSE)</f>
        <v>Regulatory proteins</v>
      </c>
      <c r="C1378" t="s">
        <v>5714</v>
      </c>
      <c r="D1378" t="s">
        <v>5712</v>
      </c>
      <c r="E1378" t="s">
        <v>5713</v>
      </c>
      <c r="F1378">
        <v>17.177</v>
      </c>
      <c r="G1378">
        <v>46.8</v>
      </c>
      <c r="H1378">
        <v>20.770800000000001</v>
      </c>
      <c r="I1378">
        <v>21.951270000000001</v>
      </c>
      <c r="J1378">
        <v>20.335599999999999</v>
      </c>
      <c r="K1378">
        <v>20.17023</v>
      </c>
      <c r="L1378">
        <v>21.11553</v>
      </c>
      <c r="M1378">
        <v>21.261379999999999</v>
      </c>
      <c r="N1378">
        <v>19.63815</v>
      </c>
      <c r="O1378">
        <v>18.094149999999999</v>
      </c>
      <c r="P1378">
        <v>20.08841</v>
      </c>
      <c r="Q1378">
        <v>19.520029999999998</v>
      </c>
      <c r="R1378">
        <v>22.862819999999999</v>
      </c>
      <c r="S1378">
        <v>20.632359999999998</v>
      </c>
      <c r="T1378">
        <v>5</v>
      </c>
      <c r="U1378">
        <v>2</v>
      </c>
      <c r="V1378">
        <v>2</v>
      </c>
      <c r="W1378">
        <v>4</v>
      </c>
      <c r="X1378">
        <v>2</v>
      </c>
      <c r="Y1378">
        <v>5</v>
      </c>
      <c r="Z1378">
        <v>2</v>
      </c>
      <c r="AA1378">
        <v>1</v>
      </c>
      <c r="AB1378">
        <v>1</v>
      </c>
      <c r="AC1378">
        <v>1</v>
      </c>
      <c r="AD1378">
        <v>0</v>
      </c>
      <c r="AE1378">
        <v>4</v>
      </c>
      <c r="AF1378">
        <v>3</v>
      </c>
      <c r="AG1378">
        <v>0</v>
      </c>
      <c r="AH1378">
        <v>85.724000000000004</v>
      </c>
    </row>
    <row r="1379" spans="1:34">
      <c r="A1379" t="s">
        <v>5715</v>
      </c>
      <c r="B1379" s="5" t="str">
        <f>VLOOKUP(C1379,[1]Sheet1!$C$2:$D$4112,2,FALSE)</f>
        <v>Regulatory proteins</v>
      </c>
      <c r="C1379" t="s">
        <v>5718</v>
      </c>
      <c r="D1379" t="s">
        <v>5716</v>
      </c>
      <c r="E1379" t="s">
        <v>5717</v>
      </c>
      <c r="F1379">
        <v>24.812999999999999</v>
      </c>
      <c r="G1379">
        <v>62.7</v>
      </c>
      <c r="H1379">
        <v>21.241150000000001</v>
      </c>
      <c r="I1379">
        <v>22.021070000000002</v>
      </c>
      <c r="J1379">
        <v>21.282920000000001</v>
      </c>
      <c r="K1379">
        <v>19.29738</v>
      </c>
      <c r="L1379">
        <v>23.032160000000001</v>
      </c>
      <c r="M1379">
        <v>21.65992</v>
      </c>
      <c r="N1379">
        <v>21.308910000000001</v>
      </c>
      <c r="O1379">
        <v>18.08831</v>
      </c>
      <c r="P1379">
        <v>21.778079999999999</v>
      </c>
      <c r="Q1379">
        <v>20.048390000000001</v>
      </c>
      <c r="R1379">
        <v>24.7349</v>
      </c>
      <c r="S1379">
        <v>23.157820000000001</v>
      </c>
      <c r="T1379">
        <v>8</v>
      </c>
      <c r="U1379">
        <v>4</v>
      </c>
      <c r="V1379">
        <v>4</v>
      </c>
      <c r="W1379">
        <v>4</v>
      </c>
      <c r="X1379">
        <v>1</v>
      </c>
      <c r="Y1379">
        <v>7</v>
      </c>
      <c r="Z1379">
        <v>4</v>
      </c>
      <c r="AA1379">
        <v>2</v>
      </c>
      <c r="AB1379">
        <v>1</v>
      </c>
      <c r="AC1379">
        <v>3</v>
      </c>
      <c r="AD1379">
        <v>1</v>
      </c>
      <c r="AE1379">
        <v>6</v>
      </c>
      <c r="AF1379">
        <v>4</v>
      </c>
      <c r="AG1379">
        <v>0</v>
      </c>
      <c r="AH1379">
        <v>120.69</v>
      </c>
    </row>
    <row r="1380" spans="1:34">
      <c r="A1380" t="s">
        <v>5719</v>
      </c>
      <c r="B1380" s="5" t="str">
        <f>VLOOKUP(C1380,[1]Sheet1!$C$2:$D$4112,2,FALSE)</f>
        <v>intermediary metabolism and respiration</v>
      </c>
      <c r="C1380" t="s">
        <v>5722</v>
      </c>
      <c r="D1380" t="s">
        <v>5720</v>
      </c>
      <c r="E1380" t="s">
        <v>5721</v>
      </c>
      <c r="F1380">
        <v>30.858000000000001</v>
      </c>
      <c r="G1380">
        <v>51.3</v>
      </c>
      <c r="H1380">
        <v>18.7378</v>
      </c>
      <c r="I1380">
        <v>19.546299999999999</v>
      </c>
      <c r="J1380">
        <v>18.835989999999999</v>
      </c>
      <c r="K1380">
        <v>20.93553</v>
      </c>
      <c r="L1380">
        <v>22.599910000000001</v>
      </c>
      <c r="M1380">
        <v>18.678170000000001</v>
      </c>
      <c r="N1380">
        <v>19.410419999999998</v>
      </c>
      <c r="O1380">
        <v>21.447990000000001</v>
      </c>
      <c r="P1380">
        <v>20.221550000000001</v>
      </c>
      <c r="Q1380">
        <v>19.599450000000001</v>
      </c>
      <c r="R1380">
        <v>19.713270000000001</v>
      </c>
      <c r="S1380">
        <v>21.417359999999999</v>
      </c>
      <c r="T1380">
        <v>10</v>
      </c>
      <c r="U1380">
        <v>4</v>
      </c>
      <c r="V1380">
        <v>1</v>
      </c>
      <c r="W1380">
        <v>6</v>
      </c>
      <c r="X1380">
        <v>5</v>
      </c>
      <c r="Y1380">
        <v>8</v>
      </c>
      <c r="Z1380">
        <v>7</v>
      </c>
      <c r="AA1380">
        <v>0</v>
      </c>
      <c r="AB1380">
        <v>2</v>
      </c>
      <c r="AC1380">
        <v>1</v>
      </c>
      <c r="AD1380">
        <v>2</v>
      </c>
      <c r="AE1380">
        <v>2</v>
      </c>
      <c r="AF1380">
        <v>3</v>
      </c>
      <c r="AG1380">
        <v>0</v>
      </c>
      <c r="AH1380">
        <v>78.606999999999999</v>
      </c>
    </row>
    <row r="1381" spans="1:34">
      <c r="A1381" t="s">
        <v>5723</v>
      </c>
      <c r="B1381" s="5" t="str">
        <f>VLOOKUP(C1381,[1]Sheet1!$C$2:$D$4112,2,FALSE)</f>
        <v>intermediary metabolism and respiration</v>
      </c>
      <c r="C1381" t="s">
        <v>5724</v>
      </c>
      <c r="D1381" t="s">
        <v>175</v>
      </c>
      <c r="E1381" t="s">
        <v>176</v>
      </c>
      <c r="F1381">
        <v>29.853000000000002</v>
      </c>
      <c r="G1381">
        <v>35.4</v>
      </c>
      <c r="H1381">
        <v>22.735600000000002</v>
      </c>
      <c r="I1381">
        <v>22.28726</v>
      </c>
      <c r="J1381">
        <v>22.736979999999999</v>
      </c>
      <c r="K1381">
        <v>21.929659999999998</v>
      </c>
      <c r="L1381">
        <v>17.4785</v>
      </c>
      <c r="M1381">
        <v>19.411650000000002</v>
      </c>
      <c r="N1381">
        <v>17.845759999999999</v>
      </c>
      <c r="O1381">
        <v>22.230080000000001</v>
      </c>
      <c r="P1381">
        <v>19.418790000000001</v>
      </c>
      <c r="Q1381">
        <v>18.86468</v>
      </c>
      <c r="R1381">
        <v>19.249880000000001</v>
      </c>
      <c r="S1381">
        <v>18.956219999999998</v>
      </c>
      <c r="T1381">
        <v>5</v>
      </c>
      <c r="U1381">
        <v>2</v>
      </c>
      <c r="V1381">
        <v>2</v>
      </c>
      <c r="W1381">
        <v>4</v>
      </c>
      <c r="X1381">
        <v>4</v>
      </c>
      <c r="Y1381">
        <v>0</v>
      </c>
      <c r="Z1381">
        <v>0</v>
      </c>
      <c r="AA1381">
        <v>1</v>
      </c>
      <c r="AB1381">
        <v>3</v>
      </c>
      <c r="AC1381">
        <v>1</v>
      </c>
      <c r="AD1381">
        <v>2</v>
      </c>
      <c r="AE1381">
        <v>0</v>
      </c>
      <c r="AF1381">
        <v>1</v>
      </c>
      <c r="AG1381">
        <v>0</v>
      </c>
      <c r="AH1381">
        <v>13.435</v>
      </c>
    </row>
    <row r="1382" spans="1:34">
      <c r="A1382" t="s">
        <v>5725</v>
      </c>
      <c r="B1382" s="5" t="str">
        <f>VLOOKUP(C1382,[1]Sheet1!$C$2:$D$4112,2,FALSE)</f>
        <v>intermediary metabolism and respiration</v>
      </c>
      <c r="C1382" t="s">
        <v>5728</v>
      </c>
      <c r="D1382" t="s">
        <v>5726</v>
      </c>
      <c r="E1382" t="s">
        <v>5727</v>
      </c>
      <c r="F1382">
        <v>25.745000000000001</v>
      </c>
      <c r="G1382">
        <v>41.2</v>
      </c>
      <c r="H1382">
        <v>23.459890000000001</v>
      </c>
      <c r="I1382">
        <v>23.42803</v>
      </c>
      <c r="J1382">
        <v>23.387060000000002</v>
      </c>
      <c r="K1382">
        <v>22.292069999999999</v>
      </c>
      <c r="L1382">
        <v>21.925789999999999</v>
      </c>
      <c r="M1382">
        <v>23.259540000000001</v>
      </c>
      <c r="N1382">
        <v>22.583300000000001</v>
      </c>
      <c r="O1382">
        <v>23.379809999999999</v>
      </c>
      <c r="P1382">
        <v>22.878299999999999</v>
      </c>
      <c r="Q1382">
        <v>23.11561</v>
      </c>
      <c r="R1382">
        <v>25.018180000000001</v>
      </c>
      <c r="S1382">
        <v>23.570679999999999</v>
      </c>
      <c r="T1382">
        <v>6</v>
      </c>
      <c r="U1382">
        <v>4</v>
      </c>
      <c r="V1382">
        <v>4</v>
      </c>
      <c r="W1382">
        <v>5</v>
      </c>
      <c r="X1382">
        <v>5</v>
      </c>
      <c r="Y1382">
        <v>2</v>
      </c>
      <c r="Z1382">
        <v>5</v>
      </c>
      <c r="AA1382">
        <v>5</v>
      </c>
      <c r="AB1382">
        <v>5</v>
      </c>
      <c r="AC1382">
        <v>5</v>
      </c>
      <c r="AD1382">
        <v>3</v>
      </c>
      <c r="AE1382">
        <v>5</v>
      </c>
      <c r="AF1382">
        <v>5</v>
      </c>
      <c r="AG1382">
        <v>0</v>
      </c>
      <c r="AH1382">
        <v>58.927999999999997</v>
      </c>
    </row>
    <row r="1383" spans="1:34">
      <c r="A1383" t="s">
        <v>5729</v>
      </c>
      <c r="B1383" s="5" t="str">
        <f>VLOOKUP(C1383,[1]Sheet1!$C$2:$D$4112,2,FALSE)</f>
        <v>information pathways</v>
      </c>
      <c r="C1383" t="s">
        <v>5732</v>
      </c>
      <c r="D1383" t="s">
        <v>5730</v>
      </c>
      <c r="E1383" t="s">
        <v>5731</v>
      </c>
      <c r="F1383">
        <v>79.733999999999995</v>
      </c>
      <c r="G1383">
        <v>68.5</v>
      </c>
      <c r="H1383">
        <v>26.657579999999999</v>
      </c>
      <c r="I1383">
        <v>26.962900000000001</v>
      </c>
      <c r="J1383">
        <v>26.579460000000001</v>
      </c>
      <c r="K1383">
        <v>27.8279</v>
      </c>
      <c r="L1383">
        <v>26.61975</v>
      </c>
      <c r="M1383">
        <v>26.74586</v>
      </c>
      <c r="N1383">
        <v>26.792899999999999</v>
      </c>
      <c r="O1383">
        <v>27.696169999999999</v>
      </c>
      <c r="P1383">
        <v>27.678419999999999</v>
      </c>
      <c r="Q1383">
        <v>28.24522</v>
      </c>
      <c r="R1383">
        <v>28.774740000000001</v>
      </c>
      <c r="S1383">
        <v>26.994209999999999</v>
      </c>
      <c r="T1383">
        <v>33</v>
      </c>
      <c r="U1383">
        <v>22</v>
      </c>
      <c r="V1383">
        <v>18</v>
      </c>
      <c r="W1383">
        <v>24</v>
      </c>
      <c r="X1383">
        <v>20</v>
      </c>
      <c r="Y1383">
        <v>25</v>
      </c>
      <c r="Z1383">
        <v>24</v>
      </c>
      <c r="AA1383">
        <v>17</v>
      </c>
      <c r="AB1383">
        <v>18</v>
      </c>
      <c r="AC1383">
        <v>20</v>
      </c>
      <c r="AD1383">
        <v>15</v>
      </c>
      <c r="AE1383">
        <v>27</v>
      </c>
      <c r="AF1383">
        <v>26</v>
      </c>
      <c r="AG1383">
        <v>0</v>
      </c>
      <c r="AH1383">
        <v>323.31</v>
      </c>
    </row>
    <row r="1384" spans="1:34">
      <c r="A1384" t="s">
        <v>5733</v>
      </c>
      <c r="B1384" s="5" t="str">
        <f>VLOOKUP(C1384,[1]Sheet1!$C$2:$D$4112,2,FALSE)</f>
        <v>information pathways</v>
      </c>
      <c r="C1384" t="s">
        <v>5736</v>
      </c>
      <c r="D1384" t="s">
        <v>5734</v>
      </c>
      <c r="E1384" t="s">
        <v>5735</v>
      </c>
      <c r="F1384">
        <v>10.475</v>
      </c>
      <c r="G1384">
        <v>53.9</v>
      </c>
      <c r="H1384">
        <v>23.44821</v>
      </c>
      <c r="I1384">
        <v>22.36589</v>
      </c>
      <c r="J1384">
        <v>23.07058</v>
      </c>
      <c r="K1384">
        <v>22.352129999999999</v>
      </c>
      <c r="L1384">
        <v>22.027429999999999</v>
      </c>
      <c r="M1384">
        <v>22.64922</v>
      </c>
      <c r="N1384">
        <v>21.887509999999999</v>
      </c>
      <c r="O1384">
        <v>23.511109999999999</v>
      </c>
      <c r="P1384">
        <v>21.925899999999999</v>
      </c>
      <c r="Q1384">
        <v>22.547899999999998</v>
      </c>
      <c r="R1384">
        <v>23.54392</v>
      </c>
      <c r="S1384">
        <v>22.61243</v>
      </c>
      <c r="T1384">
        <v>5</v>
      </c>
      <c r="U1384">
        <v>5</v>
      </c>
      <c r="V1384">
        <v>5</v>
      </c>
      <c r="W1384">
        <v>5</v>
      </c>
      <c r="X1384">
        <v>4</v>
      </c>
      <c r="Y1384">
        <v>4</v>
      </c>
      <c r="Z1384">
        <v>5</v>
      </c>
      <c r="AA1384">
        <v>4</v>
      </c>
      <c r="AB1384">
        <v>3</v>
      </c>
      <c r="AC1384">
        <v>5</v>
      </c>
      <c r="AD1384">
        <v>4</v>
      </c>
      <c r="AE1384">
        <v>4</v>
      </c>
      <c r="AF1384">
        <v>4</v>
      </c>
      <c r="AG1384">
        <v>0</v>
      </c>
      <c r="AH1384">
        <v>46.911999999999999</v>
      </c>
    </row>
    <row r="1385" spans="1:34">
      <c r="A1385" t="s">
        <v>5737</v>
      </c>
      <c r="B1385" s="5" t="str">
        <f>VLOOKUP(C1385,[1]Sheet1!$C$2:$D$4112,2,FALSE)</f>
        <v>information pathways</v>
      </c>
      <c r="C1385" t="s">
        <v>5740</v>
      </c>
      <c r="D1385" t="s">
        <v>5738</v>
      </c>
      <c r="E1385" t="s">
        <v>5739</v>
      </c>
      <c r="F1385">
        <v>18.998000000000001</v>
      </c>
      <c r="G1385">
        <v>75.400000000000006</v>
      </c>
      <c r="H1385">
        <v>23.007190000000001</v>
      </c>
      <c r="I1385">
        <v>23.897259999999999</v>
      </c>
      <c r="J1385">
        <v>22.604849999999999</v>
      </c>
      <c r="K1385">
        <v>24.86844</v>
      </c>
      <c r="L1385">
        <v>23.695509999999999</v>
      </c>
      <c r="M1385">
        <v>24.158999999999999</v>
      </c>
      <c r="N1385">
        <v>23.912230000000001</v>
      </c>
      <c r="O1385">
        <v>23.31119</v>
      </c>
      <c r="P1385">
        <v>23.18385</v>
      </c>
      <c r="Q1385">
        <v>24.245539999999998</v>
      </c>
      <c r="R1385">
        <v>25.819120000000002</v>
      </c>
      <c r="S1385">
        <v>23.176200000000001</v>
      </c>
      <c r="T1385">
        <v>11</v>
      </c>
      <c r="U1385">
        <v>8</v>
      </c>
      <c r="V1385">
        <v>3</v>
      </c>
      <c r="W1385">
        <v>9</v>
      </c>
      <c r="X1385">
        <v>3</v>
      </c>
      <c r="Y1385">
        <v>9</v>
      </c>
      <c r="Z1385">
        <v>5</v>
      </c>
      <c r="AA1385">
        <v>3</v>
      </c>
      <c r="AB1385">
        <v>3</v>
      </c>
      <c r="AC1385">
        <v>3</v>
      </c>
      <c r="AD1385">
        <v>2</v>
      </c>
      <c r="AE1385">
        <v>7</v>
      </c>
      <c r="AF1385">
        <v>6</v>
      </c>
      <c r="AG1385">
        <v>0</v>
      </c>
      <c r="AH1385">
        <v>183.28</v>
      </c>
    </row>
    <row r="1386" spans="1:34">
      <c r="A1386" t="s">
        <v>5741</v>
      </c>
      <c r="B1386" s="5" t="str">
        <f>VLOOKUP(C1386,[1]Sheet1!$C$2:$D$4112,2,FALSE)</f>
        <v>information pathways</v>
      </c>
      <c r="C1386" t="s">
        <v>5744</v>
      </c>
      <c r="D1386" t="s">
        <v>5742</v>
      </c>
      <c r="E1386" t="s">
        <v>5743</v>
      </c>
      <c r="F1386">
        <v>94.04</v>
      </c>
      <c r="G1386">
        <v>42.4</v>
      </c>
      <c r="H1386">
        <v>21.865069999999999</v>
      </c>
      <c r="I1386">
        <v>22.67126</v>
      </c>
      <c r="J1386">
        <v>22.666029999999999</v>
      </c>
      <c r="K1386">
        <v>21.95646</v>
      </c>
      <c r="L1386">
        <v>23.689229999999998</v>
      </c>
      <c r="M1386">
        <v>22.697379999999999</v>
      </c>
      <c r="N1386">
        <v>21.675260000000002</v>
      </c>
      <c r="O1386">
        <v>21.327069999999999</v>
      </c>
      <c r="P1386">
        <v>23.269279999999998</v>
      </c>
      <c r="Q1386">
        <v>18.86816</v>
      </c>
      <c r="R1386">
        <v>25.030609999999999</v>
      </c>
      <c r="S1386">
        <v>24.468800000000002</v>
      </c>
      <c r="T1386">
        <v>21</v>
      </c>
      <c r="U1386">
        <v>9</v>
      </c>
      <c r="V1386">
        <v>6</v>
      </c>
      <c r="W1386">
        <v>10</v>
      </c>
      <c r="X1386">
        <v>8</v>
      </c>
      <c r="Y1386">
        <v>14</v>
      </c>
      <c r="Z1386">
        <v>4</v>
      </c>
      <c r="AA1386">
        <v>4</v>
      </c>
      <c r="AB1386">
        <v>4</v>
      </c>
      <c r="AC1386">
        <v>7</v>
      </c>
      <c r="AD1386">
        <v>1</v>
      </c>
      <c r="AE1386">
        <v>17</v>
      </c>
      <c r="AF1386">
        <v>11</v>
      </c>
      <c r="AG1386">
        <v>0</v>
      </c>
      <c r="AH1386">
        <v>135.79</v>
      </c>
    </row>
    <row r="1387" spans="1:34">
      <c r="A1387" t="s">
        <v>5745</v>
      </c>
      <c r="B1387" s="5" t="str">
        <f>VLOOKUP(C1387,[1]Sheet1!$C$2:$D$4112,2,FALSE)</f>
        <v>Conserved hypotheticals</v>
      </c>
      <c r="C1387" t="s">
        <v>5748</v>
      </c>
      <c r="D1387" t="s">
        <v>5746</v>
      </c>
      <c r="E1387" t="s">
        <v>5747</v>
      </c>
      <c r="F1387">
        <v>19.565000000000001</v>
      </c>
      <c r="G1387">
        <v>47</v>
      </c>
      <c r="H1387">
        <v>17.482099999999999</v>
      </c>
      <c r="I1387">
        <v>20.118390000000002</v>
      </c>
      <c r="J1387">
        <v>18.38655</v>
      </c>
      <c r="K1387">
        <v>18.923950000000001</v>
      </c>
      <c r="L1387">
        <v>20.902640000000002</v>
      </c>
      <c r="M1387">
        <v>19.013819999999999</v>
      </c>
      <c r="N1387">
        <v>19.57948</v>
      </c>
      <c r="O1387">
        <v>20.725850000000001</v>
      </c>
      <c r="P1387">
        <v>18.687619999999999</v>
      </c>
      <c r="Q1387">
        <v>19.820799999999998</v>
      </c>
      <c r="R1387">
        <v>22.771750000000001</v>
      </c>
      <c r="S1387">
        <v>21.628229999999999</v>
      </c>
      <c r="T1387">
        <v>6</v>
      </c>
      <c r="U1387">
        <v>1</v>
      </c>
      <c r="V1387">
        <v>0</v>
      </c>
      <c r="W1387">
        <v>1</v>
      </c>
      <c r="X1387">
        <v>0</v>
      </c>
      <c r="Y1387">
        <v>5</v>
      </c>
      <c r="Z1387">
        <v>0</v>
      </c>
      <c r="AA1387">
        <v>0</v>
      </c>
      <c r="AB1387">
        <v>1</v>
      </c>
      <c r="AC1387">
        <v>0</v>
      </c>
      <c r="AD1387">
        <v>0</v>
      </c>
      <c r="AE1387">
        <v>2</v>
      </c>
      <c r="AF1387">
        <v>4</v>
      </c>
      <c r="AG1387">
        <v>0</v>
      </c>
      <c r="AH1387">
        <v>26.678000000000001</v>
      </c>
    </row>
    <row r="1388" spans="1:34">
      <c r="A1388" t="s">
        <v>5749</v>
      </c>
      <c r="B1388" s="5" t="str">
        <f>VLOOKUP(C1388,[1]Sheet1!$C$2:$D$4112,2,FALSE)</f>
        <v>information pathways</v>
      </c>
      <c r="C1388" t="s">
        <v>5752</v>
      </c>
      <c r="D1388" t="s">
        <v>5750</v>
      </c>
      <c r="E1388" t="s">
        <v>5751</v>
      </c>
      <c r="F1388">
        <v>63.301000000000002</v>
      </c>
      <c r="G1388">
        <v>41.2</v>
      </c>
      <c r="H1388">
        <v>23.497769999999999</v>
      </c>
      <c r="I1388">
        <v>23.284189999999999</v>
      </c>
      <c r="J1388">
        <v>24.373380000000001</v>
      </c>
      <c r="K1388">
        <v>24.264849999999999</v>
      </c>
      <c r="L1388">
        <v>21.45739</v>
      </c>
      <c r="M1388">
        <v>24.131869999999999</v>
      </c>
      <c r="N1388">
        <v>22.637499999999999</v>
      </c>
      <c r="O1388">
        <v>24.07178</v>
      </c>
      <c r="P1388">
        <v>23.605350000000001</v>
      </c>
      <c r="Q1388">
        <v>24.155149999999999</v>
      </c>
      <c r="R1388">
        <v>22.56428</v>
      </c>
      <c r="S1388">
        <v>22.274290000000001</v>
      </c>
      <c r="T1388">
        <v>18</v>
      </c>
      <c r="U1388">
        <v>5</v>
      </c>
      <c r="V1388">
        <v>6</v>
      </c>
      <c r="W1388">
        <v>8</v>
      </c>
      <c r="X1388">
        <v>6</v>
      </c>
      <c r="Y1388">
        <v>13</v>
      </c>
      <c r="Z1388">
        <v>8</v>
      </c>
      <c r="AA1388">
        <v>6</v>
      </c>
      <c r="AB1388">
        <v>6</v>
      </c>
      <c r="AC1388">
        <v>4</v>
      </c>
      <c r="AD1388">
        <v>6</v>
      </c>
      <c r="AE1388">
        <v>11</v>
      </c>
      <c r="AF1388">
        <v>9</v>
      </c>
      <c r="AG1388">
        <v>0</v>
      </c>
      <c r="AH1388">
        <v>121.79</v>
      </c>
    </row>
    <row r="1389" spans="1:34">
      <c r="A1389" t="s">
        <v>5753</v>
      </c>
      <c r="B1389" s="5" t="str">
        <f>VLOOKUP(C1389,[1]Sheet1!$C$2:$D$4112,2,FALSE)</f>
        <v>intermediary metabolism and respiration</v>
      </c>
      <c r="C1389" t="s">
        <v>5756</v>
      </c>
      <c r="D1389" t="s">
        <v>5754</v>
      </c>
      <c r="E1389" t="s">
        <v>5755</v>
      </c>
      <c r="F1389">
        <v>53.594999999999999</v>
      </c>
      <c r="G1389">
        <v>25.2</v>
      </c>
      <c r="H1389">
        <v>21.745419999999999</v>
      </c>
      <c r="I1389">
        <v>23.136150000000001</v>
      </c>
      <c r="J1389">
        <v>21.629829999999998</v>
      </c>
      <c r="K1389">
        <v>23.324159999999999</v>
      </c>
      <c r="L1389">
        <v>19.083770000000001</v>
      </c>
      <c r="M1389">
        <v>23.018059999999998</v>
      </c>
      <c r="N1389">
        <v>19.823619999999998</v>
      </c>
      <c r="O1389">
        <v>22.861149999999999</v>
      </c>
      <c r="P1389">
        <v>22.260919999999999</v>
      </c>
      <c r="Q1389">
        <v>22.307189999999999</v>
      </c>
      <c r="R1389">
        <v>22.184709999999999</v>
      </c>
      <c r="S1389">
        <v>17.959700000000002</v>
      </c>
      <c r="T1389">
        <v>9</v>
      </c>
      <c r="U1389">
        <v>5</v>
      </c>
      <c r="V1389">
        <v>3</v>
      </c>
      <c r="W1389">
        <v>3</v>
      </c>
      <c r="X1389">
        <v>8</v>
      </c>
      <c r="Y1389">
        <v>4</v>
      </c>
      <c r="Z1389">
        <v>7</v>
      </c>
      <c r="AA1389">
        <v>1</v>
      </c>
      <c r="AB1389">
        <v>7</v>
      </c>
      <c r="AC1389">
        <v>4</v>
      </c>
      <c r="AD1389">
        <v>5</v>
      </c>
      <c r="AE1389">
        <v>7</v>
      </c>
      <c r="AF1389">
        <v>3</v>
      </c>
      <c r="AG1389">
        <v>0</v>
      </c>
      <c r="AH1389">
        <v>33.116</v>
      </c>
    </row>
    <row r="1390" spans="1:34">
      <c r="A1390" t="s">
        <v>5757</v>
      </c>
      <c r="B1390" s="5" t="str">
        <f>VLOOKUP(C1390,[1]Sheet1!$C$2:$D$4112,2,FALSE)</f>
        <v>Conserved hypotheticals</v>
      </c>
      <c r="C1390" t="s">
        <v>5760</v>
      </c>
      <c r="D1390" t="s">
        <v>5758</v>
      </c>
      <c r="E1390" t="s">
        <v>5759</v>
      </c>
      <c r="F1390">
        <v>40.481999999999999</v>
      </c>
      <c r="G1390">
        <v>73.900000000000006</v>
      </c>
      <c r="H1390">
        <v>25.84714</v>
      </c>
      <c r="I1390">
        <v>27.104099999999999</v>
      </c>
      <c r="J1390">
        <v>25.917549999999999</v>
      </c>
      <c r="K1390">
        <v>26.297940000000001</v>
      </c>
      <c r="L1390">
        <v>26.463039999999999</v>
      </c>
      <c r="M1390">
        <v>27.44</v>
      </c>
      <c r="N1390">
        <v>27.479310000000002</v>
      </c>
      <c r="O1390">
        <v>25.424769999999999</v>
      </c>
      <c r="P1390">
        <v>26.11448</v>
      </c>
      <c r="Q1390">
        <v>25.9893</v>
      </c>
      <c r="R1390">
        <v>27.75525</v>
      </c>
      <c r="S1390">
        <v>25.764690000000002</v>
      </c>
      <c r="T1390">
        <v>19</v>
      </c>
      <c r="U1390">
        <v>12</v>
      </c>
      <c r="V1390">
        <v>10</v>
      </c>
      <c r="W1390">
        <v>15</v>
      </c>
      <c r="X1390">
        <v>10</v>
      </c>
      <c r="Y1390">
        <v>14</v>
      </c>
      <c r="Z1390">
        <v>13</v>
      </c>
      <c r="AA1390">
        <v>9</v>
      </c>
      <c r="AB1390">
        <v>7</v>
      </c>
      <c r="AC1390">
        <v>9</v>
      </c>
      <c r="AD1390">
        <v>8</v>
      </c>
      <c r="AE1390">
        <v>12</v>
      </c>
      <c r="AF1390">
        <v>12</v>
      </c>
      <c r="AG1390">
        <v>0</v>
      </c>
      <c r="AH1390">
        <v>323.31</v>
      </c>
    </row>
    <row r="1391" spans="1:34">
      <c r="A1391" t="s">
        <v>5761</v>
      </c>
      <c r="B1391" s="5" t="str">
        <f>VLOOKUP(C1391,[1]Sheet1!$C$2:$D$4112,2,FALSE)</f>
        <v>intermediary metabolism and respiration</v>
      </c>
      <c r="C1391" t="s">
        <v>5764</v>
      </c>
      <c r="D1391" t="s">
        <v>5762</v>
      </c>
      <c r="E1391" t="s">
        <v>5763</v>
      </c>
      <c r="F1391">
        <v>42.853000000000002</v>
      </c>
      <c r="G1391">
        <v>9.4</v>
      </c>
      <c r="H1391">
        <v>20.81222</v>
      </c>
      <c r="I1391">
        <v>19.500330000000002</v>
      </c>
      <c r="J1391">
        <v>21.354500000000002</v>
      </c>
      <c r="K1391">
        <v>21.339300000000001</v>
      </c>
      <c r="L1391">
        <v>19.9693</v>
      </c>
      <c r="M1391">
        <v>21.94781</v>
      </c>
      <c r="N1391">
        <v>20.5656</v>
      </c>
      <c r="O1391">
        <v>20.748370000000001</v>
      </c>
      <c r="P1391">
        <v>18.38109</v>
      </c>
      <c r="Q1391">
        <v>19.960850000000001</v>
      </c>
      <c r="R1391">
        <v>20.710450000000002</v>
      </c>
      <c r="S1391">
        <v>18.778379999999999</v>
      </c>
      <c r="T1391">
        <v>3</v>
      </c>
      <c r="U1391">
        <v>2</v>
      </c>
      <c r="V1391">
        <v>1</v>
      </c>
      <c r="W1391">
        <v>2</v>
      </c>
      <c r="X1391">
        <v>3</v>
      </c>
      <c r="Y1391">
        <v>2</v>
      </c>
      <c r="Z1391">
        <v>3</v>
      </c>
      <c r="AA1391">
        <v>1</v>
      </c>
      <c r="AB1391">
        <v>2</v>
      </c>
      <c r="AC1391">
        <v>1</v>
      </c>
      <c r="AD1391">
        <v>0</v>
      </c>
      <c r="AE1391">
        <v>2</v>
      </c>
      <c r="AF1391">
        <v>0</v>
      </c>
      <c r="AG1391">
        <v>0</v>
      </c>
      <c r="AH1391">
        <v>36.264000000000003</v>
      </c>
    </row>
    <row r="1392" spans="1:34">
      <c r="A1392" t="s">
        <v>5765</v>
      </c>
      <c r="B1392" s="5" t="str">
        <f>VLOOKUP(C1392,[1]Sheet1!$C$2:$D$4112,2,FALSE)</f>
        <v>information pathways</v>
      </c>
      <c r="C1392" t="s">
        <v>5768</v>
      </c>
      <c r="D1392" t="s">
        <v>5766</v>
      </c>
      <c r="E1392" t="s">
        <v>5767</v>
      </c>
      <c r="F1392">
        <v>20.843</v>
      </c>
      <c r="G1392">
        <v>70.8</v>
      </c>
      <c r="H1392">
        <v>24.800450000000001</v>
      </c>
      <c r="I1392">
        <v>23.929220000000001</v>
      </c>
      <c r="J1392">
        <v>25.120840000000001</v>
      </c>
      <c r="K1392">
        <v>25.010439999999999</v>
      </c>
      <c r="L1392">
        <v>26.454190000000001</v>
      </c>
      <c r="M1392">
        <v>24.304310000000001</v>
      </c>
      <c r="N1392">
        <v>23.437080000000002</v>
      </c>
      <c r="O1392">
        <v>24.84891</v>
      </c>
      <c r="P1392">
        <v>24.652670000000001</v>
      </c>
      <c r="Q1392">
        <v>24.419830000000001</v>
      </c>
      <c r="R1392">
        <v>24.79739</v>
      </c>
      <c r="S1392">
        <v>25.671579999999999</v>
      </c>
      <c r="T1392">
        <v>12</v>
      </c>
      <c r="U1392">
        <v>9</v>
      </c>
      <c r="V1392">
        <v>5</v>
      </c>
      <c r="W1392">
        <v>9</v>
      </c>
      <c r="X1392">
        <v>9</v>
      </c>
      <c r="Y1392">
        <v>11</v>
      </c>
      <c r="Z1392">
        <v>8</v>
      </c>
      <c r="AA1392">
        <v>5</v>
      </c>
      <c r="AB1392">
        <v>5</v>
      </c>
      <c r="AC1392">
        <v>6</v>
      </c>
      <c r="AD1392">
        <v>4</v>
      </c>
      <c r="AE1392">
        <v>9</v>
      </c>
      <c r="AF1392">
        <v>8</v>
      </c>
      <c r="AG1392">
        <v>0</v>
      </c>
      <c r="AH1392">
        <v>195.13</v>
      </c>
    </row>
    <row r="1393" spans="1:34">
      <c r="A1393" t="s">
        <v>5769</v>
      </c>
      <c r="B1393" s="5" t="str">
        <f>VLOOKUP(C1393,[1]Sheet1!$C$2:$D$4112,2,FALSE)</f>
        <v>intermediary metabolism and respiration</v>
      </c>
      <c r="C1393" t="s">
        <v>5772</v>
      </c>
      <c r="D1393" t="s">
        <v>5770</v>
      </c>
      <c r="E1393" t="s">
        <v>5771</v>
      </c>
      <c r="F1393">
        <v>27.428999999999998</v>
      </c>
      <c r="G1393">
        <v>64</v>
      </c>
      <c r="H1393">
        <v>23.646909999999998</v>
      </c>
      <c r="I1393">
        <v>22.773520000000001</v>
      </c>
      <c r="J1393">
        <v>23.4224</v>
      </c>
      <c r="K1393">
        <v>23.937149999999999</v>
      </c>
      <c r="L1393">
        <v>21.047129999999999</v>
      </c>
      <c r="M1393">
        <v>24.773240000000001</v>
      </c>
      <c r="N1393">
        <v>19.772500000000001</v>
      </c>
      <c r="O1393">
        <v>23.124569999999999</v>
      </c>
      <c r="P1393">
        <v>23.674440000000001</v>
      </c>
      <c r="Q1393">
        <v>22.53763</v>
      </c>
      <c r="R1393">
        <v>24.008980000000001</v>
      </c>
      <c r="S1393">
        <v>23.909669999999998</v>
      </c>
      <c r="T1393">
        <v>9</v>
      </c>
      <c r="U1393">
        <v>4</v>
      </c>
      <c r="V1393">
        <v>1</v>
      </c>
      <c r="W1393">
        <v>6</v>
      </c>
      <c r="X1393">
        <v>4</v>
      </c>
      <c r="Y1393">
        <v>7</v>
      </c>
      <c r="Z1393">
        <v>4</v>
      </c>
      <c r="AA1393">
        <v>1</v>
      </c>
      <c r="AB1393">
        <v>4</v>
      </c>
      <c r="AC1393">
        <v>3</v>
      </c>
      <c r="AD1393">
        <v>2</v>
      </c>
      <c r="AE1393">
        <v>4</v>
      </c>
      <c r="AF1393">
        <v>3</v>
      </c>
      <c r="AG1393">
        <v>0</v>
      </c>
      <c r="AH1393">
        <v>108.44</v>
      </c>
    </row>
    <row r="1394" spans="1:34">
      <c r="A1394" t="s">
        <v>5773</v>
      </c>
      <c r="B1394" s="5" t="str">
        <f>VLOOKUP(C1394,[1]Sheet1!$C$2:$D$4112,2,FALSE)</f>
        <v>information pathways</v>
      </c>
      <c r="C1394" t="s">
        <v>5776</v>
      </c>
      <c r="D1394" t="s">
        <v>5774</v>
      </c>
      <c r="E1394" t="s">
        <v>5775</v>
      </c>
      <c r="F1394">
        <v>28.783999999999999</v>
      </c>
      <c r="G1394">
        <v>71.2</v>
      </c>
      <c r="H1394">
        <v>24.163620000000002</v>
      </c>
      <c r="I1394">
        <v>25.208179999999999</v>
      </c>
      <c r="J1394">
        <v>24.521570000000001</v>
      </c>
      <c r="K1394">
        <v>22.843399999999999</v>
      </c>
      <c r="L1394">
        <v>24.925650000000001</v>
      </c>
      <c r="M1394">
        <v>24.127700000000001</v>
      </c>
      <c r="N1394">
        <v>24.689229999999998</v>
      </c>
      <c r="O1394">
        <v>23.1724</v>
      </c>
      <c r="P1394">
        <v>23.71743</v>
      </c>
      <c r="Q1394">
        <v>24.24916</v>
      </c>
      <c r="R1394">
        <v>25.693069999999999</v>
      </c>
      <c r="S1394">
        <v>24.706569999999999</v>
      </c>
      <c r="T1394">
        <v>15</v>
      </c>
      <c r="U1394">
        <v>12</v>
      </c>
      <c r="V1394">
        <v>6</v>
      </c>
      <c r="W1394">
        <v>13</v>
      </c>
      <c r="X1394">
        <v>10</v>
      </c>
      <c r="Y1394">
        <v>14</v>
      </c>
      <c r="Z1394">
        <v>12</v>
      </c>
      <c r="AA1394">
        <v>5</v>
      </c>
      <c r="AB1394">
        <v>10</v>
      </c>
      <c r="AC1394">
        <v>6</v>
      </c>
      <c r="AD1394">
        <v>3</v>
      </c>
      <c r="AE1394">
        <v>13</v>
      </c>
      <c r="AF1394">
        <v>12</v>
      </c>
      <c r="AG1394">
        <v>0</v>
      </c>
      <c r="AH1394">
        <v>288.2</v>
      </c>
    </row>
    <row r="1395" spans="1:34">
      <c r="A1395" t="s">
        <v>5777</v>
      </c>
      <c r="B1395" s="5" t="str">
        <f>VLOOKUP(C1395,[1]Sheet1!$C$2:$D$4112,2,FALSE)</f>
        <v>information pathways</v>
      </c>
      <c r="C1395" t="s">
        <v>5780</v>
      </c>
      <c r="D1395" t="s">
        <v>5778</v>
      </c>
      <c r="E1395" t="s">
        <v>5779</v>
      </c>
      <c r="F1395">
        <v>13.013</v>
      </c>
      <c r="G1395">
        <v>46.9</v>
      </c>
      <c r="H1395">
        <v>19.41675</v>
      </c>
      <c r="I1395">
        <v>20.089649999999999</v>
      </c>
      <c r="J1395">
        <v>20.53687</v>
      </c>
      <c r="K1395">
        <v>18.162459999999999</v>
      </c>
      <c r="L1395">
        <v>21.607109999999999</v>
      </c>
      <c r="M1395">
        <v>19.4376</v>
      </c>
      <c r="N1395">
        <v>19.70307</v>
      </c>
      <c r="O1395">
        <v>18.678719999999998</v>
      </c>
      <c r="P1395">
        <v>20.215610000000002</v>
      </c>
      <c r="Q1395">
        <v>18.758949999999999</v>
      </c>
      <c r="R1395">
        <v>21.41405</v>
      </c>
      <c r="S1395">
        <v>21.57066</v>
      </c>
      <c r="T1395">
        <v>4</v>
      </c>
      <c r="U1395">
        <v>2</v>
      </c>
      <c r="V1395">
        <v>2</v>
      </c>
      <c r="W1395">
        <v>3</v>
      </c>
      <c r="X1395">
        <v>3</v>
      </c>
      <c r="Y1395">
        <v>3</v>
      </c>
      <c r="Z1395">
        <v>2</v>
      </c>
      <c r="AA1395">
        <v>2</v>
      </c>
      <c r="AB1395">
        <v>1</v>
      </c>
      <c r="AC1395">
        <v>2</v>
      </c>
      <c r="AD1395">
        <v>1</v>
      </c>
      <c r="AE1395">
        <v>4</v>
      </c>
      <c r="AF1395">
        <v>2</v>
      </c>
      <c r="AG1395">
        <v>0</v>
      </c>
      <c r="AH1395">
        <v>14.648999999999999</v>
      </c>
    </row>
    <row r="1396" spans="1:34">
      <c r="A1396" t="s">
        <v>5781</v>
      </c>
      <c r="B1396" s="5" t="str">
        <f>VLOOKUP(C1396,[1]Sheet1!$C$2:$D$4112,2,FALSE)</f>
        <v>information pathways</v>
      </c>
      <c r="C1396" t="s">
        <v>5784</v>
      </c>
      <c r="D1396" t="s">
        <v>5782</v>
      </c>
      <c r="E1396" t="s">
        <v>5783</v>
      </c>
      <c r="F1396">
        <v>17.437000000000001</v>
      </c>
      <c r="G1396">
        <v>45.1</v>
      </c>
      <c r="H1396">
        <v>21.339079999999999</v>
      </c>
      <c r="I1396">
        <v>21.253029999999999</v>
      </c>
      <c r="J1396">
        <v>21.850069999999999</v>
      </c>
      <c r="K1396">
        <v>23.810690000000001</v>
      </c>
      <c r="L1396">
        <v>24.250900000000001</v>
      </c>
      <c r="M1396">
        <v>23.21387</v>
      </c>
      <c r="N1396">
        <v>21.444400000000002</v>
      </c>
      <c r="O1396">
        <v>23.094989999999999</v>
      </c>
      <c r="P1396">
        <v>20.899840000000001</v>
      </c>
      <c r="Q1396">
        <v>24.413900000000002</v>
      </c>
      <c r="R1396">
        <v>23.931660000000001</v>
      </c>
      <c r="S1396">
        <v>23.053509999999999</v>
      </c>
      <c r="T1396">
        <v>6</v>
      </c>
      <c r="U1396">
        <v>4</v>
      </c>
      <c r="V1396">
        <v>2</v>
      </c>
      <c r="W1396">
        <v>5</v>
      </c>
      <c r="X1396">
        <v>4</v>
      </c>
      <c r="Y1396">
        <v>6</v>
      </c>
      <c r="Z1396">
        <v>5</v>
      </c>
      <c r="AA1396">
        <v>4</v>
      </c>
      <c r="AB1396">
        <v>2</v>
      </c>
      <c r="AC1396">
        <v>3</v>
      </c>
      <c r="AD1396">
        <v>2</v>
      </c>
      <c r="AE1396">
        <v>5</v>
      </c>
      <c r="AF1396">
        <v>4</v>
      </c>
      <c r="AG1396">
        <v>0</v>
      </c>
      <c r="AH1396">
        <v>66.724999999999994</v>
      </c>
    </row>
    <row r="1397" spans="1:34">
      <c r="A1397" t="s">
        <v>5785</v>
      </c>
      <c r="B1397" s="5" t="str">
        <f>VLOOKUP(C1397,[1]Sheet1!$C$2:$D$4112,2,FALSE)</f>
        <v>Regulatory proteins</v>
      </c>
      <c r="C1397" t="s">
        <v>5788</v>
      </c>
      <c r="D1397" t="s">
        <v>5786</v>
      </c>
      <c r="E1397" t="s">
        <v>5787</v>
      </c>
      <c r="F1397">
        <v>61.804000000000002</v>
      </c>
      <c r="G1397">
        <v>6.3</v>
      </c>
      <c r="H1397">
        <v>17.89864</v>
      </c>
      <c r="I1397">
        <v>19.271999999999998</v>
      </c>
      <c r="J1397">
        <v>22.10511</v>
      </c>
      <c r="K1397">
        <v>21.688079999999999</v>
      </c>
      <c r="L1397">
        <v>17.304960000000001</v>
      </c>
      <c r="M1397">
        <v>21.47373</v>
      </c>
      <c r="N1397">
        <v>20.769659999999998</v>
      </c>
      <c r="O1397">
        <v>19.217199999999998</v>
      </c>
      <c r="P1397">
        <v>19.474720000000001</v>
      </c>
      <c r="Q1397">
        <v>20.18608</v>
      </c>
      <c r="R1397">
        <v>17.03565</v>
      </c>
      <c r="S1397">
        <v>18.44529</v>
      </c>
      <c r="T1397">
        <v>2</v>
      </c>
      <c r="U1397">
        <v>1</v>
      </c>
      <c r="V1397">
        <v>1</v>
      </c>
      <c r="W1397">
        <v>2</v>
      </c>
      <c r="X1397">
        <v>2</v>
      </c>
      <c r="Y1397">
        <v>0</v>
      </c>
      <c r="Z1397">
        <v>2</v>
      </c>
      <c r="AA1397">
        <v>0</v>
      </c>
      <c r="AB1397">
        <v>1</v>
      </c>
      <c r="AC1397">
        <v>0</v>
      </c>
      <c r="AD1397">
        <v>1</v>
      </c>
      <c r="AE1397">
        <v>0</v>
      </c>
      <c r="AF1397">
        <v>1</v>
      </c>
      <c r="AG1397">
        <v>0</v>
      </c>
      <c r="AH1397">
        <v>12.802</v>
      </c>
    </row>
    <row r="1398" spans="1:34">
      <c r="A1398" t="s">
        <v>5789</v>
      </c>
      <c r="B1398" s="5" t="str">
        <f>VLOOKUP(C1398,[1]Sheet1!$C$2:$D$4112,2,FALSE)</f>
        <v>intermediary metabolism and respiration</v>
      </c>
      <c r="C1398" t="s">
        <v>5792</v>
      </c>
      <c r="D1398" t="s">
        <v>5790</v>
      </c>
      <c r="E1398" t="s">
        <v>5791</v>
      </c>
      <c r="F1398">
        <v>10.206</v>
      </c>
      <c r="G1398">
        <v>77.400000000000006</v>
      </c>
      <c r="H1398">
        <v>18.589269999999999</v>
      </c>
      <c r="I1398">
        <v>18.39884</v>
      </c>
      <c r="J1398">
        <v>19.308440000000001</v>
      </c>
      <c r="K1398">
        <v>19.5016</v>
      </c>
      <c r="L1398">
        <v>16.186129999999999</v>
      </c>
      <c r="M1398">
        <v>18.611840000000001</v>
      </c>
      <c r="N1398">
        <v>20.255739999999999</v>
      </c>
      <c r="O1398">
        <v>19.91592</v>
      </c>
      <c r="P1398">
        <v>19.416239999999998</v>
      </c>
      <c r="Q1398">
        <v>19.721209999999999</v>
      </c>
      <c r="R1398">
        <v>18.78858</v>
      </c>
      <c r="S1398">
        <v>20.581410000000002</v>
      </c>
      <c r="T1398">
        <v>5</v>
      </c>
      <c r="U1398">
        <v>1</v>
      </c>
      <c r="V1398">
        <v>1</v>
      </c>
      <c r="W1398">
        <v>1</v>
      </c>
      <c r="X1398">
        <v>3</v>
      </c>
      <c r="Y1398">
        <v>4</v>
      </c>
      <c r="Z1398">
        <v>2</v>
      </c>
      <c r="AA1398">
        <v>1</v>
      </c>
      <c r="AB1398">
        <v>2</v>
      </c>
      <c r="AC1398">
        <v>1</v>
      </c>
      <c r="AD1398">
        <v>2</v>
      </c>
      <c r="AE1398">
        <v>4</v>
      </c>
      <c r="AF1398">
        <v>4</v>
      </c>
      <c r="AG1398">
        <v>0</v>
      </c>
      <c r="AH1398">
        <v>29.555</v>
      </c>
    </row>
    <row r="1399" spans="1:34">
      <c r="A1399" t="s">
        <v>5793</v>
      </c>
      <c r="B1399" s="5" t="str">
        <f>VLOOKUP(C1399,[1]Sheet1!$C$2:$D$4112,2,FALSE)</f>
        <v>lipid metabolism</v>
      </c>
      <c r="C1399" t="s">
        <v>5796</v>
      </c>
      <c r="D1399" t="s">
        <v>5794</v>
      </c>
      <c r="E1399" t="s">
        <v>5795</v>
      </c>
      <c r="F1399">
        <v>45.427999999999997</v>
      </c>
      <c r="G1399">
        <v>13.7</v>
      </c>
      <c r="H1399">
        <v>21.971969999999999</v>
      </c>
      <c r="I1399">
        <v>19.032119999999999</v>
      </c>
      <c r="J1399">
        <v>23.174199999999999</v>
      </c>
      <c r="K1399">
        <v>21.828230000000001</v>
      </c>
      <c r="L1399">
        <v>17.813199999999998</v>
      </c>
      <c r="M1399">
        <v>20.506879999999999</v>
      </c>
      <c r="N1399">
        <v>19.12745</v>
      </c>
      <c r="O1399">
        <v>20.92296</v>
      </c>
      <c r="P1399">
        <v>21.79757</v>
      </c>
      <c r="Q1399">
        <v>21.060189999999999</v>
      </c>
      <c r="R1399">
        <v>17.591229999999999</v>
      </c>
      <c r="S1399">
        <v>20.355630000000001</v>
      </c>
      <c r="T1399">
        <v>3</v>
      </c>
      <c r="U1399">
        <v>1</v>
      </c>
      <c r="V1399">
        <v>1</v>
      </c>
      <c r="W1399">
        <v>1</v>
      </c>
      <c r="X1399">
        <v>2</v>
      </c>
      <c r="Y1399">
        <v>1</v>
      </c>
      <c r="Z1399">
        <v>2</v>
      </c>
      <c r="AA1399">
        <v>1</v>
      </c>
      <c r="AB1399">
        <v>2</v>
      </c>
      <c r="AC1399">
        <v>2</v>
      </c>
      <c r="AD1399">
        <v>1</v>
      </c>
      <c r="AE1399">
        <v>1</v>
      </c>
      <c r="AF1399">
        <v>2</v>
      </c>
      <c r="AG1399">
        <v>0</v>
      </c>
      <c r="AH1399">
        <v>11.516</v>
      </c>
    </row>
    <row r="1400" spans="1:34">
      <c r="A1400" t="s">
        <v>5797</v>
      </c>
      <c r="B1400" s="5" t="str">
        <f>VLOOKUP(C1400,[1]Sheet1!$C$2:$D$4112,2,FALSE)</f>
        <v>intermediary metabolism and respiration</v>
      </c>
      <c r="C1400" t="s">
        <v>5800</v>
      </c>
      <c r="D1400" t="s">
        <v>5798</v>
      </c>
      <c r="E1400" t="s">
        <v>5799</v>
      </c>
      <c r="F1400">
        <v>41.347000000000001</v>
      </c>
      <c r="G1400">
        <v>69.599999999999994</v>
      </c>
      <c r="H1400">
        <v>25.219110000000001</v>
      </c>
      <c r="I1400">
        <v>24.683779999999999</v>
      </c>
      <c r="J1400">
        <v>24.796990000000001</v>
      </c>
      <c r="K1400">
        <v>25.765370000000001</v>
      </c>
      <c r="L1400">
        <v>21.972919999999998</v>
      </c>
      <c r="M1400">
        <v>25.920999999999999</v>
      </c>
      <c r="N1400">
        <v>24.848189999999999</v>
      </c>
      <c r="O1400">
        <v>25.19903</v>
      </c>
      <c r="P1400">
        <v>25.014530000000001</v>
      </c>
      <c r="Q1400">
        <v>25.32704</v>
      </c>
      <c r="R1400">
        <v>24.88693</v>
      </c>
      <c r="S1400">
        <v>23.41648</v>
      </c>
      <c r="T1400">
        <v>20</v>
      </c>
      <c r="U1400">
        <v>12</v>
      </c>
      <c r="V1400">
        <v>10</v>
      </c>
      <c r="W1400">
        <v>13</v>
      </c>
      <c r="X1400">
        <v>14</v>
      </c>
      <c r="Y1400">
        <v>11</v>
      </c>
      <c r="Z1400">
        <v>11</v>
      </c>
      <c r="AA1400">
        <v>8</v>
      </c>
      <c r="AB1400">
        <v>12</v>
      </c>
      <c r="AC1400">
        <v>12</v>
      </c>
      <c r="AD1400">
        <v>9</v>
      </c>
      <c r="AE1400">
        <v>15</v>
      </c>
      <c r="AF1400">
        <v>11</v>
      </c>
      <c r="AG1400">
        <v>0</v>
      </c>
      <c r="AH1400">
        <v>189.53</v>
      </c>
    </row>
    <row r="1401" spans="1:34">
      <c r="A1401" t="s">
        <v>5801</v>
      </c>
      <c r="B1401" s="5" t="str">
        <f>VLOOKUP(C1401,[1]Sheet1!$C$2:$D$4112,2,FALSE)</f>
        <v>intermediary metabolism and respiration</v>
      </c>
      <c r="C1401" t="s">
        <v>5804</v>
      </c>
      <c r="D1401" t="s">
        <v>5802</v>
      </c>
      <c r="E1401" t="s">
        <v>5803</v>
      </c>
      <c r="F1401">
        <v>30.651</v>
      </c>
      <c r="G1401">
        <v>70.400000000000006</v>
      </c>
      <c r="H1401">
        <v>25.221109999999999</v>
      </c>
      <c r="I1401">
        <v>24.978449999999999</v>
      </c>
      <c r="J1401">
        <v>25.421659999999999</v>
      </c>
      <c r="K1401">
        <v>25.7454</v>
      </c>
      <c r="L1401">
        <v>25.252960000000002</v>
      </c>
      <c r="M1401">
        <v>26.385280000000002</v>
      </c>
      <c r="N1401">
        <v>25.07451</v>
      </c>
      <c r="O1401">
        <v>24.675249999999998</v>
      </c>
      <c r="P1401">
        <v>26.113330000000001</v>
      </c>
      <c r="Q1401">
        <v>24.774100000000001</v>
      </c>
      <c r="R1401">
        <v>26.201219999999999</v>
      </c>
      <c r="S1401">
        <v>23.895600000000002</v>
      </c>
      <c r="T1401">
        <v>15</v>
      </c>
      <c r="U1401">
        <v>7</v>
      </c>
      <c r="V1401">
        <v>7</v>
      </c>
      <c r="W1401">
        <v>9</v>
      </c>
      <c r="X1401">
        <v>8</v>
      </c>
      <c r="Y1401">
        <v>11</v>
      </c>
      <c r="Z1401">
        <v>10</v>
      </c>
      <c r="AA1401">
        <v>7</v>
      </c>
      <c r="AB1401">
        <v>5</v>
      </c>
      <c r="AC1401">
        <v>8</v>
      </c>
      <c r="AD1401">
        <v>5</v>
      </c>
      <c r="AE1401">
        <v>13</v>
      </c>
      <c r="AF1401">
        <v>9</v>
      </c>
      <c r="AG1401">
        <v>0</v>
      </c>
      <c r="AH1401">
        <v>111.13</v>
      </c>
    </row>
    <row r="1402" spans="1:34">
      <c r="A1402" t="s">
        <v>5805</v>
      </c>
      <c r="B1402" s="5" t="str">
        <f>VLOOKUP(C1402,[1]Sheet1!$C$2:$D$4112,2,FALSE)</f>
        <v>lipid metabolism</v>
      </c>
      <c r="C1402" t="s">
        <v>5808</v>
      </c>
      <c r="D1402" t="s">
        <v>5806</v>
      </c>
      <c r="E1402" t="s">
        <v>5807</v>
      </c>
      <c r="F1402">
        <v>45.103999999999999</v>
      </c>
      <c r="G1402">
        <v>66.5</v>
      </c>
      <c r="H1402">
        <v>22.88373</v>
      </c>
      <c r="I1402">
        <v>24.391719999999999</v>
      </c>
      <c r="J1402">
        <v>23.671959999999999</v>
      </c>
      <c r="K1402">
        <v>23.89837</v>
      </c>
      <c r="L1402">
        <v>22.004840000000002</v>
      </c>
      <c r="M1402">
        <v>24.492100000000001</v>
      </c>
      <c r="N1402">
        <v>23.395579999999999</v>
      </c>
      <c r="O1402">
        <v>23.060749999999999</v>
      </c>
      <c r="P1402">
        <v>24.334430000000001</v>
      </c>
      <c r="Q1402">
        <v>23.74653</v>
      </c>
      <c r="R1402">
        <v>23.269850000000002</v>
      </c>
      <c r="S1402">
        <v>23.196619999999999</v>
      </c>
      <c r="T1402">
        <v>16</v>
      </c>
      <c r="U1402">
        <v>3</v>
      </c>
      <c r="V1402">
        <v>5</v>
      </c>
      <c r="W1402">
        <v>9</v>
      </c>
      <c r="X1402">
        <v>9</v>
      </c>
      <c r="Y1402">
        <v>9</v>
      </c>
      <c r="Z1402">
        <v>5</v>
      </c>
      <c r="AA1402">
        <v>2</v>
      </c>
      <c r="AB1402">
        <v>7</v>
      </c>
      <c r="AC1402">
        <v>6</v>
      </c>
      <c r="AD1402">
        <v>4</v>
      </c>
      <c r="AE1402">
        <v>9</v>
      </c>
      <c r="AF1402">
        <v>10</v>
      </c>
      <c r="AG1402">
        <v>0</v>
      </c>
      <c r="AH1402">
        <v>177.65</v>
      </c>
    </row>
    <row r="1403" spans="1:34">
      <c r="A1403" t="s">
        <v>5809</v>
      </c>
      <c r="B1403" s="5" t="str">
        <f>VLOOKUP(C1403,[1]Sheet1!$C$2:$D$4112,2,FALSE)</f>
        <v>intermediary metabolism and respiration</v>
      </c>
      <c r="C1403" t="s">
        <v>161</v>
      </c>
      <c r="D1403" t="s">
        <v>165</v>
      </c>
      <c r="E1403" t="s">
        <v>164</v>
      </c>
      <c r="F1403">
        <v>40.667000000000002</v>
      </c>
      <c r="G1403">
        <v>20.2</v>
      </c>
      <c r="H1403">
        <v>23.56709</v>
      </c>
      <c r="I1403">
        <v>22.541979999999999</v>
      </c>
      <c r="J1403">
        <v>23.491060000000001</v>
      </c>
      <c r="K1403">
        <v>23.740369999999999</v>
      </c>
      <c r="L1403">
        <v>18.939699999999998</v>
      </c>
      <c r="M1403">
        <v>23.353940000000001</v>
      </c>
      <c r="N1403">
        <v>19.962879999999998</v>
      </c>
      <c r="O1403">
        <v>21.614049999999999</v>
      </c>
      <c r="P1403">
        <v>19.468789999999998</v>
      </c>
      <c r="Q1403">
        <v>19.567299999999999</v>
      </c>
      <c r="R1403">
        <v>21.016929999999999</v>
      </c>
      <c r="S1403">
        <v>22.686219999999999</v>
      </c>
      <c r="T1403">
        <v>4</v>
      </c>
      <c r="U1403">
        <v>2</v>
      </c>
      <c r="V1403">
        <v>3</v>
      </c>
      <c r="W1403">
        <v>3</v>
      </c>
      <c r="X1403">
        <v>2</v>
      </c>
      <c r="Y1403">
        <v>1</v>
      </c>
      <c r="Z1403">
        <v>2</v>
      </c>
      <c r="AA1403">
        <v>1</v>
      </c>
      <c r="AB1403">
        <v>2</v>
      </c>
      <c r="AC1403">
        <v>1</v>
      </c>
      <c r="AD1403">
        <v>1</v>
      </c>
      <c r="AE1403">
        <v>3</v>
      </c>
      <c r="AF1403">
        <v>2</v>
      </c>
      <c r="AG1403">
        <v>0</v>
      </c>
      <c r="AH1403">
        <v>24.164999999999999</v>
      </c>
    </row>
    <row r="1404" spans="1:34">
      <c r="A1404" t="s">
        <v>5810</v>
      </c>
      <c r="B1404" s="5" t="str">
        <f>VLOOKUP(C1404,[1]Sheet1!$C$2:$D$4112,2,FALSE)</f>
        <v>intermediary metabolism and respiration</v>
      </c>
      <c r="C1404" t="s">
        <v>5813</v>
      </c>
      <c r="D1404" t="s">
        <v>5811</v>
      </c>
      <c r="E1404" t="s">
        <v>5812</v>
      </c>
      <c r="F1404">
        <v>27.844000000000001</v>
      </c>
      <c r="G1404">
        <v>49</v>
      </c>
      <c r="H1404">
        <v>24.519410000000001</v>
      </c>
      <c r="I1404">
        <v>24.340420000000002</v>
      </c>
      <c r="J1404">
        <v>23.99671</v>
      </c>
      <c r="K1404">
        <v>25.17756</v>
      </c>
      <c r="L1404">
        <v>18.988489999999999</v>
      </c>
      <c r="M1404">
        <v>23.969390000000001</v>
      </c>
      <c r="N1404">
        <v>23.113150000000001</v>
      </c>
      <c r="O1404">
        <v>25.330909999999999</v>
      </c>
      <c r="P1404">
        <v>24.25516</v>
      </c>
      <c r="Q1404">
        <v>24.728120000000001</v>
      </c>
      <c r="R1404">
        <v>23.027239999999999</v>
      </c>
      <c r="S1404">
        <v>21.370930000000001</v>
      </c>
      <c r="T1404">
        <v>10</v>
      </c>
      <c r="U1404">
        <v>5</v>
      </c>
      <c r="V1404">
        <v>5</v>
      </c>
      <c r="W1404">
        <v>9</v>
      </c>
      <c r="X1404">
        <v>7</v>
      </c>
      <c r="Y1404">
        <v>4</v>
      </c>
      <c r="Z1404">
        <v>6</v>
      </c>
      <c r="AA1404">
        <v>3</v>
      </c>
      <c r="AB1404">
        <v>6</v>
      </c>
      <c r="AC1404">
        <v>4</v>
      </c>
      <c r="AD1404">
        <v>5</v>
      </c>
      <c r="AE1404">
        <v>4</v>
      </c>
      <c r="AF1404">
        <v>6</v>
      </c>
      <c r="AG1404">
        <v>0</v>
      </c>
      <c r="AH1404">
        <v>64.786000000000001</v>
      </c>
    </row>
    <row r="1405" spans="1:34">
      <c r="A1405" t="s">
        <v>5814</v>
      </c>
      <c r="B1405" s="5" t="str">
        <f>VLOOKUP(C1405,[1]Sheet1!$C$2:$D$4112,2,FALSE)</f>
        <v>intermediary metabolism and respiration</v>
      </c>
      <c r="C1405" t="s">
        <v>5817</v>
      </c>
      <c r="D1405" t="s">
        <v>5815</v>
      </c>
      <c r="E1405" t="s">
        <v>5816</v>
      </c>
      <c r="F1405">
        <v>49.432000000000002</v>
      </c>
      <c r="G1405">
        <v>14</v>
      </c>
      <c r="H1405">
        <v>19.8246</v>
      </c>
      <c r="I1405">
        <v>18.383209999999998</v>
      </c>
      <c r="J1405">
        <v>17.244769999999999</v>
      </c>
      <c r="K1405">
        <v>20.595600000000001</v>
      </c>
      <c r="L1405">
        <v>18.767299999999999</v>
      </c>
      <c r="M1405">
        <v>20.627210000000002</v>
      </c>
      <c r="N1405">
        <v>18.592610000000001</v>
      </c>
      <c r="O1405">
        <v>19.873860000000001</v>
      </c>
      <c r="P1405">
        <v>19.410789999999999</v>
      </c>
      <c r="Q1405">
        <v>20.167739999999998</v>
      </c>
      <c r="R1405">
        <v>21.110700000000001</v>
      </c>
      <c r="S1405">
        <v>18.803989999999999</v>
      </c>
      <c r="T1405">
        <v>6</v>
      </c>
      <c r="U1405">
        <v>2</v>
      </c>
      <c r="V1405">
        <v>1</v>
      </c>
      <c r="W1405">
        <v>2</v>
      </c>
      <c r="X1405">
        <v>5</v>
      </c>
      <c r="Y1405">
        <v>2</v>
      </c>
      <c r="Z1405">
        <v>4</v>
      </c>
      <c r="AA1405">
        <v>0</v>
      </c>
      <c r="AB1405">
        <v>2</v>
      </c>
      <c r="AC1405">
        <v>1</v>
      </c>
      <c r="AD1405">
        <v>0</v>
      </c>
      <c r="AE1405">
        <v>2</v>
      </c>
      <c r="AF1405">
        <v>0</v>
      </c>
      <c r="AG1405">
        <v>0</v>
      </c>
      <c r="AH1405">
        <v>28.282</v>
      </c>
    </row>
    <row r="1406" spans="1:34">
      <c r="A1406" t="s">
        <v>5818</v>
      </c>
      <c r="B1406" s="5" t="str">
        <f>VLOOKUP(C1406,[1]Sheet1!$C$2:$D$4112,2,FALSE)</f>
        <v>intermediary metabolism and respiration</v>
      </c>
      <c r="C1406" t="s">
        <v>5821</v>
      </c>
      <c r="D1406" t="s">
        <v>5819</v>
      </c>
      <c r="E1406" t="s">
        <v>5820</v>
      </c>
      <c r="F1406">
        <v>30.387</v>
      </c>
      <c r="G1406">
        <v>87.9</v>
      </c>
      <c r="H1406">
        <v>28.36795</v>
      </c>
      <c r="I1406">
        <v>28.52092</v>
      </c>
      <c r="J1406">
        <v>28.629719999999999</v>
      </c>
      <c r="K1406">
        <v>28.412759999999999</v>
      </c>
      <c r="L1406">
        <v>29.195709999999998</v>
      </c>
      <c r="M1406">
        <v>28.953959999999999</v>
      </c>
      <c r="N1406">
        <v>28.961189999999998</v>
      </c>
      <c r="O1406">
        <v>28.63775</v>
      </c>
      <c r="P1406">
        <v>29.979780000000002</v>
      </c>
      <c r="Q1406">
        <v>29.043620000000001</v>
      </c>
      <c r="R1406">
        <v>28.985220000000002</v>
      </c>
      <c r="S1406">
        <v>28.20205</v>
      </c>
      <c r="T1406">
        <v>14</v>
      </c>
      <c r="U1406">
        <v>12</v>
      </c>
      <c r="V1406">
        <v>9</v>
      </c>
      <c r="W1406">
        <v>11</v>
      </c>
      <c r="X1406">
        <v>10</v>
      </c>
      <c r="Y1406">
        <v>11</v>
      </c>
      <c r="Z1406">
        <v>10</v>
      </c>
      <c r="AA1406">
        <v>7</v>
      </c>
      <c r="AB1406">
        <v>8</v>
      </c>
      <c r="AC1406">
        <v>8</v>
      </c>
      <c r="AD1406">
        <v>5</v>
      </c>
      <c r="AE1406">
        <v>13</v>
      </c>
      <c r="AF1406">
        <v>12</v>
      </c>
      <c r="AG1406">
        <v>0</v>
      </c>
      <c r="AH1406">
        <v>201.67</v>
      </c>
    </row>
    <row r="1407" spans="1:34">
      <c r="A1407" t="s">
        <v>5822</v>
      </c>
      <c r="B1407" s="5" t="str">
        <f>VLOOKUP(C1407,[1]Sheet1!$C$2:$D$4112,2,FALSE)</f>
        <v>information pathways</v>
      </c>
      <c r="C1407" t="s">
        <v>5825</v>
      </c>
      <c r="D1407" t="s">
        <v>5823</v>
      </c>
      <c r="E1407" t="s">
        <v>5824</v>
      </c>
      <c r="F1407">
        <v>24.481000000000002</v>
      </c>
      <c r="G1407">
        <v>62.1</v>
      </c>
      <c r="H1407">
        <v>24.523250000000001</v>
      </c>
      <c r="I1407">
        <v>23.610199999999999</v>
      </c>
      <c r="J1407">
        <v>23.45551</v>
      </c>
      <c r="K1407">
        <v>24.953980000000001</v>
      </c>
      <c r="L1407">
        <v>20.904779999999999</v>
      </c>
      <c r="M1407">
        <v>24.663620000000002</v>
      </c>
      <c r="N1407">
        <v>23.411580000000001</v>
      </c>
      <c r="O1407">
        <v>24.121390000000002</v>
      </c>
      <c r="P1407">
        <v>24.302710000000001</v>
      </c>
      <c r="Q1407">
        <v>23.926690000000001</v>
      </c>
      <c r="R1407">
        <v>23.379549999999998</v>
      </c>
      <c r="S1407">
        <v>21.812639999999998</v>
      </c>
      <c r="T1407">
        <v>8</v>
      </c>
      <c r="U1407">
        <v>4</v>
      </c>
      <c r="V1407">
        <v>4</v>
      </c>
      <c r="W1407">
        <v>6</v>
      </c>
      <c r="X1407">
        <v>7</v>
      </c>
      <c r="Y1407">
        <v>5</v>
      </c>
      <c r="Z1407">
        <v>7</v>
      </c>
      <c r="AA1407">
        <v>3</v>
      </c>
      <c r="AB1407">
        <v>6</v>
      </c>
      <c r="AC1407">
        <v>5</v>
      </c>
      <c r="AD1407">
        <v>7</v>
      </c>
      <c r="AE1407">
        <v>8</v>
      </c>
      <c r="AF1407">
        <v>3</v>
      </c>
      <c r="AG1407">
        <v>0</v>
      </c>
      <c r="AH1407">
        <v>71.704999999999998</v>
      </c>
    </row>
    <row r="1408" spans="1:34">
      <c r="A1408" t="s">
        <v>5826</v>
      </c>
      <c r="B1408" s="5" t="str">
        <f>VLOOKUP(C1408,[1]Sheet1!$C$2:$D$4112,2,FALSE)</f>
        <v>cell wall and cell processes</v>
      </c>
      <c r="C1408" t="s">
        <v>5829</v>
      </c>
      <c r="D1408" t="s">
        <v>5827</v>
      </c>
      <c r="E1408" t="s">
        <v>5828</v>
      </c>
      <c r="F1408">
        <v>39.71</v>
      </c>
      <c r="G1408">
        <v>27.6</v>
      </c>
      <c r="H1408">
        <v>18.736879999999999</v>
      </c>
      <c r="I1408">
        <v>20.775230000000001</v>
      </c>
      <c r="J1408">
        <v>20.19736</v>
      </c>
      <c r="K1408">
        <v>21.815270000000002</v>
      </c>
      <c r="L1408">
        <v>19.624759999999998</v>
      </c>
      <c r="M1408">
        <v>21.553329999999999</v>
      </c>
      <c r="N1408">
        <v>19.15437</v>
      </c>
      <c r="O1408">
        <v>21.620329999999999</v>
      </c>
      <c r="P1408">
        <v>19.474969999999999</v>
      </c>
      <c r="Q1408">
        <v>21.46857</v>
      </c>
      <c r="R1408">
        <v>21.311969999999999</v>
      </c>
      <c r="S1408">
        <v>21.501300000000001</v>
      </c>
      <c r="T1408">
        <v>9</v>
      </c>
      <c r="U1408">
        <v>1</v>
      </c>
      <c r="V1408">
        <v>3</v>
      </c>
      <c r="W1408">
        <v>4</v>
      </c>
      <c r="X1408">
        <v>6</v>
      </c>
      <c r="Y1408">
        <v>5</v>
      </c>
      <c r="Z1408">
        <v>5</v>
      </c>
      <c r="AA1408">
        <v>2</v>
      </c>
      <c r="AB1408">
        <v>6</v>
      </c>
      <c r="AC1408">
        <v>1</v>
      </c>
      <c r="AD1408">
        <v>3</v>
      </c>
      <c r="AE1408">
        <v>5</v>
      </c>
      <c r="AF1408">
        <v>3</v>
      </c>
      <c r="AG1408">
        <v>0</v>
      </c>
      <c r="AH1408">
        <v>30.334</v>
      </c>
    </row>
    <row r="1409" spans="1:34">
      <c r="A1409" t="s">
        <v>5830</v>
      </c>
      <c r="B1409" s="5" t="str">
        <f>VLOOKUP(C1409,[1]Sheet1!$C$2:$D$4112,2,FALSE)</f>
        <v>Conserved hypotheticals</v>
      </c>
      <c r="C1409" t="s">
        <v>5833</v>
      </c>
      <c r="D1409" t="s">
        <v>5831</v>
      </c>
      <c r="E1409" t="s">
        <v>5832</v>
      </c>
      <c r="F1409">
        <v>21.818000000000001</v>
      </c>
      <c r="G1409">
        <v>14.5</v>
      </c>
      <c r="H1409">
        <v>21.210560000000001</v>
      </c>
      <c r="I1409">
        <v>19.378399999999999</v>
      </c>
      <c r="J1409">
        <v>19.618310000000001</v>
      </c>
      <c r="K1409">
        <v>20.670030000000001</v>
      </c>
      <c r="L1409">
        <v>16.120039999999999</v>
      </c>
      <c r="M1409">
        <v>21.289850000000001</v>
      </c>
      <c r="N1409">
        <v>18.812390000000001</v>
      </c>
      <c r="O1409">
        <v>19.973510000000001</v>
      </c>
      <c r="P1409">
        <v>19.207170000000001</v>
      </c>
      <c r="Q1409">
        <v>19.788889999999999</v>
      </c>
      <c r="R1409">
        <v>19.247399999999999</v>
      </c>
      <c r="S1409">
        <v>18.827179999999998</v>
      </c>
      <c r="T1409">
        <v>2</v>
      </c>
      <c r="U1409">
        <v>1</v>
      </c>
      <c r="V1409">
        <v>1</v>
      </c>
      <c r="W1409">
        <v>1</v>
      </c>
      <c r="X1409">
        <v>1</v>
      </c>
      <c r="Y1409">
        <v>2</v>
      </c>
      <c r="Z1409">
        <v>1</v>
      </c>
      <c r="AA1409">
        <v>1</v>
      </c>
      <c r="AB1409">
        <v>1</v>
      </c>
      <c r="AC1409">
        <v>1</v>
      </c>
      <c r="AD1409">
        <v>1</v>
      </c>
      <c r="AE1409">
        <v>1</v>
      </c>
      <c r="AF1409">
        <v>0</v>
      </c>
      <c r="AG1409">
        <v>0</v>
      </c>
      <c r="AH1409">
        <v>11.788</v>
      </c>
    </row>
    <row r="1410" spans="1:34">
      <c r="A1410" t="s">
        <v>5834</v>
      </c>
      <c r="B1410" s="5" t="str">
        <f>VLOOKUP(C1410,[1]Sheet1!$C$2:$D$4112,2,FALSE)</f>
        <v>intermediary metabolism and respiration</v>
      </c>
      <c r="C1410" t="s">
        <v>5837</v>
      </c>
      <c r="D1410" t="s">
        <v>5835</v>
      </c>
      <c r="E1410" t="s">
        <v>5836</v>
      </c>
      <c r="F1410">
        <v>83.037999999999997</v>
      </c>
      <c r="G1410">
        <v>27.5</v>
      </c>
      <c r="H1410">
        <v>23.02093</v>
      </c>
      <c r="I1410">
        <v>22.82685</v>
      </c>
      <c r="J1410">
        <v>23.315619999999999</v>
      </c>
      <c r="K1410">
        <v>24.393689999999999</v>
      </c>
      <c r="L1410">
        <v>22.167020000000001</v>
      </c>
      <c r="M1410">
        <v>22.64669</v>
      </c>
      <c r="N1410">
        <v>26.116029999999999</v>
      </c>
      <c r="O1410">
        <v>23.43797</v>
      </c>
      <c r="P1410">
        <v>24.704090000000001</v>
      </c>
      <c r="Q1410">
        <v>25.13524</v>
      </c>
      <c r="R1410">
        <v>22.745259999999998</v>
      </c>
      <c r="S1410">
        <v>22.338650000000001</v>
      </c>
      <c r="T1410">
        <v>12</v>
      </c>
      <c r="U1410">
        <v>5</v>
      </c>
      <c r="V1410">
        <v>8</v>
      </c>
      <c r="W1410">
        <v>8</v>
      </c>
      <c r="X1410">
        <v>8</v>
      </c>
      <c r="Y1410">
        <v>5</v>
      </c>
      <c r="Z1410">
        <v>9</v>
      </c>
      <c r="AA1410">
        <v>2</v>
      </c>
      <c r="AB1410">
        <v>4</v>
      </c>
      <c r="AC1410">
        <v>4</v>
      </c>
      <c r="AD1410">
        <v>4</v>
      </c>
      <c r="AE1410">
        <v>9</v>
      </c>
      <c r="AF1410">
        <v>9</v>
      </c>
      <c r="AG1410">
        <v>0</v>
      </c>
      <c r="AH1410">
        <v>72.510999999999996</v>
      </c>
    </row>
    <row r="1411" spans="1:34">
      <c r="A1411" t="s">
        <v>5838</v>
      </c>
      <c r="B1411" s="5" t="str">
        <f>VLOOKUP(C1411,[1]Sheet1!$C$2:$D$4112,2,FALSE)</f>
        <v>intermediary metabolism and respiration</v>
      </c>
      <c r="C1411" t="s">
        <v>5841</v>
      </c>
      <c r="D1411" t="s">
        <v>5839</v>
      </c>
      <c r="E1411" t="s">
        <v>5840</v>
      </c>
      <c r="F1411">
        <v>21.78</v>
      </c>
      <c r="G1411">
        <v>77.3</v>
      </c>
      <c r="H1411">
        <v>24.00282</v>
      </c>
      <c r="I1411">
        <v>24.949090000000002</v>
      </c>
      <c r="J1411">
        <v>24.283200000000001</v>
      </c>
      <c r="K1411">
        <v>24.105180000000001</v>
      </c>
      <c r="L1411">
        <v>24.180260000000001</v>
      </c>
      <c r="M1411">
        <v>25.727180000000001</v>
      </c>
      <c r="N1411">
        <v>24.69885</v>
      </c>
      <c r="O1411">
        <v>23.943149999999999</v>
      </c>
      <c r="P1411">
        <v>24.07985</v>
      </c>
      <c r="Q1411">
        <v>24.127389999999998</v>
      </c>
      <c r="R1411">
        <v>25.792359999999999</v>
      </c>
      <c r="S1411">
        <v>25.528230000000001</v>
      </c>
      <c r="T1411">
        <v>11</v>
      </c>
      <c r="U1411">
        <v>9</v>
      </c>
      <c r="V1411">
        <v>8</v>
      </c>
      <c r="W1411">
        <v>10</v>
      </c>
      <c r="X1411">
        <v>7</v>
      </c>
      <c r="Y1411">
        <v>9</v>
      </c>
      <c r="Z1411">
        <v>9</v>
      </c>
      <c r="AA1411">
        <v>8</v>
      </c>
      <c r="AB1411">
        <v>6</v>
      </c>
      <c r="AC1411">
        <v>8</v>
      </c>
      <c r="AD1411">
        <v>7</v>
      </c>
      <c r="AE1411">
        <v>10</v>
      </c>
      <c r="AF1411">
        <v>10</v>
      </c>
      <c r="AG1411">
        <v>0</v>
      </c>
      <c r="AH1411">
        <v>155.04</v>
      </c>
    </row>
    <row r="1412" spans="1:34">
      <c r="A1412" t="s">
        <v>5842</v>
      </c>
      <c r="B1412" s="5" t="str">
        <f>VLOOKUP(C1412,[1]Sheet1!$C$2:$D$4112,2,FALSE)</f>
        <v>intermediary metabolism and respiration</v>
      </c>
      <c r="C1412" t="s">
        <v>5845</v>
      </c>
      <c r="D1412" t="s">
        <v>5843</v>
      </c>
      <c r="E1412" t="s">
        <v>5844</v>
      </c>
      <c r="F1412">
        <v>50.198</v>
      </c>
      <c r="G1412">
        <v>49.3</v>
      </c>
      <c r="H1412">
        <v>24.014779999999998</v>
      </c>
      <c r="I1412">
        <v>22.20036</v>
      </c>
      <c r="J1412">
        <v>24.707149999999999</v>
      </c>
      <c r="K1412">
        <v>24.663620000000002</v>
      </c>
      <c r="L1412">
        <v>22.630099999999999</v>
      </c>
      <c r="M1412">
        <v>23.656649999999999</v>
      </c>
      <c r="N1412">
        <v>19.866340000000001</v>
      </c>
      <c r="O1412">
        <v>23.824149999999999</v>
      </c>
      <c r="P1412">
        <v>23.146129999999999</v>
      </c>
      <c r="Q1412">
        <v>22.550249999999998</v>
      </c>
      <c r="R1412">
        <v>23.397539999999999</v>
      </c>
      <c r="S1412">
        <v>23.21349</v>
      </c>
      <c r="T1412">
        <v>16</v>
      </c>
      <c r="U1412">
        <v>6</v>
      </c>
      <c r="V1412">
        <v>2</v>
      </c>
      <c r="W1412">
        <v>8</v>
      </c>
      <c r="X1412">
        <v>7</v>
      </c>
      <c r="Y1412">
        <v>11</v>
      </c>
      <c r="Z1412">
        <v>7</v>
      </c>
      <c r="AA1412">
        <v>1</v>
      </c>
      <c r="AB1412">
        <v>5</v>
      </c>
      <c r="AC1412">
        <v>3</v>
      </c>
      <c r="AD1412">
        <v>3</v>
      </c>
      <c r="AE1412">
        <v>12</v>
      </c>
      <c r="AF1412">
        <v>9</v>
      </c>
      <c r="AG1412">
        <v>0</v>
      </c>
      <c r="AH1412">
        <v>111.73</v>
      </c>
    </row>
    <row r="1413" spans="1:34">
      <c r="A1413" t="s">
        <v>5846</v>
      </c>
      <c r="B1413" s="5" t="str">
        <f>VLOOKUP(C1413,[1]Sheet1!$C$2:$D$4112,2,FALSE)</f>
        <v>information pathways</v>
      </c>
      <c r="C1413" t="s">
        <v>5849</v>
      </c>
      <c r="D1413" t="s">
        <v>5847</v>
      </c>
      <c r="E1413" t="s">
        <v>5848</v>
      </c>
      <c r="F1413">
        <v>53.863</v>
      </c>
      <c r="G1413">
        <v>32.9</v>
      </c>
      <c r="H1413">
        <v>20.598510000000001</v>
      </c>
      <c r="I1413">
        <v>20.765309999999999</v>
      </c>
      <c r="J1413">
        <v>21.18985</v>
      </c>
      <c r="K1413">
        <v>23.512440000000002</v>
      </c>
      <c r="L1413">
        <v>20.00854</v>
      </c>
      <c r="M1413">
        <v>22.062239999999999</v>
      </c>
      <c r="N1413">
        <v>21.209790000000002</v>
      </c>
      <c r="O1413">
        <v>22.959980000000002</v>
      </c>
      <c r="P1413">
        <v>21.792290000000001</v>
      </c>
      <c r="Q1413">
        <v>21.210450000000002</v>
      </c>
      <c r="R1413">
        <v>23.006060000000002</v>
      </c>
      <c r="S1413">
        <v>21.052520000000001</v>
      </c>
      <c r="T1413">
        <v>11</v>
      </c>
      <c r="U1413">
        <v>4</v>
      </c>
      <c r="V1413">
        <v>5</v>
      </c>
      <c r="W1413">
        <v>7</v>
      </c>
      <c r="X1413">
        <v>5</v>
      </c>
      <c r="Y1413">
        <v>8</v>
      </c>
      <c r="Z1413">
        <v>8</v>
      </c>
      <c r="AA1413">
        <v>5</v>
      </c>
      <c r="AB1413">
        <v>5</v>
      </c>
      <c r="AC1413">
        <v>4</v>
      </c>
      <c r="AD1413">
        <v>3</v>
      </c>
      <c r="AE1413">
        <v>9</v>
      </c>
      <c r="AF1413">
        <v>10</v>
      </c>
      <c r="AG1413">
        <v>0</v>
      </c>
      <c r="AH1413">
        <v>40.652000000000001</v>
      </c>
    </row>
    <row r="1414" spans="1:34">
      <c r="A1414" t="s">
        <v>5850</v>
      </c>
      <c r="B1414" s="5" t="str">
        <f>VLOOKUP(C1414,[1]Sheet1!$C$2:$D$4112,2,FALSE)</f>
        <v>intermediary metabolism and respiration</v>
      </c>
      <c r="C1414" t="s">
        <v>5853</v>
      </c>
      <c r="D1414" t="s">
        <v>5851</v>
      </c>
      <c r="E1414" t="s">
        <v>5852</v>
      </c>
      <c r="F1414">
        <v>35.271999999999998</v>
      </c>
      <c r="G1414">
        <v>48.5</v>
      </c>
      <c r="H1414">
        <v>24.856760000000001</v>
      </c>
      <c r="I1414">
        <v>24.16507</v>
      </c>
      <c r="J1414">
        <v>25.035609999999998</v>
      </c>
      <c r="K1414">
        <v>25.723099999999999</v>
      </c>
      <c r="L1414">
        <v>24.88721</v>
      </c>
      <c r="M1414">
        <v>25.059660000000001</v>
      </c>
      <c r="N1414">
        <v>24.990189999999998</v>
      </c>
      <c r="O1414">
        <v>25.313300000000002</v>
      </c>
      <c r="P1414">
        <v>24.883669999999999</v>
      </c>
      <c r="Q1414">
        <v>25.492709999999999</v>
      </c>
      <c r="R1414">
        <v>25.433769999999999</v>
      </c>
      <c r="S1414">
        <v>24.154599999999999</v>
      </c>
      <c r="T1414">
        <v>13</v>
      </c>
      <c r="U1414">
        <v>10</v>
      </c>
      <c r="V1414">
        <v>6</v>
      </c>
      <c r="W1414">
        <v>11</v>
      </c>
      <c r="X1414">
        <v>6</v>
      </c>
      <c r="Y1414">
        <v>8</v>
      </c>
      <c r="Z1414">
        <v>6</v>
      </c>
      <c r="AA1414">
        <v>4</v>
      </c>
      <c r="AB1414">
        <v>4</v>
      </c>
      <c r="AC1414">
        <v>5</v>
      </c>
      <c r="AD1414">
        <v>4</v>
      </c>
      <c r="AE1414">
        <v>9</v>
      </c>
      <c r="AF1414">
        <v>6</v>
      </c>
      <c r="AG1414">
        <v>0</v>
      </c>
      <c r="AH1414">
        <v>132.34</v>
      </c>
    </row>
    <row r="1415" spans="1:34">
      <c r="A1415" t="s">
        <v>5854</v>
      </c>
      <c r="B1415" s="5" t="str">
        <f>VLOOKUP(C1415,[1]Sheet1!$C$2:$D$4112,2,FALSE)</f>
        <v>intermediary metabolism and respiration</v>
      </c>
      <c r="C1415" t="s">
        <v>5857</v>
      </c>
      <c r="D1415" t="s">
        <v>5855</v>
      </c>
      <c r="E1415" t="s">
        <v>5856</v>
      </c>
      <c r="F1415">
        <v>36.533999999999999</v>
      </c>
      <c r="G1415">
        <v>65.900000000000006</v>
      </c>
      <c r="H1415">
        <v>23.845559999999999</v>
      </c>
      <c r="I1415">
        <v>25.93591</v>
      </c>
      <c r="J1415">
        <v>25.498049999999999</v>
      </c>
      <c r="K1415">
        <v>23.599229999999999</v>
      </c>
      <c r="L1415">
        <v>25.28284</v>
      </c>
      <c r="M1415">
        <v>23.84995</v>
      </c>
      <c r="N1415">
        <v>25.582529999999998</v>
      </c>
      <c r="O1415">
        <v>24.12998</v>
      </c>
      <c r="P1415">
        <v>24.865189999999998</v>
      </c>
      <c r="Q1415">
        <v>21.799510000000001</v>
      </c>
      <c r="R1415">
        <v>24.539490000000001</v>
      </c>
      <c r="S1415">
        <v>24.62884</v>
      </c>
      <c r="T1415">
        <v>13</v>
      </c>
      <c r="U1415">
        <v>11</v>
      </c>
      <c r="V1415">
        <v>5</v>
      </c>
      <c r="W1415">
        <v>12</v>
      </c>
      <c r="X1415">
        <v>8</v>
      </c>
      <c r="Y1415">
        <v>10</v>
      </c>
      <c r="Z1415">
        <v>7</v>
      </c>
      <c r="AA1415">
        <v>3</v>
      </c>
      <c r="AB1415">
        <v>7</v>
      </c>
      <c r="AC1415">
        <v>4</v>
      </c>
      <c r="AD1415">
        <v>4</v>
      </c>
      <c r="AE1415">
        <v>11</v>
      </c>
      <c r="AF1415">
        <v>11</v>
      </c>
      <c r="AG1415">
        <v>0</v>
      </c>
      <c r="AH1415">
        <v>181.57</v>
      </c>
    </row>
    <row r="1416" spans="1:34">
      <c r="A1416" t="s">
        <v>5858</v>
      </c>
      <c r="B1416" s="5" t="str">
        <f>VLOOKUP(C1416,[1]Sheet1!$C$2:$D$4112,2,FALSE)</f>
        <v>information pathways</v>
      </c>
      <c r="C1416" t="s">
        <v>5861</v>
      </c>
      <c r="D1416" t="s">
        <v>5859</v>
      </c>
      <c r="E1416" t="s">
        <v>5860</v>
      </c>
      <c r="F1416">
        <v>54.631999999999998</v>
      </c>
      <c r="G1416">
        <v>31.6</v>
      </c>
      <c r="H1416">
        <v>22.806539999999998</v>
      </c>
      <c r="I1416">
        <v>22.863309999999998</v>
      </c>
      <c r="J1416">
        <v>22.22644</v>
      </c>
      <c r="K1416">
        <v>23.716799999999999</v>
      </c>
      <c r="L1416">
        <v>20.77394</v>
      </c>
      <c r="M1416">
        <v>23.32499</v>
      </c>
      <c r="N1416">
        <v>21.97495</v>
      </c>
      <c r="O1416">
        <v>23.39113</v>
      </c>
      <c r="P1416">
        <v>22.534739999999999</v>
      </c>
      <c r="Q1416">
        <v>22.60379</v>
      </c>
      <c r="R1416">
        <v>23.268989999999999</v>
      </c>
      <c r="S1416">
        <v>21.05424</v>
      </c>
      <c r="T1416">
        <v>12</v>
      </c>
      <c r="U1416">
        <v>5</v>
      </c>
      <c r="V1416">
        <v>4</v>
      </c>
      <c r="W1416">
        <v>5</v>
      </c>
      <c r="X1416">
        <v>6</v>
      </c>
      <c r="Y1416">
        <v>11</v>
      </c>
      <c r="Z1416">
        <v>4</v>
      </c>
      <c r="AA1416">
        <v>2</v>
      </c>
      <c r="AB1416">
        <v>5</v>
      </c>
      <c r="AC1416">
        <v>3</v>
      </c>
      <c r="AD1416">
        <v>3</v>
      </c>
      <c r="AE1416">
        <v>6</v>
      </c>
      <c r="AF1416">
        <v>6</v>
      </c>
      <c r="AG1416">
        <v>0</v>
      </c>
      <c r="AH1416">
        <v>92.146000000000001</v>
      </c>
    </row>
    <row r="1417" spans="1:34">
      <c r="A1417" t="s">
        <v>5862</v>
      </c>
      <c r="B1417" s="5" t="str">
        <f>VLOOKUP(C1417,[1]Sheet1!$C$2:$D$4112,2,FALSE)</f>
        <v>information pathways</v>
      </c>
      <c r="C1417" t="s">
        <v>5865</v>
      </c>
      <c r="D1417" t="s">
        <v>5863</v>
      </c>
      <c r="E1417" t="s">
        <v>5864</v>
      </c>
      <c r="F1417">
        <v>51.436</v>
      </c>
      <c r="G1417">
        <v>27.5</v>
      </c>
      <c r="H1417">
        <v>20.586739999999999</v>
      </c>
      <c r="I1417">
        <v>21.04853</v>
      </c>
      <c r="J1417">
        <v>19.91816</v>
      </c>
      <c r="K1417">
        <v>21.791219999999999</v>
      </c>
      <c r="L1417">
        <v>20.99624</v>
      </c>
      <c r="M1417">
        <v>22.489049999999999</v>
      </c>
      <c r="N1417">
        <v>20.393830000000001</v>
      </c>
      <c r="O1417">
        <v>21.04627</v>
      </c>
      <c r="P1417">
        <v>20.002369999999999</v>
      </c>
      <c r="Q1417">
        <v>21.62556</v>
      </c>
      <c r="R1417">
        <v>21.96452</v>
      </c>
      <c r="S1417">
        <v>20.404260000000001</v>
      </c>
      <c r="T1417">
        <v>9</v>
      </c>
      <c r="U1417">
        <v>2</v>
      </c>
      <c r="V1417">
        <v>1</v>
      </c>
      <c r="W1417">
        <v>3</v>
      </c>
      <c r="X1417">
        <v>4</v>
      </c>
      <c r="Y1417">
        <v>8</v>
      </c>
      <c r="Z1417">
        <v>4</v>
      </c>
      <c r="AA1417">
        <v>1</v>
      </c>
      <c r="AB1417">
        <v>2</v>
      </c>
      <c r="AC1417">
        <v>1</v>
      </c>
      <c r="AD1417">
        <v>1</v>
      </c>
      <c r="AE1417">
        <v>3</v>
      </c>
      <c r="AF1417">
        <v>3</v>
      </c>
      <c r="AG1417">
        <v>0</v>
      </c>
      <c r="AH1417">
        <v>33.664000000000001</v>
      </c>
    </row>
    <row r="1418" spans="1:34">
      <c r="A1418" t="s">
        <v>5866</v>
      </c>
      <c r="B1418" s="5" t="str">
        <f>VLOOKUP(C1418,[1]Sheet1!$C$2:$D$4112,2,FALSE)</f>
        <v>information pathways</v>
      </c>
      <c r="C1418" t="s">
        <v>5869</v>
      </c>
      <c r="D1418" t="s">
        <v>5867</v>
      </c>
      <c r="E1418" t="s">
        <v>5868</v>
      </c>
      <c r="F1418">
        <v>10.747999999999999</v>
      </c>
      <c r="G1418">
        <v>90.9</v>
      </c>
      <c r="H1418">
        <v>22.873349999999999</v>
      </c>
      <c r="I1418">
        <v>23.799469999999999</v>
      </c>
      <c r="J1418">
        <v>23.395710000000001</v>
      </c>
      <c r="K1418">
        <v>21.44162</v>
      </c>
      <c r="L1418">
        <v>26.451139999999999</v>
      </c>
      <c r="M1418">
        <v>23.222490000000001</v>
      </c>
      <c r="N1418">
        <v>23.47692</v>
      </c>
      <c r="O1418">
        <v>22.992450000000002</v>
      </c>
      <c r="P1418">
        <v>24.977270000000001</v>
      </c>
      <c r="Q1418">
        <v>18.517980000000001</v>
      </c>
      <c r="R1418">
        <v>21.399159999999998</v>
      </c>
      <c r="S1418">
        <v>23.29992</v>
      </c>
      <c r="T1418">
        <v>5</v>
      </c>
      <c r="U1418">
        <v>5</v>
      </c>
      <c r="V1418">
        <v>1</v>
      </c>
      <c r="W1418">
        <v>5</v>
      </c>
      <c r="X1418">
        <v>3</v>
      </c>
      <c r="Y1418">
        <v>4</v>
      </c>
      <c r="Z1418">
        <v>5</v>
      </c>
      <c r="AA1418">
        <v>4</v>
      </c>
      <c r="AB1418">
        <v>2</v>
      </c>
      <c r="AC1418">
        <v>3</v>
      </c>
      <c r="AD1418">
        <v>1</v>
      </c>
      <c r="AE1418">
        <v>5</v>
      </c>
      <c r="AF1418">
        <v>4</v>
      </c>
      <c r="AG1418">
        <v>0</v>
      </c>
      <c r="AH1418">
        <v>32.305999999999997</v>
      </c>
    </row>
    <row r="1419" spans="1:34">
      <c r="A1419" t="s">
        <v>5870</v>
      </c>
      <c r="B1419" s="5" t="str">
        <f>VLOOKUP(C1419,[1]Sheet1!$C$2:$D$4112,2,FALSE)</f>
        <v>information pathways</v>
      </c>
      <c r="C1419" t="s">
        <v>5871</v>
      </c>
      <c r="D1419" t="s">
        <v>83</v>
      </c>
      <c r="E1419" t="s">
        <v>82</v>
      </c>
      <c r="F1419">
        <v>38.119999999999997</v>
      </c>
      <c r="G1419">
        <v>11.7</v>
      </c>
      <c r="H1419">
        <v>23.133009999999999</v>
      </c>
      <c r="I1419">
        <v>21.793520000000001</v>
      </c>
      <c r="J1419">
        <v>23.436699999999998</v>
      </c>
      <c r="K1419">
        <v>21.184830000000002</v>
      </c>
      <c r="L1419">
        <v>16.601680000000002</v>
      </c>
      <c r="M1419">
        <v>22.037649999999999</v>
      </c>
      <c r="N1419">
        <v>20.301169999999999</v>
      </c>
      <c r="O1419">
        <v>18.323139999999999</v>
      </c>
      <c r="P1419">
        <v>19.012</v>
      </c>
      <c r="Q1419">
        <v>19.501010000000001</v>
      </c>
      <c r="R1419">
        <v>19.10886</v>
      </c>
      <c r="S1419">
        <v>19.536740000000002</v>
      </c>
      <c r="T1419">
        <v>2</v>
      </c>
      <c r="U1419">
        <v>2</v>
      </c>
      <c r="V1419">
        <v>2</v>
      </c>
      <c r="W1419">
        <v>2</v>
      </c>
      <c r="X1419">
        <v>2</v>
      </c>
      <c r="Y1419">
        <v>0</v>
      </c>
      <c r="Z1419">
        <v>2</v>
      </c>
      <c r="AA1419">
        <v>2</v>
      </c>
      <c r="AB1419">
        <v>0</v>
      </c>
      <c r="AC1419">
        <v>2</v>
      </c>
      <c r="AD1419">
        <v>0</v>
      </c>
      <c r="AE1419">
        <v>1</v>
      </c>
      <c r="AF1419">
        <v>0</v>
      </c>
      <c r="AG1419">
        <v>0</v>
      </c>
      <c r="AH1419">
        <v>51.984000000000002</v>
      </c>
    </row>
    <row r="1420" spans="1:34">
      <c r="A1420" t="s">
        <v>5872</v>
      </c>
      <c r="B1420" s="5" t="str">
        <f>VLOOKUP(C1420,[1]Sheet1!$C$2:$D$4112,2,FALSE)</f>
        <v>information pathways</v>
      </c>
      <c r="C1420" t="s">
        <v>5875</v>
      </c>
      <c r="D1420" t="s">
        <v>5873</v>
      </c>
      <c r="E1420" t="s">
        <v>5874</v>
      </c>
      <c r="F1420">
        <v>53.735999999999997</v>
      </c>
      <c r="G1420">
        <v>8.3000000000000007</v>
      </c>
      <c r="H1420">
        <v>23.213830000000002</v>
      </c>
      <c r="I1420">
        <v>19.066849999999999</v>
      </c>
      <c r="J1420">
        <v>23.84355</v>
      </c>
      <c r="K1420">
        <v>22.334949999999999</v>
      </c>
      <c r="L1420">
        <v>18.27957</v>
      </c>
      <c r="M1420">
        <v>18.208169999999999</v>
      </c>
      <c r="N1420">
        <v>20.753640000000001</v>
      </c>
      <c r="O1420">
        <v>18.965150000000001</v>
      </c>
      <c r="P1420">
        <v>22.31401</v>
      </c>
      <c r="Q1420">
        <v>18.793340000000001</v>
      </c>
      <c r="R1420">
        <v>19.608609999999999</v>
      </c>
      <c r="S1420">
        <v>19.003350000000001</v>
      </c>
      <c r="T1420">
        <v>3</v>
      </c>
      <c r="U1420">
        <v>2</v>
      </c>
      <c r="V1420">
        <v>1</v>
      </c>
      <c r="W1420">
        <v>2</v>
      </c>
      <c r="X1420">
        <v>3</v>
      </c>
      <c r="Y1420">
        <v>0</v>
      </c>
      <c r="Z1420">
        <v>0</v>
      </c>
      <c r="AA1420">
        <v>1</v>
      </c>
      <c r="AB1420">
        <v>1</v>
      </c>
      <c r="AC1420">
        <v>2</v>
      </c>
      <c r="AD1420">
        <v>1</v>
      </c>
      <c r="AE1420">
        <v>0</v>
      </c>
      <c r="AF1420">
        <v>1</v>
      </c>
      <c r="AG1420">
        <v>0</v>
      </c>
      <c r="AH1420">
        <v>31.375</v>
      </c>
    </row>
    <row r="1421" spans="1:34">
      <c r="A1421" t="s">
        <v>5876</v>
      </c>
      <c r="B1421" s="5" t="str">
        <f>VLOOKUP(C1421,[1]Sheet1!$C$2:$D$4112,2,FALSE)</f>
        <v>intermediary metabolism and respiration</v>
      </c>
      <c r="C1421" t="s">
        <v>5877</v>
      </c>
      <c r="D1421" t="s">
        <v>281</v>
      </c>
      <c r="E1421" t="s">
        <v>282</v>
      </c>
      <c r="F1421">
        <v>26.931999999999999</v>
      </c>
      <c r="G1421">
        <v>74.599999999999994</v>
      </c>
      <c r="H1421">
        <v>24.984249999999999</v>
      </c>
      <c r="I1421">
        <v>25.050090000000001</v>
      </c>
      <c r="J1421">
        <v>26.722470000000001</v>
      </c>
      <c r="K1421">
        <v>24.986809999999998</v>
      </c>
      <c r="L1421">
        <v>27.458649999999999</v>
      </c>
      <c r="M1421">
        <v>26.55874</v>
      </c>
      <c r="N1421">
        <v>25.37229</v>
      </c>
      <c r="O1421">
        <v>24.591259999999998</v>
      </c>
      <c r="P1421">
        <v>25.291969999999999</v>
      </c>
      <c r="Q1421">
        <v>25.148099999999999</v>
      </c>
      <c r="R1421">
        <v>24.638870000000001</v>
      </c>
      <c r="S1421">
        <v>24.135079999999999</v>
      </c>
      <c r="T1421">
        <v>13</v>
      </c>
      <c r="U1421">
        <v>9</v>
      </c>
      <c r="V1421">
        <v>6</v>
      </c>
      <c r="W1421">
        <v>11</v>
      </c>
      <c r="X1421">
        <v>5</v>
      </c>
      <c r="Y1421">
        <v>10</v>
      </c>
      <c r="Z1421">
        <v>10</v>
      </c>
      <c r="AA1421">
        <v>6</v>
      </c>
      <c r="AB1421">
        <v>5</v>
      </c>
      <c r="AC1421">
        <v>7</v>
      </c>
      <c r="AD1421">
        <v>5</v>
      </c>
      <c r="AE1421">
        <v>9</v>
      </c>
      <c r="AF1421">
        <v>9</v>
      </c>
      <c r="AG1421">
        <v>0</v>
      </c>
      <c r="AH1421">
        <v>87.57</v>
      </c>
    </row>
    <row r="1422" spans="1:34">
      <c r="A1422" t="s">
        <v>5878</v>
      </c>
      <c r="B1422" s="5" t="str">
        <f>VLOOKUP(C1422,[1]Sheet1!$C$2:$D$4112,2,FALSE)</f>
        <v>intermediary metabolism and respiration</v>
      </c>
      <c r="C1422" t="s">
        <v>5881</v>
      </c>
      <c r="D1422" t="s">
        <v>5879</v>
      </c>
      <c r="E1422" t="s">
        <v>5880</v>
      </c>
      <c r="F1422">
        <v>48.164000000000001</v>
      </c>
      <c r="G1422">
        <v>39.5</v>
      </c>
      <c r="H1422">
        <v>18.97269</v>
      </c>
      <c r="I1422">
        <v>19.37998</v>
      </c>
      <c r="J1422">
        <v>19.882020000000001</v>
      </c>
      <c r="K1422">
        <v>22.073789999999999</v>
      </c>
      <c r="L1422">
        <v>18.668510000000001</v>
      </c>
      <c r="M1422">
        <v>20.125150000000001</v>
      </c>
      <c r="N1422">
        <v>19.194320000000001</v>
      </c>
      <c r="O1422">
        <v>20.324660000000002</v>
      </c>
      <c r="P1422">
        <v>19.055969999999999</v>
      </c>
      <c r="Q1422">
        <v>18.889970000000002</v>
      </c>
      <c r="R1422">
        <v>20.906829999999999</v>
      </c>
      <c r="S1422">
        <v>20.149789999999999</v>
      </c>
      <c r="T1422">
        <v>10</v>
      </c>
      <c r="U1422">
        <v>2</v>
      </c>
      <c r="V1422">
        <v>4</v>
      </c>
      <c r="W1422">
        <v>5</v>
      </c>
      <c r="X1422">
        <v>3</v>
      </c>
      <c r="Y1422">
        <v>8</v>
      </c>
      <c r="Z1422">
        <v>3</v>
      </c>
      <c r="AA1422">
        <v>1</v>
      </c>
      <c r="AB1422">
        <v>3</v>
      </c>
      <c r="AC1422">
        <v>1</v>
      </c>
      <c r="AD1422">
        <v>2</v>
      </c>
      <c r="AE1422">
        <v>6</v>
      </c>
      <c r="AF1422">
        <v>4</v>
      </c>
      <c r="AG1422">
        <v>0</v>
      </c>
      <c r="AH1422">
        <v>46.652999999999999</v>
      </c>
    </row>
    <row r="1423" spans="1:34">
      <c r="A1423" t="s">
        <v>5882</v>
      </c>
      <c r="B1423" s="5" t="str">
        <f>VLOOKUP(C1423,[1]Sheet1!$C$2:$D$4112,2,FALSE)</f>
        <v>intermediary metabolism and respiration</v>
      </c>
      <c r="C1423" t="s">
        <v>5885</v>
      </c>
      <c r="D1423" t="s">
        <v>5883</v>
      </c>
      <c r="E1423" t="s">
        <v>5884</v>
      </c>
      <c r="F1423">
        <v>23.466000000000001</v>
      </c>
      <c r="G1423">
        <v>48.8</v>
      </c>
      <c r="H1423">
        <v>23.596509999999999</v>
      </c>
      <c r="I1423">
        <v>23.18318</v>
      </c>
      <c r="J1423">
        <v>22.770340000000001</v>
      </c>
      <c r="K1423">
        <v>23.75318</v>
      </c>
      <c r="L1423">
        <v>25.12715</v>
      </c>
      <c r="M1423">
        <v>24.62377</v>
      </c>
      <c r="N1423">
        <v>22.044070000000001</v>
      </c>
      <c r="O1423">
        <v>23.703140000000001</v>
      </c>
      <c r="P1423">
        <v>23.616610000000001</v>
      </c>
      <c r="Q1423">
        <v>22.728909999999999</v>
      </c>
      <c r="R1423">
        <v>24.863630000000001</v>
      </c>
      <c r="S1423">
        <v>22.38036</v>
      </c>
      <c r="T1423">
        <v>8</v>
      </c>
      <c r="U1423">
        <v>6</v>
      </c>
      <c r="V1423">
        <v>4</v>
      </c>
      <c r="W1423">
        <v>7</v>
      </c>
      <c r="X1423">
        <v>5</v>
      </c>
      <c r="Y1423">
        <v>8</v>
      </c>
      <c r="Z1423">
        <v>5</v>
      </c>
      <c r="AA1423">
        <v>4</v>
      </c>
      <c r="AB1423">
        <v>3</v>
      </c>
      <c r="AC1423">
        <v>5</v>
      </c>
      <c r="AD1423">
        <v>2</v>
      </c>
      <c r="AE1423">
        <v>6</v>
      </c>
      <c r="AF1423">
        <v>5</v>
      </c>
      <c r="AG1423">
        <v>0</v>
      </c>
      <c r="AH1423">
        <v>58.915999999999997</v>
      </c>
    </row>
    <row r="1424" spans="1:34">
      <c r="A1424" t="s">
        <v>5886</v>
      </c>
      <c r="B1424" s="5" t="str">
        <f>VLOOKUP(C1424,[1]Sheet1!$C$2:$D$4112,2,FALSE)</f>
        <v>cell wall and cell processes</v>
      </c>
      <c r="C1424" t="s">
        <v>5889</v>
      </c>
      <c r="D1424" t="s">
        <v>5887</v>
      </c>
      <c r="E1424" t="s">
        <v>5888</v>
      </c>
      <c r="F1424">
        <v>107.47</v>
      </c>
      <c r="G1424">
        <v>43.9</v>
      </c>
      <c r="H1424">
        <v>24.234760000000001</v>
      </c>
      <c r="I1424">
        <v>25.028420000000001</v>
      </c>
      <c r="J1424">
        <v>24.54851</v>
      </c>
      <c r="K1424">
        <v>25.397770000000001</v>
      </c>
      <c r="L1424">
        <v>23.784669999999998</v>
      </c>
      <c r="M1424">
        <v>25.434819999999998</v>
      </c>
      <c r="N1424">
        <v>22.568480000000001</v>
      </c>
      <c r="O1424">
        <v>24.46949</v>
      </c>
      <c r="P1424">
        <v>24.303339999999999</v>
      </c>
      <c r="Q1424">
        <v>24.054569999999998</v>
      </c>
      <c r="R1424">
        <v>25.60913</v>
      </c>
      <c r="S1424">
        <v>24.036660000000001</v>
      </c>
      <c r="T1424">
        <v>26</v>
      </c>
      <c r="U1424">
        <v>12</v>
      </c>
      <c r="V1424">
        <v>12</v>
      </c>
      <c r="W1424">
        <v>19</v>
      </c>
      <c r="X1424">
        <v>15</v>
      </c>
      <c r="Y1424">
        <v>18</v>
      </c>
      <c r="Z1424">
        <v>15</v>
      </c>
      <c r="AA1424">
        <v>4</v>
      </c>
      <c r="AB1424">
        <v>12</v>
      </c>
      <c r="AC1424">
        <v>12</v>
      </c>
      <c r="AD1424">
        <v>9</v>
      </c>
      <c r="AE1424">
        <v>19</v>
      </c>
      <c r="AF1424">
        <v>15</v>
      </c>
      <c r="AG1424">
        <v>0</v>
      </c>
      <c r="AH1424">
        <v>161.03</v>
      </c>
    </row>
    <row r="1425" spans="1:34">
      <c r="A1425" t="s">
        <v>5890</v>
      </c>
      <c r="B1425" s="5" t="str">
        <f>VLOOKUP(C1425,[1]Sheet1!$C$2:$D$4112,2,FALSE)</f>
        <v>cell wall and cell processes</v>
      </c>
      <c r="C1425" t="s">
        <v>5893</v>
      </c>
      <c r="D1425" t="s">
        <v>5891</v>
      </c>
      <c r="E1425" t="s">
        <v>5892</v>
      </c>
      <c r="F1425">
        <v>106.02</v>
      </c>
      <c r="G1425">
        <v>35</v>
      </c>
      <c r="H1425">
        <v>24.420280000000002</v>
      </c>
      <c r="I1425">
        <v>24.879940000000001</v>
      </c>
      <c r="J1425">
        <v>25.13167</v>
      </c>
      <c r="K1425">
        <v>24.565809999999999</v>
      </c>
      <c r="L1425">
        <v>23.53979</v>
      </c>
      <c r="M1425">
        <v>24.575479999999999</v>
      </c>
      <c r="N1425">
        <v>23.693809999999999</v>
      </c>
      <c r="O1425">
        <v>24.67783</v>
      </c>
      <c r="P1425">
        <v>24.31776</v>
      </c>
      <c r="Q1425">
        <v>24.370930000000001</v>
      </c>
      <c r="R1425">
        <v>24.85181</v>
      </c>
      <c r="S1425">
        <v>24.079689999999999</v>
      </c>
      <c r="T1425">
        <v>23</v>
      </c>
      <c r="U1425">
        <v>6</v>
      </c>
      <c r="V1425">
        <v>6</v>
      </c>
      <c r="W1425">
        <v>13</v>
      </c>
      <c r="X1425">
        <v>4</v>
      </c>
      <c r="Y1425">
        <v>17</v>
      </c>
      <c r="Z1425">
        <v>8</v>
      </c>
      <c r="AA1425">
        <v>2</v>
      </c>
      <c r="AB1425">
        <v>3</v>
      </c>
      <c r="AC1425">
        <v>4</v>
      </c>
      <c r="AD1425">
        <v>2</v>
      </c>
      <c r="AE1425">
        <v>13</v>
      </c>
      <c r="AF1425">
        <v>13</v>
      </c>
      <c r="AG1425">
        <v>0</v>
      </c>
      <c r="AH1425">
        <v>138.4</v>
      </c>
    </row>
    <row r="1426" spans="1:34">
      <c r="A1426" t="s">
        <v>5894</v>
      </c>
      <c r="B1426" s="5" t="str">
        <f>VLOOKUP(C1426,[1]Sheet1!$C$2:$D$4112,2,FALSE)</f>
        <v>cell wall and cell processes</v>
      </c>
      <c r="C1426" t="s">
        <v>5897</v>
      </c>
      <c r="D1426" t="s">
        <v>5895</v>
      </c>
      <c r="E1426" t="s">
        <v>5896</v>
      </c>
      <c r="F1426">
        <v>61.68</v>
      </c>
      <c r="G1426">
        <v>13.8</v>
      </c>
      <c r="H1426">
        <v>23.689129999999999</v>
      </c>
      <c r="I1426">
        <v>19.838940000000001</v>
      </c>
      <c r="J1426">
        <v>24.103819999999999</v>
      </c>
      <c r="K1426">
        <v>22.941099999999999</v>
      </c>
      <c r="L1426">
        <v>16.39387</v>
      </c>
      <c r="M1426">
        <v>22.912109999999998</v>
      </c>
      <c r="N1426">
        <v>22.172190000000001</v>
      </c>
      <c r="O1426">
        <v>23.5932</v>
      </c>
      <c r="P1426">
        <v>23.03416</v>
      </c>
      <c r="Q1426">
        <v>22.763490000000001</v>
      </c>
      <c r="R1426">
        <v>18.597560000000001</v>
      </c>
      <c r="S1426">
        <v>22.652609999999999</v>
      </c>
      <c r="T1426">
        <v>6</v>
      </c>
      <c r="U1426">
        <v>2</v>
      </c>
      <c r="V1426">
        <v>1</v>
      </c>
      <c r="W1426">
        <v>2</v>
      </c>
      <c r="X1426">
        <v>2</v>
      </c>
      <c r="Y1426">
        <v>3</v>
      </c>
      <c r="Z1426">
        <v>2</v>
      </c>
      <c r="AA1426">
        <v>2</v>
      </c>
      <c r="AB1426">
        <v>3</v>
      </c>
      <c r="AC1426">
        <v>2</v>
      </c>
      <c r="AD1426">
        <v>3</v>
      </c>
      <c r="AE1426">
        <v>2</v>
      </c>
      <c r="AF1426">
        <v>2</v>
      </c>
      <c r="AG1426">
        <v>0</v>
      </c>
      <c r="AH1426">
        <v>32.555</v>
      </c>
    </row>
    <row r="1427" spans="1:34">
      <c r="A1427" t="s">
        <v>5898</v>
      </c>
      <c r="B1427" s="5" t="str">
        <f>VLOOKUP(C1427,[1]Sheet1!$C$2:$D$4112,2,FALSE)</f>
        <v>intermediary metabolism and respiration</v>
      </c>
      <c r="C1427" t="s">
        <v>5901</v>
      </c>
      <c r="D1427" t="s">
        <v>5899</v>
      </c>
      <c r="E1427" t="s">
        <v>5900</v>
      </c>
      <c r="F1427">
        <v>54.323</v>
      </c>
      <c r="G1427">
        <v>59.2</v>
      </c>
      <c r="H1427">
        <v>26.943909999999999</v>
      </c>
      <c r="I1427">
        <v>26.703849999999999</v>
      </c>
      <c r="J1427">
        <v>26.913080000000001</v>
      </c>
      <c r="K1427">
        <v>26.87444</v>
      </c>
      <c r="L1427">
        <v>27.148019999999999</v>
      </c>
      <c r="M1427">
        <v>26.168810000000001</v>
      </c>
      <c r="N1427">
        <v>25.831029999999998</v>
      </c>
      <c r="O1427">
        <v>26.64733</v>
      </c>
      <c r="P1427">
        <v>26.707799999999999</v>
      </c>
      <c r="Q1427">
        <v>26.609639999999999</v>
      </c>
      <c r="R1427">
        <v>27.906269999999999</v>
      </c>
      <c r="S1427">
        <v>27.678349999999998</v>
      </c>
      <c r="T1427">
        <v>24</v>
      </c>
      <c r="U1427">
        <v>21</v>
      </c>
      <c r="V1427">
        <v>14</v>
      </c>
      <c r="W1427">
        <v>21</v>
      </c>
      <c r="X1427">
        <v>18</v>
      </c>
      <c r="Y1427">
        <v>20</v>
      </c>
      <c r="Z1427">
        <v>17</v>
      </c>
      <c r="AA1427">
        <v>12</v>
      </c>
      <c r="AB1427">
        <v>17</v>
      </c>
      <c r="AC1427">
        <v>15</v>
      </c>
      <c r="AD1427">
        <v>12</v>
      </c>
      <c r="AE1427">
        <v>19</v>
      </c>
      <c r="AF1427">
        <v>21</v>
      </c>
      <c r="AG1427">
        <v>0</v>
      </c>
      <c r="AH1427">
        <v>323.31</v>
      </c>
    </row>
    <row r="1428" spans="1:34">
      <c r="A1428" t="s">
        <v>5902</v>
      </c>
      <c r="B1428" s="5" t="str">
        <f>VLOOKUP(C1428,[1]Sheet1!$C$2:$D$4112,2,FALSE)</f>
        <v>intermediary metabolism and respiration</v>
      </c>
      <c r="C1428" t="s">
        <v>5905</v>
      </c>
      <c r="D1428" t="s">
        <v>5903</v>
      </c>
      <c r="E1428" t="s">
        <v>5904</v>
      </c>
      <c r="F1428">
        <v>35.335000000000001</v>
      </c>
      <c r="G1428">
        <v>13.3</v>
      </c>
      <c r="H1428">
        <v>21.06842</v>
      </c>
      <c r="I1428">
        <v>18.491910000000001</v>
      </c>
      <c r="J1428">
        <v>20.662140000000001</v>
      </c>
      <c r="K1428">
        <v>21.0627</v>
      </c>
      <c r="L1428">
        <v>17.48508</v>
      </c>
      <c r="M1428">
        <v>20.398009999999999</v>
      </c>
      <c r="N1428">
        <v>19.431519999999999</v>
      </c>
      <c r="O1428">
        <v>20.517399999999999</v>
      </c>
      <c r="P1428">
        <v>20.13533</v>
      </c>
      <c r="Q1428">
        <v>19.68975</v>
      </c>
      <c r="R1428">
        <v>19.331430000000001</v>
      </c>
      <c r="S1428">
        <v>19.534690000000001</v>
      </c>
      <c r="T1428">
        <v>3</v>
      </c>
      <c r="U1428">
        <v>1</v>
      </c>
      <c r="V1428">
        <v>1</v>
      </c>
      <c r="W1428">
        <v>1</v>
      </c>
      <c r="X1428">
        <v>2</v>
      </c>
      <c r="Y1428">
        <v>1</v>
      </c>
      <c r="Z1428">
        <v>2</v>
      </c>
      <c r="AA1428">
        <v>1</v>
      </c>
      <c r="AB1428">
        <v>1</v>
      </c>
      <c r="AC1428">
        <v>1</v>
      </c>
      <c r="AD1428">
        <v>1</v>
      </c>
      <c r="AE1428">
        <v>3</v>
      </c>
      <c r="AF1428">
        <v>2</v>
      </c>
      <c r="AG1428">
        <v>0</v>
      </c>
      <c r="AH1428">
        <v>12.010999999999999</v>
      </c>
    </row>
    <row r="1429" spans="1:34">
      <c r="A1429" t="s">
        <v>5906</v>
      </c>
      <c r="B1429" s="5" t="str">
        <f>VLOOKUP(C1429,[1]Sheet1!$C$2:$D$4112,2,FALSE)</f>
        <v>intermediary metabolism and respiration</v>
      </c>
      <c r="C1429" t="s">
        <v>5909</v>
      </c>
      <c r="D1429" t="s">
        <v>5907</v>
      </c>
      <c r="E1429" t="s">
        <v>5908</v>
      </c>
      <c r="F1429">
        <v>47.578000000000003</v>
      </c>
      <c r="G1429">
        <v>21.7</v>
      </c>
      <c r="H1429">
        <v>18.103729999999999</v>
      </c>
      <c r="I1429">
        <v>19.62527</v>
      </c>
      <c r="J1429">
        <v>22.708220000000001</v>
      </c>
      <c r="K1429">
        <v>21.63485</v>
      </c>
      <c r="L1429">
        <v>18.799050000000001</v>
      </c>
      <c r="M1429">
        <v>22.36279</v>
      </c>
      <c r="N1429">
        <v>20.360050000000001</v>
      </c>
      <c r="O1429">
        <v>18.32771</v>
      </c>
      <c r="P1429">
        <v>19.390940000000001</v>
      </c>
      <c r="Q1429">
        <v>19.367090000000001</v>
      </c>
      <c r="R1429">
        <v>18.944769999999998</v>
      </c>
      <c r="S1429">
        <v>19.341709999999999</v>
      </c>
      <c r="T1429">
        <v>6</v>
      </c>
      <c r="U1429">
        <v>1</v>
      </c>
      <c r="V1429">
        <v>1</v>
      </c>
      <c r="W1429">
        <v>2</v>
      </c>
      <c r="X1429">
        <v>2</v>
      </c>
      <c r="Y1429">
        <v>4</v>
      </c>
      <c r="Z1429">
        <v>2</v>
      </c>
      <c r="AA1429">
        <v>0</v>
      </c>
      <c r="AB1429">
        <v>1</v>
      </c>
      <c r="AC1429">
        <v>0</v>
      </c>
      <c r="AD1429">
        <v>1</v>
      </c>
      <c r="AE1429">
        <v>0</v>
      </c>
      <c r="AF1429">
        <v>0</v>
      </c>
      <c r="AG1429">
        <v>0</v>
      </c>
      <c r="AH1429">
        <v>16.181999999999999</v>
      </c>
    </row>
    <row r="1430" spans="1:34">
      <c r="A1430" t="s">
        <v>5910</v>
      </c>
      <c r="B1430" s="5" t="str">
        <f>VLOOKUP(C1430,[1]Sheet1!$C$2:$D$4112,2,FALSE)</f>
        <v>intermediary metabolism and respiration</v>
      </c>
      <c r="C1430" t="s">
        <v>5911</v>
      </c>
      <c r="D1430" t="s">
        <v>173</v>
      </c>
      <c r="E1430" t="s">
        <v>174</v>
      </c>
      <c r="F1430">
        <v>21.898</v>
      </c>
      <c r="G1430">
        <v>24.2</v>
      </c>
      <c r="H1430">
        <v>22.635380000000001</v>
      </c>
      <c r="I1430">
        <v>20.172889999999999</v>
      </c>
      <c r="J1430">
        <v>22.951219999999999</v>
      </c>
      <c r="K1430">
        <v>23.656330000000001</v>
      </c>
      <c r="L1430">
        <v>20.720839999999999</v>
      </c>
      <c r="M1430">
        <v>22.8443</v>
      </c>
      <c r="N1430">
        <v>19.829609999999999</v>
      </c>
      <c r="O1430">
        <v>23.606819999999999</v>
      </c>
      <c r="P1430">
        <v>20.579039999999999</v>
      </c>
      <c r="Q1430">
        <v>19.789950000000001</v>
      </c>
      <c r="R1430">
        <v>22.88034</v>
      </c>
      <c r="S1430">
        <v>18.842220000000001</v>
      </c>
      <c r="T1430">
        <v>3</v>
      </c>
      <c r="U1430">
        <v>2</v>
      </c>
      <c r="V1430">
        <v>2</v>
      </c>
      <c r="W1430">
        <v>2</v>
      </c>
      <c r="X1430">
        <v>2</v>
      </c>
      <c r="Y1430">
        <v>2</v>
      </c>
      <c r="Z1430">
        <v>2</v>
      </c>
      <c r="AA1430">
        <v>2</v>
      </c>
      <c r="AB1430">
        <v>2</v>
      </c>
      <c r="AC1430">
        <v>2</v>
      </c>
      <c r="AD1430">
        <v>1</v>
      </c>
      <c r="AE1430">
        <v>2</v>
      </c>
      <c r="AF1430">
        <v>3</v>
      </c>
      <c r="AG1430">
        <v>0</v>
      </c>
      <c r="AH1430">
        <v>34.393000000000001</v>
      </c>
    </row>
    <row r="1431" spans="1:34">
      <c r="A1431" t="s">
        <v>5912</v>
      </c>
      <c r="B1431" s="5" t="str">
        <f>VLOOKUP(C1431,[1]Sheet1!$C$2:$D$4112,2,FALSE)</f>
        <v>intermediary metabolism and respiration</v>
      </c>
      <c r="C1431" t="s">
        <v>5915</v>
      </c>
      <c r="D1431" t="s">
        <v>5913</v>
      </c>
      <c r="E1431" t="s">
        <v>5914</v>
      </c>
      <c r="F1431">
        <v>39.743000000000002</v>
      </c>
      <c r="G1431">
        <v>30.4</v>
      </c>
      <c r="H1431">
        <v>18.53322</v>
      </c>
      <c r="I1431">
        <v>23.072230000000001</v>
      </c>
      <c r="J1431">
        <v>21.38147</v>
      </c>
      <c r="K1431">
        <v>20.539619999999999</v>
      </c>
      <c r="L1431">
        <v>19.47298</v>
      </c>
      <c r="M1431">
        <v>21.518930000000001</v>
      </c>
      <c r="N1431">
        <v>22.628740000000001</v>
      </c>
      <c r="O1431">
        <v>22.566279999999999</v>
      </c>
      <c r="P1431">
        <v>21.7362</v>
      </c>
      <c r="Q1431">
        <v>23.714189999999999</v>
      </c>
      <c r="R1431">
        <v>21.92023</v>
      </c>
      <c r="S1431">
        <v>23.43974</v>
      </c>
      <c r="T1431">
        <v>6</v>
      </c>
      <c r="U1431">
        <v>2</v>
      </c>
      <c r="V1431">
        <v>3</v>
      </c>
      <c r="W1431">
        <v>4</v>
      </c>
      <c r="X1431">
        <v>5</v>
      </c>
      <c r="Y1431">
        <v>5</v>
      </c>
      <c r="Z1431">
        <v>5</v>
      </c>
      <c r="AA1431">
        <v>2</v>
      </c>
      <c r="AB1431">
        <v>2</v>
      </c>
      <c r="AC1431">
        <v>3</v>
      </c>
      <c r="AD1431">
        <v>3</v>
      </c>
      <c r="AE1431">
        <v>4</v>
      </c>
      <c r="AF1431">
        <v>2</v>
      </c>
      <c r="AG1431">
        <v>0</v>
      </c>
      <c r="AH1431">
        <v>75.349999999999994</v>
      </c>
    </row>
    <row r="1432" spans="1:34">
      <c r="A1432" t="s">
        <v>5916</v>
      </c>
      <c r="B1432" s="5" t="str">
        <f>VLOOKUP(C1432,[1]Sheet1!$C$2:$D$4112,2,FALSE)</f>
        <v>intermediary metabolism and respiration</v>
      </c>
      <c r="C1432" t="s">
        <v>5919</v>
      </c>
      <c r="D1432" t="s">
        <v>5917</v>
      </c>
      <c r="E1432" t="s">
        <v>5918</v>
      </c>
      <c r="F1432">
        <v>29.483000000000001</v>
      </c>
      <c r="G1432">
        <v>53.4</v>
      </c>
      <c r="H1432">
        <v>18.65419</v>
      </c>
      <c r="I1432">
        <v>20.221640000000001</v>
      </c>
      <c r="J1432">
        <v>19.654789999999998</v>
      </c>
      <c r="K1432">
        <v>21.78145</v>
      </c>
      <c r="L1432">
        <v>18.19032</v>
      </c>
      <c r="M1432">
        <v>20.775390000000002</v>
      </c>
      <c r="N1432">
        <v>18.861689999999999</v>
      </c>
      <c r="O1432">
        <v>22.122150000000001</v>
      </c>
      <c r="P1432">
        <v>20.31352</v>
      </c>
      <c r="Q1432">
        <v>18.982810000000001</v>
      </c>
      <c r="R1432">
        <v>21.043199999999999</v>
      </c>
      <c r="S1432">
        <v>21.085180000000001</v>
      </c>
      <c r="T1432">
        <v>9</v>
      </c>
      <c r="U1432">
        <v>1</v>
      </c>
      <c r="V1432">
        <v>3</v>
      </c>
      <c r="W1432">
        <v>5</v>
      </c>
      <c r="X1432">
        <v>4</v>
      </c>
      <c r="Y1432">
        <v>5</v>
      </c>
      <c r="Z1432">
        <v>5</v>
      </c>
      <c r="AA1432">
        <v>1</v>
      </c>
      <c r="AB1432">
        <v>3</v>
      </c>
      <c r="AC1432">
        <v>3</v>
      </c>
      <c r="AD1432">
        <v>1</v>
      </c>
      <c r="AE1432">
        <v>7</v>
      </c>
      <c r="AF1432">
        <v>3</v>
      </c>
      <c r="AG1432">
        <v>0</v>
      </c>
      <c r="AH1432">
        <v>68.787999999999997</v>
      </c>
    </row>
    <row r="1433" spans="1:34">
      <c r="A1433" t="s">
        <v>5920</v>
      </c>
      <c r="B1433" s="5" t="str">
        <f>VLOOKUP(C1433,[1]Sheet1!$C$2:$D$4112,2,FALSE)</f>
        <v>intermediary metabolism and respiration</v>
      </c>
      <c r="C1433" t="s">
        <v>5923</v>
      </c>
      <c r="D1433" t="s">
        <v>5921</v>
      </c>
      <c r="E1433" t="s">
        <v>5922</v>
      </c>
      <c r="F1433">
        <v>56.058999999999997</v>
      </c>
      <c r="G1433">
        <v>44</v>
      </c>
      <c r="H1433">
        <v>25.367629999999998</v>
      </c>
      <c r="I1433">
        <v>24.899570000000001</v>
      </c>
      <c r="J1433">
        <v>25.712530000000001</v>
      </c>
      <c r="K1433">
        <v>25.624500000000001</v>
      </c>
      <c r="L1433">
        <v>25.553419999999999</v>
      </c>
      <c r="M1433">
        <v>25.971779999999999</v>
      </c>
      <c r="N1433">
        <v>25.00346</v>
      </c>
      <c r="O1433">
        <v>25.034859999999998</v>
      </c>
      <c r="P1433">
        <v>25.801909999999999</v>
      </c>
      <c r="Q1433">
        <v>25.502210000000002</v>
      </c>
      <c r="R1433">
        <v>25.377490000000002</v>
      </c>
      <c r="S1433">
        <v>25.667120000000001</v>
      </c>
      <c r="T1433">
        <v>14</v>
      </c>
      <c r="U1433">
        <v>5</v>
      </c>
      <c r="V1433">
        <v>6</v>
      </c>
      <c r="W1433">
        <v>8</v>
      </c>
      <c r="X1433">
        <v>8</v>
      </c>
      <c r="Y1433">
        <v>7</v>
      </c>
      <c r="Z1433">
        <v>9</v>
      </c>
      <c r="AA1433">
        <v>5</v>
      </c>
      <c r="AB1433">
        <v>6</v>
      </c>
      <c r="AC1433">
        <v>5</v>
      </c>
      <c r="AD1433">
        <v>4</v>
      </c>
      <c r="AE1433">
        <v>13</v>
      </c>
      <c r="AF1433">
        <v>10</v>
      </c>
      <c r="AG1433">
        <v>0</v>
      </c>
      <c r="AH1433">
        <v>64.828000000000003</v>
      </c>
    </row>
    <row r="1434" spans="1:34">
      <c r="A1434" t="s">
        <v>5924</v>
      </c>
      <c r="B1434" s="5" t="str">
        <f>VLOOKUP(C1434,[1]Sheet1!$C$2:$D$4112,2,FALSE)</f>
        <v>lipid metabolism</v>
      </c>
      <c r="C1434" t="s">
        <v>5927</v>
      </c>
      <c r="D1434" t="s">
        <v>5925</v>
      </c>
      <c r="E1434" t="s">
        <v>5926</v>
      </c>
      <c r="F1434">
        <v>38.198</v>
      </c>
      <c r="G1434">
        <v>61.5</v>
      </c>
      <c r="H1434">
        <v>22.19322</v>
      </c>
      <c r="I1434">
        <v>22.947399999999998</v>
      </c>
      <c r="J1434">
        <v>22.090969999999999</v>
      </c>
      <c r="K1434">
        <v>21.912690000000001</v>
      </c>
      <c r="L1434">
        <v>23.09582</v>
      </c>
      <c r="M1434">
        <v>22.141459999999999</v>
      </c>
      <c r="N1434">
        <v>22.835609999999999</v>
      </c>
      <c r="O1434">
        <v>22.042369999999998</v>
      </c>
      <c r="P1434">
        <v>21.22064</v>
      </c>
      <c r="Q1434">
        <v>21.91375</v>
      </c>
      <c r="R1434">
        <v>24.42624</v>
      </c>
      <c r="S1434">
        <v>22.15382</v>
      </c>
      <c r="T1434">
        <v>14</v>
      </c>
      <c r="U1434">
        <v>7</v>
      </c>
      <c r="V1434">
        <v>4</v>
      </c>
      <c r="W1434">
        <v>8</v>
      </c>
      <c r="X1434">
        <v>5</v>
      </c>
      <c r="Y1434">
        <v>13</v>
      </c>
      <c r="Z1434">
        <v>6</v>
      </c>
      <c r="AA1434">
        <v>3</v>
      </c>
      <c r="AB1434">
        <v>5</v>
      </c>
      <c r="AC1434">
        <v>4</v>
      </c>
      <c r="AD1434">
        <v>3</v>
      </c>
      <c r="AE1434">
        <v>10</v>
      </c>
      <c r="AF1434">
        <v>8</v>
      </c>
      <c r="AG1434">
        <v>0</v>
      </c>
      <c r="AH1434">
        <v>59.593000000000004</v>
      </c>
    </row>
    <row r="1435" spans="1:34">
      <c r="A1435" t="s">
        <v>5928</v>
      </c>
      <c r="B1435" s="5" t="str">
        <f>VLOOKUP(C1435,[1]Sheet1!$C$2:$D$4112,2,FALSE)</f>
        <v>virulence, detoxification and adaptation</v>
      </c>
      <c r="C1435" t="s">
        <v>5931</v>
      </c>
      <c r="D1435" t="s">
        <v>5929</v>
      </c>
      <c r="E1435" t="s">
        <v>5930</v>
      </c>
      <c r="F1435">
        <v>55.877000000000002</v>
      </c>
      <c r="G1435">
        <v>73.099999999999994</v>
      </c>
      <c r="H1435">
        <v>28.397580000000001</v>
      </c>
      <c r="I1435">
        <v>28.86777</v>
      </c>
      <c r="J1435">
        <v>28.77084</v>
      </c>
      <c r="K1435">
        <v>27.40446</v>
      </c>
      <c r="L1435">
        <v>29.847020000000001</v>
      </c>
      <c r="M1435">
        <v>27.794640000000001</v>
      </c>
      <c r="N1435">
        <v>27.903690000000001</v>
      </c>
      <c r="O1435">
        <v>27.15653</v>
      </c>
      <c r="P1435">
        <v>28.309650000000001</v>
      </c>
      <c r="Q1435">
        <v>27.393619999999999</v>
      </c>
      <c r="R1435">
        <v>29.35258</v>
      </c>
      <c r="S1435">
        <v>30.128789999999999</v>
      </c>
      <c r="T1435">
        <v>24</v>
      </c>
      <c r="U1435">
        <v>21</v>
      </c>
      <c r="V1435">
        <v>16</v>
      </c>
      <c r="W1435">
        <v>22</v>
      </c>
      <c r="X1435">
        <v>20</v>
      </c>
      <c r="Y1435">
        <v>20</v>
      </c>
      <c r="Z1435">
        <v>21</v>
      </c>
      <c r="AA1435">
        <v>18</v>
      </c>
      <c r="AB1435">
        <v>19</v>
      </c>
      <c r="AC1435">
        <v>21</v>
      </c>
      <c r="AD1435">
        <v>18</v>
      </c>
      <c r="AE1435">
        <v>23</v>
      </c>
      <c r="AF1435">
        <v>23</v>
      </c>
      <c r="AG1435">
        <v>0</v>
      </c>
      <c r="AH1435">
        <v>323.31</v>
      </c>
    </row>
    <row r="1436" spans="1:34">
      <c r="A1436" t="s">
        <v>5932</v>
      </c>
      <c r="B1436" s="5" t="str">
        <f>VLOOKUP(C1436,[1]Sheet1!$C$2:$D$4112,2,FALSE)</f>
        <v>virulence, detoxification and adaptation</v>
      </c>
      <c r="C1436" t="s">
        <v>5935</v>
      </c>
      <c r="D1436" t="s">
        <v>5933</v>
      </c>
      <c r="E1436" t="s">
        <v>5934</v>
      </c>
      <c r="F1436">
        <v>10.804</v>
      </c>
      <c r="G1436">
        <v>98</v>
      </c>
      <c r="H1436">
        <v>29.705829999999999</v>
      </c>
      <c r="I1436">
        <v>26.74906</v>
      </c>
      <c r="J1436">
        <v>29.794889999999999</v>
      </c>
      <c r="K1436">
        <v>27.304780000000001</v>
      </c>
      <c r="L1436">
        <v>30.868500000000001</v>
      </c>
      <c r="M1436">
        <v>28.233979999999999</v>
      </c>
      <c r="N1436">
        <v>28.60502</v>
      </c>
      <c r="O1436">
        <v>27.47174</v>
      </c>
      <c r="P1436">
        <v>28.239090000000001</v>
      </c>
      <c r="Q1436">
        <v>27.63616</v>
      </c>
      <c r="R1436">
        <v>28.628679999999999</v>
      </c>
      <c r="S1436">
        <v>30.068819999999999</v>
      </c>
      <c r="T1436">
        <v>12</v>
      </c>
      <c r="U1436">
        <v>11</v>
      </c>
      <c r="V1436">
        <v>8</v>
      </c>
      <c r="W1436">
        <v>11</v>
      </c>
      <c r="X1436">
        <v>10</v>
      </c>
      <c r="Y1436">
        <v>11</v>
      </c>
      <c r="Z1436">
        <v>11</v>
      </c>
      <c r="AA1436">
        <v>8</v>
      </c>
      <c r="AB1436">
        <v>8</v>
      </c>
      <c r="AC1436">
        <v>8</v>
      </c>
      <c r="AD1436">
        <v>9</v>
      </c>
      <c r="AE1436">
        <v>9</v>
      </c>
      <c r="AF1436">
        <v>10</v>
      </c>
      <c r="AG1436">
        <v>0</v>
      </c>
      <c r="AH1436">
        <v>223.91</v>
      </c>
    </row>
    <row r="1437" spans="1:34">
      <c r="A1437" t="s">
        <v>5936</v>
      </c>
      <c r="B1437" s="5" t="str">
        <f>VLOOKUP(C1437,[1]Sheet1!$C$2:$D$4112,2,FALSE)</f>
        <v>intermediary metabolism and respiration</v>
      </c>
      <c r="C1437" t="s">
        <v>5939</v>
      </c>
      <c r="D1437" t="s">
        <v>5937</v>
      </c>
      <c r="E1437" t="s">
        <v>5938</v>
      </c>
      <c r="F1437">
        <v>45.872999999999998</v>
      </c>
      <c r="G1437">
        <v>47.3</v>
      </c>
      <c r="H1437">
        <v>21.49072</v>
      </c>
      <c r="I1437">
        <v>21.7563</v>
      </c>
      <c r="J1437">
        <v>20.901759999999999</v>
      </c>
      <c r="K1437">
        <v>23.470230000000001</v>
      </c>
      <c r="L1437">
        <v>21.546610000000001</v>
      </c>
      <c r="M1437">
        <v>21.779969999999999</v>
      </c>
      <c r="N1437">
        <v>19.744520000000001</v>
      </c>
      <c r="O1437">
        <v>22.762429999999998</v>
      </c>
      <c r="P1437">
        <v>17.921389999999999</v>
      </c>
      <c r="Q1437">
        <v>22.319649999999999</v>
      </c>
      <c r="R1437">
        <v>23.514489999999999</v>
      </c>
      <c r="S1437">
        <v>21.855820000000001</v>
      </c>
      <c r="T1437">
        <v>13</v>
      </c>
      <c r="U1437">
        <v>4</v>
      </c>
      <c r="V1437">
        <v>3</v>
      </c>
      <c r="W1437">
        <v>4</v>
      </c>
      <c r="X1437">
        <v>4</v>
      </c>
      <c r="Y1437">
        <v>10</v>
      </c>
      <c r="Z1437">
        <v>3</v>
      </c>
      <c r="AA1437">
        <v>1</v>
      </c>
      <c r="AB1437">
        <v>2</v>
      </c>
      <c r="AC1437">
        <v>1</v>
      </c>
      <c r="AD1437">
        <v>3</v>
      </c>
      <c r="AE1437">
        <v>5</v>
      </c>
      <c r="AF1437">
        <v>3</v>
      </c>
      <c r="AG1437">
        <v>0</v>
      </c>
      <c r="AH1437">
        <v>184.85</v>
      </c>
    </row>
    <row r="1438" spans="1:34">
      <c r="A1438" t="s">
        <v>5940</v>
      </c>
      <c r="B1438" s="5" t="str">
        <f>VLOOKUP(C1438,[1]Sheet1!$C$2:$D$4112,2,FALSE)</f>
        <v>information pathways</v>
      </c>
      <c r="C1438" t="s">
        <v>5943</v>
      </c>
      <c r="D1438" t="s">
        <v>5941</v>
      </c>
      <c r="E1438" t="s">
        <v>5942</v>
      </c>
      <c r="F1438">
        <v>16.436</v>
      </c>
      <c r="G1438">
        <v>56.3</v>
      </c>
      <c r="H1438">
        <v>23.204160000000002</v>
      </c>
      <c r="I1438">
        <v>24.084720000000001</v>
      </c>
      <c r="J1438">
        <v>23.069710000000001</v>
      </c>
      <c r="K1438">
        <v>23.36346</v>
      </c>
      <c r="L1438">
        <v>23.657530000000001</v>
      </c>
      <c r="M1438">
        <v>23.17306</v>
      </c>
      <c r="N1438">
        <v>24.13289</v>
      </c>
      <c r="O1438">
        <v>22.91488</v>
      </c>
      <c r="P1438">
        <v>24.149809999999999</v>
      </c>
      <c r="Q1438">
        <v>24.073080000000001</v>
      </c>
      <c r="R1438">
        <v>24.772739999999999</v>
      </c>
      <c r="S1438">
        <v>24.626059999999999</v>
      </c>
      <c r="T1438">
        <v>7</v>
      </c>
      <c r="U1438">
        <v>6</v>
      </c>
      <c r="V1438">
        <v>3</v>
      </c>
      <c r="W1438">
        <v>5</v>
      </c>
      <c r="X1438">
        <v>4</v>
      </c>
      <c r="Y1438">
        <v>7</v>
      </c>
      <c r="Z1438">
        <v>5</v>
      </c>
      <c r="AA1438">
        <v>4</v>
      </c>
      <c r="AB1438">
        <v>5</v>
      </c>
      <c r="AC1438">
        <v>4</v>
      </c>
      <c r="AD1438">
        <v>3</v>
      </c>
      <c r="AE1438">
        <v>5</v>
      </c>
      <c r="AF1438">
        <v>6</v>
      </c>
      <c r="AG1438">
        <v>0</v>
      </c>
      <c r="AH1438">
        <v>100.02</v>
      </c>
    </row>
    <row r="1439" spans="1:34">
      <c r="A1439" t="s">
        <v>5944</v>
      </c>
      <c r="B1439" s="5" t="str">
        <f>VLOOKUP(C1439,[1]Sheet1!$C$2:$D$4112,2,FALSE)</f>
        <v>information pathways</v>
      </c>
      <c r="C1439" t="s">
        <v>5947</v>
      </c>
      <c r="D1439" t="s">
        <v>5945</v>
      </c>
      <c r="E1439" t="s">
        <v>5946</v>
      </c>
      <c r="F1439">
        <v>16.337</v>
      </c>
      <c r="G1439">
        <v>62.6</v>
      </c>
      <c r="H1439">
        <v>22.44164</v>
      </c>
      <c r="I1439">
        <v>23.253640000000001</v>
      </c>
      <c r="J1439">
        <v>22.814489999999999</v>
      </c>
      <c r="K1439">
        <v>23.757760000000001</v>
      </c>
      <c r="L1439">
        <v>23.665459999999999</v>
      </c>
      <c r="M1439">
        <v>22.196290000000001</v>
      </c>
      <c r="N1439">
        <v>23.53481</v>
      </c>
      <c r="O1439">
        <v>24.60088</v>
      </c>
      <c r="P1439">
        <v>23.27028</v>
      </c>
      <c r="Q1439">
        <v>24.918209999999998</v>
      </c>
      <c r="R1439">
        <v>23.9115</v>
      </c>
      <c r="S1439">
        <v>23.531600000000001</v>
      </c>
      <c r="T1439">
        <v>7</v>
      </c>
      <c r="U1439">
        <v>7</v>
      </c>
      <c r="V1439">
        <v>5</v>
      </c>
      <c r="W1439">
        <v>5</v>
      </c>
      <c r="X1439">
        <v>6</v>
      </c>
      <c r="Y1439">
        <v>3</v>
      </c>
      <c r="Z1439">
        <v>5</v>
      </c>
      <c r="AA1439">
        <v>5</v>
      </c>
      <c r="AB1439">
        <v>4</v>
      </c>
      <c r="AC1439">
        <v>6</v>
      </c>
      <c r="AD1439">
        <v>4</v>
      </c>
      <c r="AE1439">
        <v>6</v>
      </c>
      <c r="AF1439">
        <v>5</v>
      </c>
      <c r="AG1439">
        <v>0</v>
      </c>
      <c r="AH1439">
        <v>44.8</v>
      </c>
    </row>
    <row r="1440" spans="1:34">
      <c r="A1440" t="s">
        <v>5948</v>
      </c>
      <c r="B1440" s="5" t="str">
        <f>VLOOKUP(C1440,[1]Sheet1!$C$2:$D$4112,2,FALSE)</f>
        <v>information pathways</v>
      </c>
      <c r="C1440" t="s">
        <v>5949</v>
      </c>
      <c r="D1440" t="s">
        <v>295</v>
      </c>
      <c r="E1440" t="s">
        <v>296</v>
      </c>
      <c r="F1440">
        <v>19.475000000000001</v>
      </c>
      <c r="G1440">
        <v>56.1</v>
      </c>
      <c r="H1440">
        <v>27.446010000000001</v>
      </c>
      <c r="I1440">
        <v>25.805430000000001</v>
      </c>
      <c r="J1440">
        <v>27.258900000000001</v>
      </c>
      <c r="K1440">
        <v>27.866620000000001</v>
      </c>
      <c r="L1440">
        <v>29.137339999999998</v>
      </c>
      <c r="M1440">
        <v>28.223839999999999</v>
      </c>
      <c r="N1440">
        <v>26.17895</v>
      </c>
      <c r="O1440">
        <v>26.361470000000001</v>
      </c>
      <c r="P1440">
        <v>26.711349999999999</v>
      </c>
      <c r="Q1440">
        <v>26.770520000000001</v>
      </c>
      <c r="R1440">
        <v>26.077159999999999</v>
      </c>
      <c r="S1440">
        <v>23.743040000000001</v>
      </c>
      <c r="T1440">
        <v>10</v>
      </c>
      <c r="U1440">
        <v>8</v>
      </c>
      <c r="V1440">
        <v>4</v>
      </c>
      <c r="W1440">
        <v>8</v>
      </c>
      <c r="X1440">
        <v>8</v>
      </c>
      <c r="Y1440">
        <v>6</v>
      </c>
      <c r="Z1440">
        <v>9</v>
      </c>
      <c r="AA1440">
        <v>4</v>
      </c>
      <c r="AB1440">
        <v>7</v>
      </c>
      <c r="AC1440">
        <v>4</v>
      </c>
      <c r="AD1440">
        <v>5</v>
      </c>
      <c r="AE1440">
        <v>7</v>
      </c>
      <c r="AF1440">
        <v>5</v>
      </c>
      <c r="AG1440">
        <v>0</v>
      </c>
      <c r="AH1440">
        <v>323.31</v>
      </c>
    </row>
    <row r="1441" spans="1:34">
      <c r="A1441" t="s">
        <v>5950</v>
      </c>
      <c r="B1441" s="5" t="str">
        <f>VLOOKUP(C1441,[1]Sheet1!$C$2:$D$4112,2,FALSE)</f>
        <v>information pathways</v>
      </c>
      <c r="C1441" t="s">
        <v>5953</v>
      </c>
      <c r="D1441" t="s">
        <v>5951</v>
      </c>
      <c r="E1441" t="s">
        <v>5952</v>
      </c>
      <c r="F1441">
        <v>37.706000000000003</v>
      </c>
      <c r="G1441">
        <v>81</v>
      </c>
      <c r="H1441">
        <v>27.978639999999999</v>
      </c>
      <c r="I1441">
        <v>27.368279999999999</v>
      </c>
      <c r="J1441">
        <v>27.45787</v>
      </c>
      <c r="K1441">
        <v>26.261679999999998</v>
      </c>
      <c r="L1441">
        <v>28.52477</v>
      </c>
      <c r="M1441">
        <v>26.811399999999999</v>
      </c>
      <c r="N1441">
        <v>27.048020000000001</v>
      </c>
      <c r="O1441">
        <v>26.800450000000001</v>
      </c>
      <c r="P1441">
        <v>26.960799999999999</v>
      </c>
      <c r="Q1441">
        <v>26.856739999999999</v>
      </c>
      <c r="R1441">
        <v>28.81372</v>
      </c>
      <c r="S1441">
        <v>28.02327</v>
      </c>
      <c r="T1441">
        <v>19</v>
      </c>
      <c r="U1441">
        <v>19</v>
      </c>
      <c r="V1441">
        <v>15</v>
      </c>
      <c r="W1441">
        <v>18</v>
      </c>
      <c r="X1441">
        <v>13</v>
      </c>
      <c r="Y1441">
        <v>18</v>
      </c>
      <c r="Z1441">
        <v>18</v>
      </c>
      <c r="AA1441">
        <v>14</v>
      </c>
      <c r="AB1441">
        <v>15</v>
      </c>
      <c r="AC1441">
        <v>16</v>
      </c>
      <c r="AD1441">
        <v>10</v>
      </c>
      <c r="AE1441">
        <v>19</v>
      </c>
      <c r="AF1441">
        <v>19</v>
      </c>
      <c r="AG1441">
        <v>0</v>
      </c>
      <c r="AH1441">
        <v>323.31</v>
      </c>
    </row>
    <row r="1442" spans="1:34">
      <c r="A1442" t="s">
        <v>5954</v>
      </c>
      <c r="B1442" s="5" t="str">
        <f>VLOOKUP(C1442,[1]Sheet1!$C$2:$D$4112,2,FALSE)</f>
        <v>information pathways</v>
      </c>
      <c r="C1442" t="s">
        <v>5957</v>
      </c>
      <c r="D1442" t="s">
        <v>5955</v>
      </c>
      <c r="E1442" t="s">
        <v>5956</v>
      </c>
      <c r="F1442">
        <v>23.475999999999999</v>
      </c>
      <c r="G1442">
        <v>77.599999999999994</v>
      </c>
      <c r="H1442">
        <v>26.173639999999999</v>
      </c>
      <c r="I1442">
        <v>24.998819999999998</v>
      </c>
      <c r="J1442">
        <v>25.613489999999999</v>
      </c>
      <c r="K1442">
        <v>25.40419</v>
      </c>
      <c r="L1442">
        <v>25.57349</v>
      </c>
      <c r="M1442">
        <v>24.721350000000001</v>
      </c>
      <c r="N1442">
        <v>26.08099</v>
      </c>
      <c r="O1442">
        <v>23.953399999999998</v>
      </c>
      <c r="P1442">
        <v>25.490390000000001</v>
      </c>
      <c r="Q1442">
        <v>23.206769999999999</v>
      </c>
      <c r="R1442">
        <v>24.952960000000001</v>
      </c>
      <c r="S1442">
        <v>22.958880000000001</v>
      </c>
      <c r="T1442">
        <v>15</v>
      </c>
      <c r="U1442">
        <v>13</v>
      </c>
      <c r="V1442">
        <v>9</v>
      </c>
      <c r="W1442">
        <v>13</v>
      </c>
      <c r="X1442">
        <v>14</v>
      </c>
      <c r="Y1442">
        <v>14</v>
      </c>
      <c r="Z1442">
        <v>13</v>
      </c>
      <c r="AA1442">
        <v>9</v>
      </c>
      <c r="AB1442">
        <v>7</v>
      </c>
      <c r="AC1442">
        <v>9</v>
      </c>
      <c r="AD1442">
        <v>6</v>
      </c>
      <c r="AE1442">
        <v>14</v>
      </c>
      <c r="AF1442">
        <v>8</v>
      </c>
      <c r="AG1442">
        <v>0</v>
      </c>
      <c r="AH1442">
        <v>164.76</v>
      </c>
    </row>
    <row r="1443" spans="1:34">
      <c r="A1443" t="s">
        <v>5958</v>
      </c>
      <c r="B1443" s="5" t="str">
        <f>VLOOKUP(C1443,[1]Sheet1!$C$2:$D$4112,2,FALSE)</f>
        <v>information pathways</v>
      </c>
      <c r="C1443" t="s">
        <v>5959</v>
      </c>
      <c r="D1443" t="s">
        <v>97</v>
      </c>
      <c r="E1443" t="s">
        <v>98</v>
      </c>
      <c r="F1443">
        <v>14.351000000000001</v>
      </c>
      <c r="G1443">
        <v>50</v>
      </c>
      <c r="H1443">
        <v>23.283339999999999</v>
      </c>
      <c r="I1443">
        <v>23.485420000000001</v>
      </c>
      <c r="J1443">
        <v>23.286020000000001</v>
      </c>
      <c r="K1443">
        <v>19.06532</v>
      </c>
      <c r="L1443">
        <v>25.840240000000001</v>
      </c>
      <c r="M1443">
        <v>22.211960000000001</v>
      </c>
      <c r="N1443">
        <v>19.868829999999999</v>
      </c>
      <c r="O1443">
        <v>18.51792</v>
      </c>
      <c r="P1443">
        <v>23.090019999999999</v>
      </c>
      <c r="Q1443">
        <v>18.866070000000001</v>
      </c>
      <c r="R1443">
        <v>22.90137</v>
      </c>
      <c r="S1443">
        <v>24.136880000000001</v>
      </c>
      <c r="T1443">
        <v>6</v>
      </c>
      <c r="U1443">
        <v>5</v>
      </c>
      <c r="V1443">
        <v>2</v>
      </c>
      <c r="W1443">
        <v>5</v>
      </c>
      <c r="X1443">
        <v>2</v>
      </c>
      <c r="Y1443">
        <v>5</v>
      </c>
      <c r="Z1443">
        <v>4</v>
      </c>
      <c r="AA1443">
        <v>1</v>
      </c>
      <c r="AB1443">
        <v>2</v>
      </c>
      <c r="AC1443">
        <v>4</v>
      </c>
      <c r="AD1443">
        <v>1</v>
      </c>
      <c r="AE1443">
        <v>5</v>
      </c>
      <c r="AF1443">
        <v>5</v>
      </c>
      <c r="AG1443">
        <v>0</v>
      </c>
      <c r="AH1443">
        <v>76.006</v>
      </c>
    </row>
    <row r="1444" spans="1:34">
      <c r="A1444" t="s">
        <v>5960</v>
      </c>
      <c r="B1444" s="5" t="str">
        <f>VLOOKUP(C1444,[1]Sheet1!$C$2:$D$4112,2,FALSE)</f>
        <v>information pathways</v>
      </c>
      <c r="C1444" t="s">
        <v>5963</v>
      </c>
      <c r="D1444" t="s">
        <v>5961</v>
      </c>
      <c r="E1444" t="s">
        <v>5962</v>
      </c>
      <c r="F1444">
        <v>4.3432000000000004</v>
      </c>
      <c r="G1444">
        <v>54.1</v>
      </c>
      <c r="H1444">
        <v>18.31889</v>
      </c>
      <c r="I1444">
        <v>18.766940000000002</v>
      </c>
      <c r="J1444">
        <v>17.99783</v>
      </c>
      <c r="K1444">
        <v>17.842669999999998</v>
      </c>
      <c r="L1444">
        <v>21.202459999999999</v>
      </c>
      <c r="M1444">
        <v>17.378900000000002</v>
      </c>
      <c r="N1444">
        <v>17.905249999999999</v>
      </c>
      <c r="O1444">
        <v>17.485109999999999</v>
      </c>
      <c r="P1444">
        <v>17.083379999999998</v>
      </c>
      <c r="Q1444">
        <v>18.955469999999998</v>
      </c>
      <c r="R1444">
        <v>16.952200000000001</v>
      </c>
      <c r="S1444">
        <v>17.575109999999999</v>
      </c>
      <c r="T1444">
        <v>2</v>
      </c>
      <c r="U1444">
        <v>2</v>
      </c>
      <c r="V1444">
        <v>1</v>
      </c>
      <c r="W1444">
        <v>2</v>
      </c>
      <c r="X1444">
        <v>2</v>
      </c>
      <c r="Y1444">
        <v>2</v>
      </c>
      <c r="Z1444">
        <v>1</v>
      </c>
      <c r="AA1444">
        <v>1</v>
      </c>
      <c r="AB1444">
        <v>1</v>
      </c>
      <c r="AC1444">
        <v>1</v>
      </c>
      <c r="AD1444">
        <v>1</v>
      </c>
      <c r="AE1444">
        <v>2</v>
      </c>
      <c r="AF1444">
        <v>1</v>
      </c>
      <c r="AG1444">
        <v>0</v>
      </c>
      <c r="AH1444">
        <v>6.9730999999999996</v>
      </c>
    </row>
    <row r="1445" spans="1:34">
      <c r="A1445" t="s">
        <v>5964</v>
      </c>
      <c r="B1445" s="5" t="str">
        <f>VLOOKUP(C1445,[1]Sheet1!$C$2:$D$4112,2,FALSE)</f>
        <v>information pathways</v>
      </c>
      <c r="C1445" t="s">
        <v>5967</v>
      </c>
      <c r="D1445" t="s">
        <v>5965</v>
      </c>
      <c r="E1445" t="s">
        <v>5966</v>
      </c>
      <c r="F1445">
        <v>8.4887999999999995</v>
      </c>
      <c r="G1445">
        <v>65.8</v>
      </c>
      <c r="H1445">
        <v>20.485320000000002</v>
      </c>
      <c r="I1445">
        <v>19.765920000000001</v>
      </c>
      <c r="J1445">
        <v>19.639849999999999</v>
      </c>
      <c r="K1445">
        <v>19.558129999999998</v>
      </c>
      <c r="L1445">
        <v>23.406780000000001</v>
      </c>
      <c r="M1445">
        <v>19.530110000000001</v>
      </c>
      <c r="N1445">
        <v>19.46368</v>
      </c>
      <c r="O1445">
        <v>20.941420000000001</v>
      </c>
      <c r="P1445">
        <v>19.662859999999998</v>
      </c>
      <c r="Q1445">
        <v>18.805499999999999</v>
      </c>
      <c r="R1445">
        <v>21.86778</v>
      </c>
      <c r="S1445">
        <v>20.222349999999999</v>
      </c>
      <c r="T1445">
        <v>5</v>
      </c>
      <c r="U1445">
        <v>5</v>
      </c>
      <c r="V1445">
        <v>2</v>
      </c>
      <c r="W1445">
        <v>5</v>
      </c>
      <c r="X1445">
        <v>4</v>
      </c>
      <c r="Y1445">
        <v>5</v>
      </c>
      <c r="Z1445">
        <v>3</v>
      </c>
      <c r="AA1445">
        <v>2</v>
      </c>
      <c r="AB1445">
        <v>3</v>
      </c>
      <c r="AC1445">
        <v>2</v>
      </c>
      <c r="AD1445">
        <v>1</v>
      </c>
      <c r="AE1445">
        <v>5</v>
      </c>
      <c r="AF1445">
        <v>3</v>
      </c>
      <c r="AG1445">
        <v>0</v>
      </c>
      <c r="AH1445">
        <v>25.456</v>
      </c>
    </row>
    <row r="1446" spans="1:34">
      <c r="A1446" t="s">
        <v>5968</v>
      </c>
      <c r="B1446" s="5" t="str">
        <f>VLOOKUP(C1446,[1]Sheet1!$C$2:$D$4112,2,FALSE)</f>
        <v>virulence, detoxification and adaptation</v>
      </c>
      <c r="C1446" t="s">
        <v>5971</v>
      </c>
      <c r="D1446" t="s">
        <v>5969</v>
      </c>
      <c r="E1446" t="s">
        <v>5970</v>
      </c>
      <c r="F1446">
        <v>55.862000000000002</v>
      </c>
      <c r="G1446">
        <v>25.8</v>
      </c>
      <c r="H1446">
        <v>25.106169999999999</v>
      </c>
      <c r="I1446">
        <v>23.89264</v>
      </c>
      <c r="J1446">
        <v>24.289470000000001</v>
      </c>
      <c r="K1446">
        <v>24.86046</v>
      </c>
      <c r="L1446">
        <v>20.9648</v>
      </c>
      <c r="M1446">
        <v>25.02094</v>
      </c>
      <c r="N1446">
        <v>23.116479999999999</v>
      </c>
      <c r="O1446">
        <v>24.619299999999999</v>
      </c>
      <c r="P1446">
        <v>24.159770000000002</v>
      </c>
      <c r="Q1446">
        <v>24.147790000000001</v>
      </c>
      <c r="R1446">
        <v>23.61167</v>
      </c>
      <c r="S1446">
        <v>22.543140000000001</v>
      </c>
      <c r="T1446">
        <v>6</v>
      </c>
      <c r="U1446">
        <v>4</v>
      </c>
      <c r="V1446">
        <v>3</v>
      </c>
      <c r="W1446">
        <v>5</v>
      </c>
      <c r="X1446">
        <v>5</v>
      </c>
      <c r="Y1446">
        <v>2</v>
      </c>
      <c r="Z1446">
        <v>4</v>
      </c>
      <c r="AA1446">
        <v>2</v>
      </c>
      <c r="AB1446">
        <v>1</v>
      </c>
      <c r="AC1446">
        <v>3</v>
      </c>
      <c r="AD1446">
        <v>2</v>
      </c>
      <c r="AE1446">
        <v>4</v>
      </c>
      <c r="AF1446">
        <v>5</v>
      </c>
      <c r="AG1446">
        <v>0</v>
      </c>
      <c r="AH1446">
        <v>68.343999999999994</v>
      </c>
    </row>
    <row r="1447" spans="1:34">
      <c r="A1447" t="s">
        <v>5972</v>
      </c>
      <c r="B1447" s="5" t="str">
        <f>VLOOKUP(C1447,[1]Sheet1!$C$2:$D$4112,2,FALSE)</f>
        <v>intermediary metabolism and respiration</v>
      </c>
      <c r="C1447" t="s">
        <v>5975</v>
      </c>
      <c r="D1447" t="s">
        <v>5973</v>
      </c>
      <c r="E1447" t="s">
        <v>5974</v>
      </c>
      <c r="F1447">
        <v>36.442</v>
      </c>
      <c r="G1447">
        <v>34.4</v>
      </c>
      <c r="H1447">
        <v>21.00703</v>
      </c>
      <c r="I1447">
        <v>20.278099999999998</v>
      </c>
      <c r="J1447">
        <v>21.762720000000002</v>
      </c>
      <c r="K1447">
        <v>22.830089999999998</v>
      </c>
      <c r="L1447">
        <v>19.984400000000001</v>
      </c>
      <c r="M1447">
        <v>21.85707</v>
      </c>
      <c r="N1447">
        <v>19.881440000000001</v>
      </c>
      <c r="O1447">
        <v>22.466629999999999</v>
      </c>
      <c r="P1447">
        <v>20.440750000000001</v>
      </c>
      <c r="Q1447">
        <v>21.635110000000001</v>
      </c>
      <c r="R1447">
        <v>21.820029999999999</v>
      </c>
      <c r="S1447">
        <v>18.417459999999998</v>
      </c>
      <c r="T1447">
        <v>8</v>
      </c>
      <c r="U1447">
        <v>3</v>
      </c>
      <c r="V1447">
        <v>3</v>
      </c>
      <c r="W1447">
        <v>4</v>
      </c>
      <c r="X1447">
        <v>4</v>
      </c>
      <c r="Y1447">
        <v>5</v>
      </c>
      <c r="Z1447">
        <v>4</v>
      </c>
      <c r="AA1447">
        <v>1</v>
      </c>
      <c r="AB1447">
        <v>3</v>
      </c>
      <c r="AC1447">
        <v>1</v>
      </c>
      <c r="AD1447">
        <v>2</v>
      </c>
      <c r="AE1447">
        <v>6</v>
      </c>
      <c r="AF1447">
        <v>2</v>
      </c>
      <c r="AG1447">
        <v>0</v>
      </c>
      <c r="AH1447">
        <v>39.893999999999998</v>
      </c>
    </row>
    <row r="1448" spans="1:34">
      <c r="A1448" t="s">
        <v>5976</v>
      </c>
      <c r="B1448" s="5" t="str">
        <f>VLOOKUP(C1448,[1]Sheet1!$C$2:$D$4112,2,FALSE)</f>
        <v>intermediary metabolism and respiration</v>
      </c>
      <c r="C1448" t="s">
        <v>5979</v>
      </c>
      <c r="D1448" t="s">
        <v>5977</v>
      </c>
      <c r="E1448" t="s">
        <v>5978</v>
      </c>
      <c r="F1448">
        <v>32.008000000000003</v>
      </c>
      <c r="G1448">
        <v>44.9</v>
      </c>
      <c r="H1448">
        <v>22.12537</v>
      </c>
      <c r="I1448">
        <v>23.586459999999999</v>
      </c>
      <c r="J1448">
        <v>22.682200000000002</v>
      </c>
      <c r="K1448">
        <v>21.971019999999999</v>
      </c>
      <c r="L1448">
        <v>23.7684</v>
      </c>
      <c r="M1448">
        <v>23.533619999999999</v>
      </c>
      <c r="N1448">
        <v>23.706299999999999</v>
      </c>
      <c r="O1448">
        <v>22.471689999999999</v>
      </c>
      <c r="P1448">
        <v>23.57207</v>
      </c>
      <c r="Q1448">
        <v>23.126539999999999</v>
      </c>
      <c r="R1448">
        <v>22.772390000000001</v>
      </c>
      <c r="S1448">
        <v>22.966329999999999</v>
      </c>
      <c r="T1448">
        <v>9</v>
      </c>
      <c r="U1448">
        <v>3</v>
      </c>
      <c r="V1448">
        <v>1</v>
      </c>
      <c r="W1448">
        <v>3</v>
      </c>
      <c r="X1448">
        <v>1</v>
      </c>
      <c r="Y1448">
        <v>7</v>
      </c>
      <c r="Z1448">
        <v>2</v>
      </c>
      <c r="AA1448">
        <v>1</v>
      </c>
      <c r="AB1448">
        <v>1</v>
      </c>
      <c r="AC1448">
        <v>1</v>
      </c>
      <c r="AD1448">
        <v>1</v>
      </c>
      <c r="AE1448">
        <v>3</v>
      </c>
      <c r="AF1448">
        <v>4</v>
      </c>
      <c r="AG1448">
        <v>0</v>
      </c>
      <c r="AH1448">
        <v>75.460999999999999</v>
      </c>
    </row>
    <row r="1449" spans="1:34">
      <c r="A1449" t="s">
        <v>5980</v>
      </c>
      <c r="B1449" s="5" t="str">
        <f>VLOOKUP(C1449,[1]Sheet1!$C$2:$D$4112,2,FALSE)</f>
        <v>information pathways</v>
      </c>
      <c r="C1449" t="s">
        <v>5983</v>
      </c>
      <c r="D1449" t="s">
        <v>5981</v>
      </c>
      <c r="E1449" t="s">
        <v>5982</v>
      </c>
      <c r="F1449">
        <v>51.853999999999999</v>
      </c>
      <c r="G1449">
        <v>47.8</v>
      </c>
      <c r="H1449">
        <v>21.323889999999999</v>
      </c>
      <c r="I1449">
        <v>20.238409999999998</v>
      </c>
      <c r="J1449">
        <v>20.769590000000001</v>
      </c>
      <c r="K1449">
        <v>22.640129999999999</v>
      </c>
      <c r="L1449">
        <v>20.28613</v>
      </c>
      <c r="M1449">
        <v>22.28023</v>
      </c>
      <c r="N1449">
        <v>20.070250000000001</v>
      </c>
      <c r="O1449">
        <v>22.508240000000001</v>
      </c>
      <c r="P1449">
        <v>20.450810000000001</v>
      </c>
      <c r="Q1449">
        <v>21.70927</v>
      </c>
      <c r="R1449">
        <v>22.373660000000001</v>
      </c>
      <c r="S1449">
        <v>19.082100000000001</v>
      </c>
      <c r="T1449">
        <v>14</v>
      </c>
      <c r="U1449">
        <v>4</v>
      </c>
      <c r="V1449">
        <v>5</v>
      </c>
      <c r="W1449">
        <v>6</v>
      </c>
      <c r="X1449">
        <v>7</v>
      </c>
      <c r="Y1449">
        <v>7</v>
      </c>
      <c r="Z1449">
        <v>7</v>
      </c>
      <c r="AA1449">
        <v>3</v>
      </c>
      <c r="AB1449">
        <v>4</v>
      </c>
      <c r="AC1449">
        <v>4</v>
      </c>
      <c r="AD1449">
        <v>4</v>
      </c>
      <c r="AE1449">
        <v>11</v>
      </c>
      <c r="AF1449">
        <v>4</v>
      </c>
      <c r="AG1449">
        <v>0</v>
      </c>
      <c r="AH1449">
        <v>116.25</v>
      </c>
    </row>
    <row r="1450" spans="1:34">
      <c r="A1450" t="s">
        <v>5984</v>
      </c>
      <c r="B1450" s="5" t="str">
        <f>VLOOKUP(C1450,[1]Sheet1!$C$2:$D$4112,2,FALSE)</f>
        <v>intermediary metabolism and respiration</v>
      </c>
      <c r="C1450" t="s">
        <v>5987</v>
      </c>
      <c r="D1450" t="s">
        <v>5985</v>
      </c>
      <c r="E1450" t="s">
        <v>5986</v>
      </c>
      <c r="F1450">
        <v>16.457999999999998</v>
      </c>
      <c r="G1450">
        <v>52.2</v>
      </c>
      <c r="H1450">
        <v>22.342369999999999</v>
      </c>
      <c r="I1450">
        <v>22.0213</v>
      </c>
      <c r="J1450">
        <v>23.456759999999999</v>
      </c>
      <c r="K1450">
        <v>22.94575</v>
      </c>
      <c r="L1450">
        <v>20.443439999999999</v>
      </c>
      <c r="M1450">
        <v>22.988910000000001</v>
      </c>
      <c r="N1450">
        <v>23.01708</v>
      </c>
      <c r="O1450">
        <v>22.740349999999999</v>
      </c>
      <c r="P1450">
        <v>23.009049999999998</v>
      </c>
      <c r="Q1450">
        <v>22.82386</v>
      </c>
      <c r="R1450">
        <v>21.12041</v>
      </c>
      <c r="S1450">
        <v>21.856159999999999</v>
      </c>
      <c r="T1450">
        <v>6</v>
      </c>
      <c r="U1450">
        <v>3</v>
      </c>
      <c r="V1450">
        <v>3</v>
      </c>
      <c r="W1450">
        <v>3</v>
      </c>
      <c r="X1450">
        <v>4</v>
      </c>
      <c r="Y1450">
        <v>4</v>
      </c>
      <c r="Z1450">
        <v>4</v>
      </c>
      <c r="AA1450">
        <v>2</v>
      </c>
      <c r="AB1450">
        <v>3</v>
      </c>
      <c r="AC1450">
        <v>2</v>
      </c>
      <c r="AD1450">
        <v>3</v>
      </c>
      <c r="AE1450">
        <v>4</v>
      </c>
      <c r="AF1450">
        <v>5</v>
      </c>
      <c r="AG1450">
        <v>0</v>
      </c>
      <c r="AH1450">
        <v>171.69</v>
      </c>
    </row>
    <row r="1451" spans="1:34">
      <c r="A1451" t="s">
        <v>5988</v>
      </c>
      <c r="B1451" s="5" t="str">
        <f>VLOOKUP(C1451,[1]Sheet1!$C$2:$D$4112,2,FALSE)</f>
        <v>intermediary metabolism and respiration</v>
      </c>
      <c r="C1451" t="s">
        <v>5991</v>
      </c>
      <c r="D1451" t="s">
        <v>5989</v>
      </c>
      <c r="E1451" t="s">
        <v>5990</v>
      </c>
      <c r="F1451">
        <v>24.073</v>
      </c>
      <c r="G1451">
        <v>74</v>
      </c>
      <c r="H1451">
        <v>22.023669999999999</v>
      </c>
      <c r="I1451">
        <v>23.1769</v>
      </c>
      <c r="J1451">
        <v>23.04242</v>
      </c>
      <c r="K1451">
        <v>21.578330000000001</v>
      </c>
      <c r="L1451">
        <v>22.898150000000001</v>
      </c>
      <c r="M1451">
        <v>23.36506</v>
      </c>
      <c r="N1451">
        <v>23.286439999999999</v>
      </c>
      <c r="O1451">
        <v>23.18816</v>
      </c>
      <c r="P1451">
        <v>22.983180000000001</v>
      </c>
      <c r="Q1451">
        <v>23.068560000000002</v>
      </c>
      <c r="R1451">
        <v>25.366530000000001</v>
      </c>
      <c r="S1451">
        <v>23.31962</v>
      </c>
      <c r="T1451">
        <v>9</v>
      </c>
      <c r="U1451">
        <v>4</v>
      </c>
      <c r="V1451">
        <v>3</v>
      </c>
      <c r="W1451">
        <v>5</v>
      </c>
      <c r="X1451">
        <v>4</v>
      </c>
      <c r="Y1451">
        <v>5</v>
      </c>
      <c r="Z1451">
        <v>5</v>
      </c>
      <c r="AA1451">
        <v>2</v>
      </c>
      <c r="AB1451">
        <v>3</v>
      </c>
      <c r="AC1451">
        <v>5</v>
      </c>
      <c r="AD1451">
        <v>4</v>
      </c>
      <c r="AE1451">
        <v>7</v>
      </c>
      <c r="AF1451">
        <v>5</v>
      </c>
      <c r="AG1451">
        <v>0</v>
      </c>
      <c r="AH1451">
        <v>110.34</v>
      </c>
    </row>
    <row r="1452" spans="1:34">
      <c r="A1452" t="s">
        <v>5992</v>
      </c>
      <c r="B1452" s="5" t="str">
        <f>VLOOKUP(C1452,[1]Sheet1!$C$2:$D$4112,2,FALSE)</f>
        <v>information pathways</v>
      </c>
      <c r="C1452" t="s">
        <v>5995</v>
      </c>
      <c r="D1452" t="s">
        <v>5993</v>
      </c>
      <c r="E1452" t="s">
        <v>5994</v>
      </c>
      <c r="F1452">
        <v>55.709000000000003</v>
      </c>
      <c r="G1452">
        <v>32.700000000000003</v>
      </c>
      <c r="H1452">
        <v>18.25581</v>
      </c>
      <c r="I1452">
        <v>21.569130000000001</v>
      </c>
      <c r="J1452">
        <v>18.972840000000001</v>
      </c>
      <c r="K1452">
        <v>21.90991</v>
      </c>
      <c r="L1452">
        <v>19.98732</v>
      </c>
      <c r="M1452">
        <v>21.01352</v>
      </c>
      <c r="N1452">
        <v>19.210789999999999</v>
      </c>
      <c r="O1452">
        <v>20.788119999999999</v>
      </c>
      <c r="P1452">
        <v>19.801159999999999</v>
      </c>
      <c r="Q1452">
        <v>20.823689999999999</v>
      </c>
      <c r="R1452">
        <v>20.67831</v>
      </c>
      <c r="S1452">
        <v>21.02675</v>
      </c>
      <c r="T1452">
        <v>11</v>
      </c>
      <c r="U1452">
        <v>2</v>
      </c>
      <c r="V1452">
        <v>2</v>
      </c>
      <c r="W1452">
        <v>3</v>
      </c>
      <c r="X1452">
        <v>5</v>
      </c>
      <c r="Y1452">
        <v>7</v>
      </c>
      <c r="Z1452">
        <v>3</v>
      </c>
      <c r="AA1452">
        <v>0</v>
      </c>
      <c r="AB1452">
        <v>3</v>
      </c>
      <c r="AC1452">
        <v>0</v>
      </c>
      <c r="AD1452">
        <v>3</v>
      </c>
      <c r="AE1452">
        <v>6</v>
      </c>
      <c r="AF1452">
        <v>4</v>
      </c>
      <c r="AG1452">
        <v>0</v>
      </c>
      <c r="AH1452">
        <v>25.404</v>
      </c>
    </row>
    <row r="1453" spans="1:34">
      <c r="A1453" t="s">
        <v>5996</v>
      </c>
      <c r="B1453" s="5" t="str">
        <f>VLOOKUP(C1453,[1]Sheet1!$C$2:$D$4112,2,FALSE)</f>
        <v>intermediary metabolism and respiration</v>
      </c>
      <c r="C1453" t="s">
        <v>5997</v>
      </c>
      <c r="D1453" t="s">
        <v>212</v>
      </c>
      <c r="E1453" t="s">
        <v>213</v>
      </c>
      <c r="F1453">
        <v>32.677</v>
      </c>
      <c r="G1453">
        <v>24.6</v>
      </c>
      <c r="H1453">
        <v>20.322769999999998</v>
      </c>
      <c r="I1453">
        <v>19.036950000000001</v>
      </c>
      <c r="J1453">
        <v>23.739750000000001</v>
      </c>
      <c r="K1453">
        <v>22.02665</v>
      </c>
      <c r="L1453">
        <v>17.411380000000001</v>
      </c>
      <c r="M1453">
        <v>18.425630000000002</v>
      </c>
      <c r="N1453">
        <v>20.316490000000002</v>
      </c>
      <c r="O1453">
        <v>23.172940000000001</v>
      </c>
      <c r="P1453">
        <v>19.673459999999999</v>
      </c>
      <c r="Q1453">
        <v>20.46001</v>
      </c>
      <c r="R1453">
        <v>19.902899999999999</v>
      </c>
      <c r="S1453">
        <v>19.534949999999998</v>
      </c>
      <c r="T1453">
        <v>3</v>
      </c>
      <c r="U1453">
        <v>1</v>
      </c>
      <c r="V1453">
        <v>1</v>
      </c>
      <c r="W1453">
        <v>3</v>
      </c>
      <c r="X1453">
        <v>3</v>
      </c>
      <c r="Y1453">
        <v>0</v>
      </c>
      <c r="Z1453">
        <v>2</v>
      </c>
      <c r="AA1453">
        <v>1</v>
      </c>
      <c r="AB1453">
        <v>2</v>
      </c>
      <c r="AC1453">
        <v>1</v>
      </c>
      <c r="AD1453">
        <v>2</v>
      </c>
      <c r="AE1453">
        <v>1</v>
      </c>
      <c r="AF1453">
        <v>1</v>
      </c>
      <c r="AG1453">
        <v>0</v>
      </c>
      <c r="AH1453">
        <v>13.737</v>
      </c>
    </row>
    <row r="1454" spans="1:34">
      <c r="A1454" t="s">
        <v>5998</v>
      </c>
      <c r="B1454" s="5" t="str">
        <f>VLOOKUP(C1454,[1]Sheet1!$C$2:$D$4112,2,FALSE)</f>
        <v>information pathways</v>
      </c>
      <c r="C1454" t="s">
        <v>6001</v>
      </c>
      <c r="D1454" t="s">
        <v>5999</v>
      </c>
      <c r="E1454" t="s">
        <v>6000</v>
      </c>
      <c r="F1454">
        <v>22.119</v>
      </c>
      <c r="G1454">
        <v>45.3</v>
      </c>
      <c r="H1454">
        <v>21.069400000000002</v>
      </c>
      <c r="I1454">
        <v>19.197590000000002</v>
      </c>
      <c r="J1454">
        <v>20.893039999999999</v>
      </c>
      <c r="K1454">
        <v>18.535240000000002</v>
      </c>
      <c r="L1454">
        <v>21.027830000000002</v>
      </c>
      <c r="M1454">
        <v>21.866199999999999</v>
      </c>
      <c r="N1454">
        <v>19.271380000000001</v>
      </c>
      <c r="O1454">
        <v>19.407350000000001</v>
      </c>
      <c r="P1454">
        <v>19.895330000000001</v>
      </c>
      <c r="Q1454">
        <v>19.154150000000001</v>
      </c>
      <c r="R1454">
        <v>21.904</v>
      </c>
      <c r="S1454">
        <v>19.089040000000001</v>
      </c>
      <c r="T1454">
        <v>7</v>
      </c>
      <c r="U1454">
        <v>2</v>
      </c>
      <c r="V1454">
        <v>3</v>
      </c>
      <c r="W1454">
        <v>2</v>
      </c>
      <c r="X1454">
        <v>2</v>
      </c>
      <c r="Y1454">
        <v>7</v>
      </c>
      <c r="Z1454">
        <v>3</v>
      </c>
      <c r="AA1454">
        <v>3</v>
      </c>
      <c r="AB1454">
        <v>2</v>
      </c>
      <c r="AC1454">
        <v>1</v>
      </c>
      <c r="AD1454">
        <v>2</v>
      </c>
      <c r="AE1454">
        <v>4</v>
      </c>
      <c r="AF1454">
        <v>1</v>
      </c>
      <c r="AG1454">
        <v>0</v>
      </c>
      <c r="AH1454">
        <v>49.646000000000001</v>
      </c>
    </row>
    <row r="1455" spans="1:34">
      <c r="A1455" t="s">
        <v>6002</v>
      </c>
      <c r="B1455" s="5" t="str">
        <f>VLOOKUP(C1455,[1]Sheet1!$C$2:$D$4112,2,FALSE)</f>
        <v>Conserved hypotheticals</v>
      </c>
      <c r="C1455" t="s">
        <v>6005</v>
      </c>
      <c r="D1455" t="s">
        <v>6003</v>
      </c>
      <c r="E1455" t="s">
        <v>6004</v>
      </c>
      <c r="F1455">
        <v>13.356999999999999</v>
      </c>
      <c r="G1455">
        <v>87.2</v>
      </c>
      <c r="H1455">
        <v>25.263169999999999</v>
      </c>
      <c r="I1455">
        <v>27.476839999999999</v>
      </c>
      <c r="J1455">
        <v>25.74371</v>
      </c>
      <c r="K1455">
        <v>22.594799999999999</v>
      </c>
      <c r="L1455">
        <v>28.31972</v>
      </c>
      <c r="M1455">
        <v>25.950109999999999</v>
      </c>
      <c r="N1455">
        <v>27.899889999999999</v>
      </c>
      <c r="O1455">
        <v>24.61656</v>
      </c>
      <c r="P1455">
        <v>26.942460000000001</v>
      </c>
      <c r="Q1455">
        <v>26.40033</v>
      </c>
      <c r="R1455">
        <v>27.945530000000002</v>
      </c>
      <c r="S1455">
        <v>26.88402</v>
      </c>
      <c r="T1455">
        <v>5</v>
      </c>
      <c r="U1455">
        <v>3</v>
      </c>
      <c r="V1455">
        <v>4</v>
      </c>
      <c r="W1455">
        <v>3</v>
      </c>
      <c r="X1455">
        <v>4</v>
      </c>
      <c r="Y1455">
        <v>4</v>
      </c>
      <c r="Z1455">
        <v>5</v>
      </c>
      <c r="AA1455">
        <v>3</v>
      </c>
      <c r="AB1455">
        <v>2</v>
      </c>
      <c r="AC1455">
        <v>4</v>
      </c>
      <c r="AD1455">
        <v>2</v>
      </c>
      <c r="AE1455">
        <v>5</v>
      </c>
      <c r="AF1455">
        <v>3</v>
      </c>
      <c r="AG1455">
        <v>0</v>
      </c>
      <c r="AH1455">
        <v>225.47</v>
      </c>
    </row>
    <row r="1456" spans="1:34">
      <c r="A1456" t="s">
        <v>6006</v>
      </c>
      <c r="B1456" s="5" t="str">
        <f>VLOOKUP(C1456,[1]Sheet1!$C$2:$D$4112,2,FALSE)</f>
        <v>lipid metabolism</v>
      </c>
      <c r="C1456" t="s">
        <v>6009</v>
      </c>
      <c r="D1456" t="s">
        <v>6007</v>
      </c>
      <c r="E1456" t="s">
        <v>6008</v>
      </c>
      <c r="F1456">
        <v>34.755000000000003</v>
      </c>
      <c r="G1456">
        <v>41.4</v>
      </c>
      <c r="H1456">
        <v>20.94464</v>
      </c>
      <c r="I1456">
        <v>21.04946</v>
      </c>
      <c r="J1456">
        <v>18.900110000000002</v>
      </c>
      <c r="K1456">
        <v>18.549479999999999</v>
      </c>
      <c r="L1456">
        <v>20.560300000000002</v>
      </c>
      <c r="M1456">
        <v>20.522189999999998</v>
      </c>
      <c r="N1456">
        <v>20.946639999999999</v>
      </c>
      <c r="O1456">
        <v>18.31945</v>
      </c>
      <c r="P1456">
        <v>21.046340000000001</v>
      </c>
      <c r="Q1456">
        <v>20.028580000000002</v>
      </c>
      <c r="R1456">
        <v>23.271419999999999</v>
      </c>
      <c r="S1456">
        <v>20.657530000000001</v>
      </c>
      <c r="T1456">
        <v>8</v>
      </c>
      <c r="U1456">
        <v>3</v>
      </c>
      <c r="V1456">
        <v>3</v>
      </c>
      <c r="W1456">
        <v>1</v>
      </c>
      <c r="X1456">
        <v>1</v>
      </c>
      <c r="Y1456">
        <v>7</v>
      </c>
      <c r="Z1456">
        <v>2</v>
      </c>
      <c r="AA1456">
        <v>2</v>
      </c>
      <c r="AB1456">
        <v>1</v>
      </c>
      <c r="AC1456">
        <v>3</v>
      </c>
      <c r="AD1456">
        <v>1</v>
      </c>
      <c r="AE1456">
        <v>7</v>
      </c>
      <c r="AF1456">
        <v>4</v>
      </c>
      <c r="AG1456">
        <v>0</v>
      </c>
      <c r="AH1456">
        <v>60.930999999999997</v>
      </c>
    </row>
    <row r="1457" spans="1:34">
      <c r="A1457" t="s">
        <v>6010</v>
      </c>
      <c r="B1457" s="5" t="str">
        <f>VLOOKUP(C1457,[1]Sheet1!$C$2:$D$4112,2,FALSE)</f>
        <v>intermediary metabolism and respiration</v>
      </c>
      <c r="C1457" t="s">
        <v>6013</v>
      </c>
      <c r="D1457" t="s">
        <v>6011</v>
      </c>
      <c r="E1457" t="s">
        <v>6012</v>
      </c>
      <c r="F1457">
        <v>38.009</v>
      </c>
      <c r="G1457">
        <v>22.7</v>
      </c>
      <c r="H1457">
        <v>19.739570000000001</v>
      </c>
      <c r="I1457">
        <v>19.466059999999999</v>
      </c>
      <c r="J1457">
        <v>23.468990000000002</v>
      </c>
      <c r="K1457">
        <v>22.580929999999999</v>
      </c>
      <c r="L1457">
        <v>17.162019999999998</v>
      </c>
      <c r="M1457">
        <v>21.42173</v>
      </c>
      <c r="N1457">
        <v>19.504909999999999</v>
      </c>
      <c r="O1457">
        <v>21.996759999999998</v>
      </c>
      <c r="P1457">
        <v>23.698689999999999</v>
      </c>
      <c r="Q1457">
        <v>21.945920000000001</v>
      </c>
      <c r="R1457">
        <v>18.86281</v>
      </c>
      <c r="S1457">
        <v>17.848939999999999</v>
      </c>
      <c r="T1457">
        <v>4</v>
      </c>
      <c r="U1457">
        <v>1</v>
      </c>
      <c r="V1457">
        <v>1</v>
      </c>
      <c r="W1457">
        <v>2</v>
      </c>
      <c r="X1457">
        <v>4</v>
      </c>
      <c r="Y1457">
        <v>0</v>
      </c>
      <c r="Z1457">
        <v>2</v>
      </c>
      <c r="AA1457">
        <v>1</v>
      </c>
      <c r="AB1457">
        <v>2</v>
      </c>
      <c r="AC1457">
        <v>2</v>
      </c>
      <c r="AD1457">
        <v>2</v>
      </c>
      <c r="AE1457">
        <v>0</v>
      </c>
      <c r="AF1457">
        <v>0</v>
      </c>
      <c r="AG1457">
        <v>0</v>
      </c>
      <c r="AH1457">
        <v>41.073999999999998</v>
      </c>
    </row>
    <row r="1458" spans="1:34">
      <c r="A1458" t="s">
        <v>6014</v>
      </c>
      <c r="B1458" s="5" t="str">
        <f>VLOOKUP(C1458,[1]Sheet1!$C$2:$D$4112,2,FALSE)</f>
        <v>lipid metabolism</v>
      </c>
      <c r="C1458" t="s">
        <v>6017</v>
      </c>
      <c r="D1458" t="s">
        <v>6015</v>
      </c>
      <c r="E1458" t="s">
        <v>6016</v>
      </c>
      <c r="F1458">
        <v>35.686</v>
      </c>
      <c r="G1458">
        <v>47.9</v>
      </c>
      <c r="H1458">
        <v>29.120360000000002</v>
      </c>
      <c r="I1458">
        <v>29.8721</v>
      </c>
      <c r="J1458">
        <v>28.42446</v>
      </c>
      <c r="K1458">
        <v>28.91076</v>
      </c>
      <c r="L1458">
        <v>30.052969999999998</v>
      </c>
      <c r="M1458">
        <v>29.31456</v>
      </c>
      <c r="N1458">
        <v>30.843330000000002</v>
      </c>
      <c r="O1458">
        <v>28.830079999999999</v>
      </c>
      <c r="P1458">
        <v>30.14734</v>
      </c>
      <c r="Q1458">
        <v>29.284300000000002</v>
      </c>
      <c r="R1458">
        <v>29.461960000000001</v>
      </c>
      <c r="S1458">
        <v>27.56522</v>
      </c>
      <c r="T1458">
        <v>12</v>
      </c>
      <c r="U1458">
        <v>11</v>
      </c>
      <c r="V1458">
        <v>9</v>
      </c>
      <c r="W1458">
        <v>10</v>
      </c>
      <c r="X1458">
        <v>11</v>
      </c>
      <c r="Y1458">
        <v>9</v>
      </c>
      <c r="Z1458">
        <v>11</v>
      </c>
      <c r="AA1458">
        <v>9</v>
      </c>
      <c r="AB1458">
        <v>9</v>
      </c>
      <c r="AC1458">
        <v>10</v>
      </c>
      <c r="AD1458">
        <v>9</v>
      </c>
      <c r="AE1458">
        <v>12</v>
      </c>
      <c r="AF1458">
        <v>10</v>
      </c>
      <c r="AG1458">
        <v>0</v>
      </c>
      <c r="AH1458">
        <v>323.31</v>
      </c>
    </row>
    <row r="1459" spans="1:34">
      <c r="A1459" t="s">
        <v>6018</v>
      </c>
      <c r="B1459" s="5" t="str">
        <f>VLOOKUP(C1459,[1]Sheet1!$C$2:$D$4112,2,FALSE)</f>
        <v>lipid metabolism</v>
      </c>
      <c r="C1459" t="s">
        <v>6021</v>
      </c>
      <c r="D1459" t="s">
        <v>6019</v>
      </c>
      <c r="E1459" t="s">
        <v>6020</v>
      </c>
      <c r="F1459">
        <v>52.149000000000001</v>
      </c>
      <c r="G1459">
        <v>20.100000000000001</v>
      </c>
      <c r="H1459">
        <v>22.831980000000001</v>
      </c>
      <c r="I1459">
        <v>20.962610000000002</v>
      </c>
      <c r="J1459">
        <v>23.146550000000001</v>
      </c>
      <c r="K1459">
        <v>22.37472</v>
      </c>
      <c r="L1459">
        <v>17.517969999999998</v>
      </c>
      <c r="M1459">
        <v>21.68196</v>
      </c>
      <c r="N1459">
        <v>20.34666</v>
      </c>
      <c r="O1459">
        <v>18.273399999999999</v>
      </c>
      <c r="P1459">
        <v>21.903600000000001</v>
      </c>
      <c r="Q1459">
        <v>18.956679999999999</v>
      </c>
      <c r="R1459">
        <v>19.444700000000001</v>
      </c>
      <c r="S1459">
        <v>19.081420000000001</v>
      </c>
      <c r="T1459">
        <v>4</v>
      </c>
      <c r="U1459">
        <v>1</v>
      </c>
      <c r="V1459">
        <v>1</v>
      </c>
      <c r="W1459">
        <v>3</v>
      </c>
      <c r="X1459">
        <v>4</v>
      </c>
      <c r="Y1459">
        <v>0</v>
      </c>
      <c r="Z1459">
        <v>2</v>
      </c>
      <c r="AA1459">
        <v>0</v>
      </c>
      <c r="AB1459">
        <v>1</v>
      </c>
      <c r="AC1459">
        <v>2</v>
      </c>
      <c r="AD1459">
        <v>1</v>
      </c>
      <c r="AE1459">
        <v>0</v>
      </c>
      <c r="AF1459">
        <v>0</v>
      </c>
      <c r="AG1459">
        <v>0</v>
      </c>
      <c r="AH1459">
        <v>10.16</v>
      </c>
    </row>
    <row r="1460" spans="1:34">
      <c r="A1460" t="s">
        <v>6022</v>
      </c>
      <c r="B1460" s="5" t="str">
        <f>VLOOKUP(C1460,[1]Sheet1!$C$2:$D$4112,2,FALSE)</f>
        <v>information pathways</v>
      </c>
      <c r="C1460" t="s">
        <v>6025</v>
      </c>
      <c r="D1460" t="s">
        <v>6023</v>
      </c>
      <c r="E1460" t="s">
        <v>6024</v>
      </c>
      <c r="F1460">
        <v>45.323999999999998</v>
      </c>
      <c r="G1460">
        <v>29.6</v>
      </c>
      <c r="H1460">
        <v>24.032630000000001</v>
      </c>
      <c r="I1460">
        <v>23.31935</v>
      </c>
      <c r="J1460">
        <v>23.85491</v>
      </c>
      <c r="K1460">
        <v>24.598269999999999</v>
      </c>
      <c r="L1460">
        <v>21.949349999999999</v>
      </c>
      <c r="M1460">
        <v>24.338850000000001</v>
      </c>
      <c r="N1460">
        <v>22.994759999999999</v>
      </c>
      <c r="O1460">
        <v>24.331969999999998</v>
      </c>
      <c r="P1460">
        <v>22.37218</v>
      </c>
      <c r="Q1460">
        <v>22.706720000000001</v>
      </c>
      <c r="R1460">
        <v>23.783169999999998</v>
      </c>
      <c r="S1460">
        <v>22.629429999999999</v>
      </c>
      <c r="T1460">
        <v>8</v>
      </c>
      <c r="U1460">
        <v>5</v>
      </c>
      <c r="V1460">
        <v>4</v>
      </c>
      <c r="W1460">
        <v>5</v>
      </c>
      <c r="X1460">
        <v>5</v>
      </c>
      <c r="Y1460">
        <v>5</v>
      </c>
      <c r="Z1460">
        <v>4</v>
      </c>
      <c r="AA1460">
        <v>2</v>
      </c>
      <c r="AB1460">
        <v>4</v>
      </c>
      <c r="AC1460">
        <v>4</v>
      </c>
      <c r="AD1460">
        <v>4</v>
      </c>
      <c r="AE1460">
        <v>8</v>
      </c>
      <c r="AF1460">
        <v>2</v>
      </c>
      <c r="AG1460">
        <v>0</v>
      </c>
      <c r="AH1460">
        <v>89.897000000000006</v>
      </c>
    </row>
    <row r="1461" spans="1:34">
      <c r="A1461" t="s">
        <v>6026</v>
      </c>
      <c r="B1461" s="5" t="str">
        <f>VLOOKUP(C1461,[1]Sheet1!$C$2:$D$4112,2,FALSE)</f>
        <v>Regulatory proteins</v>
      </c>
      <c r="C1461" t="s">
        <v>6029</v>
      </c>
      <c r="D1461" t="s">
        <v>6027</v>
      </c>
      <c r="E1461" t="s">
        <v>6028</v>
      </c>
      <c r="F1461">
        <v>16.234999999999999</v>
      </c>
      <c r="G1461">
        <v>55.4</v>
      </c>
      <c r="H1461">
        <v>24.366599999999998</v>
      </c>
      <c r="I1461">
        <v>22.815049999999999</v>
      </c>
      <c r="J1461">
        <v>24.63129</v>
      </c>
      <c r="K1461">
        <v>24.154990000000002</v>
      </c>
      <c r="L1461">
        <v>18.82619</v>
      </c>
      <c r="M1461">
        <v>25.674330000000001</v>
      </c>
      <c r="N1461">
        <v>22.599550000000001</v>
      </c>
      <c r="O1461">
        <v>24.154450000000001</v>
      </c>
      <c r="P1461">
        <v>23.451609999999999</v>
      </c>
      <c r="Q1461">
        <v>23.989799999999999</v>
      </c>
      <c r="R1461">
        <v>23.132259999999999</v>
      </c>
      <c r="S1461">
        <v>22.552810000000001</v>
      </c>
      <c r="T1461">
        <v>6</v>
      </c>
      <c r="U1461">
        <v>3</v>
      </c>
      <c r="V1461">
        <v>2</v>
      </c>
      <c r="W1461">
        <v>3</v>
      </c>
      <c r="X1461">
        <v>3</v>
      </c>
      <c r="Y1461">
        <v>5</v>
      </c>
      <c r="Z1461">
        <v>3</v>
      </c>
      <c r="AA1461">
        <v>2</v>
      </c>
      <c r="AB1461">
        <v>3</v>
      </c>
      <c r="AC1461">
        <v>2</v>
      </c>
      <c r="AD1461">
        <v>2</v>
      </c>
      <c r="AE1461">
        <v>4</v>
      </c>
      <c r="AF1461">
        <v>3</v>
      </c>
      <c r="AG1461">
        <v>0</v>
      </c>
      <c r="AH1461">
        <v>99.213999999999999</v>
      </c>
    </row>
    <row r="1462" spans="1:34">
      <c r="A1462" t="s">
        <v>6030</v>
      </c>
      <c r="B1462" s="5" t="str">
        <f>VLOOKUP(C1462,[1]Sheet1!$C$2:$D$4112,2,FALSE)</f>
        <v>Conserved hypotheticals</v>
      </c>
      <c r="C1462" t="s">
        <v>6032</v>
      </c>
      <c r="D1462" t="s">
        <v>6031</v>
      </c>
      <c r="F1462">
        <v>4.8282999999999996</v>
      </c>
      <c r="G1462">
        <v>59.5</v>
      </c>
      <c r="H1462">
        <v>20.56897</v>
      </c>
      <c r="I1462">
        <v>20.596050000000002</v>
      </c>
      <c r="J1462">
        <v>18.216380000000001</v>
      </c>
      <c r="K1462">
        <v>19.615100000000002</v>
      </c>
      <c r="L1462">
        <v>17.605519999999999</v>
      </c>
      <c r="M1462">
        <v>19.826460000000001</v>
      </c>
      <c r="N1462">
        <v>22.362680000000001</v>
      </c>
      <c r="O1462">
        <v>20.5063</v>
      </c>
      <c r="P1462">
        <v>20.58334</v>
      </c>
      <c r="Q1462">
        <v>19.805510000000002</v>
      </c>
      <c r="R1462">
        <v>22.601890000000001</v>
      </c>
      <c r="S1462">
        <v>19.532119999999999</v>
      </c>
      <c r="T1462">
        <v>2</v>
      </c>
      <c r="U1462">
        <v>1</v>
      </c>
      <c r="V1462">
        <v>2</v>
      </c>
      <c r="W1462">
        <v>1</v>
      </c>
      <c r="X1462">
        <v>1</v>
      </c>
      <c r="Y1462">
        <v>1</v>
      </c>
      <c r="Z1462">
        <v>1</v>
      </c>
      <c r="AA1462">
        <v>2</v>
      </c>
      <c r="AB1462">
        <v>2</v>
      </c>
      <c r="AC1462">
        <v>2</v>
      </c>
      <c r="AD1462">
        <v>1</v>
      </c>
      <c r="AE1462">
        <v>2</v>
      </c>
      <c r="AF1462">
        <v>1</v>
      </c>
      <c r="AG1462">
        <v>0</v>
      </c>
      <c r="AH1462">
        <v>8.2871000000000006</v>
      </c>
    </row>
    <row r="1463" spans="1:34">
      <c r="A1463" t="s">
        <v>6033</v>
      </c>
      <c r="B1463" s="5" t="s">
        <v>1366</v>
      </c>
      <c r="C1463" t="s">
        <v>6035</v>
      </c>
      <c r="D1463" t="s">
        <v>6034</v>
      </c>
      <c r="F1463">
        <v>6.9728000000000003</v>
      </c>
      <c r="G1463">
        <v>60.9</v>
      </c>
      <c r="H1463">
        <v>19.143160000000002</v>
      </c>
      <c r="I1463">
        <v>20.739450000000001</v>
      </c>
      <c r="J1463">
        <v>19.83934</v>
      </c>
      <c r="K1463">
        <v>19.482209999999998</v>
      </c>
      <c r="L1463">
        <v>19.848400000000002</v>
      </c>
      <c r="M1463">
        <v>17.805109999999999</v>
      </c>
      <c r="N1463">
        <v>19.478619999999999</v>
      </c>
      <c r="O1463">
        <v>19.018889999999999</v>
      </c>
      <c r="P1463">
        <v>20.102509999999999</v>
      </c>
      <c r="Q1463">
        <v>20.759319999999999</v>
      </c>
      <c r="R1463">
        <v>17.20534</v>
      </c>
      <c r="S1463">
        <v>18.444759999999999</v>
      </c>
      <c r="T1463">
        <v>3</v>
      </c>
      <c r="U1463">
        <v>2</v>
      </c>
      <c r="V1463">
        <v>1</v>
      </c>
      <c r="W1463">
        <v>1</v>
      </c>
      <c r="X1463">
        <v>0</v>
      </c>
      <c r="Y1463">
        <v>3</v>
      </c>
      <c r="Z1463">
        <v>1</v>
      </c>
      <c r="AA1463">
        <v>1</v>
      </c>
      <c r="AB1463">
        <v>0</v>
      </c>
      <c r="AC1463">
        <v>1</v>
      </c>
      <c r="AD1463">
        <v>0</v>
      </c>
      <c r="AE1463">
        <v>2</v>
      </c>
      <c r="AF1463">
        <v>2</v>
      </c>
      <c r="AG1463">
        <v>0</v>
      </c>
      <c r="AH1463">
        <v>42.615000000000002</v>
      </c>
    </row>
    <row r="1464" spans="1:34">
      <c r="A1464" t="s">
        <v>6036</v>
      </c>
      <c r="B1464" s="5" t="str">
        <f>VLOOKUP(C1464,[1]Sheet1!$C$2:$D$4112,2,FALSE)</f>
        <v>Conserved hypotheticals</v>
      </c>
      <c r="C1464" t="s">
        <v>6038</v>
      </c>
      <c r="D1464" t="s">
        <v>6037</v>
      </c>
      <c r="F1464">
        <v>8.5076999999999998</v>
      </c>
      <c r="G1464">
        <v>50</v>
      </c>
      <c r="H1464">
        <v>22.217030000000001</v>
      </c>
      <c r="I1464">
        <v>20.16056</v>
      </c>
      <c r="J1464">
        <v>22.028230000000001</v>
      </c>
      <c r="K1464">
        <v>21.855779999999999</v>
      </c>
      <c r="L1464">
        <v>26.172470000000001</v>
      </c>
      <c r="M1464">
        <v>21.584119999999999</v>
      </c>
      <c r="N1464">
        <v>20.410399999999999</v>
      </c>
      <c r="O1464">
        <v>20.607849999999999</v>
      </c>
      <c r="P1464">
        <v>20.19584</v>
      </c>
      <c r="Q1464">
        <v>19.6204</v>
      </c>
      <c r="R1464">
        <v>21.247140000000002</v>
      </c>
      <c r="S1464">
        <v>18.22972</v>
      </c>
      <c r="T1464">
        <v>3</v>
      </c>
      <c r="U1464">
        <v>3</v>
      </c>
      <c r="V1464">
        <v>1</v>
      </c>
      <c r="W1464">
        <v>3</v>
      </c>
      <c r="X1464">
        <v>2</v>
      </c>
      <c r="Y1464">
        <v>3</v>
      </c>
      <c r="Z1464">
        <v>3</v>
      </c>
      <c r="AA1464">
        <v>1</v>
      </c>
      <c r="AB1464">
        <v>1</v>
      </c>
      <c r="AC1464">
        <v>1</v>
      </c>
      <c r="AD1464">
        <v>1</v>
      </c>
      <c r="AE1464">
        <v>3</v>
      </c>
      <c r="AF1464">
        <v>1</v>
      </c>
      <c r="AG1464">
        <v>0</v>
      </c>
      <c r="AH1464">
        <v>109.42</v>
      </c>
    </row>
    <row r="1465" spans="1:34">
      <c r="A1465" t="s">
        <v>6039</v>
      </c>
      <c r="B1465" s="5" t="str">
        <f>VLOOKUP(C1465,[1]Sheet1!$C$2:$D$4112,2,FALSE)</f>
        <v>Conserved hypotheticals</v>
      </c>
      <c r="C1465" t="s">
        <v>6041</v>
      </c>
      <c r="D1465" t="s">
        <v>6040</v>
      </c>
      <c r="F1465">
        <v>13.975</v>
      </c>
      <c r="G1465">
        <v>46.8</v>
      </c>
      <c r="H1465">
        <v>19.69061</v>
      </c>
      <c r="I1465">
        <v>18.06775</v>
      </c>
      <c r="J1465">
        <v>18.81447</v>
      </c>
      <c r="K1465">
        <v>19.48293</v>
      </c>
      <c r="L1465">
        <v>22.710809999999999</v>
      </c>
      <c r="M1465">
        <v>18.75909</v>
      </c>
      <c r="N1465">
        <v>20.115020000000001</v>
      </c>
      <c r="O1465">
        <v>19.44876</v>
      </c>
      <c r="P1465">
        <v>19.52638</v>
      </c>
      <c r="Q1465">
        <v>19.43139</v>
      </c>
      <c r="R1465">
        <v>20.899989999999999</v>
      </c>
      <c r="S1465">
        <v>20.673919999999999</v>
      </c>
      <c r="T1465">
        <v>6</v>
      </c>
      <c r="U1465">
        <v>2</v>
      </c>
      <c r="V1465">
        <v>1</v>
      </c>
      <c r="W1465">
        <v>3</v>
      </c>
      <c r="X1465">
        <v>1</v>
      </c>
      <c r="Y1465">
        <v>6</v>
      </c>
      <c r="Z1465">
        <v>2</v>
      </c>
      <c r="AA1465">
        <v>2</v>
      </c>
      <c r="AB1465">
        <v>1</v>
      </c>
      <c r="AC1465">
        <v>2</v>
      </c>
      <c r="AD1465">
        <v>1</v>
      </c>
      <c r="AE1465">
        <v>5</v>
      </c>
      <c r="AF1465">
        <v>2</v>
      </c>
      <c r="AG1465">
        <v>0</v>
      </c>
      <c r="AH1465">
        <v>20.134</v>
      </c>
    </row>
    <row r="1466" spans="1:34">
      <c r="A1466" t="s">
        <v>6042</v>
      </c>
      <c r="B1466" s="5" t="str">
        <f>VLOOKUP(C1466,[1]Sheet1!$C$2:$D$4112,2,FALSE)</f>
        <v>Conserved hypotheticals</v>
      </c>
      <c r="C1466" t="s">
        <v>6043</v>
      </c>
      <c r="D1466" t="s">
        <v>294</v>
      </c>
      <c r="F1466">
        <v>11.727</v>
      </c>
      <c r="G1466">
        <v>60</v>
      </c>
      <c r="H1466">
        <v>18.908760000000001</v>
      </c>
      <c r="I1466">
        <v>19.560400000000001</v>
      </c>
      <c r="J1466">
        <v>23.708200000000001</v>
      </c>
      <c r="K1466">
        <v>18.544840000000001</v>
      </c>
      <c r="L1466">
        <v>21.951450000000001</v>
      </c>
      <c r="M1466">
        <v>23.177610000000001</v>
      </c>
      <c r="N1466">
        <v>24.129200000000001</v>
      </c>
      <c r="O1466">
        <v>19.11497</v>
      </c>
      <c r="P1466">
        <v>19.316859999999998</v>
      </c>
      <c r="Q1466">
        <v>22.833159999999999</v>
      </c>
      <c r="R1466">
        <v>17.899760000000001</v>
      </c>
      <c r="S1466">
        <v>18.308949999999999</v>
      </c>
      <c r="T1466">
        <v>2</v>
      </c>
      <c r="U1466">
        <v>0</v>
      </c>
      <c r="V1466">
        <v>0</v>
      </c>
      <c r="W1466">
        <v>1</v>
      </c>
      <c r="X1466">
        <v>2</v>
      </c>
      <c r="Y1466">
        <v>1</v>
      </c>
      <c r="Z1466">
        <v>2</v>
      </c>
      <c r="AA1466">
        <v>1</v>
      </c>
      <c r="AB1466">
        <v>0</v>
      </c>
      <c r="AC1466">
        <v>1</v>
      </c>
      <c r="AD1466">
        <v>2</v>
      </c>
      <c r="AE1466">
        <v>1</v>
      </c>
      <c r="AF1466">
        <v>0</v>
      </c>
      <c r="AG1466">
        <v>0</v>
      </c>
      <c r="AH1466">
        <v>17.908000000000001</v>
      </c>
    </row>
    <row r="1467" spans="1:34">
      <c r="A1467" t="s">
        <v>6044</v>
      </c>
      <c r="B1467" s="5" t="s">
        <v>2971</v>
      </c>
      <c r="C1467" t="s">
        <v>6046</v>
      </c>
      <c r="D1467" t="s">
        <v>6045</v>
      </c>
      <c r="F1467">
        <v>7.5713999999999997</v>
      </c>
      <c r="G1467">
        <v>82.6</v>
      </c>
      <c r="H1467">
        <v>20.823530000000002</v>
      </c>
      <c r="I1467">
        <v>20.405200000000001</v>
      </c>
      <c r="J1467">
        <v>20.457239999999999</v>
      </c>
      <c r="K1467">
        <v>18.90645</v>
      </c>
      <c r="L1467">
        <v>20.916920000000001</v>
      </c>
      <c r="M1467">
        <v>19.708030000000001</v>
      </c>
      <c r="N1467">
        <v>19.4969</v>
      </c>
      <c r="O1467">
        <v>19.49906</v>
      </c>
      <c r="P1467">
        <v>19.66779</v>
      </c>
      <c r="Q1467">
        <v>19.518989999999999</v>
      </c>
      <c r="R1467">
        <v>21.252050000000001</v>
      </c>
      <c r="S1467">
        <v>20.278549999999999</v>
      </c>
      <c r="T1467">
        <v>3</v>
      </c>
      <c r="U1467">
        <v>3</v>
      </c>
      <c r="V1467">
        <v>1</v>
      </c>
      <c r="W1467">
        <v>3</v>
      </c>
      <c r="X1467">
        <v>1</v>
      </c>
      <c r="Y1467">
        <v>3</v>
      </c>
      <c r="Z1467">
        <v>3</v>
      </c>
      <c r="AA1467">
        <v>1</v>
      </c>
      <c r="AB1467">
        <v>1</v>
      </c>
      <c r="AC1467">
        <v>1</v>
      </c>
      <c r="AD1467">
        <v>1</v>
      </c>
      <c r="AE1467">
        <v>3</v>
      </c>
      <c r="AF1467">
        <v>1</v>
      </c>
      <c r="AG1467">
        <v>0</v>
      </c>
      <c r="AH1467">
        <v>19.047999999999998</v>
      </c>
    </row>
    <row r="1468" spans="1:34">
      <c r="A1468" t="s">
        <v>6047</v>
      </c>
      <c r="B1468" s="5" t="str">
        <f>VLOOKUP(C1468,[1]Sheet1!$C$2:$D$4112,2,FALSE)</f>
        <v>intermediary metabolism and respiration</v>
      </c>
      <c r="C1468" t="s">
        <v>6050</v>
      </c>
      <c r="D1468" t="s">
        <v>6048</v>
      </c>
      <c r="E1468" t="s">
        <v>6049</v>
      </c>
      <c r="F1468">
        <v>27.867999999999999</v>
      </c>
      <c r="G1468">
        <v>34.5</v>
      </c>
      <c r="H1468">
        <v>19.600940000000001</v>
      </c>
      <c r="I1468">
        <v>19.775829999999999</v>
      </c>
      <c r="J1468">
        <v>20.794160000000002</v>
      </c>
      <c r="K1468">
        <v>22.927140000000001</v>
      </c>
      <c r="L1468">
        <v>19.310009999999998</v>
      </c>
      <c r="M1468">
        <v>21.53379</v>
      </c>
      <c r="N1468">
        <v>20.64969</v>
      </c>
      <c r="O1468">
        <v>22.201409999999999</v>
      </c>
      <c r="P1468">
        <v>20.810179999999999</v>
      </c>
      <c r="Q1468">
        <v>21.824310000000001</v>
      </c>
      <c r="R1468">
        <v>20.90889</v>
      </c>
      <c r="S1468">
        <v>20.948419999999999</v>
      </c>
      <c r="T1468">
        <v>6</v>
      </c>
      <c r="U1468">
        <v>3</v>
      </c>
      <c r="V1468">
        <v>3</v>
      </c>
      <c r="W1468">
        <v>3</v>
      </c>
      <c r="X1468">
        <v>4</v>
      </c>
      <c r="Y1468">
        <v>4</v>
      </c>
      <c r="Z1468">
        <v>4</v>
      </c>
      <c r="AA1468">
        <v>1</v>
      </c>
      <c r="AB1468">
        <v>4</v>
      </c>
      <c r="AC1468">
        <v>3</v>
      </c>
      <c r="AD1468">
        <v>4</v>
      </c>
      <c r="AE1468">
        <v>4</v>
      </c>
      <c r="AF1468">
        <v>3</v>
      </c>
      <c r="AG1468">
        <v>0</v>
      </c>
      <c r="AH1468">
        <v>21.103000000000002</v>
      </c>
    </row>
    <row r="1469" spans="1:34">
      <c r="A1469" t="s">
        <v>6051</v>
      </c>
      <c r="B1469" s="5" t="str">
        <f>VLOOKUP(C1469,[1]Sheet1!$C$2:$D$4112,2,FALSE)</f>
        <v>cell wall and cell processes</v>
      </c>
      <c r="C1469" t="s">
        <v>6054</v>
      </c>
      <c r="D1469" t="s">
        <v>6052</v>
      </c>
      <c r="E1469" t="s">
        <v>6053</v>
      </c>
      <c r="F1469">
        <v>25.727</v>
      </c>
      <c r="G1469">
        <v>62.6</v>
      </c>
      <c r="H1469">
        <v>22.1922</v>
      </c>
      <c r="I1469">
        <v>23.593889999999998</v>
      </c>
      <c r="J1469">
        <v>23.24934</v>
      </c>
      <c r="K1469">
        <v>22.310659999999999</v>
      </c>
      <c r="L1469">
        <v>23.681319999999999</v>
      </c>
      <c r="M1469">
        <v>23.034759999999999</v>
      </c>
      <c r="N1469">
        <v>23.67971</v>
      </c>
      <c r="O1469">
        <v>22.496220000000001</v>
      </c>
      <c r="P1469">
        <v>22.418389999999999</v>
      </c>
      <c r="Q1469">
        <v>22.747489999999999</v>
      </c>
      <c r="R1469">
        <v>23.360520000000001</v>
      </c>
      <c r="S1469">
        <v>23.94548</v>
      </c>
      <c r="T1469">
        <v>11</v>
      </c>
      <c r="U1469">
        <v>5</v>
      </c>
      <c r="V1469">
        <v>3</v>
      </c>
      <c r="W1469">
        <v>7</v>
      </c>
      <c r="X1469">
        <v>4</v>
      </c>
      <c r="Y1469">
        <v>7</v>
      </c>
      <c r="Z1469">
        <v>3</v>
      </c>
      <c r="AA1469">
        <v>2</v>
      </c>
      <c r="AB1469">
        <v>4</v>
      </c>
      <c r="AC1469">
        <v>5</v>
      </c>
      <c r="AD1469">
        <v>2</v>
      </c>
      <c r="AE1469">
        <v>9</v>
      </c>
      <c r="AF1469">
        <v>7</v>
      </c>
      <c r="AG1469">
        <v>0</v>
      </c>
      <c r="AH1469">
        <v>38.063000000000002</v>
      </c>
    </row>
    <row r="1470" spans="1:34">
      <c r="A1470" t="s">
        <v>6055</v>
      </c>
      <c r="B1470" s="5" t="str">
        <f>VLOOKUP(C1470,[1]Sheet1!$C$2:$D$4112,2,FALSE)</f>
        <v>intermediary metabolism and respiration</v>
      </c>
      <c r="C1470" t="s">
        <v>6058</v>
      </c>
      <c r="D1470" t="s">
        <v>6056</v>
      </c>
      <c r="E1470" t="s">
        <v>6057</v>
      </c>
      <c r="F1470">
        <v>50.841999999999999</v>
      </c>
      <c r="G1470">
        <v>52.8</v>
      </c>
      <c r="H1470">
        <v>24.796890000000001</v>
      </c>
      <c r="I1470">
        <v>24.010860000000001</v>
      </c>
      <c r="J1470">
        <v>24.672329999999999</v>
      </c>
      <c r="K1470">
        <v>23.98893</v>
      </c>
      <c r="L1470">
        <v>22.160969999999999</v>
      </c>
      <c r="M1470">
        <v>24.031199999999998</v>
      </c>
      <c r="N1470">
        <v>24.499300000000002</v>
      </c>
      <c r="O1470">
        <v>24.207540000000002</v>
      </c>
      <c r="P1470">
        <v>24.712510000000002</v>
      </c>
      <c r="Q1470">
        <v>24.442209999999999</v>
      </c>
      <c r="R1470">
        <v>23.295300000000001</v>
      </c>
      <c r="S1470">
        <v>22.75403</v>
      </c>
      <c r="T1470">
        <v>15</v>
      </c>
      <c r="U1470">
        <v>7</v>
      </c>
      <c r="V1470">
        <v>6</v>
      </c>
      <c r="W1470">
        <v>7</v>
      </c>
      <c r="X1470">
        <v>9</v>
      </c>
      <c r="Y1470">
        <v>6</v>
      </c>
      <c r="Z1470">
        <v>8</v>
      </c>
      <c r="AA1470">
        <v>6</v>
      </c>
      <c r="AB1470">
        <v>8</v>
      </c>
      <c r="AC1470">
        <v>7</v>
      </c>
      <c r="AD1470">
        <v>7</v>
      </c>
      <c r="AE1470">
        <v>10</v>
      </c>
      <c r="AF1470">
        <v>6</v>
      </c>
      <c r="AG1470">
        <v>0</v>
      </c>
      <c r="AH1470">
        <v>79.918999999999997</v>
      </c>
    </row>
    <row r="1471" spans="1:34">
      <c r="A1471" t="s">
        <v>6059</v>
      </c>
      <c r="B1471" s="5" t="s">
        <v>2003</v>
      </c>
      <c r="C1471" t="s">
        <v>6062</v>
      </c>
      <c r="D1471" t="s">
        <v>6060</v>
      </c>
      <c r="E1471" t="s">
        <v>6061</v>
      </c>
      <c r="F1471">
        <v>22.530999999999999</v>
      </c>
      <c r="G1471">
        <v>31.2</v>
      </c>
      <c r="H1471">
        <v>24.365200000000002</v>
      </c>
      <c r="I1471">
        <v>22.340579999999999</v>
      </c>
      <c r="J1471">
        <v>24.73293</v>
      </c>
      <c r="K1471">
        <v>23.822500000000002</v>
      </c>
      <c r="L1471">
        <v>19.247620000000001</v>
      </c>
      <c r="M1471">
        <v>23.03219</v>
      </c>
      <c r="N1471">
        <v>22.342420000000001</v>
      </c>
      <c r="O1471">
        <v>23.14049</v>
      </c>
      <c r="P1471">
        <v>23.913150000000002</v>
      </c>
      <c r="Q1471">
        <v>23.126729999999998</v>
      </c>
      <c r="R1471">
        <v>22.040590000000002</v>
      </c>
      <c r="S1471">
        <v>22.377800000000001</v>
      </c>
      <c r="T1471">
        <v>4</v>
      </c>
      <c r="U1471">
        <v>3</v>
      </c>
      <c r="V1471">
        <v>2</v>
      </c>
      <c r="W1471">
        <v>3</v>
      </c>
      <c r="X1471">
        <v>4</v>
      </c>
      <c r="Y1471">
        <v>1</v>
      </c>
      <c r="Z1471">
        <v>3</v>
      </c>
      <c r="AA1471">
        <v>3</v>
      </c>
      <c r="AB1471">
        <v>3</v>
      </c>
      <c r="AC1471">
        <v>2</v>
      </c>
      <c r="AD1471">
        <v>2</v>
      </c>
      <c r="AE1471">
        <v>3</v>
      </c>
      <c r="AF1471">
        <v>1</v>
      </c>
      <c r="AG1471">
        <v>0</v>
      </c>
      <c r="AH1471">
        <v>53.716000000000001</v>
      </c>
    </row>
    <row r="1472" spans="1:34">
      <c r="A1472" t="s">
        <v>6063</v>
      </c>
      <c r="B1472" s="5" t="str">
        <f>VLOOKUP(C1472,[1]Sheet1!$C$2:$D$4112,2,FALSE)</f>
        <v>lipid metabolism</v>
      </c>
      <c r="C1472" t="s">
        <v>6065</v>
      </c>
      <c r="D1472" t="s">
        <v>6064</v>
      </c>
      <c r="F1472">
        <v>47.598999999999997</v>
      </c>
      <c r="G1472">
        <v>49.6</v>
      </c>
      <c r="H1472">
        <v>28.219740000000002</v>
      </c>
      <c r="I1472">
        <v>26.11908</v>
      </c>
      <c r="J1472">
        <v>28.31963</v>
      </c>
      <c r="K1472">
        <v>27.162600000000001</v>
      </c>
      <c r="L1472">
        <v>17.79439</v>
      </c>
      <c r="M1472">
        <v>27.25827</v>
      </c>
      <c r="N1472">
        <v>27.691120000000002</v>
      </c>
      <c r="O1472">
        <v>26.67896</v>
      </c>
      <c r="P1472">
        <v>28.419090000000001</v>
      </c>
      <c r="Q1472">
        <v>27.101289999999999</v>
      </c>
      <c r="R1472">
        <v>25.060479999999998</v>
      </c>
      <c r="S1472">
        <v>24.390609999999999</v>
      </c>
      <c r="T1472">
        <v>1</v>
      </c>
      <c r="U1472">
        <v>1</v>
      </c>
      <c r="V1472">
        <v>1</v>
      </c>
      <c r="W1472">
        <v>1</v>
      </c>
      <c r="X1472">
        <v>1</v>
      </c>
      <c r="Y1472">
        <v>1</v>
      </c>
      <c r="Z1472">
        <v>1</v>
      </c>
      <c r="AA1472">
        <v>1</v>
      </c>
      <c r="AB1472">
        <v>1</v>
      </c>
      <c r="AC1472">
        <v>1</v>
      </c>
      <c r="AD1472">
        <v>1</v>
      </c>
      <c r="AE1472">
        <v>1</v>
      </c>
      <c r="AF1472">
        <v>1</v>
      </c>
      <c r="AG1472">
        <v>0</v>
      </c>
      <c r="AH1472">
        <v>155.81</v>
      </c>
    </row>
    <row r="1473" spans="1:34">
      <c r="A1473" t="s">
        <v>6066</v>
      </c>
      <c r="B1473" s="5" t="str">
        <f>VLOOKUP(C1473,[1]Sheet1!$C$2:$D$4112,2,FALSE)</f>
        <v>virulence, detoxification and adaptation</v>
      </c>
      <c r="C1473" t="s">
        <v>6068</v>
      </c>
      <c r="D1473" t="s">
        <v>6067</v>
      </c>
      <c r="F1473">
        <v>14.234999999999999</v>
      </c>
      <c r="G1473">
        <v>22.8</v>
      </c>
      <c r="H1473">
        <v>21.325040000000001</v>
      </c>
      <c r="I1473">
        <v>22.829560000000001</v>
      </c>
      <c r="J1473">
        <v>21.772379999999998</v>
      </c>
      <c r="K1473">
        <v>21.654820000000001</v>
      </c>
      <c r="L1473">
        <v>18.81972</v>
      </c>
      <c r="M1473">
        <v>22.878489999999999</v>
      </c>
      <c r="N1473">
        <v>23.52731</v>
      </c>
      <c r="O1473">
        <v>21.95383</v>
      </c>
      <c r="P1473">
        <v>22.394010000000002</v>
      </c>
      <c r="Q1473">
        <v>22.482990000000001</v>
      </c>
      <c r="R1473">
        <v>21.89049</v>
      </c>
      <c r="S1473">
        <v>17.158909999999999</v>
      </c>
      <c r="T1473">
        <v>2</v>
      </c>
      <c r="U1473">
        <v>1</v>
      </c>
      <c r="V1473">
        <v>1</v>
      </c>
      <c r="W1473">
        <v>1</v>
      </c>
      <c r="X1473">
        <v>1</v>
      </c>
      <c r="Y1473">
        <v>1</v>
      </c>
      <c r="Z1473">
        <v>2</v>
      </c>
      <c r="AA1473">
        <v>1</v>
      </c>
      <c r="AB1473">
        <v>2</v>
      </c>
      <c r="AC1473">
        <v>1</v>
      </c>
      <c r="AD1473">
        <v>1</v>
      </c>
      <c r="AE1473">
        <v>1</v>
      </c>
      <c r="AF1473">
        <v>0</v>
      </c>
      <c r="AG1473">
        <v>0</v>
      </c>
      <c r="AH1473">
        <v>32.094000000000001</v>
      </c>
    </row>
    <row r="1474" spans="1:34">
      <c r="A1474" t="s">
        <v>6069</v>
      </c>
      <c r="B1474" s="5" t="s">
        <v>2003</v>
      </c>
      <c r="C1474" t="s">
        <v>6071</v>
      </c>
      <c r="D1474" t="s">
        <v>6070</v>
      </c>
      <c r="F1474">
        <v>5.9726999999999997</v>
      </c>
      <c r="G1474">
        <v>76.400000000000006</v>
      </c>
      <c r="H1474">
        <v>21.277650000000001</v>
      </c>
      <c r="I1474">
        <v>23.831900000000001</v>
      </c>
      <c r="J1474">
        <v>18.66207</v>
      </c>
      <c r="K1474">
        <v>21.363029999999998</v>
      </c>
      <c r="L1474">
        <v>17.00329</v>
      </c>
      <c r="M1474">
        <v>21.70054</v>
      </c>
      <c r="N1474">
        <v>19.000070000000001</v>
      </c>
      <c r="O1474">
        <v>23.079820000000002</v>
      </c>
      <c r="P1474">
        <v>19.123259999999998</v>
      </c>
      <c r="Q1474">
        <v>23.598780000000001</v>
      </c>
      <c r="R1474">
        <v>23.245249999999999</v>
      </c>
      <c r="S1474">
        <v>21.471450000000001</v>
      </c>
      <c r="T1474">
        <v>2</v>
      </c>
      <c r="U1474">
        <v>2</v>
      </c>
      <c r="V1474">
        <v>2</v>
      </c>
      <c r="W1474">
        <v>1</v>
      </c>
      <c r="X1474">
        <v>1</v>
      </c>
      <c r="Y1474">
        <v>1</v>
      </c>
      <c r="Z1474">
        <v>1</v>
      </c>
      <c r="AA1474">
        <v>1</v>
      </c>
      <c r="AB1474">
        <v>1</v>
      </c>
      <c r="AC1474">
        <v>1</v>
      </c>
      <c r="AD1474">
        <v>1</v>
      </c>
      <c r="AE1474">
        <v>2</v>
      </c>
      <c r="AF1474">
        <v>2</v>
      </c>
      <c r="AG1474">
        <v>0</v>
      </c>
      <c r="AH1474">
        <v>39.572000000000003</v>
      </c>
    </row>
    <row r="1475" spans="1:34">
      <c r="A1475" t="s">
        <v>6072</v>
      </c>
      <c r="B1475" s="5" t="s">
        <v>6075</v>
      </c>
      <c r="C1475" t="s">
        <v>6074</v>
      </c>
      <c r="D1475" t="s">
        <v>6073</v>
      </c>
      <c r="F1475">
        <v>7.11</v>
      </c>
      <c r="G1475">
        <v>27.7</v>
      </c>
      <c r="H1475">
        <v>19.7165</v>
      </c>
      <c r="I1475">
        <v>18.600470000000001</v>
      </c>
      <c r="J1475">
        <v>17.925750000000001</v>
      </c>
      <c r="K1475">
        <v>19.020379999999999</v>
      </c>
      <c r="L1475">
        <v>17.988209999999999</v>
      </c>
      <c r="M1475">
        <v>18.967230000000001</v>
      </c>
      <c r="N1475">
        <v>19.048369999999998</v>
      </c>
      <c r="O1475">
        <v>19.211980000000001</v>
      </c>
      <c r="P1475">
        <v>19.056650000000001</v>
      </c>
      <c r="Q1475">
        <v>18.654240000000001</v>
      </c>
      <c r="R1475">
        <v>21.207529999999998</v>
      </c>
      <c r="S1475">
        <v>18.782640000000001</v>
      </c>
      <c r="T1475">
        <v>1</v>
      </c>
      <c r="U1475">
        <v>1</v>
      </c>
      <c r="V1475">
        <v>0</v>
      </c>
      <c r="W1475">
        <v>1</v>
      </c>
      <c r="X1475">
        <v>0</v>
      </c>
      <c r="Y1475">
        <v>1</v>
      </c>
      <c r="Z1475">
        <v>0</v>
      </c>
      <c r="AA1475">
        <v>0</v>
      </c>
      <c r="AB1475">
        <v>0</v>
      </c>
      <c r="AC1475">
        <v>0</v>
      </c>
      <c r="AD1475">
        <v>0</v>
      </c>
      <c r="AE1475">
        <v>1</v>
      </c>
      <c r="AF1475">
        <v>1</v>
      </c>
      <c r="AG1475">
        <v>0</v>
      </c>
      <c r="AH1475">
        <v>21.634</v>
      </c>
    </row>
    <row r="1476" spans="1:34">
      <c r="A1476" t="s">
        <v>6076</v>
      </c>
      <c r="B1476" s="5" t="str">
        <f>VLOOKUP(C1476,[1]Sheet1!$C$2:$D$4112,2,FALSE)</f>
        <v>cell wall and cell processes</v>
      </c>
      <c r="C1476" t="s">
        <v>6079</v>
      </c>
      <c r="D1476" t="s">
        <v>6077</v>
      </c>
      <c r="E1476" t="s">
        <v>6078</v>
      </c>
      <c r="F1476">
        <v>85.968000000000004</v>
      </c>
      <c r="G1476">
        <v>22.7</v>
      </c>
      <c r="H1476">
        <v>24.070789999999999</v>
      </c>
      <c r="I1476">
        <v>22.733779999999999</v>
      </c>
      <c r="J1476">
        <v>24.948820000000001</v>
      </c>
      <c r="K1476">
        <v>23.99014</v>
      </c>
      <c r="L1476">
        <v>21.211220000000001</v>
      </c>
      <c r="M1476">
        <v>23.45626</v>
      </c>
      <c r="N1476">
        <v>22.575959999999998</v>
      </c>
      <c r="O1476">
        <v>23.661560000000001</v>
      </c>
      <c r="P1476">
        <v>23.797689999999999</v>
      </c>
      <c r="Q1476">
        <v>22.845120000000001</v>
      </c>
      <c r="R1476">
        <v>22.377189999999999</v>
      </c>
      <c r="S1476">
        <v>21.026140000000002</v>
      </c>
      <c r="T1476">
        <v>10</v>
      </c>
      <c r="U1476">
        <v>4</v>
      </c>
      <c r="V1476">
        <v>4</v>
      </c>
      <c r="W1476">
        <v>4</v>
      </c>
      <c r="X1476">
        <v>5</v>
      </c>
      <c r="Y1476">
        <v>5</v>
      </c>
      <c r="Z1476">
        <v>6</v>
      </c>
      <c r="AA1476">
        <v>2</v>
      </c>
      <c r="AB1476">
        <v>5</v>
      </c>
      <c r="AC1476">
        <v>3</v>
      </c>
      <c r="AD1476">
        <v>4</v>
      </c>
      <c r="AE1476">
        <v>5</v>
      </c>
      <c r="AF1476">
        <v>3</v>
      </c>
      <c r="AG1476">
        <v>0</v>
      </c>
      <c r="AH1476">
        <v>125.83</v>
      </c>
    </row>
    <row r="1477" spans="1:34">
      <c r="A1477" t="s">
        <v>6080</v>
      </c>
      <c r="B1477" s="5" t="str">
        <f>VLOOKUP(C1477,[1]Sheet1!$C$2:$D$4112,2,FALSE)</f>
        <v>cell wall and cell processes</v>
      </c>
      <c r="C1477" t="s">
        <v>6083</v>
      </c>
      <c r="D1477" t="s">
        <v>6081</v>
      </c>
      <c r="E1477" t="s">
        <v>6082</v>
      </c>
      <c r="F1477">
        <v>32.686</v>
      </c>
      <c r="G1477">
        <v>47.7</v>
      </c>
      <c r="H1477">
        <v>29.414339999999999</v>
      </c>
      <c r="I1477">
        <v>29.624780000000001</v>
      </c>
      <c r="J1477">
        <v>29.364529999999998</v>
      </c>
      <c r="K1477">
        <v>27.79439</v>
      </c>
      <c r="L1477">
        <v>28.357579999999999</v>
      </c>
      <c r="M1477">
        <v>28.725010000000001</v>
      </c>
      <c r="N1477">
        <v>29.07207</v>
      </c>
      <c r="O1477">
        <v>28.553799999999999</v>
      </c>
      <c r="P1477">
        <v>29.59808</v>
      </c>
      <c r="Q1477">
        <v>29.72241</v>
      </c>
      <c r="R1477">
        <v>28.08755</v>
      </c>
      <c r="S1477">
        <v>29.20299</v>
      </c>
      <c r="T1477">
        <v>9</v>
      </c>
      <c r="U1477">
        <v>6</v>
      </c>
      <c r="V1477">
        <v>4</v>
      </c>
      <c r="W1477">
        <v>7</v>
      </c>
      <c r="X1477">
        <v>5</v>
      </c>
      <c r="Y1477">
        <v>9</v>
      </c>
      <c r="Z1477">
        <v>6</v>
      </c>
      <c r="AA1477">
        <v>5</v>
      </c>
      <c r="AB1477">
        <v>5</v>
      </c>
      <c r="AC1477">
        <v>4</v>
      </c>
      <c r="AD1477">
        <v>3</v>
      </c>
      <c r="AE1477">
        <v>7</v>
      </c>
      <c r="AF1477">
        <v>7</v>
      </c>
      <c r="AG1477">
        <v>0</v>
      </c>
      <c r="AH1477">
        <v>223.1</v>
      </c>
    </row>
    <row r="1478" spans="1:34">
      <c r="A1478" t="s">
        <v>6084</v>
      </c>
      <c r="B1478" s="5" t="str">
        <f>VLOOKUP(C1478,[1]Sheet1!$C$2:$D$4112,2,FALSE)</f>
        <v>cell wall and cell processes</v>
      </c>
      <c r="C1478" t="s">
        <v>6087</v>
      </c>
      <c r="D1478" t="s">
        <v>6085</v>
      </c>
      <c r="E1478" t="s">
        <v>6086</v>
      </c>
      <c r="F1478">
        <v>20.297999999999998</v>
      </c>
      <c r="G1478">
        <v>27.9</v>
      </c>
      <c r="H1478">
        <v>20.990919999999999</v>
      </c>
      <c r="I1478">
        <v>19.068460000000002</v>
      </c>
      <c r="J1478">
        <v>18.81165</v>
      </c>
      <c r="K1478">
        <v>18.832090000000001</v>
      </c>
      <c r="L1478">
        <v>17.15691</v>
      </c>
      <c r="M1478">
        <v>20.582609999999999</v>
      </c>
      <c r="N1478">
        <v>21.917290000000001</v>
      </c>
      <c r="O1478">
        <v>21.127420000000001</v>
      </c>
      <c r="P1478">
        <v>19.463909999999998</v>
      </c>
      <c r="Q1478">
        <v>21.189419999999998</v>
      </c>
      <c r="R1478">
        <v>18.641449999999999</v>
      </c>
      <c r="S1478">
        <v>18.772359999999999</v>
      </c>
      <c r="T1478">
        <v>2</v>
      </c>
      <c r="U1478">
        <v>2</v>
      </c>
      <c r="V1478">
        <v>1</v>
      </c>
      <c r="W1478">
        <v>2</v>
      </c>
      <c r="X1478">
        <v>1</v>
      </c>
      <c r="Y1478">
        <v>1</v>
      </c>
      <c r="Z1478">
        <v>2</v>
      </c>
      <c r="AA1478">
        <v>2</v>
      </c>
      <c r="AB1478">
        <v>2</v>
      </c>
      <c r="AC1478">
        <v>1</v>
      </c>
      <c r="AD1478">
        <v>2</v>
      </c>
      <c r="AE1478">
        <v>0</v>
      </c>
      <c r="AF1478">
        <v>0</v>
      </c>
      <c r="AG1478">
        <v>0</v>
      </c>
      <c r="AH1478">
        <v>3.6892999999999998</v>
      </c>
    </row>
    <row r="1479" spans="1:34">
      <c r="A1479" t="s">
        <v>6088</v>
      </c>
      <c r="B1479" s="5" t="str">
        <f>VLOOKUP(C1479,[1]Sheet1!$C$2:$D$4112,2,FALSE)</f>
        <v>intermediary metabolism and respiration</v>
      </c>
      <c r="C1479" t="s">
        <v>6090</v>
      </c>
      <c r="D1479" t="s">
        <v>6089</v>
      </c>
      <c r="F1479">
        <v>46.215000000000003</v>
      </c>
      <c r="G1479">
        <v>73.099999999999994</v>
      </c>
      <c r="H1479">
        <v>18.231310000000001</v>
      </c>
      <c r="I1479">
        <v>21.455929999999999</v>
      </c>
      <c r="J1479">
        <v>16.975829999999998</v>
      </c>
      <c r="K1479">
        <v>19.323840000000001</v>
      </c>
      <c r="L1479">
        <v>22.015160000000002</v>
      </c>
      <c r="M1479">
        <v>19.617270000000001</v>
      </c>
      <c r="N1479">
        <v>18.709589999999999</v>
      </c>
      <c r="O1479">
        <v>19.045529999999999</v>
      </c>
      <c r="P1479">
        <v>19.357880000000002</v>
      </c>
      <c r="Q1479">
        <v>20.280550000000002</v>
      </c>
      <c r="R1479">
        <v>24.880590000000002</v>
      </c>
      <c r="S1479">
        <v>23.15287</v>
      </c>
      <c r="T1479">
        <v>1</v>
      </c>
      <c r="U1479">
        <v>1</v>
      </c>
      <c r="V1479">
        <v>1</v>
      </c>
      <c r="W1479">
        <v>1</v>
      </c>
      <c r="X1479">
        <v>0</v>
      </c>
      <c r="Y1479">
        <v>1</v>
      </c>
      <c r="Z1479">
        <v>1</v>
      </c>
      <c r="AA1479">
        <v>1</v>
      </c>
      <c r="AB1479">
        <v>0</v>
      </c>
      <c r="AC1479">
        <v>0</v>
      </c>
      <c r="AD1479">
        <v>0</v>
      </c>
      <c r="AE1479">
        <v>1</v>
      </c>
      <c r="AF1479">
        <v>1</v>
      </c>
      <c r="AG1479">
        <v>0</v>
      </c>
      <c r="AH1479">
        <v>6.4894999999999996</v>
      </c>
    </row>
    <row r="1480" spans="1:34">
      <c r="A1480" t="s">
        <v>6091</v>
      </c>
      <c r="B1480" s="5" t="str">
        <f>VLOOKUP(C1480,[1]Sheet1!$C$2:$D$4112,2,FALSE)</f>
        <v>intermediary metabolism and respiration</v>
      </c>
      <c r="C1480" t="s">
        <v>6093</v>
      </c>
      <c r="D1480" t="s">
        <v>6092</v>
      </c>
      <c r="F1480">
        <v>23.058</v>
      </c>
      <c r="G1480">
        <v>75.3</v>
      </c>
      <c r="H1480">
        <v>27.25854</v>
      </c>
      <c r="I1480">
        <v>25.877130000000001</v>
      </c>
      <c r="J1480">
        <v>25.774750000000001</v>
      </c>
      <c r="K1480">
        <v>26.97749</v>
      </c>
      <c r="L1480">
        <v>22.792349999999999</v>
      </c>
      <c r="M1480">
        <v>26.47428</v>
      </c>
      <c r="N1480">
        <v>26.243310000000001</v>
      </c>
      <c r="O1480">
        <v>27.41377</v>
      </c>
      <c r="P1480">
        <v>25.431000000000001</v>
      </c>
      <c r="Q1480">
        <v>26.699359999999999</v>
      </c>
      <c r="R1480">
        <v>24.313890000000001</v>
      </c>
      <c r="S1480">
        <v>23.67745</v>
      </c>
      <c r="T1480">
        <v>1</v>
      </c>
      <c r="U1480">
        <v>1</v>
      </c>
      <c r="V1480">
        <v>0</v>
      </c>
      <c r="W1480">
        <v>0</v>
      </c>
      <c r="X1480">
        <v>0</v>
      </c>
      <c r="Y1480">
        <v>1</v>
      </c>
      <c r="Z1480">
        <v>0</v>
      </c>
      <c r="AA1480">
        <v>0</v>
      </c>
      <c r="AB1480">
        <v>0</v>
      </c>
      <c r="AC1480">
        <v>0</v>
      </c>
      <c r="AD1480">
        <v>0</v>
      </c>
      <c r="AE1480">
        <v>0</v>
      </c>
      <c r="AF1480">
        <v>1</v>
      </c>
      <c r="AG1480">
        <v>0</v>
      </c>
      <c r="AH1480">
        <v>131.63999999999999</v>
      </c>
    </row>
    <row r="1481" spans="1:34">
      <c r="A1481" t="s">
        <v>6094</v>
      </c>
      <c r="B1481" s="5" t="str">
        <f>VLOOKUP(C1481,[1]Sheet1!$C$2:$D$4112,2,FALSE)</f>
        <v>information pathways</v>
      </c>
      <c r="C1481" t="s">
        <v>6097</v>
      </c>
      <c r="D1481" t="s">
        <v>6095</v>
      </c>
      <c r="E1481" t="s">
        <v>6096</v>
      </c>
      <c r="F1481">
        <v>11.02</v>
      </c>
      <c r="G1481">
        <v>44.7</v>
      </c>
      <c r="H1481">
        <v>19.454930000000001</v>
      </c>
      <c r="I1481">
        <v>19.45468</v>
      </c>
      <c r="J1481">
        <v>19.363009999999999</v>
      </c>
      <c r="K1481">
        <v>19.384399999999999</v>
      </c>
      <c r="L1481">
        <v>22.107379999999999</v>
      </c>
      <c r="M1481">
        <v>18.426819999999999</v>
      </c>
      <c r="N1481">
        <v>19.770869999999999</v>
      </c>
      <c r="O1481">
        <v>18.564810000000001</v>
      </c>
      <c r="P1481">
        <v>19.39601</v>
      </c>
      <c r="Q1481">
        <v>20.224129999999999</v>
      </c>
      <c r="R1481">
        <v>18.809360000000002</v>
      </c>
      <c r="S1481">
        <v>21.519939999999998</v>
      </c>
      <c r="T1481">
        <v>4</v>
      </c>
      <c r="U1481">
        <v>3</v>
      </c>
      <c r="V1481">
        <v>1</v>
      </c>
      <c r="W1481">
        <v>3</v>
      </c>
      <c r="X1481">
        <v>2</v>
      </c>
      <c r="Y1481">
        <v>4</v>
      </c>
      <c r="Z1481">
        <v>1</v>
      </c>
      <c r="AA1481">
        <v>0</v>
      </c>
      <c r="AB1481">
        <v>1</v>
      </c>
      <c r="AC1481">
        <v>1</v>
      </c>
      <c r="AD1481">
        <v>1</v>
      </c>
      <c r="AE1481">
        <v>3</v>
      </c>
      <c r="AF1481">
        <v>1</v>
      </c>
      <c r="AG1481">
        <v>0</v>
      </c>
      <c r="AH1481">
        <v>10.037000000000001</v>
      </c>
    </row>
    <row r="1482" spans="1:34">
      <c r="A1482" t="s">
        <v>6098</v>
      </c>
      <c r="B1482" s="5" t="str">
        <f>VLOOKUP(C1482,[1]Sheet1!$C$2:$D$4112,2,FALSE)</f>
        <v>Conserved hypotheticals</v>
      </c>
      <c r="C1482" t="s">
        <v>6101</v>
      </c>
      <c r="D1482" t="s">
        <v>6099</v>
      </c>
      <c r="E1482" t="s">
        <v>6100</v>
      </c>
      <c r="F1482">
        <v>36.548999999999999</v>
      </c>
      <c r="G1482">
        <v>8.1</v>
      </c>
      <c r="H1482">
        <v>19.03462</v>
      </c>
      <c r="I1482">
        <v>20.98001</v>
      </c>
      <c r="J1482">
        <v>21.750340000000001</v>
      </c>
      <c r="K1482">
        <v>21.659230000000001</v>
      </c>
      <c r="L1482">
        <v>18.54524</v>
      </c>
      <c r="M1482">
        <v>20.120100000000001</v>
      </c>
      <c r="N1482">
        <v>20.458639999999999</v>
      </c>
      <c r="O1482">
        <v>21.069990000000001</v>
      </c>
      <c r="P1482">
        <v>20.063289999999999</v>
      </c>
      <c r="Q1482">
        <v>21.353750000000002</v>
      </c>
      <c r="R1482">
        <v>18.85416</v>
      </c>
      <c r="S1482">
        <v>18.26398</v>
      </c>
      <c r="T1482">
        <v>2</v>
      </c>
      <c r="U1482">
        <v>1</v>
      </c>
      <c r="V1482">
        <v>1</v>
      </c>
      <c r="W1482">
        <v>1</v>
      </c>
      <c r="X1482">
        <v>2</v>
      </c>
      <c r="Y1482">
        <v>0</v>
      </c>
      <c r="Z1482">
        <v>2</v>
      </c>
      <c r="AA1482">
        <v>1</v>
      </c>
      <c r="AB1482">
        <v>2</v>
      </c>
      <c r="AC1482">
        <v>1</v>
      </c>
      <c r="AD1482">
        <v>1</v>
      </c>
      <c r="AE1482">
        <v>2</v>
      </c>
      <c r="AF1482">
        <v>1</v>
      </c>
      <c r="AG1482">
        <v>0</v>
      </c>
      <c r="AH1482">
        <v>5.7689000000000004</v>
      </c>
    </row>
    <row r="1483" spans="1:34">
      <c r="A1483" t="s">
        <v>6102</v>
      </c>
      <c r="B1483" s="5" t="str">
        <f>VLOOKUP(C1483,[1]Sheet1!$C$2:$D$4112,2,FALSE)</f>
        <v>intermediary metabolism and respiration</v>
      </c>
      <c r="C1483" t="s">
        <v>6105</v>
      </c>
      <c r="D1483" t="s">
        <v>6103</v>
      </c>
      <c r="E1483" t="s">
        <v>6104</v>
      </c>
      <c r="F1483">
        <v>23.774000000000001</v>
      </c>
      <c r="G1483">
        <v>37.1</v>
      </c>
      <c r="H1483">
        <v>26.435790000000001</v>
      </c>
      <c r="I1483">
        <v>24.508389999999999</v>
      </c>
      <c r="J1483">
        <v>26.726369999999999</v>
      </c>
      <c r="K1483">
        <v>24.534569999999999</v>
      </c>
      <c r="L1483">
        <v>23.60116</v>
      </c>
      <c r="M1483">
        <v>25.599830000000001</v>
      </c>
      <c r="N1483">
        <v>24.548629999999999</v>
      </c>
      <c r="O1483">
        <v>23.40925</v>
      </c>
      <c r="P1483">
        <v>25.28012</v>
      </c>
      <c r="Q1483">
        <v>24.065539999999999</v>
      </c>
      <c r="R1483">
        <v>24.41648</v>
      </c>
      <c r="S1483">
        <v>23.98564</v>
      </c>
      <c r="T1483">
        <v>4</v>
      </c>
      <c r="U1483">
        <v>3</v>
      </c>
      <c r="V1483">
        <v>3</v>
      </c>
      <c r="W1483">
        <v>4</v>
      </c>
      <c r="X1483">
        <v>4</v>
      </c>
      <c r="Y1483">
        <v>2</v>
      </c>
      <c r="Z1483">
        <v>4</v>
      </c>
      <c r="AA1483">
        <v>3</v>
      </c>
      <c r="AB1483">
        <v>2</v>
      </c>
      <c r="AC1483">
        <v>3</v>
      </c>
      <c r="AD1483">
        <v>3</v>
      </c>
      <c r="AE1483">
        <v>3</v>
      </c>
      <c r="AF1483">
        <v>4</v>
      </c>
      <c r="AG1483">
        <v>0</v>
      </c>
      <c r="AH1483">
        <v>32.329000000000001</v>
      </c>
    </row>
    <row r="1484" spans="1:34">
      <c r="A1484" t="s">
        <v>6106</v>
      </c>
      <c r="B1484" s="5" t="str">
        <f>VLOOKUP(C1484,[1]Sheet1!$C$2:$D$4112,2,FALSE)</f>
        <v>intermediary metabolism and respiration</v>
      </c>
      <c r="C1484" t="s">
        <v>6109</v>
      </c>
      <c r="D1484" t="s">
        <v>6107</v>
      </c>
      <c r="E1484" t="s">
        <v>6108</v>
      </c>
      <c r="F1484">
        <v>103.44</v>
      </c>
      <c r="G1484">
        <v>44.2</v>
      </c>
      <c r="H1484">
        <v>25.643280000000001</v>
      </c>
      <c r="I1484">
        <v>25.206610000000001</v>
      </c>
      <c r="J1484">
        <v>25.827400000000001</v>
      </c>
      <c r="K1484">
        <v>26.43009</v>
      </c>
      <c r="L1484">
        <v>23.84919</v>
      </c>
      <c r="M1484">
        <v>26.12847</v>
      </c>
      <c r="N1484">
        <v>24.722390000000001</v>
      </c>
      <c r="O1484">
        <v>25.249089999999999</v>
      </c>
      <c r="P1484">
        <v>26.287030000000001</v>
      </c>
      <c r="Q1484">
        <v>25.158270000000002</v>
      </c>
      <c r="R1484">
        <v>25.659300000000002</v>
      </c>
      <c r="S1484">
        <v>23.53659</v>
      </c>
      <c r="T1484">
        <v>25</v>
      </c>
      <c r="U1484">
        <v>9</v>
      </c>
      <c r="V1484">
        <v>10</v>
      </c>
      <c r="W1484">
        <v>15</v>
      </c>
      <c r="X1484">
        <v>15</v>
      </c>
      <c r="Y1484">
        <v>15</v>
      </c>
      <c r="Z1484">
        <v>11</v>
      </c>
      <c r="AA1484">
        <v>9</v>
      </c>
      <c r="AB1484">
        <v>13</v>
      </c>
      <c r="AC1484">
        <v>10</v>
      </c>
      <c r="AD1484">
        <v>9</v>
      </c>
      <c r="AE1484">
        <v>18</v>
      </c>
      <c r="AF1484">
        <v>16</v>
      </c>
      <c r="AG1484">
        <v>0</v>
      </c>
      <c r="AH1484">
        <v>150.47</v>
      </c>
    </row>
    <row r="1485" spans="1:34">
      <c r="A1485" t="s">
        <v>6110</v>
      </c>
      <c r="B1485" s="5" t="str">
        <f>VLOOKUP(C1485,[1]Sheet1!$C$2:$D$4112,2,FALSE)</f>
        <v>virulence, detoxification and adaptation</v>
      </c>
      <c r="C1485" t="s">
        <v>6112</v>
      </c>
      <c r="D1485" t="s">
        <v>6111</v>
      </c>
      <c r="F1485">
        <v>9.2902000000000005</v>
      </c>
      <c r="G1485">
        <v>45.1</v>
      </c>
      <c r="H1485">
        <v>19.243939999999998</v>
      </c>
      <c r="I1485">
        <v>19.463370000000001</v>
      </c>
      <c r="J1485">
        <v>19.60679</v>
      </c>
      <c r="K1485">
        <v>19.464449999999999</v>
      </c>
      <c r="L1485">
        <v>18.75705</v>
      </c>
      <c r="M1485">
        <v>19.3919</v>
      </c>
      <c r="N1485">
        <v>20.510059999999999</v>
      </c>
      <c r="O1485">
        <v>18.753329999999998</v>
      </c>
      <c r="P1485">
        <v>18.626100000000001</v>
      </c>
      <c r="Q1485">
        <v>20.103449999999999</v>
      </c>
      <c r="R1485">
        <v>22.554590000000001</v>
      </c>
      <c r="S1485">
        <v>19.021260000000002</v>
      </c>
      <c r="T1485">
        <v>2</v>
      </c>
      <c r="U1485">
        <v>1</v>
      </c>
      <c r="V1485">
        <v>1</v>
      </c>
      <c r="W1485">
        <v>2</v>
      </c>
      <c r="X1485">
        <v>0</v>
      </c>
      <c r="Y1485">
        <v>2</v>
      </c>
      <c r="Z1485">
        <v>2</v>
      </c>
      <c r="AA1485">
        <v>1</v>
      </c>
      <c r="AB1485">
        <v>0</v>
      </c>
      <c r="AC1485">
        <v>1</v>
      </c>
      <c r="AD1485">
        <v>0</v>
      </c>
      <c r="AE1485">
        <v>2</v>
      </c>
      <c r="AF1485">
        <v>1</v>
      </c>
      <c r="AG1485">
        <v>0</v>
      </c>
      <c r="AH1485">
        <v>35.283000000000001</v>
      </c>
    </row>
    <row r="1486" spans="1:34">
      <c r="A1486" t="s">
        <v>6113</v>
      </c>
      <c r="B1486" s="5" t="str">
        <f>VLOOKUP(C1486,[1]Sheet1!$C$2:$D$4112,2,FALSE)</f>
        <v>Conserved hypotheticals</v>
      </c>
      <c r="C1486" t="s">
        <v>6116</v>
      </c>
      <c r="D1486" t="s">
        <v>6114</v>
      </c>
      <c r="E1486" t="s">
        <v>6115</v>
      </c>
      <c r="F1486">
        <v>18.943999999999999</v>
      </c>
      <c r="G1486">
        <v>72.400000000000006</v>
      </c>
      <c r="H1486">
        <v>22.38993</v>
      </c>
      <c r="I1486">
        <v>20.39498</v>
      </c>
      <c r="J1486">
        <v>22.6631</v>
      </c>
      <c r="K1486">
        <v>22.11788</v>
      </c>
      <c r="L1486">
        <v>24.621259999999999</v>
      </c>
      <c r="M1486">
        <v>21.468910000000001</v>
      </c>
      <c r="N1486">
        <v>21.5898</v>
      </c>
      <c r="O1486">
        <v>21.276789999999998</v>
      </c>
      <c r="P1486">
        <v>22.851590000000002</v>
      </c>
      <c r="Q1486">
        <v>22.530480000000001</v>
      </c>
      <c r="R1486">
        <v>21.309360000000002</v>
      </c>
      <c r="S1486">
        <v>23.018809999999998</v>
      </c>
      <c r="T1486">
        <v>10</v>
      </c>
      <c r="U1486">
        <v>9</v>
      </c>
      <c r="V1486">
        <v>4</v>
      </c>
      <c r="W1486">
        <v>9</v>
      </c>
      <c r="X1486">
        <v>7</v>
      </c>
      <c r="Y1486">
        <v>10</v>
      </c>
      <c r="Z1486">
        <v>7</v>
      </c>
      <c r="AA1486">
        <v>6</v>
      </c>
      <c r="AB1486">
        <v>7</v>
      </c>
      <c r="AC1486">
        <v>4</v>
      </c>
      <c r="AD1486">
        <v>2</v>
      </c>
      <c r="AE1486">
        <v>8</v>
      </c>
      <c r="AF1486">
        <v>7</v>
      </c>
      <c r="AG1486">
        <v>0</v>
      </c>
      <c r="AH1486">
        <v>61.204999999999998</v>
      </c>
    </row>
    <row r="1487" spans="1:34">
      <c r="A1487" t="s">
        <v>6117</v>
      </c>
      <c r="B1487" s="5" t="str">
        <f>VLOOKUP(C1487,[1]Sheet1!$C$2:$D$4112,2,FALSE)</f>
        <v>intermediary metabolism and respiration</v>
      </c>
      <c r="C1487" t="s">
        <v>6120</v>
      </c>
      <c r="D1487" t="s">
        <v>6118</v>
      </c>
      <c r="E1487" t="s">
        <v>6119</v>
      </c>
      <c r="F1487">
        <v>30.021000000000001</v>
      </c>
      <c r="G1487">
        <v>30.1</v>
      </c>
      <c r="H1487">
        <v>22.466280000000001</v>
      </c>
      <c r="I1487">
        <v>20.877099999999999</v>
      </c>
      <c r="J1487">
        <v>21.85041</v>
      </c>
      <c r="K1487">
        <v>22.691279999999999</v>
      </c>
      <c r="L1487">
        <v>20.522670000000002</v>
      </c>
      <c r="M1487">
        <v>23.15043</v>
      </c>
      <c r="N1487">
        <v>21.645399999999999</v>
      </c>
      <c r="O1487">
        <v>21.809000000000001</v>
      </c>
      <c r="P1487">
        <v>21.439540000000001</v>
      </c>
      <c r="Q1487">
        <v>22.367760000000001</v>
      </c>
      <c r="R1487">
        <v>21.7362</v>
      </c>
      <c r="S1487">
        <v>19.773849999999999</v>
      </c>
      <c r="T1487">
        <v>5</v>
      </c>
      <c r="U1487">
        <v>3</v>
      </c>
      <c r="V1487">
        <v>3</v>
      </c>
      <c r="W1487">
        <v>3</v>
      </c>
      <c r="X1487">
        <v>3</v>
      </c>
      <c r="Y1487">
        <v>3</v>
      </c>
      <c r="Z1487">
        <v>4</v>
      </c>
      <c r="AA1487">
        <v>2</v>
      </c>
      <c r="AB1487">
        <v>2</v>
      </c>
      <c r="AC1487">
        <v>3</v>
      </c>
      <c r="AD1487">
        <v>2</v>
      </c>
      <c r="AE1487">
        <v>4</v>
      </c>
      <c r="AF1487">
        <v>2</v>
      </c>
      <c r="AG1487">
        <v>0</v>
      </c>
      <c r="AH1487">
        <v>62.661000000000001</v>
      </c>
    </row>
    <row r="1488" spans="1:34">
      <c r="A1488" t="s">
        <v>6121</v>
      </c>
      <c r="B1488" s="5" t="str">
        <f>VLOOKUP(C1488,[1]Sheet1!$C$2:$D$4112,2,FALSE)</f>
        <v>cell wall and cell processes</v>
      </c>
      <c r="C1488" t="s">
        <v>6124</v>
      </c>
      <c r="D1488" t="s">
        <v>6122</v>
      </c>
      <c r="E1488" t="s">
        <v>6123</v>
      </c>
      <c r="F1488">
        <v>30.817</v>
      </c>
      <c r="G1488">
        <v>44.6</v>
      </c>
      <c r="H1488">
        <v>20.507169999999999</v>
      </c>
      <c r="I1488">
        <v>19.799890000000001</v>
      </c>
      <c r="J1488">
        <v>19.279800000000002</v>
      </c>
      <c r="K1488">
        <v>20.36975</v>
      </c>
      <c r="L1488">
        <v>20.430019999999999</v>
      </c>
      <c r="M1488">
        <v>20.133700000000001</v>
      </c>
      <c r="N1488">
        <v>19.849630000000001</v>
      </c>
      <c r="O1488">
        <v>21.42916</v>
      </c>
      <c r="P1488">
        <v>17.834430000000001</v>
      </c>
      <c r="Q1488">
        <v>20.50038</v>
      </c>
      <c r="R1488">
        <v>20.393830000000001</v>
      </c>
      <c r="S1488">
        <v>20.87079</v>
      </c>
      <c r="T1488">
        <v>9</v>
      </c>
      <c r="U1488">
        <v>2</v>
      </c>
      <c r="V1488">
        <v>3</v>
      </c>
      <c r="W1488">
        <v>3</v>
      </c>
      <c r="X1488">
        <v>2</v>
      </c>
      <c r="Y1488">
        <v>7</v>
      </c>
      <c r="Z1488">
        <v>3</v>
      </c>
      <c r="AA1488">
        <v>0</v>
      </c>
      <c r="AB1488">
        <v>2</v>
      </c>
      <c r="AC1488">
        <v>0</v>
      </c>
      <c r="AD1488">
        <v>2</v>
      </c>
      <c r="AE1488">
        <v>4</v>
      </c>
      <c r="AF1488">
        <v>3</v>
      </c>
      <c r="AG1488">
        <v>0</v>
      </c>
      <c r="AH1488">
        <v>41.621000000000002</v>
      </c>
    </row>
    <row r="1489" spans="1:34">
      <c r="A1489" t="s">
        <v>6125</v>
      </c>
      <c r="B1489" s="5" t="str">
        <f>VLOOKUP(C1489,[1]Sheet1!$C$2:$D$4112,2,FALSE)</f>
        <v>intermediary metabolism and respiration</v>
      </c>
      <c r="C1489" t="s">
        <v>6128</v>
      </c>
      <c r="D1489" t="s">
        <v>6126</v>
      </c>
      <c r="E1489" t="s">
        <v>6127</v>
      </c>
      <c r="F1489">
        <v>25.632000000000001</v>
      </c>
      <c r="G1489">
        <v>74.599999999999994</v>
      </c>
      <c r="H1489">
        <v>22.592700000000001</v>
      </c>
      <c r="I1489">
        <v>23.94369</v>
      </c>
      <c r="J1489">
        <v>22.946709999999999</v>
      </c>
      <c r="K1489">
        <v>22.957249999999998</v>
      </c>
      <c r="L1489">
        <v>23.31437</v>
      </c>
      <c r="M1489">
        <v>23.37358</v>
      </c>
      <c r="N1489">
        <v>24.384429999999998</v>
      </c>
      <c r="O1489">
        <v>24.05134</v>
      </c>
      <c r="P1489">
        <v>23.431480000000001</v>
      </c>
      <c r="Q1489">
        <v>23.227160000000001</v>
      </c>
      <c r="R1489">
        <v>25.454280000000001</v>
      </c>
      <c r="S1489">
        <v>23.872489999999999</v>
      </c>
      <c r="T1489">
        <v>13</v>
      </c>
      <c r="U1489">
        <v>7</v>
      </c>
      <c r="V1489">
        <v>5</v>
      </c>
      <c r="W1489">
        <v>6</v>
      </c>
      <c r="X1489">
        <v>5</v>
      </c>
      <c r="Y1489">
        <v>10</v>
      </c>
      <c r="Z1489">
        <v>7</v>
      </c>
      <c r="AA1489">
        <v>4</v>
      </c>
      <c r="AB1489">
        <v>4</v>
      </c>
      <c r="AC1489">
        <v>6</v>
      </c>
      <c r="AD1489">
        <v>4</v>
      </c>
      <c r="AE1489">
        <v>7</v>
      </c>
      <c r="AF1489">
        <v>8</v>
      </c>
      <c r="AG1489">
        <v>0</v>
      </c>
      <c r="AH1489">
        <v>128.99</v>
      </c>
    </row>
    <row r="1490" spans="1:34">
      <c r="A1490" t="s">
        <v>6129</v>
      </c>
      <c r="B1490" s="5" t="str">
        <f>VLOOKUP(C1490,[1]Sheet1!$C$2:$D$4112,2,FALSE)</f>
        <v>cell wall and cell processes</v>
      </c>
      <c r="C1490" t="s">
        <v>6132</v>
      </c>
      <c r="D1490" t="s">
        <v>6130</v>
      </c>
      <c r="E1490" t="s">
        <v>6131</v>
      </c>
      <c r="F1490">
        <v>33.918999999999997</v>
      </c>
      <c r="G1490">
        <v>33.6</v>
      </c>
      <c r="H1490">
        <v>19.190999999999999</v>
      </c>
      <c r="I1490">
        <v>18.194520000000001</v>
      </c>
      <c r="J1490">
        <v>18.013780000000001</v>
      </c>
      <c r="K1490">
        <v>19.739059999999998</v>
      </c>
      <c r="L1490">
        <v>18.748860000000001</v>
      </c>
      <c r="M1490">
        <v>19.34365</v>
      </c>
      <c r="N1490">
        <v>19.016680000000001</v>
      </c>
      <c r="O1490">
        <v>18.45298</v>
      </c>
      <c r="P1490">
        <v>19.121559999999999</v>
      </c>
      <c r="Q1490">
        <v>19.86842</v>
      </c>
      <c r="R1490">
        <v>16.82525</v>
      </c>
      <c r="S1490">
        <v>18.976019999999998</v>
      </c>
      <c r="T1490">
        <v>6</v>
      </c>
      <c r="U1490">
        <v>1</v>
      </c>
      <c r="V1490">
        <v>1</v>
      </c>
      <c r="W1490">
        <v>2</v>
      </c>
      <c r="X1490">
        <v>4</v>
      </c>
      <c r="Y1490">
        <v>2</v>
      </c>
      <c r="Z1490">
        <v>2</v>
      </c>
      <c r="AA1490">
        <v>0</v>
      </c>
      <c r="AB1490">
        <v>1</v>
      </c>
      <c r="AC1490">
        <v>3</v>
      </c>
      <c r="AD1490">
        <v>1</v>
      </c>
      <c r="AE1490">
        <v>1</v>
      </c>
      <c r="AF1490">
        <v>1</v>
      </c>
      <c r="AG1490">
        <v>0</v>
      </c>
      <c r="AH1490">
        <v>14.66</v>
      </c>
    </row>
    <row r="1491" spans="1:34">
      <c r="A1491" t="s">
        <v>6133</v>
      </c>
      <c r="B1491" s="5" t="str">
        <f>VLOOKUP(C1491,[1]Sheet1!$C$2:$D$4112,2,FALSE)</f>
        <v>intermediary metabolism and respiration</v>
      </c>
      <c r="C1491" t="s">
        <v>6136</v>
      </c>
      <c r="D1491" t="s">
        <v>6134</v>
      </c>
      <c r="E1491" t="s">
        <v>6135</v>
      </c>
      <c r="F1491">
        <v>38.317</v>
      </c>
      <c r="G1491">
        <v>48</v>
      </c>
      <c r="H1491">
        <v>23.836919999999999</v>
      </c>
      <c r="I1491">
        <v>24.631730000000001</v>
      </c>
      <c r="J1491">
        <v>24.55836</v>
      </c>
      <c r="K1491">
        <v>24.048349999999999</v>
      </c>
      <c r="L1491">
        <v>23.842400000000001</v>
      </c>
      <c r="M1491">
        <v>25.360679999999999</v>
      </c>
      <c r="N1491">
        <v>24.022760000000002</v>
      </c>
      <c r="O1491">
        <v>23.409500000000001</v>
      </c>
      <c r="P1491">
        <v>25.145150000000001</v>
      </c>
      <c r="Q1491">
        <v>23.90738</v>
      </c>
      <c r="R1491">
        <v>25.73443</v>
      </c>
      <c r="S1491">
        <v>24.597249999999999</v>
      </c>
      <c r="T1491">
        <v>7</v>
      </c>
      <c r="U1491">
        <v>4</v>
      </c>
      <c r="V1491">
        <v>4</v>
      </c>
      <c r="W1491">
        <v>6</v>
      </c>
      <c r="X1491">
        <v>3</v>
      </c>
      <c r="Y1491">
        <v>3</v>
      </c>
      <c r="Z1491">
        <v>5</v>
      </c>
      <c r="AA1491">
        <v>2</v>
      </c>
      <c r="AB1491">
        <v>2</v>
      </c>
      <c r="AC1491">
        <v>4</v>
      </c>
      <c r="AD1491">
        <v>2</v>
      </c>
      <c r="AE1491">
        <v>5</v>
      </c>
      <c r="AF1491">
        <v>3</v>
      </c>
      <c r="AG1491">
        <v>0</v>
      </c>
      <c r="AH1491">
        <v>51.265000000000001</v>
      </c>
    </row>
    <row r="1492" spans="1:34">
      <c r="A1492" t="s">
        <v>6137</v>
      </c>
      <c r="B1492" s="5" t="str">
        <f>VLOOKUP(C1492,[1]Sheet1!$C$2:$D$4112,2,FALSE)</f>
        <v>Regulatory proteins</v>
      </c>
      <c r="C1492" t="s">
        <v>6140</v>
      </c>
      <c r="D1492" t="s">
        <v>6138</v>
      </c>
      <c r="E1492" t="s">
        <v>6139</v>
      </c>
      <c r="F1492">
        <v>15.891999999999999</v>
      </c>
      <c r="G1492">
        <v>24.5</v>
      </c>
      <c r="H1492">
        <v>23.11834</v>
      </c>
      <c r="I1492">
        <v>19.766850000000002</v>
      </c>
      <c r="J1492">
        <v>22.164380000000001</v>
      </c>
      <c r="K1492">
        <v>22.708770000000001</v>
      </c>
      <c r="L1492">
        <v>17.80565</v>
      </c>
      <c r="M1492">
        <v>23.138809999999999</v>
      </c>
      <c r="N1492">
        <v>19.30791</v>
      </c>
      <c r="O1492">
        <v>23.029869999999999</v>
      </c>
      <c r="P1492">
        <v>22.574960000000001</v>
      </c>
      <c r="Q1492">
        <v>22.694220000000001</v>
      </c>
      <c r="R1492">
        <v>19.89695</v>
      </c>
      <c r="S1492">
        <v>18.935479999999998</v>
      </c>
      <c r="T1492">
        <v>3</v>
      </c>
      <c r="U1492">
        <v>1</v>
      </c>
      <c r="V1492">
        <v>1</v>
      </c>
      <c r="W1492">
        <v>1</v>
      </c>
      <c r="X1492">
        <v>1</v>
      </c>
      <c r="Y1492">
        <v>3</v>
      </c>
      <c r="Z1492">
        <v>1</v>
      </c>
      <c r="AA1492">
        <v>1</v>
      </c>
      <c r="AB1492">
        <v>1</v>
      </c>
      <c r="AC1492">
        <v>1</v>
      </c>
      <c r="AD1492">
        <v>1</v>
      </c>
      <c r="AE1492">
        <v>1</v>
      </c>
      <c r="AF1492">
        <v>0</v>
      </c>
      <c r="AG1492">
        <v>0</v>
      </c>
      <c r="AH1492">
        <v>10.975</v>
      </c>
    </row>
    <row r="1493" spans="1:34">
      <c r="A1493" t="s">
        <v>6141</v>
      </c>
      <c r="B1493" s="5" t="str">
        <f>VLOOKUP(C1493,[1]Sheet1!$C$2:$D$4112,2,FALSE)</f>
        <v>cell wall and cell processes</v>
      </c>
      <c r="C1493" t="s">
        <v>6143</v>
      </c>
      <c r="D1493" t="s">
        <v>6142</v>
      </c>
      <c r="F1493">
        <v>9.9278999999999993</v>
      </c>
      <c r="G1493">
        <v>77.7</v>
      </c>
      <c r="H1493">
        <v>18.424579999999999</v>
      </c>
      <c r="I1493">
        <v>19.68375</v>
      </c>
      <c r="J1493">
        <v>20.138839999999998</v>
      </c>
      <c r="K1493">
        <v>19.97701</v>
      </c>
      <c r="L1493">
        <v>21.420339999999999</v>
      </c>
      <c r="M1493">
        <v>20.825399999999998</v>
      </c>
      <c r="N1493">
        <v>20.980709999999998</v>
      </c>
      <c r="O1493">
        <v>18.761500000000002</v>
      </c>
      <c r="P1493">
        <v>18.885439999999999</v>
      </c>
      <c r="Q1493">
        <v>19.672879999999999</v>
      </c>
      <c r="R1493">
        <v>20.716159999999999</v>
      </c>
      <c r="S1493">
        <v>21.12433</v>
      </c>
      <c r="T1493">
        <v>0</v>
      </c>
      <c r="U1493">
        <v>0</v>
      </c>
      <c r="V1493">
        <v>0</v>
      </c>
      <c r="W1493">
        <v>0</v>
      </c>
      <c r="X1493">
        <v>0</v>
      </c>
      <c r="Y1493">
        <v>0</v>
      </c>
      <c r="Z1493">
        <v>0</v>
      </c>
      <c r="AA1493">
        <v>0</v>
      </c>
      <c r="AB1493">
        <v>0</v>
      </c>
      <c r="AC1493">
        <v>0</v>
      </c>
      <c r="AD1493">
        <v>0</v>
      </c>
      <c r="AE1493">
        <v>0</v>
      </c>
      <c r="AF1493">
        <v>0</v>
      </c>
      <c r="AG1493">
        <v>0</v>
      </c>
      <c r="AH1493">
        <v>28.594999999999999</v>
      </c>
    </row>
    <row r="1494" spans="1:34">
      <c r="A1494" t="s">
        <v>6144</v>
      </c>
      <c r="B1494" s="5" t="str">
        <f>VLOOKUP(C1494,[1]Sheet1!$C$2:$D$4112,2,FALSE)</f>
        <v>intermediary metabolism and respiration</v>
      </c>
      <c r="C1494" t="s">
        <v>6147</v>
      </c>
      <c r="D1494" t="s">
        <v>6145</v>
      </c>
      <c r="E1494" t="s">
        <v>6146</v>
      </c>
      <c r="F1494">
        <v>22.456</v>
      </c>
      <c r="G1494">
        <v>17.7</v>
      </c>
      <c r="H1494">
        <v>19.618690000000001</v>
      </c>
      <c r="I1494">
        <v>18.87086</v>
      </c>
      <c r="J1494">
        <v>20.020520000000001</v>
      </c>
      <c r="K1494">
        <v>19.138909999999999</v>
      </c>
      <c r="L1494">
        <v>17.221810000000001</v>
      </c>
      <c r="M1494">
        <v>19.402159999999999</v>
      </c>
      <c r="N1494">
        <v>20.432700000000001</v>
      </c>
      <c r="O1494">
        <v>18.742439999999998</v>
      </c>
      <c r="P1494">
        <v>18.746700000000001</v>
      </c>
      <c r="Q1494">
        <v>19.738589999999999</v>
      </c>
      <c r="R1494">
        <v>17.77741</v>
      </c>
      <c r="S1494">
        <v>19.23864</v>
      </c>
      <c r="T1494">
        <v>2</v>
      </c>
      <c r="U1494">
        <v>1</v>
      </c>
      <c r="V1494">
        <v>1</v>
      </c>
      <c r="W1494">
        <v>1</v>
      </c>
      <c r="X1494">
        <v>1</v>
      </c>
      <c r="Y1494">
        <v>1</v>
      </c>
      <c r="Z1494">
        <v>1</v>
      </c>
      <c r="AA1494">
        <v>1</v>
      </c>
      <c r="AB1494">
        <v>1</v>
      </c>
      <c r="AC1494">
        <v>1</v>
      </c>
      <c r="AD1494">
        <v>1</v>
      </c>
      <c r="AE1494">
        <v>1</v>
      </c>
      <c r="AF1494">
        <v>0</v>
      </c>
      <c r="AG1494">
        <v>4.4032999999999997E-3</v>
      </c>
      <c r="AH1494">
        <v>2.2267000000000001</v>
      </c>
    </row>
    <row r="1495" spans="1:34">
      <c r="A1495" t="s">
        <v>6148</v>
      </c>
      <c r="B1495" s="5" t="str">
        <f>VLOOKUP(C1495,[1]Sheet1!$C$2:$D$4112,2,FALSE)</f>
        <v>intermediary metabolism and respiration</v>
      </c>
      <c r="C1495" t="s">
        <v>6150</v>
      </c>
      <c r="D1495" t="s">
        <v>240</v>
      </c>
      <c r="E1495" t="s">
        <v>6149</v>
      </c>
      <c r="F1495">
        <v>37.51</v>
      </c>
      <c r="G1495">
        <v>15.4</v>
      </c>
      <c r="H1495">
        <v>18.819230000000001</v>
      </c>
      <c r="I1495">
        <v>22.088480000000001</v>
      </c>
      <c r="J1495">
        <v>23.388639999999999</v>
      </c>
      <c r="K1495">
        <v>18.728100000000001</v>
      </c>
      <c r="L1495">
        <v>18.019069999999999</v>
      </c>
      <c r="M1495">
        <v>19.638739999999999</v>
      </c>
      <c r="N1495">
        <v>19.920390000000001</v>
      </c>
      <c r="O1495">
        <v>18.717610000000001</v>
      </c>
      <c r="P1495">
        <v>19.20729</v>
      </c>
      <c r="Q1495">
        <v>21.884609999999999</v>
      </c>
      <c r="R1495">
        <v>22.155639999999998</v>
      </c>
      <c r="S1495">
        <v>23.786960000000001</v>
      </c>
      <c r="T1495">
        <v>3</v>
      </c>
      <c r="U1495">
        <v>1</v>
      </c>
      <c r="V1495">
        <v>2</v>
      </c>
      <c r="W1495">
        <v>2</v>
      </c>
      <c r="X1495">
        <v>1</v>
      </c>
      <c r="Y1495">
        <v>2</v>
      </c>
      <c r="Z1495">
        <v>1</v>
      </c>
      <c r="AA1495">
        <v>1</v>
      </c>
      <c r="AB1495">
        <v>1</v>
      </c>
      <c r="AC1495">
        <v>1</v>
      </c>
      <c r="AD1495">
        <v>2</v>
      </c>
      <c r="AE1495">
        <v>2</v>
      </c>
      <c r="AF1495">
        <v>2</v>
      </c>
      <c r="AG1495">
        <v>0</v>
      </c>
      <c r="AH1495">
        <v>32.843000000000004</v>
      </c>
    </row>
    <row r="1496" spans="1:34">
      <c r="A1496" t="s">
        <v>6151</v>
      </c>
      <c r="B1496" s="5" t="str">
        <f>VLOOKUP(C1496,[1]Sheet1!$C$2:$D$4112,2,FALSE)</f>
        <v>intermediary metabolism and respiration</v>
      </c>
      <c r="C1496" t="s">
        <v>6154</v>
      </c>
      <c r="D1496" t="s">
        <v>6152</v>
      </c>
      <c r="E1496" t="s">
        <v>6153</v>
      </c>
      <c r="F1496">
        <v>40.926000000000002</v>
      </c>
      <c r="G1496">
        <v>28.5</v>
      </c>
      <c r="H1496">
        <v>22.09055</v>
      </c>
      <c r="I1496">
        <v>23.000499999999999</v>
      </c>
      <c r="J1496">
        <v>21.324870000000001</v>
      </c>
      <c r="K1496">
        <v>22.112449999999999</v>
      </c>
      <c r="L1496">
        <v>21.224170000000001</v>
      </c>
      <c r="M1496">
        <v>18.30254</v>
      </c>
      <c r="N1496">
        <v>23.889199999999999</v>
      </c>
      <c r="O1496">
        <v>22.550039999999999</v>
      </c>
      <c r="P1496">
        <v>22.137270000000001</v>
      </c>
      <c r="Q1496">
        <v>22.997070000000001</v>
      </c>
      <c r="R1496">
        <v>23.00873</v>
      </c>
      <c r="S1496">
        <v>21.03248</v>
      </c>
      <c r="T1496">
        <v>7</v>
      </c>
      <c r="U1496">
        <v>2</v>
      </c>
      <c r="V1496">
        <v>5</v>
      </c>
      <c r="W1496">
        <v>5</v>
      </c>
      <c r="X1496">
        <v>3</v>
      </c>
      <c r="Y1496">
        <v>3</v>
      </c>
      <c r="Z1496">
        <v>1</v>
      </c>
      <c r="AA1496">
        <v>2</v>
      </c>
      <c r="AB1496">
        <v>3</v>
      </c>
      <c r="AC1496">
        <v>4</v>
      </c>
      <c r="AD1496">
        <v>3</v>
      </c>
      <c r="AE1496">
        <v>6</v>
      </c>
      <c r="AF1496">
        <v>2</v>
      </c>
      <c r="AG1496">
        <v>0</v>
      </c>
      <c r="AH1496">
        <v>38.491999999999997</v>
      </c>
    </row>
  </sheetData>
  <pageMargins left="0.75" right="0.75" top="1" bottom="1" header="0.5" footer="0.5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95"/>
  <sheetViews>
    <sheetView zoomScale="125" zoomScaleNormal="125" zoomScalePageLayoutView="125" workbookViewId="0">
      <pane ySplit="1" topLeftCell="A2" activePane="bottomLeft" state="frozen"/>
      <selection pane="bottomLeft" activeCell="F163" sqref="F163"/>
    </sheetView>
  </sheetViews>
  <sheetFormatPr baseColWidth="10" defaultRowHeight="16"/>
  <cols>
    <col min="1" max="3" width="5.6640625" style="1" customWidth="1"/>
    <col min="4" max="4" width="55.5" style="1" customWidth="1"/>
    <col min="5" max="5" width="58" style="1" customWidth="1"/>
    <col min="6" max="6" width="15.83203125" style="1" bestFit="1" customWidth="1"/>
    <col min="7" max="7" width="8.6640625" style="1" customWidth="1"/>
    <col min="8" max="8" width="10.83203125" style="1" customWidth="1"/>
    <col min="9" max="9" width="13.33203125" style="1" customWidth="1"/>
    <col min="10" max="10" width="8.1640625" style="1" customWidth="1"/>
    <col min="11" max="11" width="25.33203125" style="1" customWidth="1"/>
    <col min="12" max="56" width="9.6640625" style="1" customWidth="1"/>
    <col min="57" max="16384" width="10.83203125" style="1"/>
  </cols>
  <sheetData>
    <row r="1" spans="1:54" ht="55" customHeight="1">
      <c r="A1" s="4" t="s">
        <v>0</v>
      </c>
      <c r="B1" s="4" t="s">
        <v>1</v>
      </c>
      <c r="C1" s="4" t="s">
        <v>2</v>
      </c>
      <c r="D1" s="4" t="s">
        <v>13</v>
      </c>
      <c r="E1" s="4" t="s">
        <v>14</v>
      </c>
      <c r="F1" s="4" t="s">
        <v>5</v>
      </c>
      <c r="G1" s="4" t="s">
        <v>7</v>
      </c>
      <c r="H1" s="4" t="s">
        <v>341</v>
      </c>
      <c r="I1" s="4" t="s">
        <v>342</v>
      </c>
      <c r="J1" s="4" t="s">
        <v>343</v>
      </c>
      <c r="K1" s="4" t="s">
        <v>6155</v>
      </c>
      <c r="L1" s="4" t="s">
        <v>6158</v>
      </c>
      <c r="M1" s="4" t="s">
        <v>6156</v>
      </c>
      <c r="N1" s="4" t="s">
        <v>6159</v>
      </c>
      <c r="O1" s="4" t="s">
        <v>6157</v>
      </c>
      <c r="P1" s="4" t="s">
        <v>6160</v>
      </c>
      <c r="Q1" s="4" t="s">
        <v>344</v>
      </c>
      <c r="R1" s="4" t="s">
        <v>345</v>
      </c>
      <c r="S1" s="4" t="s">
        <v>6161</v>
      </c>
      <c r="T1" s="4" t="s">
        <v>6162</v>
      </c>
      <c r="U1" s="4" t="s">
        <v>346</v>
      </c>
      <c r="V1" s="4" t="s">
        <v>347</v>
      </c>
      <c r="W1" s="4" t="s">
        <v>6164</v>
      </c>
      <c r="X1" s="4" t="s">
        <v>6163</v>
      </c>
      <c r="Y1" s="4" t="s">
        <v>348</v>
      </c>
      <c r="Z1" s="4" t="s">
        <v>349</v>
      </c>
      <c r="AA1" s="4" t="s">
        <v>6165</v>
      </c>
      <c r="AB1" s="4" t="s">
        <v>6166</v>
      </c>
      <c r="AC1" s="4" t="s">
        <v>350</v>
      </c>
      <c r="AD1" s="4" t="s">
        <v>351</v>
      </c>
      <c r="AE1" s="4" t="s">
        <v>6167</v>
      </c>
      <c r="AF1" s="4" t="s">
        <v>6168</v>
      </c>
      <c r="AG1" s="4" t="s">
        <v>352</v>
      </c>
      <c r="AH1" s="4" t="s">
        <v>353</v>
      </c>
      <c r="AI1" s="4" t="s">
        <v>6170</v>
      </c>
      <c r="AJ1" s="4" t="s">
        <v>6169</v>
      </c>
      <c r="AK1" s="4" t="s">
        <v>354</v>
      </c>
      <c r="AL1" s="4" t="s">
        <v>355</v>
      </c>
      <c r="AM1" s="4" t="s">
        <v>6171</v>
      </c>
      <c r="AN1" s="4" t="s">
        <v>6172</v>
      </c>
      <c r="AO1" s="4" t="s">
        <v>356</v>
      </c>
      <c r="AP1" s="4" t="s">
        <v>357</v>
      </c>
      <c r="AQ1" s="4" t="s">
        <v>358</v>
      </c>
      <c r="AR1" s="4" t="s">
        <v>359</v>
      </c>
      <c r="AS1" s="4" t="s">
        <v>360</v>
      </c>
      <c r="AT1" s="4" t="s">
        <v>361</v>
      </c>
      <c r="AU1" s="4" t="s">
        <v>362</v>
      </c>
      <c r="AV1" s="4" t="s">
        <v>363</v>
      </c>
      <c r="AW1" s="4" t="s">
        <v>364</v>
      </c>
      <c r="AX1" s="4" t="s">
        <v>365</v>
      </c>
      <c r="AY1" s="4" t="s">
        <v>366</v>
      </c>
      <c r="AZ1" s="4" t="s">
        <v>367</v>
      </c>
      <c r="BA1" s="4" t="s">
        <v>368</v>
      </c>
      <c r="BB1" s="4" t="s">
        <v>369</v>
      </c>
    </row>
    <row r="2" spans="1:54">
      <c r="A2" s="3" t="s">
        <v>9</v>
      </c>
      <c r="B2" s="3" t="s">
        <v>9</v>
      </c>
      <c r="C2" s="3" t="s">
        <v>9</v>
      </c>
      <c r="D2" s="3" t="s">
        <v>3</v>
      </c>
      <c r="E2" s="3" t="s">
        <v>20</v>
      </c>
      <c r="F2" s="3" t="s">
        <v>4</v>
      </c>
      <c r="G2" s="3" t="s">
        <v>8</v>
      </c>
      <c r="H2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Rv0560c</v>
      </c>
      <c r="I2" s="3" t="str">
        <f>INDEX(Protein_Group[functional category],MATCH(Sig_Proteins[[#This Row],[ORF number Mtb]], Protein_Group[ORF number Mtb],0))</f>
        <v>intermediary metabolism and respiration</v>
      </c>
      <c r="J2" s="3">
        <f>INDEX(Protein_Group[Mol. weight '[kDa']],MATCH(Sig_Proteins[[#This Row],[ORF number Mtb]], Protein_Group[ORF number Mtb],0))</f>
        <v>25.945</v>
      </c>
      <c r="K2" s="3">
        <f>Sig_Proteins[[#This Row],[2^(DImer 3hr LFQ intensity average)]]/Sig_Proteins[[#This Row],[2^(Control 3hr LFQ intensity average)]]</f>
        <v>260.28800165983529</v>
      </c>
      <c r="L2" s="3">
        <f>Sig_Proteins[[#This Row],[2^(Control 3hr LFQ intensity average)]]/Sig_Proteins[[#This Row],[2^(DImer 3hr LFQ intensity average)]]</f>
        <v>3.8418981805656881E-3</v>
      </c>
      <c r="M2" s="3">
        <f>Sig_Proteins[[#This Row],[2^(DImer 24hr LFQ intensity average)]]/Sig_Proteins[[#This Row],[2^(Control 24hr LFQ intensity average)]]</f>
        <v>588.90250497176066</v>
      </c>
      <c r="N2" s="3">
        <f>Sig_Proteins[[#This Row],[2^(Control 24hr LFQ intensity average)]]/Sig_Proteins[[#This Row],[2^(DImer 24hr LFQ intensity average)]]</f>
        <v>1.6980739452754619E-3</v>
      </c>
      <c r="O2" s="3">
        <f>Sig_Proteins[[#This Row],[2^(DImer 48hr LFQ intensity average)]]/Sig_Proteins[[#This Row],[2^(Control 48hr LFQ intensity average)]]</f>
        <v>2174.6462178758252</v>
      </c>
      <c r="P2" s="3">
        <f>Sig_Proteins[[#This Row],[2^(Control 48hr LFQ intensity average)]]/Sig_Proteins[[#This Row],[2^(DImer 48hr LFQ intensity average)]]</f>
        <v>4.5984491260228568E-4</v>
      </c>
      <c r="Q2" s="3">
        <f>INDEX(Protein_Group[LFQ intensity Control3A],MATCH(Sig_Proteins[[#This Row],[ORF number Mtb]], Protein_Group[ORF number Mtb],0))</f>
        <v>21.764220000000002</v>
      </c>
      <c r="R2" s="3">
        <f>INDEX(Protein_Group[LFQ intensity Control3B],MATCH(Sig_Proteins[[#This Row],[ORF number Mtb]], Protein_Group[ORF number Mtb],0))</f>
        <v>22.819210000000002</v>
      </c>
      <c r="S2" s="3">
        <f>(Sig_Proteins[[#This Row],[LFQ intensity Control3A]]+Sig_Proteins[[#This Row],[LFQ intensity Control3B]])/2</f>
        <v>22.291715000000003</v>
      </c>
      <c r="T2" s="3">
        <f>2^Sig_Proteins[[#This Row],[Control 3 hr LFQ intensity average]]</f>
        <v>5134224.6773946695</v>
      </c>
      <c r="U2" s="3">
        <f>INDEX(Protein_Group[LFQ intensity Control24A],MATCH(Sig_Proteins[[#This Row],[ORF number Mtb]], Protein_Group[ORF number Mtb],0))</f>
        <v>22.606590000000001</v>
      </c>
      <c r="V2" s="3">
        <f>INDEX(Protein_Group[LFQ intensity Control24B],MATCH(Sig_Proteins[[#This Row],[ORF number Mtb]], Protein_Group[ORF number Mtb],0))</f>
        <v>21.978580000000001</v>
      </c>
      <c r="W2" s="3">
        <f>(Sig_Proteins[[#This Row],[LFQ intensity Control24A]]+Sig_Proteins[[#This Row],[LFQ intensity Control24B]])/2</f>
        <v>22.292585000000003</v>
      </c>
      <c r="X2" s="3">
        <f>2^Sig_Proteins[[#This Row],[Control 24 hr LFQ intensity average]]</f>
        <v>5137321.7439480508</v>
      </c>
      <c r="Y2" s="3">
        <f>INDEX(Protein_Group[LFQ intensity Control48A],MATCH(Sig_Proteins[[#This Row],[ORF number Mtb]], Protein_Group[ORF number Mtb],0))</f>
        <v>18.87313</v>
      </c>
      <c r="Z2" s="3">
        <f>INDEX(Protein_Group[LFQ intensity Control48B],MATCH(Sig_Proteins[[#This Row],[ORF number Mtb]], Protein_Group[ORF number Mtb],0))</f>
        <v>24.035740000000001</v>
      </c>
      <c r="AA2" s="3">
        <f>(Sig_Proteins[[#This Row],[LFQ intensity Control48A]]+Sig_Proteins[[#This Row],[LFQ intensity Control48B]])/2</f>
        <v>21.454435</v>
      </c>
      <c r="AB2" s="3">
        <f>2^Sig_Proteins[[#This Row],[Control 48 hr LFQ intensity average]]</f>
        <v>2873614.2923638611</v>
      </c>
      <c r="AC2" s="3">
        <f>INDEX(Protein_Group[LFQ intensity Dimer3A],MATCH(Sig_Proteins[[#This Row],[ORF number Mtb]], Protein_Group[ORF number Mtb],0))</f>
        <v>30.594149999999999</v>
      </c>
      <c r="AD2" s="3">
        <f>INDEX(Protein_Group[LFQ intensity Dimer3B],MATCH(Sig_Proteins[[#This Row],[ORF number Mtb]], Protein_Group[ORF number Mtb],0))</f>
        <v>30.037210000000002</v>
      </c>
      <c r="AE2" s="3">
        <f>(Sig_Proteins[[#This Row],[LFQ intensity Dimer3A]]+Sig_Proteins[[#This Row],[LFQ intensity Dimer3B]])/2</f>
        <v>30.31568</v>
      </c>
      <c r="AF2" s="3">
        <f>2^Sig_Proteins[[#This Row],[Dimer 3 hr LFQ intensity average]]</f>
        <v>1336377081.351671</v>
      </c>
      <c r="AG2" s="3">
        <f>INDEX(Protein_Group[LFQ intensity Dimer24A],MATCH(Sig_Proteins[[#This Row],[ORF number Mtb]], Protein_Group[ORF number Mtb],0))</f>
        <v>32.40372</v>
      </c>
      <c r="AH2" s="3">
        <f>INDEX(Protein_Group[LFQ intensity Dimer24B],MATCH(Sig_Proteins[[#This Row],[ORF number Mtb]], Protein_Group[ORF number Mtb],0))</f>
        <v>30.58522</v>
      </c>
      <c r="AI2" s="3">
        <f>(Sig_Proteins[[#This Row],[LFQ intensity Dimer24A]]+Sig_Proteins[[#This Row],[LFQ intensity Dimer24B]])/2</f>
        <v>31.49447</v>
      </c>
      <c r="AJ2" s="3">
        <f>2^Sig_Proteins[[#This Row],[Dimer 24 hr LFQ intensity average]]</f>
        <v>3025381643.8569012</v>
      </c>
      <c r="AK2" s="3">
        <f>INDEX(Protein_Group[LFQ intensity Dimer48A],MATCH(Sig_Proteins[[#This Row],[ORF number Mtb]], Protein_Group[ORF number Mtb],0))</f>
        <v>33.056190000000001</v>
      </c>
      <c r="AL2" s="3">
        <f>INDEX(Protein_Group[LFQ intensity Dimer48B],MATCH(Sig_Proteins[[#This Row],[ORF number Mtb]], Protein_Group[ORF number Mtb],0))</f>
        <v>32.02581</v>
      </c>
      <c r="AM2" s="3">
        <f>(Sig_Proteins[[#This Row],[LFQ intensity Dimer48A]]+Sig_Proteins[[#This Row],[LFQ intensity Dimer48B]])/2</f>
        <v>32.540999999999997</v>
      </c>
      <c r="AN2" s="3">
        <f>2^Sig_Proteins[[#This Row],[Dimer 48 hr LFQ intensity average]]</f>
        <v>6249094452.5229864</v>
      </c>
      <c r="AO2" s="3">
        <f>INDEX(Protein_Group[Unique peptides],MATCH(Sig_Proteins[[#This Row],[ORF number Mtb]], Protein_Group[ORF number Mtb],0))</f>
        <v>14</v>
      </c>
      <c r="AP2" s="3">
        <f>INDEX(Protein_Group[Sequence coverage '[%']],MATCH(Sig_Proteins[[#This Row],[ORF number Mtb]], Protein_Group[ORF number Mtb],0))</f>
        <v>81.3</v>
      </c>
      <c r="AQ2" s="3">
        <f>INDEX(Protein_Group[Unique peptides Control3A],MATCH(Sig_Proteins[[#This Row],[ORF number Mtb]], Protein_Group[ORF number Mtb],0))</f>
        <v>3</v>
      </c>
      <c r="AR2" s="3">
        <f>INDEX(Protein_Group[Unique peptides Control3B],MATCH(Sig_Proteins[[#This Row],[ORF number Mtb]], Protein_Group[ORF number Mtb],0))</f>
        <v>3</v>
      </c>
      <c r="AS2" s="3">
        <f>INDEX(Protein_Group[Unique peptides Control24A],MATCH(Sig_Proteins[[#This Row],[ORF number Mtb]], Protein_Group[ORF number Mtb],0))</f>
        <v>5</v>
      </c>
      <c r="AT2" s="3">
        <f>INDEX(Protein_Group[Unique peptides Control24B],MATCH(Sig_Proteins[[#This Row],[ORF number Mtb]], Protein_Group[ORF number Mtb],0))</f>
        <v>3</v>
      </c>
      <c r="AU2" s="3">
        <f>INDEX(Protein_Group[Unique peptides Control48A],MATCH(Sig_Proteins[[#This Row],[ORF number Mtb]], Protein_Group[ORF number Mtb],0))</f>
        <v>5</v>
      </c>
      <c r="AV2" s="3">
        <f>INDEX(Protein_Group[Unique peptides Control48B],MATCH(Sig_Proteins[[#This Row],[ORF number Mtb]], Protein_Group[ORF number Mtb],0))</f>
        <v>6</v>
      </c>
      <c r="AW2" s="3">
        <f>INDEX(Protein_Group[Unique peptides Dimer3A],MATCH(Sig_Proteins[[#This Row],[ORF number Mtb]], Protein_Group[ORF number Mtb],0))</f>
        <v>13</v>
      </c>
      <c r="AX2" s="3">
        <f>INDEX(Protein_Group[Unique peptides Dimer3B],MATCH(Sig_Proteins[[#This Row],[ORF number Mtb]], Protein_Group[ORF number Mtb],0))</f>
        <v>12</v>
      </c>
      <c r="AY2" s="3">
        <f>INDEX(Protein_Group[Unique peptides Dimer24A],MATCH(Sig_Proteins[[#This Row],[ORF number Mtb]], Protein_Group[ORF number Mtb],0))</f>
        <v>12</v>
      </c>
      <c r="AZ2" s="3">
        <f>INDEX(Protein_Group[Unique peptides Dimer24B],MATCH(Sig_Proteins[[#This Row],[ORF number Mtb]], Protein_Group[ORF number Mtb],0))</f>
        <v>13</v>
      </c>
      <c r="BA2" s="3">
        <f>INDEX(Protein_Group[Unique peptides Dimer48A],MATCH(Sig_Proteins[[#This Row],[ORF number Mtb]], Protein_Group[ORF number Mtb],0))</f>
        <v>14</v>
      </c>
      <c r="BB2" s="3">
        <f>INDEX(Protein_Group[Unique peptides Dimer48B],MATCH(Sig_Proteins[[#This Row],[ORF number Mtb]], Protein_Group[ORF number Mtb],0))</f>
        <v>14</v>
      </c>
    </row>
    <row r="3" spans="1:54">
      <c r="A3" s="3" t="s">
        <v>9</v>
      </c>
      <c r="B3" s="3"/>
      <c r="C3" s="3"/>
      <c r="D3" s="3" t="s">
        <v>10</v>
      </c>
      <c r="E3" s="3" t="s">
        <v>19</v>
      </c>
      <c r="F3" s="3" t="s">
        <v>11</v>
      </c>
      <c r="G3" s="3" t="s">
        <v>12</v>
      </c>
      <c r="H3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Rv2301</v>
      </c>
      <c r="I3" s="3" t="str">
        <f>INDEX(Protein_Group[functional category],MATCH(Sig_Proteins[[#This Row],[ORF number Mtb]], Protein_Group[ORF number Mtb],0))</f>
        <v>cell wall and cell processes</v>
      </c>
      <c r="J3" s="3">
        <f>INDEX(Protein_Group[Mol. weight '[kDa']],MATCH(Sig_Proteins[[#This Row],[ORF number Mtb]], Protein_Group[ORF number Mtb],0))</f>
        <v>23.925999999999998</v>
      </c>
      <c r="K3" s="3">
        <f>Sig_Proteins[[#This Row],[2^(DImer 3hr LFQ intensity average)]]/Sig_Proteins[[#This Row],[2^(Control 3hr LFQ intensity average)]]</f>
        <v>54.569767807771818</v>
      </c>
      <c r="L3" s="3">
        <f>Sig_Proteins[[#This Row],[2^(Control 3hr LFQ intensity average)]]/Sig_Proteins[[#This Row],[2^(DImer 3hr LFQ intensity average)]]</f>
        <v>1.8325165016692267E-2</v>
      </c>
      <c r="M3" s="3">
        <f>Sig_Proteins[[#This Row],[2^(DImer 24hr LFQ intensity average)]]/Sig_Proteins[[#This Row],[2^(Control 24hr LFQ intensity average)]]</f>
        <v>0.51443653113968824</v>
      </c>
      <c r="N3" s="3">
        <f>Sig_Proteins[[#This Row],[2^(Control 24hr LFQ intensity average)]]/Sig_Proteins[[#This Row],[2^(DImer 24hr LFQ intensity average)]]</f>
        <v>1.9438743935711353</v>
      </c>
      <c r="O3" s="3">
        <f>Sig_Proteins[[#This Row],[2^(DImer 48hr LFQ intensity average)]]/Sig_Proteins[[#This Row],[2^(Control 48hr LFQ intensity average)]]</f>
        <v>0.52165395454304542</v>
      </c>
      <c r="P3" s="3">
        <f>Sig_Proteins[[#This Row],[2^(Control 48hr LFQ intensity average)]]/Sig_Proteins[[#This Row],[2^(DImer 48hr LFQ intensity average)]]</f>
        <v>1.9169796208599099</v>
      </c>
      <c r="Q3" s="3">
        <f>INDEX(Protein_Group[LFQ intensity Control3A],MATCH(Sig_Proteins[[#This Row],[ORF number Mtb]], Protein_Group[ORF number Mtb],0))</f>
        <v>18.701160000000002</v>
      </c>
      <c r="R3" s="3">
        <f>INDEX(Protein_Group[LFQ intensity Control3B],MATCH(Sig_Proteins[[#This Row],[ORF number Mtb]], Protein_Group[ORF number Mtb],0))</f>
        <v>19.350180000000002</v>
      </c>
      <c r="S3" s="3">
        <f>(Sig_Proteins[[#This Row],[LFQ intensity Control3A]]+Sig_Proteins[[#This Row],[LFQ intensity Control3B]])/2</f>
        <v>19.025670000000002</v>
      </c>
      <c r="T3" s="3">
        <f>2^Sig_Proteins[[#This Row],[Control 3 hr LFQ intensity average]]</f>
        <v>533700.19023307576</v>
      </c>
      <c r="U3" s="3">
        <f>INDEX(Protein_Group[LFQ intensity Control24A],MATCH(Sig_Proteins[[#This Row],[ORF number Mtb]], Protein_Group[ORF number Mtb],0))</f>
        <v>22.170020000000001</v>
      </c>
      <c r="V3" s="3">
        <f>INDEX(Protein_Group[LFQ intensity Control24B],MATCH(Sig_Proteins[[#This Row],[ORF number Mtb]], Protein_Group[ORF number Mtb],0))</f>
        <v>23.934539999999998</v>
      </c>
      <c r="W3" s="3">
        <f>(Sig_Proteins[[#This Row],[LFQ intensity Control24A]]+Sig_Proteins[[#This Row],[LFQ intensity Control24B]])/2</f>
        <v>23.05228</v>
      </c>
      <c r="X3" s="3">
        <f>2^Sig_Proteins[[#This Row],[Control 24 hr LFQ intensity average]]</f>
        <v>8698167.1366217565</v>
      </c>
      <c r="Y3" s="3">
        <f>INDEX(Protein_Group[LFQ intensity Control48A],MATCH(Sig_Proteins[[#This Row],[ORF number Mtb]], Protein_Group[ORF number Mtb],0))</f>
        <v>23.870419999999999</v>
      </c>
      <c r="Z3" s="3">
        <f>INDEX(Protein_Group[LFQ intensity Control48B],MATCH(Sig_Proteins[[#This Row],[ORF number Mtb]], Protein_Group[ORF number Mtb],0))</f>
        <v>25.853149999999999</v>
      </c>
      <c r="AA3" s="3">
        <f>(Sig_Proteins[[#This Row],[LFQ intensity Control48A]]+Sig_Proteins[[#This Row],[LFQ intensity Control48B]])/2</f>
        <v>24.861784999999998</v>
      </c>
      <c r="AB3" s="3">
        <f>2^Sig_Proteins[[#This Row],[Control 48 hr LFQ intensity average]]</f>
        <v>30488989.501100209</v>
      </c>
      <c r="AC3" s="3">
        <f>INDEX(Protein_Group[LFQ intensity Dimer3A],MATCH(Sig_Proteins[[#This Row],[ORF number Mtb]], Protein_Group[ORF number Mtb],0))</f>
        <v>25.179569999999998</v>
      </c>
      <c r="AD3" s="3">
        <f>INDEX(Protein_Group[LFQ intensity Dimer3B],MATCH(Sig_Proteins[[#This Row],[ORF number Mtb]], Protein_Group[ORF number Mtb],0))</f>
        <v>24.411829999999998</v>
      </c>
      <c r="AE3" s="3">
        <f>(Sig_Proteins[[#This Row],[LFQ intensity Dimer3A]]+Sig_Proteins[[#This Row],[LFQ intensity Dimer3B]])/2</f>
        <v>24.795699999999997</v>
      </c>
      <c r="AF3" s="3">
        <f>2^Sig_Proteins[[#This Row],[Dimer 3 hr LFQ intensity average]]</f>
        <v>29123895.459982593</v>
      </c>
      <c r="AG3" s="3">
        <f>INDEX(Protein_Group[LFQ intensity Dimer24A],MATCH(Sig_Proteins[[#This Row],[ORF number Mtb]], Protein_Group[ORF number Mtb],0))</f>
        <v>19.622150000000001</v>
      </c>
      <c r="AH3" s="3">
        <f>INDEX(Protein_Group[LFQ intensity Dimer24B],MATCH(Sig_Proteins[[#This Row],[ORF number Mtb]], Protein_Group[ORF number Mtb],0))</f>
        <v>24.564540000000001</v>
      </c>
      <c r="AI3" s="3">
        <f>(Sig_Proteins[[#This Row],[LFQ intensity Dimer24A]]+Sig_Proteins[[#This Row],[LFQ intensity Dimer24B]])/2</f>
        <v>22.093344999999999</v>
      </c>
      <c r="AJ3" s="3">
        <f>2^Sig_Proteins[[#This Row],[Dimer 24 hr LFQ intensity average]]</f>
        <v>4474654.9290369311</v>
      </c>
      <c r="AK3" s="3">
        <f>INDEX(Protein_Group[LFQ intensity Dimer48A],MATCH(Sig_Proteins[[#This Row],[ORF number Mtb]], Protein_Group[ORF number Mtb],0))</f>
        <v>25.17961</v>
      </c>
      <c r="AL3" s="3">
        <f>INDEX(Protein_Group[LFQ intensity Dimer48B],MATCH(Sig_Proteins[[#This Row],[ORF number Mtb]], Protein_Group[ORF number Mtb],0))</f>
        <v>22.66629</v>
      </c>
      <c r="AM3" s="3">
        <f>(Sig_Proteins[[#This Row],[LFQ intensity Dimer48A]]+Sig_Proteins[[#This Row],[LFQ intensity Dimer48B]])/2</f>
        <v>23.92295</v>
      </c>
      <c r="AN3" s="3">
        <f>2^Sig_Proteins[[#This Row],[Dimer 48 hr LFQ intensity average]]</f>
        <v>15904701.943270318</v>
      </c>
      <c r="AO3" s="3">
        <f>INDEX(Protein_Group[Unique peptides],MATCH(Sig_Proteins[[#This Row],[ORF number Mtb]], Protein_Group[ORF number Mtb],0))</f>
        <v>2</v>
      </c>
      <c r="AP3" s="3">
        <f>INDEX(Protein_Group[Sequence coverage '[%']],MATCH(Sig_Proteins[[#This Row],[ORF number Mtb]], Protein_Group[ORF number Mtb],0))</f>
        <v>8.6999999999999993</v>
      </c>
      <c r="AQ3" s="3">
        <f>INDEX(Protein_Group[Unique peptides Control3A],MATCH(Sig_Proteins[[#This Row],[ORF number Mtb]], Protein_Group[ORF number Mtb],0))</f>
        <v>1</v>
      </c>
      <c r="AR3" s="3">
        <f>INDEX(Protein_Group[Unique peptides Control3B],MATCH(Sig_Proteins[[#This Row],[ORF number Mtb]], Protein_Group[ORF number Mtb],0))</f>
        <v>1</v>
      </c>
      <c r="AS3" s="3">
        <f>INDEX(Protein_Group[Unique peptides Control24A],MATCH(Sig_Proteins[[#This Row],[ORF number Mtb]], Protein_Group[ORF number Mtb],0))</f>
        <v>1</v>
      </c>
      <c r="AT3" s="3">
        <f>INDEX(Protein_Group[Unique peptides Control24B],MATCH(Sig_Proteins[[#This Row],[ORF number Mtb]], Protein_Group[ORF number Mtb],0))</f>
        <v>2</v>
      </c>
      <c r="AU3" s="3">
        <f>INDEX(Protein_Group[Unique peptides Control48A],MATCH(Sig_Proteins[[#This Row],[ORF number Mtb]], Protein_Group[ORF number Mtb],0))</f>
        <v>1</v>
      </c>
      <c r="AV3" s="3">
        <f>INDEX(Protein_Group[Unique peptides Control48B],MATCH(Sig_Proteins[[#This Row],[ORF number Mtb]], Protein_Group[ORF number Mtb],0))</f>
        <v>2</v>
      </c>
      <c r="AW3" s="3">
        <f>INDEX(Protein_Group[Unique peptides Dimer3A],MATCH(Sig_Proteins[[#This Row],[ORF number Mtb]], Protein_Group[ORF number Mtb],0))</f>
        <v>1</v>
      </c>
      <c r="AX3" s="3">
        <f>INDEX(Protein_Group[Unique peptides Dimer3B],MATCH(Sig_Proteins[[#This Row],[ORF number Mtb]], Protein_Group[ORF number Mtb],0))</f>
        <v>2</v>
      </c>
      <c r="AY3" s="3">
        <f>INDEX(Protein_Group[Unique peptides Dimer24A],MATCH(Sig_Proteins[[#This Row],[ORF number Mtb]], Protein_Group[ORF number Mtb],0))</f>
        <v>1</v>
      </c>
      <c r="AZ3" s="3">
        <f>INDEX(Protein_Group[Unique peptides Dimer24B],MATCH(Sig_Proteins[[#This Row],[ORF number Mtb]], Protein_Group[ORF number Mtb],0))</f>
        <v>2</v>
      </c>
      <c r="BA3" s="3">
        <f>INDEX(Protein_Group[Unique peptides Dimer48A],MATCH(Sig_Proteins[[#This Row],[ORF number Mtb]], Protein_Group[ORF number Mtb],0))</f>
        <v>2</v>
      </c>
      <c r="BB3" s="3">
        <f>INDEX(Protein_Group[Unique peptides Dimer48B],MATCH(Sig_Proteins[[#This Row],[ORF number Mtb]], Protein_Group[ORF number Mtb],0))</f>
        <v>1</v>
      </c>
    </row>
    <row r="4" spans="1:54">
      <c r="A4" s="3" t="s">
        <v>9</v>
      </c>
      <c r="B4" s="3"/>
      <c r="C4" s="3"/>
      <c r="D4" s="3" t="s">
        <v>15</v>
      </c>
      <c r="E4" s="3" t="s">
        <v>16</v>
      </c>
      <c r="F4" s="3" t="s">
        <v>17</v>
      </c>
      <c r="G4" s="3" t="s">
        <v>18</v>
      </c>
      <c r="H4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Rv0203</v>
      </c>
      <c r="I4" s="3" t="str">
        <f>INDEX(Protein_Group[functional category],MATCH(Sig_Proteins[[#This Row],[ORF number Mtb]], Protein_Group[ORF number Mtb],0))</f>
        <v>cell wall and cell processes</v>
      </c>
      <c r="J4" s="3">
        <f>INDEX(Protein_Group[Mol. weight '[kDa']],MATCH(Sig_Proteins[[#This Row],[ORF number Mtb]], Protein_Group[ORF number Mtb],0))</f>
        <v>13.874000000000001</v>
      </c>
      <c r="K4" s="3">
        <f>Sig_Proteins[[#This Row],[2^(DImer 3hr LFQ intensity average)]]/Sig_Proteins[[#This Row],[2^(Control 3hr LFQ intensity average)]]</f>
        <v>21.808142664561952</v>
      </c>
      <c r="L4" s="3">
        <f>Sig_Proteins[[#This Row],[2^(Control 3hr LFQ intensity average)]]/Sig_Proteins[[#This Row],[2^(DImer 3hr LFQ intensity average)]]</f>
        <v>4.5854432235762632E-2</v>
      </c>
      <c r="M4" s="3">
        <f>Sig_Proteins[[#This Row],[2^(DImer 24hr LFQ intensity average)]]/Sig_Proteins[[#This Row],[2^(Control 24hr LFQ intensity average)]]</f>
        <v>0.73701199257859018</v>
      </c>
      <c r="N4" s="3">
        <f>Sig_Proteins[[#This Row],[2^(Control 24hr LFQ intensity average)]]/Sig_Proteins[[#This Row],[2^(DImer 24hr LFQ intensity average)]]</f>
        <v>1.3568300245716376</v>
      </c>
      <c r="O4" s="3">
        <f>Sig_Proteins[[#This Row],[2^(DImer 48hr LFQ intensity average)]]/Sig_Proteins[[#This Row],[2^(Control 48hr LFQ intensity average)]]</f>
        <v>0.12762032338646007</v>
      </c>
      <c r="P4" s="3">
        <f>Sig_Proteins[[#This Row],[2^(Control 48hr LFQ intensity average)]]/Sig_Proteins[[#This Row],[2^(DImer 48hr LFQ intensity average)]]</f>
        <v>7.8357425640726381</v>
      </c>
      <c r="Q4" s="3">
        <f>INDEX(Protein_Group[LFQ intensity Control3A],MATCH(Sig_Proteins[[#This Row],[ORF number Mtb]], Protein_Group[ORF number Mtb],0))</f>
        <v>18.425139999999999</v>
      </c>
      <c r="R4" s="3">
        <f>INDEX(Protein_Group[LFQ intensity Control3B],MATCH(Sig_Proteins[[#This Row],[ORF number Mtb]], Protein_Group[ORF number Mtb],0))</f>
        <v>18.767230000000001</v>
      </c>
      <c r="S4" s="3">
        <f>(Sig_Proteins[[#This Row],[LFQ intensity Control3A]]+Sig_Proteins[[#This Row],[LFQ intensity Control3B]])/2</f>
        <v>18.596184999999998</v>
      </c>
      <c r="T4" s="3">
        <f>2^Sig_Proteins[[#This Row],[Control 3 hr LFQ intensity average]]</f>
        <v>396286.69355629809</v>
      </c>
      <c r="U4" s="3">
        <f>INDEX(Protein_Group[LFQ intensity Control24A],MATCH(Sig_Proteins[[#This Row],[ORF number Mtb]], Protein_Group[ORF number Mtb],0))</f>
        <v>19.133130000000001</v>
      </c>
      <c r="V4" s="3">
        <f>INDEX(Protein_Group[LFQ intensity Control24B],MATCH(Sig_Proteins[[#This Row],[ORF number Mtb]], Protein_Group[ORF number Mtb],0))</f>
        <v>22.233129999999999</v>
      </c>
      <c r="W4" s="3">
        <f>(Sig_Proteins[[#This Row],[LFQ intensity Control24A]]+Sig_Proteins[[#This Row],[LFQ intensity Control24B]])/2</f>
        <v>20.683129999999998</v>
      </c>
      <c r="X4" s="3">
        <f>2^Sig_Proteins[[#This Row],[Control 24 hr LFQ intensity average]]</f>
        <v>1683614.0223861176</v>
      </c>
      <c r="Y4" s="3">
        <f>INDEX(Protein_Group[LFQ intensity Control48A],MATCH(Sig_Proteins[[#This Row],[ORF number Mtb]], Protein_Group[ORF number Mtb],0))</f>
        <v>18.510159999999999</v>
      </c>
      <c r="Z4" s="3">
        <f>INDEX(Protein_Group[LFQ intensity Control48B],MATCH(Sig_Proteins[[#This Row],[ORF number Mtb]], Protein_Group[ORF number Mtb],0))</f>
        <v>25.237680000000001</v>
      </c>
      <c r="AA4" s="3">
        <f>(Sig_Proteins[[#This Row],[LFQ intensity Control48A]]+Sig_Proteins[[#This Row],[LFQ intensity Control48B]])/2</f>
        <v>21.873919999999998</v>
      </c>
      <c r="AB4" s="3">
        <f>2^Sig_Proteins[[#This Row],[Control 48 hr LFQ intensity average]]</f>
        <v>3843315.5472605387</v>
      </c>
      <c r="AC4" s="3">
        <f>INDEX(Protein_Group[LFQ intensity Dimer3A],MATCH(Sig_Proteins[[#This Row],[ORF number Mtb]], Protein_Group[ORF number Mtb],0))</f>
        <v>23.38693</v>
      </c>
      <c r="AD4" s="3">
        <f>INDEX(Protein_Group[LFQ intensity Dimer3B],MATCH(Sig_Proteins[[#This Row],[ORF number Mtb]], Protein_Group[ORF number Mtb],0))</f>
        <v>22.69903</v>
      </c>
      <c r="AE4" s="3">
        <f>(Sig_Proteins[[#This Row],[LFQ intensity Dimer3A]]+Sig_Proteins[[#This Row],[LFQ intensity Dimer3B]])/2</f>
        <v>23.04298</v>
      </c>
      <c r="AF4" s="3">
        <f>2^Sig_Proteins[[#This Row],[Dimer 3 hr LFQ intensity average]]</f>
        <v>8642276.7491432931</v>
      </c>
      <c r="AG4" s="3">
        <f>INDEX(Protein_Group[LFQ intensity Dimer24A],MATCH(Sig_Proteins[[#This Row],[ORF number Mtb]], Protein_Group[ORF number Mtb],0))</f>
        <v>18.007919999999999</v>
      </c>
      <c r="AH4" s="3">
        <f>INDEX(Protein_Group[LFQ intensity Dimer24B],MATCH(Sig_Proteins[[#This Row],[ORF number Mtb]], Protein_Group[ORF number Mtb],0))</f>
        <v>22.47786</v>
      </c>
      <c r="AI4" s="3">
        <f>(Sig_Proteins[[#This Row],[LFQ intensity Dimer24A]]+Sig_Proteins[[#This Row],[LFQ intensity Dimer24B]])/2</f>
        <v>20.242889999999999</v>
      </c>
      <c r="AJ4" s="3">
        <f>2^Sig_Proteins[[#This Row],[Dimer 24 hr LFQ intensity average]]</f>
        <v>1240843.7253720476</v>
      </c>
      <c r="AK4" s="3">
        <f>INDEX(Protein_Group[LFQ intensity Dimer48A],MATCH(Sig_Proteins[[#This Row],[ORF number Mtb]], Protein_Group[ORF number Mtb],0))</f>
        <v>19.097619999999999</v>
      </c>
      <c r="AL4" s="3">
        <f>INDEX(Protein_Group[LFQ intensity Dimer48B],MATCH(Sig_Proteins[[#This Row],[ORF number Mtb]], Protein_Group[ORF number Mtb],0))</f>
        <v>18.710080000000001</v>
      </c>
      <c r="AM4" s="3">
        <f>(Sig_Proteins[[#This Row],[LFQ intensity Dimer48A]]+Sig_Proteins[[#This Row],[LFQ intensity Dimer48B]])/2</f>
        <v>18.903849999999998</v>
      </c>
      <c r="AN4" s="3">
        <f>2^Sig_Proteins[[#This Row],[Dimer 48 hr LFQ intensity average]]</f>
        <v>490485.17301759974</v>
      </c>
      <c r="AO4" s="3">
        <f>INDEX(Protein_Group[Unique peptides],MATCH(Sig_Proteins[[#This Row],[ORF number Mtb]], Protein_Group[ORF number Mtb],0))</f>
        <v>3</v>
      </c>
      <c r="AP4" s="3">
        <f>INDEX(Protein_Group[Sequence coverage '[%']],MATCH(Sig_Proteins[[#This Row],[ORF number Mtb]], Protein_Group[ORF number Mtb],0))</f>
        <v>58.8</v>
      </c>
      <c r="AQ4" s="3">
        <f>INDEX(Protein_Group[Unique peptides Control3A],MATCH(Sig_Proteins[[#This Row],[ORF number Mtb]], Protein_Group[ORF number Mtb],0))</f>
        <v>0</v>
      </c>
      <c r="AR4" s="3">
        <f>INDEX(Protein_Group[Unique peptides Control3B],MATCH(Sig_Proteins[[#This Row],[ORF number Mtb]], Protein_Group[ORF number Mtb],0))</f>
        <v>1</v>
      </c>
      <c r="AS4" s="3">
        <f>INDEX(Protein_Group[Unique peptides Control24A],MATCH(Sig_Proteins[[#This Row],[ORF number Mtb]], Protein_Group[ORF number Mtb],0))</f>
        <v>1</v>
      </c>
      <c r="AT4" s="3">
        <f>INDEX(Protein_Group[Unique peptides Control24B],MATCH(Sig_Proteins[[#This Row],[ORF number Mtb]], Protein_Group[ORF number Mtb],0))</f>
        <v>2</v>
      </c>
      <c r="AU4" s="3">
        <f>INDEX(Protein_Group[Unique peptides Control48A],MATCH(Sig_Proteins[[#This Row],[ORF number Mtb]], Protein_Group[ORF number Mtb],0))</f>
        <v>2</v>
      </c>
      <c r="AV4" s="3">
        <f>INDEX(Protein_Group[Unique peptides Control48B],MATCH(Sig_Proteins[[#This Row],[ORF number Mtb]], Protein_Group[ORF number Mtb],0))</f>
        <v>2</v>
      </c>
      <c r="AW4" s="3">
        <f>INDEX(Protein_Group[Unique peptides Dimer3A],MATCH(Sig_Proteins[[#This Row],[ORF number Mtb]], Protein_Group[ORF number Mtb],0))</f>
        <v>2</v>
      </c>
      <c r="AX4" s="3">
        <f>INDEX(Protein_Group[Unique peptides Dimer3B],MATCH(Sig_Proteins[[#This Row],[ORF number Mtb]], Protein_Group[ORF number Mtb],0))</f>
        <v>2</v>
      </c>
      <c r="AY4" s="3">
        <f>INDEX(Protein_Group[Unique peptides Dimer24A],MATCH(Sig_Proteins[[#This Row],[ORF number Mtb]], Protein_Group[ORF number Mtb],0))</f>
        <v>1</v>
      </c>
      <c r="AZ4" s="3">
        <f>INDEX(Protein_Group[Unique peptides Dimer24B],MATCH(Sig_Proteins[[#This Row],[ORF number Mtb]], Protein_Group[ORF number Mtb],0))</f>
        <v>1</v>
      </c>
      <c r="BA4" s="3">
        <f>INDEX(Protein_Group[Unique peptides Dimer48A],MATCH(Sig_Proteins[[#This Row],[ORF number Mtb]], Protein_Group[ORF number Mtb],0))</f>
        <v>2</v>
      </c>
      <c r="BB4" s="3">
        <f>INDEX(Protein_Group[Unique peptides Dimer48B],MATCH(Sig_Proteins[[#This Row],[ORF number Mtb]], Protein_Group[ORF number Mtb],0))</f>
        <v>0</v>
      </c>
    </row>
    <row r="5" spans="1:54">
      <c r="A5" s="3" t="s">
        <v>9</v>
      </c>
      <c r="B5" s="3" t="s">
        <v>9</v>
      </c>
      <c r="C5" s="3"/>
      <c r="D5" s="3" t="s">
        <v>23</v>
      </c>
      <c r="E5" s="3" t="s">
        <v>24</v>
      </c>
      <c r="F5" s="3" t="s">
        <v>21</v>
      </c>
      <c r="G5" s="3" t="s">
        <v>22</v>
      </c>
      <c r="H5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Rv3615c</v>
      </c>
      <c r="I5" s="3" t="str">
        <f>INDEX(Protein_Group[functional category],MATCH(Sig_Proteins[[#This Row],[ORF number Mtb]], Protein_Group[ORF number Mtb],0))</f>
        <v>cell wall and cell processes</v>
      </c>
      <c r="J5" s="3">
        <f>INDEX(Protein_Group[Mol. weight '[kDa']],MATCH(Sig_Proteins[[#This Row],[ORF number Mtb]], Protein_Group[ORF number Mtb],0))</f>
        <v>10.795</v>
      </c>
      <c r="K5" s="3">
        <f>Sig_Proteins[[#This Row],[2^(DImer 3hr LFQ intensity average)]]/Sig_Proteins[[#This Row],[2^(Control 3hr LFQ intensity average)]]</f>
        <v>25.042644263736904</v>
      </c>
      <c r="L5" s="3">
        <f>Sig_Proteins[[#This Row],[2^(Control 3hr LFQ intensity average)]]/Sig_Proteins[[#This Row],[2^(DImer 3hr LFQ intensity average)]]</f>
        <v>3.9931885365957695E-2</v>
      </c>
      <c r="M5" s="3">
        <f>Sig_Proteins[[#This Row],[2^(DImer 24hr LFQ intensity average)]]/Sig_Proteins[[#This Row],[2^(Control 24hr LFQ intensity average)]]</f>
        <v>29.358268949434812</v>
      </c>
      <c r="N5" s="3">
        <f>Sig_Proteins[[#This Row],[2^(Control 24hr LFQ intensity average)]]/Sig_Proteins[[#This Row],[2^(DImer 24hr LFQ intensity average)]]</f>
        <v>3.4061953779439415E-2</v>
      </c>
      <c r="O5" s="3">
        <f>Sig_Proteins[[#This Row],[2^(DImer 48hr LFQ intensity average)]]/Sig_Proteins[[#This Row],[2^(Control 48hr LFQ intensity average)]]</f>
        <v>0.15734082952947159</v>
      </c>
      <c r="P5" s="3">
        <f>Sig_Proteins[[#This Row],[2^(Control 48hr LFQ intensity average)]]/Sig_Proteins[[#This Row],[2^(DImer 48hr LFQ intensity average)]]</f>
        <v>6.3556293874292153</v>
      </c>
      <c r="Q5" s="3">
        <f>INDEX(Protein_Group[LFQ intensity Control3A],MATCH(Sig_Proteins[[#This Row],[ORF number Mtb]], Protein_Group[ORF number Mtb],0))</f>
        <v>15.076980000000001</v>
      </c>
      <c r="R5" s="3">
        <f>INDEX(Protein_Group[LFQ intensity Control3B],MATCH(Sig_Proteins[[#This Row],[ORF number Mtb]], Protein_Group[ORF number Mtb],0))</f>
        <v>13.60941</v>
      </c>
      <c r="S5" s="3">
        <f>(Sig_Proteins[[#This Row],[LFQ intensity Control3A]]+Sig_Proteins[[#This Row],[LFQ intensity Control3B]])/2</f>
        <v>14.343195000000001</v>
      </c>
      <c r="T5" s="3">
        <f>2^Sig_Proteins[[#This Row],[Control 3 hr LFQ intensity average]]</f>
        <v>20784.133757132829</v>
      </c>
      <c r="U5" s="3">
        <f>INDEX(Protein_Group[LFQ intensity Control24A],MATCH(Sig_Proteins[[#This Row],[ORF number Mtb]], Protein_Group[ORF number Mtb],0))</f>
        <v>15.10435</v>
      </c>
      <c r="V5" s="3">
        <f>INDEX(Protein_Group[LFQ intensity Control24B],MATCH(Sig_Proteins[[#This Row],[ORF number Mtb]], Protein_Group[ORF number Mtb],0))</f>
        <v>13.83891</v>
      </c>
      <c r="W5" s="3">
        <f>(Sig_Proteins[[#This Row],[LFQ intensity Control24A]]+Sig_Proteins[[#This Row],[LFQ intensity Control24B]])/2</f>
        <v>14.471630000000001</v>
      </c>
      <c r="X5" s="3">
        <f>2^Sig_Proteins[[#This Row],[Control 24 hr LFQ intensity average]]</f>
        <v>22719.287961169321</v>
      </c>
      <c r="Y5" s="3">
        <f>INDEX(Protein_Group[LFQ intensity Control48A],MATCH(Sig_Proteins[[#This Row],[ORF number Mtb]], Protein_Group[ORF number Mtb],0))</f>
        <v>22.728950000000001</v>
      </c>
      <c r="Z5" s="3">
        <f>INDEX(Protein_Group[LFQ intensity Control48B],MATCH(Sig_Proteins[[#This Row],[ORF number Mtb]], Protein_Group[ORF number Mtb],0))</f>
        <v>14.66478</v>
      </c>
      <c r="AA5" s="3">
        <f>(Sig_Proteins[[#This Row],[LFQ intensity Control48A]]+Sig_Proteins[[#This Row],[LFQ intensity Control48B]])/2</f>
        <v>18.696865000000003</v>
      </c>
      <c r="AB5" s="3">
        <f>2^Sig_Proteins[[#This Row],[Control 48 hr LFQ intensity average]]</f>
        <v>424929.80096335546</v>
      </c>
      <c r="AC5" s="3">
        <f>INDEX(Protein_Group[LFQ intensity Dimer3A],MATCH(Sig_Proteins[[#This Row],[ORF number Mtb]], Protein_Group[ORF number Mtb],0))</f>
        <v>19.139749999999999</v>
      </c>
      <c r="AD5" s="3">
        <f>INDEX(Protein_Group[LFQ intensity Dimer3B],MATCH(Sig_Proteins[[#This Row],[ORF number Mtb]], Protein_Group[ORF number Mtb],0))</f>
        <v>18.839269999999999</v>
      </c>
      <c r="AE5" s="3">
        <f>(Sig_Proteins[[#This Row],[LFQ intensity Dimer3A]]+Sig_Proteins[[#This Row],[LFQ intensity Dimer3B]])/2</f>
        <v>18.989509999999999</v>
      </c>
      <c r="AF5" s="3">
        <f>2^Sig_Proteins[[#This Row],[Dimer 3 hr LFQ intensity average]]</f>
        <v>520489.66800980299</v>
      </c>
      <c r="AG5" s="3">
        <f>INDEX(Protein_Group[LFQ intensity Dimer24A],MATCH(Sig_Proteins[[#This Row],[ORF number Mtb]], Protein_Group[ORF number Mtb],0))</f>
        <v>18.874749999999999</v>
      </c>
      <c r="AH5" s="3">
        <f>INDEX(Protein_Group[LFQ intensity Dimer24B],MATCH(Sig_Proteins[[#This Row],[ORF number Mtb]], Protein_Group[ORF number Mtb],0))</f>
        <v>19.819900000000001</v>
      </c>
      <c r="AI5" s="3">
        <f>(Sig_Proteins[[#This Row],[LFQ intensity Dimer24A]]+Sig_Proteins[[#This Row],[LFQ intensity Dimer24B]])/2</f>
        <v>19.347324999999998</v>
      </c>
      <c r="AJ5" s="3">
        <f>2^Sig_Proteins[[#This Row],[Dimer 24 hr LFQ intensity average]]</f>
        <v>666998.96630366542</v>
      </c>
      <c r="AK5" s="3">
        <f>INDEX(Protein_Group[LFQ intensity Dimer48A],MATCH(Sig_Proteins[[#This Row],[ORF number Mtb]], Protein_Group[ORF number Mtb],0))</f>
        <v>13.496980000000001</v>
      </c>
      <c r="AL5" s="3">
        <f>INDEX(Protein_Group[LFQ intensity Dimer48B],MATCH(Sig_Proteins[[#This Row],[ORF number Mtb]], Protein_Group[ORF number Mtb],0))</f>
        <v>18.560680000000001</v>
      </c>
      <c r="AM5" s="3">
        <f>(Sig_Proteins[[#This Row],[LFQ intensity Dimer48A]]+Sig_Proteins[[#This Row],[LFQ intensity Dimer48B]])/2</f>
        <v>16.028829999999999</v>
      </c>
      <c r="AN5" s="3">
        <f>2^Sig_Proteins[[#This Row],[Dimer 48 hr LFQ intensity average]]</f>
        <v>66858.8073753676</v>
      </c>
      <c r="AO5" s="3">
        <f>INDEX(Protein_Group[Unique peptides],MATCH(Sig_Proteins[[#This Row],[ORF number Mtb]], Protein_Group[ORF number Mtb],0))</f>
        <v>2</v>
      </c>
      <c r="AP5" s="3">
        <f>INDEX(Protein_Group[Sequence coverage '[%']],MATCH(Sig_Proteins[[#This Row],[ORF number Mtb]], Protein_Group[ORF number Mtb],0))</f>
        <v>19.399999999999999</v>
      </c>
      <c r="AQ5" s="3">
        <f>INDEX(Protein_Group[Unique peptides Control3A],MATCH(Sig_Proteins[[#This Row],[ORF number Mtb]], Protein_Group[ORF number Mtb],0))</f>
        <v>2</v>
      </c>
      <c r="AR5" s="3">
        <f>INDEX(Protein_Group[Unique peptides Control3B],MATCH(Sig_Proteins[[#This Row],[ORF number Mtb]], Protein_Group[ORF number Mtb],0))</f>
        <v>2</v>
      </c>
      <c r="AS5" s="3">
        <f>INDEX(Protein_Group[Unique peptides Control24A],MATCH(Sig_Proteins[[#This Row],[ORF number Mtb]], Protein_Group[ORF number Mtb],0))</f>
        <v>2</v>
      </c>
      <c r="AT5" s="3">
        <f>INDEX(Protein_Group[Unique peptides Control24B],MATCH(Sig_Proteins[[#This Row],[ORF number Mtb]], Protein_Group[ORF number Mtb],0))</f>
        <v>2</v>
      </c>
      <c r="AU5" s="3">
        <f>INDEX(Protein_Group[Unique peptides Control48A],MATCH(Sig_Proteins[[#This Row],[ORF number Mtb]], Protein_Group[ORF number Mtb],0))</f>
        <v>2</v>
      </c>
      <c r="AV5" s="3">
        <f>INDEX(Protein_Group[Unique peptides Control48B],MATCH(Sig_Proteins[[#This Row],[ORF number Mtb]], Protein_Group[ORF number Mtb],0))</f>
        <v>2</v>
      </c>
      <c r="AW5" s="3">
        <f>INDEX(Protein_Group[Unique peptides Dimer3A],MATCH(Sig_Proteins[[#This Row],[ORF number Mtb]], Protein_Group[ORF number Mtb],0))</f>
        <v>0</v>
      </c>
      <c r="AX5" s="3">
        <f>INDEX(Protein_Group[Unique peptides Dimer3B],MATCH(Sig_Proteins[[#This Row],[ORF number Mtb]], Protein_Group[ORF number Mtb],0))</f>
        <v>0</v>
      </c>
      <c r="AY5" s="3">
        <f>INDEX(Protein_Group[Unique peptides Dimer24A],MATCH(Sig_Proteins[[#This Row],[ORF number Mtb]], Protein_Group[ORF number Mtb],0))</f>
        <v>1</v>
      </c>
      <c r="AZ5" s="3">
        <f>INDEX(Protein_Group[Unique peptides Dimer24B],MATCH(Sig_Proteins[[#This Row],[ORF number Mtb]], Protein_Group[ORF number Mtb],0))</f>
        <v>0</v>
      </c>
      <c r="BA5" s="3">
        <f>INDEX(Protein_Group[Unique peptides Dimer48A],MATCH(Sig_Proteins[[#This Row],[ORF number Mtb]], Protein_Group[ORF number Mtb],0))</f>
        <v>2</v>
      </c>
      <c r="BB5" s="3">
        <f>INDEX(Protein_Group[Unique peptides Dimer48B],MATCH(Sig_Proteins[[#This Row],[ORF number Mtb]], Protein_Group[ORF number Mtb],0))</f>
        <v>1</v>
      </c>
    </row>
    <row r="6" spans="1:54">
      <c r="A6" s="3" t="s">
        <v>9</v>
      </c>
      <c r="B6" s="3"/>
      <c r="C6" s="3"/>
      <c r="D6" s="3" t="s">
        <v>26</v>
      </c>
      <c r="E6" s="3" t="s">
        <v>27</v>
      </c>
      <c r="F6" s="3" t="s">
        <v>28</v>
      </c>
      <c r="G6" s="3" t="s">
        <v>29</v>
      </c>
      <c r="H6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Rv1592c</v>
      </c>
      <c r="I6" s="3" t="str">
        <f>INDEX(Protein_Group[functional category],MATCH(Sig_Proteins[[#This Row],[ORF number Mtb]], Protein_Group[ORF number Mtb],0))</f>
        <v>Conserved hypotheticals</v>
      </c>
      <c r="J6" s="3">
        <f>INDEX(Protein_Group[Mol. weight '[kDa']],MATCH(Sig_Proteins[[#This Row],[ORF number Mtb]], Protein_Group[ORF number Mtb],0))</f>
        <v>48.027999999999999</v>
      </c>
      <c r="K6" s="3">
        <f>Sig_Proteins[[#This Row],[2^(DImer 3hr LFQ intensity average)]]/Sig_Proteins[[#This Row],[2^(Control 3hr LFQ intensity average)]]</f>
        <v>13.346781674988444</v>
      </c>
      <c r="L6" s="3">
        <f>Sig_Proteins[[#This Row],[2^(Control 3hr LFQ intensity average)]]/Sig_Proteins[[#This Row],[2^(DImer 3hr LFQ intensity average)]]</f>
        <v>7.4924429300733716E-2</v>
      </c>
      <c r="M6" s="3">
        <f>Sig_Proteins[[#This Row],[2^(DImer 24hr LFQ intensity average)]]/Sig_Proteins[[#This Row],[2^(Control 24hr LFQ intensity average)]]</f>
        <v>4.5385768933733699</v>
      </c>
      <c r="N6" s="3">
        <f>Sig_Proteins[[#This Row],[2^(Control 24hr LFQ intensity average)]]/Sig_Proteins[[#This Row],[2^(DImer 24hr LFQ intensity average)]]</f>
        <v>0.22033338279672374</v>
      </c>
      <c r="O6" s="3">
        <f>Sig_Proteins[[#This Row],[2^(DImer 48hr LFQ intensity average)]]/Sig_Proteins[[#This Row],[2^(Control 48hr LFQ intensity average)]]</f>
        <v>0.82331704534683892</v>
      </c>
      <c r="P6" s="3">
        <f>Sig_Proteins[[#This Row],[2^(Control 48hr LFQ intensity average)]]/Sig_Proteins[[#This Row],[2^(DImer 48hr LFQ intensity average)]]</f>
        <v>1.2145989271711604</v>
      </c>
      <c r="Q6" s="3">
        <f>INDEX(Protein_Group[LFQ intensity Control3A],MATCH(Sig_Proteins[[#This Row],[ORF number Mtb]], Protein_Group[ORF number Mtb],0))</f>
        <v>19.116430000000001</v>
      </c>
      <c r="R6" s="3">
        <f>INDEX(Protein_Group[LFQ intensity Control3B],MATCH(Sig_Proteins[[#This Row],[ORF number Mtb]], Protein_Group[ORF number Mtb],0))</f>
        <v>19.429290000000002</v>
      </c>
      <c r="S6" s="3">
        <f>(Sig_Proteins[[#This Row],[LFQ intensity Control3A]]+Sig_Proteins[[#This Row],[LFQ intensity Control3B]])/2</f>
        <v>19.272860000000001</v>
      </c>
      <c r="T6" s="3">
        <f>2^Sig_Proteins[[#This Row],[Control 3 hr LFQ intensity average]]</f>
        <v>633445.07259933616</v>
      </c>
      <c r="U6" s="3">
        <f>INDEX(Protein_Group[LFQ intensity Control24A],MATCH(Sig_Proteins[[#This Row],[ORF number Mtb]], Protein_Group[ORF number Mtb],0))</f>
        <v>18.12537</v>
      </c>
      <c r="V6" s="3">
        <f>INDEX(Protein_Group[LFQ intensity Control24B],MATCH(Sig_Proteins[[#This Row],[ORF number Mtb]], Protein_Group[ORF number Mtb],0))</f>
        <v>22.850950000000001</v>
      </c>
      <c r="W6" s="3">
        <f>(Sig_Proteins[[#This Row],[LFQ intensity Control24A]]+Sig_Proteins[[#This Row],[LFQ intensity Control24B]])/2</f>
        <v>20.488160000000001</v>
      </c>
      <c r="X6" s="3">
        <f>2^Sig_Proteins[[#This Row],[Control 24 hr LFQ intensity average]]</f>
        <v>1470790.161045409</v>
      </c>
      <c r="Y6" s="3">
        <f>INDEX(Protein_Group[LFQ intensity Control48A],MATCH(Sig_Proteins[[#This Row],[ORF number Mtb]], Protein_Group[ORF number Mtb],0))</f>
        <v>18.955210000000001</v>
      </c>
      <c r="Z6" s="3">
        <f>INDEX(Protein_Group[LFQ intensity Control48B],MATCH(Sig_Proteins[[#This Row],[ORF number Mtb]], Protein_Group[ORF number Mtb],0))</f>
        <v>22.639669999999999</v>
      </c>
      <c r="AA6" s="3">
        <f>(Sig_Proteins[[#This Row],[LFQ intensity Control48A]]+Sig_Proteins[[#This Row],[LFQ intensity Control48B]])/2</f>
        <v>20.797440000000002</v>
      </c>
      <c r="AB6" s="3">
        <f>2^Sig_Proteins[[#This Row],[Control 48 hr LFQ intensity average]]</f>
        <v>1822440.1427923965</v>
      </c>
      <c r="AC6" s="3">
        <f>INDEX(Protein_Group[LFQ intensity Dimer3A],MATCH(Sig_Proteins[[#This Row],[ORF number Mtb]], Protein_Group[ORF number Mtb],0))</f>
        <v>22.79289</v>
      </c>
      <c r="AD6" s="3">
        <f>INDEX(Protein_Group[LFQ intensity Dimer3B],MATCH(Sig_Proteins[[#This Row],[ORF number Mtb]], Protein_Group[ORF number Mtb],0))</f>
        <v>23.229669999999999</v>
      </c>
      <c r="AE6" s="3">
        <f>(Sig_Proteins[[#This Row],[LFQ intensity Dimer3A]]+Sig_Proteins[[#This Row],[LFQ intensity Dimer3B]])/2</f>
        <v>23.011279999999999</v>
      </c>
      <c r="AF6" s="3">
        <f>2^Sig_Proteins[[#This Row],[Dimer 3 hr LFQ intensity average]]</f>
        <v>8454453.0870805439</v>
      </c>
      <c r="AG6" s="3">
        <f>INDEX(Protein_Group[LFQ intensity Dimer24A],MATCH(Sig_Proteins[[#This Row],[ORF number Mtb]], Protein_Group[ORF number Mtb],0))</f>
        <v>22.892230000000001</v>
      </c>
      <c r="AH6" s="3">
        <f>INDEX(Protein_Group[LFQ intensity Dimer24B],MATCH(Sig_Proteins[[#This Row],[ORF number Mtb]], Protein_Group[ORF number Mtb],0))</f>
        <v>22.44857</v>
      </c>
      <c r="AI6" s="3">
        <f>(Sig_Proteins[[#This Row],[LFQ intensity Dimer24A]]+Sig_Proteins[[#This Row],[LFQ intensity Dimer24B]])/2</f>
        <v>22.670400000000001</v>
      </c>
      <c r="AJ6" s="3">
        <f>2^Sig_Proteins[[#This Row],[Dimer 24 hr LFQ intensity average]]</f>
        <v>6675294.2399215912</v>
      </c>
      <c r="AK6" s="3">
        <f>INDEX(Protein_Group[LFQ intensity Dimer48A],MATCH(Sig_Proteins[[#This Row],[ORF number Mtb]], Protein_Group[ORF number Mtb],0))</f>
        <v>22.106929999999998</v>
      </c>
      <c r="AL6" s="3">
        <f>INDEX(Protein_Group[LFQ intensity Dimer48B],MATCH(Sig_Proteins[[#This Row],[ORF number Mtb]], Protein_Group[ORF number Mtb],0))</f>
        <v>18.92699</v>
      </c>
      <c r="AM6" s="3">
        <f>(Sig_Proteins[[#This Row],[LFQ intensity Dimer48A]]+Sig_Proteins[[#This Row],[LFQ intensity Dimer48B]])/2</f>
        <v>20.516959999999997</v>
      </c>
      <c r="AN6" s="3">
        <f>2^Sig_Proteins[[#This Row],[Dimer 48 hr LFQ intensity average]]</f>
        <v>1500446.033685307</v>
      </c>
      <c r="AO6" s="3">
        <f>INDEX(Protein_Group[Unique peptides],MATCH(Sig_Proteins[[#This Row],[ORF number Mtb]], Protein_Group[ORF number Mtb],0))</f>
        <v>7</v>
      </c>
      <c r="AP6" s="3">
        <f>INDEX(Protein_Group[Sequence coverage '[%']],MATCH(Sig_Proteins[[#This Row],[ORF number Mtb]], Protein_Group[ORF number Mtb],0))</f>
        <v>37.4</v>
      </c>
      <c r="AQ6" s="3">
        <f>INDEX(Protein_Group[Unique peptides Control3A],MATCH(Sig_Proteins[[#This Row],[ORF number Mtb]], Protein_Group[ORF number Mtb],0))</f>
        <v>1</v>
      </c>
      <c r="AR6" s="3">
        <f>INDEX(Protein_Group[Unique peptides Control3B],MATCH(Sig_Proteins[[#This Row],[ORF number Mtb]], Protein_Group[ORF number Mtb],0))</f>
        <v>1</v>
      </c>
      <c r="AS6" s="3">
        <f>INDEX(Protein_Group[Unique peptides Control24A],MATCH(Sig_Proteins[[#This Row],[ORF number Mtb]], Protein_Group[ORF number Mtb],0))</f>
        <v>1</v>
      </c>
      <c r="AT6" s="3">
        <f>INDEX(Protein_Group[Unique peptides Control24B],MATCH(Sig_Proteins[[#This Row],[ORF number Mtb]], Protein_Group[ORF number Mtb],0))</f>
        <v>5</v>
      </c>
      <c r="AU6" s="3">
        <f>INDEX(Protein_Group[Unique peptides Control48A],MATCH(Sig_Proteins[[#This Row],[ORF number Mtb]], Protein_Group[ORF number Mtb],0))</f>
        <v>1</v>
      </c>
      <c r="AV6" s="3">
        <f>INDEX(Protein_Group[Unique peptides Control48B],MATCH(Sig_Proteins[[#This Row],[ORF number Mtb]], Protein_Group[ORF number Mtb],0))</f>
        <v>3</v>
      </c>
      <c r="AW6" s="3">
        <f>INDEX(Protein_Group[Unique peptides Dimer3A],MATCH(Sig_Proteins[[#This Row],[ORF number Mtb]], Protein_Group[ORF number Mtb],0))</f>
        <v>4</v>
      </c>
      <c r="AX6" s="3">
        <f>INDEX(Protein_Group[Unique peptides Dimer3B],MATCH(Sig_Proteins[[#This Row],[ORF number Mtb]], Protein_Group[ORF number Mtb],0))</f>
        <v>5</v>
      </c>
      <c r="AY6" s="3">
        <f>INDEX(Protein_Group[Unique peptides Dimer24A],MATCH(Sig_Proteins[[#This Row],[ORF number Mtb]], Protein_Group[ORF number Mtb],0))</f>
        <v>3</v>
      </c>
      <c r="AZ6" s="3">
        <f>INDEX(Protein_Group[Unique peptides Dimer24B],MATCH(Sig_Proteins[[#This Row],[ORF number Mtb]], Protein_Group[ORF number Mtb],0))</f>
        <v>2</v>
      </c>
      <c r="BA6" s="3">
        <f>INDEX(Protein_Group[Unique peptides Dimer48A],MATCH(Sig_Proteins[[#This Row],[ORF number Mtb]], Protein_Group[ORF number Mtb],0))</f>
        <v>3</v>
      </c>
      <c r="BB6" s="3">
        <f>INDEX(Protein_Group[Unique peptides Dimer48B],MATCH(Sig_Proteins[[#This Row],[ORF number Mtb]], Protein_Group[ORF number Mtb],0))</f>
        <v>1</v>
      </c>
    </row>
    <row r="7" spans="1:54">
      <c r="A7" s="3" t="s">
        <v>9</v>
      </c>
      <c r="B7" s="3"/>
      <c r="C7" s="3"/>
      <c r="D7" s="3" t="s">
        <v>32</v>
      </c>
      <c r="E7" s="3" t="s">
        <v>33</v>
      </c>
      <c r="F7" s="3" t="s">
        <v>30</v>
      </c>
      <c r="G7" s="3" t="s">
        <v>31</v>
      </c>
      <c r="H7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Rv3483c</v>
      </c>
      <c r="I7" s="3" t="str">
        <f>INDEX(Protein_Group[functional category],MATCH(Sig_Proteins[[#This Row],[ORF number Mtb]], Protein_Group[ORF number Mtb],0))</f>
        <v>cell wall and cell processes</v>
      </c>
      <c r="J7" s="3">
        <f>INDEX(Protein_Group[Mol. weight '[kDa']],MATCH(Sig_Proteins[[#This Row],[ORF number Mtb]], Protein_Group[ORF number Mtb],0))</f>
        <v>22.981999999999999</v>
      </c>
      <c r="K7" s="3">
        <f>Sig_Proteins[[#This Row],[2^(DImer 3hr LFQ intensity average)]]/Sig_Proteins[[#This Row],[2^(Control 3hr LFQ intensity average)]]</f>
        <v>26.136517133097964</v>
      </c>
      <c r="L7" s="3">
        <f>Sig_Proteins[[#This Row],[2^(Control 3hr LFQ intensity average)]]/Sig_Proteins[[#This Row],[2^(DImer 3hr LFQ intensity average)]]</f>
        <v>3.8260644863567173E-2</v>
      </c>
      <c r="M7" s="3">
        <f>Sig_Proteins[[#This Row],[2^(DImer 24hr LFQ intensity average)]]/Sig_Proteins[[#This Row],[2^(Control 24hr LFQ intensity average)]]</f>
        <v>2.7496252399890437</v>
      </c>
      <c r="N7" s="3">
        <f>Sig_Proteins[[#This Row],[2^(Control 24hr LFQ intensity average)]]/Sig_Proteins[[#This Row],[2^(DImer 24hr LFQ intensity average)]]</f>
        <v>0.36368592543323636</v>
      </c>
      <c r="O7" s="3">
        <f>Sig_Proteins[[#This Row],[2^(DImer 48hr LFQ intensity average)]]/Sig_Proteins[[#This Row],[2^(Control 48hr LFQ intensity average)]]</f>
        <v>0.51582192454763798</v>
      </c>
      <c r="P7" s="3">
        <f>Sig_Proteins[[#This Row],[2^(Control 48hr LFQ intensity average)]]/Sig_Proteins[[#This Row],[2^(DImer 48hr LFQ intensity average)]]</f>
        <v>1.9386535399342966</v>
      </c>
      <c r="Q7" s="3">
        <f>INDEX(Protein_Group[LFQ intensity Control3A],MATCH(Sig_Proteins[[#This Row],[ORF number Mtb]], Protein_Group[ORF number Mtb],0))</f>
        <v>18.756039999999999</v>
      </c>
      <c r="R7" s="3">
        <f>INDEX(Protein_Group[LFQ intensity Control3B],MATCH(Sig_Proteins[[#This Row],[ORF number Mtb]], Protein_Group[ORF number Mtb],0))</f>
        <v>17.620529999999999</v>
      </c>
      <c r="S7" s="3">
        <f>(Sig_Proteins[[#This Row],[LFQ intensity Control3A]]+Sig_Proteins[[#This Row],[LFQ intensity Control3B]])/2</f>
        <v>18.188285</v>
      </c>
      <c r="T7" s="3">
        <f>2^Sig_Proteins[[#This Row],[Control 3 hr LFQ intensity average]]</f>
        <v>298689.08652774186</v>
      </c>
      <c r="U7" s="3">
        <f>INDEX(Protein_Group[LFQ intensity Control24A],MATCH(Sig_Proteins[[#This Row],[ORF number Mtb]], Protein_Group[ORF number Mtb],0))</f>
        <v>18.354620000000001</v>
      </c>
      <c r="V7" s="3">
        <f>INDEX(Protein_Group[LFQ intensity Control24B],MATCH(Sig_Proteins[[#This Row],[ORF number Mtb]], Protein_Group[ORF number Mtb],0))</f>
        <v>22.616160000000001</v>
      </c>
      <c r="W7" s="3">
        <f>(Sig_Proteins[[#This Row],[LFQ intensity Control24A]]+Sig_Proteins[[#This Row],[LFQ intensity Control24B]])/2</f>
        <v>20.485390000000002</v>
      </c>
      <c r="X7" s="3">
        <f>2^Sig_Proteins[[#This Row],[Control 24 hr LFQ intensity average]]</f>
        <v>1467968.9271938538</v>
      </c>
      <c r="Y7" s="3">
        <f>INDEX(Protein_Group[LFQ intensity Control48A],MATCH(Sig_Proteins[[#This Row],[ORF number Mtb]], Protein_Group[ORF number Mtb],0))</f>
        <v>18.524059999999999</v>
      </c>
      <c r="Z7" s="3">
        <f>INDEX(Protein_Group[LFQ intensity Control48B],MATCH(Sig_Proteins[[#This Row],[ORF number Mtb]], Protein_Group[ORF number Mtb],0))</f>
        <v>23.7681</v>
      </c>
      <c r="AA7" s="3">
        <f>(Sig_Proteins[[#This Row],[LFQ intensity Control48A]]+Sig_Proteins[[#This Row],[LFQ intensity Control48B]])/2</f>
        <v>21.146079999999998</v>
      </c>
      <c r="AB7" s="3">
        <f>2^Sig_Proteins[[#This Row],[Control 48 hr LFQ intensity average]]</f>
        <v>2320621.8160619047</v>
      </c>
      <c r="AC7" s="3">
        <f>INDEX(Protein_Group[LFQ intensity Dimer3A],MATCH(Sig_Proteins[[#This Row],[ORF number Mtb]], Protein_Group[ORF number Mtb],0))</f>
        <v>22.845210000000002</v>
      </c>
      <c r="AD7" s="3">
        <f>INDEX(Protein_Group[LFQ intensity Dimer3B],MATCH(Sig_Proteins[[#This Row],[ORF number Mtb]], Protein_Group[ORF number Mtb],0))</f>
        <v>22.94735</v>
      </c>
      <c r="AE7" s="3">
        <f>(Sig_Proteins[[#This Row],[LFQ intensity Dimer3A]]+Sig_Proteins[[#This Row],[LFQ intensity Dimer3B]])/2</f>
        <v>22.896280000000001</v>
      </c>
      <c r="AF7" s="3">
        <f>2^Sig_Proteins[[#This Row],[Dimer 3 hr LFQ intensity average]]</f>
        <v>7806692.4275017055</v>
      </c>
      <c r="AG7" s="3">
        <f>INDEX(Protein_Group[LFQ intensity Dimer24A],MATCH(Sig_Proteins[[#This Row],[ORF number Mtb]], Protein_Group[ORF number Mtb],0))</f>
        <v>20.594090000000001</v>
      </c>
      <c r="AH7" s="3">
        <f>INDEX(Protein_Group[LFQ intensity Dimer24B],MATCH(Sig_Proteins[[#This Row],[ORF number Mtb]], Protein_Group[ORF number Mtb],0))</f>
        <v>23.295159999999999</v>
      </c>
      <c r="AI7" s="3">
        <f>(Sig_Proteins[[#This Row],[LFQ intensity Dimer24A]]+Sig_Proteins[[#This Row],[LFQ intensity Dimer24B]])/2</f>
        <v>21.944625000000002</v>
      </c>
      <c r="AJ7" s="3">
        <f>2^Sig_Proteins[[#This Row],[Dimer 24 hr LFQ intensity average]]</f>
        <v>4036364.4137318595</v>
      </c>
      <c r="AK7" s="3">
        <f>INDEX(Protein_Group[LFQ intensity Dimer48A],MATCH(Sig_Proteins[[#This Row],[ORF number Mtb]], Protein_Group[ORF number Mtb],0))</f>
        <v>21.535399999999999</v>
      </c>
      <c r="AL7" s="3">
        <f>INDEX(Protein_Group[LFQ intensity Dimer48B],MATCH(Sig_Proteins[[#This Row],[ORF number Mtb]], Protein_Group[ORF number Mtb],0))</f>
        <v>18.84665</v>
      </c>
      <c r="AM7" s="3">
        <f>(Sig_Proteins[[#This Row],[LFQ intensity Dimer48A]]+Sig_Proteins[[#This Row],[LFQ intensity Dimer48B]])/2</f>
        <v>20.191025</v>
      </c>
      <c r="AN7" s="3">
        <f>2^Sig_Proteins[[#This Row],[Dimer 48 hr LFQ intensity average]]</f>
        <v>1197027.6113082864</v>
      </c>
      <c r="AO7" s="3">
        <f>INDEX(Protein_Group[Unique peptides],MATCH(Sig_Proteins[[#This Row],[ORF number Mtb]], Protein_Group[ORF number Mtb],0))</f>
        <v>3</v>
      </c>
      <c r="AP7" s="3">
        <f>INDEX(Protein_Group[Sequence coverage '[%']],MATCH(Sig_Proteins[[#This Row],[ORF number Mtb]], Protein_Group[ORF number Mtb],0))</f>
        <v>22.7</v>
      </c>
      <c r="AQ7" s="3">
        <f>INDEX(Protein_Group[Unique peptides Control3A],MATCH(Sig_Proteins[[#This Row],[ORF number Mtb]], Protein_Group[ORF number Mtb],0))</f>
        <v>1</v>
      </c>
      <c r="AR7" s="3">
        <f>INDEX(Protein_Group[Unique peptides Control3B],MATCH(Sig_Proteins[[#This Row],[ORF number Mtb]], Protein_Group[ORF number Mtb],0))</f>
        <v>1</v>
      </c>
      <c r="AS7" s="3">
        <f>INDEX(Protein_Group[Unique peptides Control24A],MATCH(Sig_Proteins[[#This Row],[ORF number Mtb]], Protein_Group[ORF number Mtb],0))</f>
        <v>2</v>
      </c>
      <c r="AT7" s="3">
        <f>INDEX(Protein_Group[Unique peptides Control24B],MATCH(Sig_Proteins[[#This Row],[ORF number Mtb]], Protein_Group[ORF number Mtb],0))</f>
        <v>1</v>
      </c>
      <c r="AU7" s="3">
        <f>INDEX(Protein_Group[Unique peptides Control48A],MATCH(Sig_Proteins[[#This Row],[ORF number Mtb]], Protein_Group[ORF number Mtb],0))</f>
        <v>3</v>
      </c>
      <c r="AV7" s="3">
        <f>INDEX(Protein_Group[Unique peptides Control48B],MATCH(Sig_Proteins[[#This Row],[ORF number Mtb]], Protein_Group[ORF number Mtb],0))</f>
        <v>1</v>
      </c>
      <c r="AW7" s="3">
        <f>INDEX(Protein_Group[Unique peptides Dimer3A],MATCH(Sig_Proteins[[#This Row],[ORF number Mtb]], Protein_Group[ORF number Mtb],0))</f>
        <v>1</v>
      </c>
      <c r="AX7" s="3">
        <f>INDEX(Protein_Group[Unique peptides Dimer3B],MATCH(Sig_Proteins[[#This Row],[ORF number Mtb]], Protein_Group[ORF number Mtb],0))</f>
        <v>1</v>
      </c>
      <c r="AY7" s="3">
        <f>INDEX(Protein_Group[Unique peptides Dimer24A],MATCH(Sig_Proteins[[#This Row],[ORF number Mtb]], Protein_Group[ORF number Mtb],0))</f>
        <v>1</v>
      </c>
      <c r="AZ7" s="3">
        <f>INDEX(Protein_Group[Unique peptides Dimer24B],MATCH(Sig_Proteins[[#This Row],[ORF number Mtb]], Protein_Group[ORF number Mtb],0))</f>
        <v>1</v>
      </c>
      <c r="BA7" s="3">
        <f>INDEX(Protein_Group[Unique peptides Dimer48A],MATCH(Sig_Proteins[[#This Row],[ORF number Mtb]], Protein_Group[ORF number Mtb],0))</f>
        <v>2</v>
      </c>
      <c r="BB7" s="3">
        <f>INDEX(Protein_Group[Unique peptides Dimer48B],MATCH(Sig_Proteins[[#This Row],[ORF number Mtb]], Protein_Group[ORF number Mtb],0))</f>
        <v>1</v>
      </c>
    </row>
    <row r="8" spans="1:54">
      <c r="A8" s="3" t="s">
        <v>9</v>
      </c>
      <c r="B8" s="3"/>
      <c r="C8" s="3"/>
      <c r="D8" s="3" t="s">
        <v>35</v>
      </c>
      <c r="E8" s="3" t="s">
        <v>34</v>
      </c>
      <c r="F8" s="3" t="s">
        <v>36</v>
      </c>
      <c r="G8" s="3" t="s">
        <v>37</v>
      </c>
      <c r="H8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Rv2592c</v>
      </c>
      <c r="I8" s="3" t="str">
        <f>INDEX(Protein_Group[functional category],MATCH(Sig_Proteins[[#This Row],[ORF number Mtb]], Protein_Group[ORF number Mtb],0))</f>
        <v>information pathways</v>
      </c>
      <c r="J8" s="3">
        <f>INDEX(Protein_Group[Mol. weight '[kDa']],MATCH(Sig_Proteins[[#This Row],[ORF number Mtb]], Protein_Group[ORF number Mtb],0))</f>
        <v>36.627000000000002</v>
      </c>
      <c r="K8" s="3">
        <f>Sig_Proteins[[#This Row],[2^(DImer 3hr LFQ intensity average)]]/Sig_Proteins[[#This Row],[2^(Control 3hr LFQ intensity average)]]</f>
        <v>5.6007110532295563</v>
      </c>
      <c r="L8" s="3">
        <f>Sig_Proteins[[#This Row],[2^(Control 3hr LFQ intensity average)]]/Sig_Proteins[[#This Row],[2^(DImer 3hr LFQ intensity average)]]</f>
        <v>0.17854875755880439</v>
      </c>
      <c r="M8" s="3">
        <f>Sig_Proteins[[#This Row],[2^(DImer 24hr LFQ intensity average)]]/Sig_Proteins[[#This Row],[2^(Control 24hr LFQ intensity average)]]</f>
        <v>0.23558833304658539</v>
      </c>
      <c r="N8" s="3">
        <f>Sig_Proteins[[#This Row],[2^(Control 24hr LFQ intensity average)]]/Sig_Proteins[[#This Row],[2^(DImer 24hr LFQ intensity average)]]</f>
        <v>4.2446923710872362</v>
      </c>
      <c r="O8" s="3">
        <f>Sig_Proteins[[#This Row],[2^(DImer 48hr LFQ intensity average)]]/Sig_Proteins[[#This Row],[2^(Control 48hr LFQ intensity average)]]</f>
        <v>0.26992116300851676</v>
      </c>
      <c r="P8" s="3">
        <f>Sig_Proteins[[#This Row],[2^(Control 48hr LFQ intensity average)]]/Sig_Proteins[[#This Row],[2^(DImer 48hr LFQ intensity average)]]</f>
        <v>3.7047854597768133</v>
      </c>
      <c r="Q8" s="3">
        <f>INDEX(Protein_Group[LFQ intensity Control3A],MATCH(Sig_Proteins[[#This Row],[ORF number Mtb]], Protein_Group[ORF number Mtb],0))</f>
        <v>18.53614</v>
      </c>
      <c r="R8" s="3">
        <f>INDEX(Protein_Group[LFQ intensity Control3B],MATCH(Sig_Proteins[[#This Row],[ORF number Mtb]], Protein_Group[ORF number Mtb],0))</f>
        <v>19.02469</v>
      </c>
      <c r="S8" s="3">
        <f>(Sig_Proteins[[#This Row],[LFQ intensity Control3A]]+Sig_Proteins[[#This Row],[LFQ intensity Control3B]])/2</f>
        <v>18.780414999999998</v>
      </c>
      <c r="T8" s="3">
        <f>2^Sig_Proteins[[#This Row],[Control 3 hr LFQ intensity average]]</f>
        <v>450265.05839366984</v>
      </c>
      <c r="U8" s="3">
        <f>INDEX(Protein_Group[LFQ intensity Control24A],MATCH(Sig_Proteins[[#This Row],[ORF number Mtb]], Protein_Group[ORF number Mtb],0))</f>
        <v>22.6082</v>
      </c>
      <c r="V8" s="3">
        <f>INDEX(Protein_Group[LFQ intensity Control24B],MATCH(Sig_Proteins[[#This Row],[ORF number Mtb]], Protein_Group[ORF number Mtb],0))</f>
        <v>22.57038</v>
      </c>
      <c r="W8" s="3">
        <f>(Sig_Proteins[[#This Row],[LFQ intensity Control24A]]+Sig_Proteins[[#This Row],[LFQ intensity Control24B]])/2</f>
        <v>22.589289999999998</v>
      </c>
      <c r="X8" s="3">
        <f>2^Sig_Proteins[[#This Row],[Control 24 hr LFQ intensity average]]</f>
        <v>6310356.145400119</v>
      </c>
      <c r="Y8" s="3">
        <f>INDEX(Protein_Group[LFQ intensity Control48A],MATCH(Sig_Proteins[[#This Row],[ORF number Mtb]], Protein_Group[ORF number Mtb],0))</f>
        <v>18.731649999999998</v>
      </c>
      <c r="Z8" s="3">
        <f>INDEX(Protein_Group[LFQ intensity Control48B],MATCH(Sig_Proteins[[#This Row],[ORF number Mtb]], Protein_Group[ORF number Mtb],0))</f>
        <v>22.83982</v>
      </c>
      <c r="AA8" s="3">
        <f>(Sig_Proteins[[#This Row],[LFQ intensity Control48A]]+Sig_Proteins[[#This Row],[LFQ intensity Control48B]])/2</f>
        <v>20.785734999999999</v>
      </c>
      <c r="AB8" s="3">
        <f>2^Sig_Proteins[[#This Row],[Control 48 hr LFQ intensity average]]</f>
        <v>1807713.9810828564</v>
      </c>
      <c r="AC8" s="3">
        <f>INDEX(Protein_Group[LFQ intensity Dimer3A],MATCH(Sig_Proteins[[#This Row],[ORF number Mtb]], Protein_Group[ORF number Mtb],0))</f>
        <v>19.713090000000001</v>
      </c>
      <c r="AD8" s="3">
        <f>INDEX(Protein_Group[LFQ intensity Dimer3B],MATCH(Sig_Proteins[[#This Row],[ORF number Mtb]], Protein_Group[ORF number Mtb],0))</f>
        <v>22.818960000000001</v>
      </c>
      <c r="AE8" s="3">
        <f>(Sig_Proteins[[#This Row],[LFQ intensity Dimer3A]]+Sig_Proteins[[#This Row],[LFQ intensity Dimer3B]])/2</f>
        <v>21.266024999999999</v>
      </c>
      <c r="AF8" s="3">
        <f>2^Sig_Proteins[[#This Row],[Dimer 3 hr LFQ intensity average]]</f>
        <v>2521804.4894284783</v>
      </c>
      <c r="AG8" s="3">
        <f>INDEX(Protein_Group[LFQ intensity Dimer24A],MATCH(Sig_Proteins[[#This Row],[ORF number Mtb]], Protein_Group[ORF number Mtb],0))</f>
        <v>19.36786</v>
      </c>
      <c r="AH8" s="3">
        <f>INDEX(Protein_Group[LFQ intensity Dimer24B],MATCH(Sig_Proteins[[#This Row],[ORF number Mtb]], Protein_Group[ORF number Mtb],0))</f>
        <v>21.639399999999998</v>
      </c>
      <c r="AI8" s="3">
        <f>(Sig_Proteins[[#This Row],[LFQ intensity Dimer24A]]+Sig_Proteins[[#This Row],[LFQ intensity Dimer24B]])/2</f>
        <v>20.503630000000001</v>
      </c>
      <c r="AJ8" s="3">
        <f>2^Sig_Proteins[[#This Row],[Dimer 24 hr LFQ intensity average]]</f>
        <v>1486646.2852250901</v>
      </c>
      <c r="AK8" s="3">
        <f>INDEX(Protein_Group[LFQ intensity Dimer48A],MATCH(Sig_Proteins[[#This Row],[ORF number Mtb]], Protein_Group[ORF number Mtb],0))</f>
        <v>18.675329999999999</v>
      </c>
      <c r="AL8" s="3">
        <f>INDEX(Protein_Group[LFQ intensity Dimer48B],MATCH(Sig_Proteins[[#This Row],[ORF number Mtb]], Protein_Group[ORF number Mtb],0))</f>
        <v>19.117360000000001</v>
      </c>
      <c r="AM8" s="3">
        <f>(Sig_Proteins[[#This Row],[LFQ intensity Dimer48A]]+Sig_Proteins[[#This Row],[LFQ intensity Dimer48B]])/2</f>
        <v>18.896345</v>
      </c>
      <c r="AN8" s="3">
        <f>2^Sig_Proteins[[#This Row],[Dimer 48 hr LFQ intensity average]]</f>
        <v>487940.26016064052</v>
      </c>
      <c r="AO8" s="3">
        <f>INDEX(Protein_Group[Unique peptides],MATCH(Sig_Proteins[[#This Row],[ORF number Mtb]], Protein_Group[ORF number Mtb],0))</f>
        <v>7</v>
      </c>
      <c r="AP8" s="3">
        <f>INDEX(Protein_Group[Sequence coverage '[%']],MATCH(Sig_Proteins[[#This Row],[ORF number Mtb]], Protein_Group[ORF number Mtb],0))</f>
        <v>32.299999999999997</v>
      </c>
      <c r="AQ8" s="3">
        <f>INDEX(Protein_Group[Unique peptides Control3A],MATCH(Sig_Proteins[[#This Row],[ORF number Mtb]], Protein_Group[ORF number Mtb],0))</f>
        <v>1</v>
      </c>
      <c r="AR8" s="3">
        <f>INDEX(Protein_Group[Unique peptides Control3B],MATCH(Sig_Proteins[[#This Row],[ORF number Mtb]], Protein_Group[ORF number Mtb],0))</f>
        <v>1</v>
      </c>
      <c r="AS8" s="3">
        <f>INDEX(Protein_Group[Unique peptides Control24A],MATCH(Sig_Proteins[[#This Row],[ORF number Mtb]], Protein_Group[ORF number Mtb],0))</f>
        <v>3</v>
      </c>
      <c r="AT8" s="3">
        <f>INDEX(Protein_Group[Unique peptides Control24B],MATCH(Sig_Proteins[[#This Row],[ORF number Mtb]], Protein_Group[ORF number Mtb],0))</f>
        <v>4</v>
      </c>
      <c r="AU8" s="3">
        <f>INDEX(Protein_Group[Unique peptides Control48A],MATCH(Sig_Proteins[[#This Row],[ORF number Mtb]], Protein_Group[ORF number Mtb],0))</f>
        <v>3</v>
      </c>
      <c r="AV8" s="3">
        <f>INDEX(Protein_Group[Unique peptides Control48B],MATCH(Sig_Proteins[[#This Row],[ORF number Mtb]], Protein_Group[ORF number Mtb],0))</f>
        <v>3</v>
      </c>
      <c r="AW8" s="3">
        <f>INDEX(Protein_Group[Unique peptides Dimer3A],MATCH(Sig_Proteins[[#This Row],[ORF number Mtb]], Protein_Group[ORF number Mtb],0))</f>
        <v>1</v>
      </c>
      <c r="AX8" s="3">
        <f>INDEX(Protein_Group[Unique peptides Dimer3B],MATCH(Sig_Proteins[[#This Row],[ORF number Mtb]], Protein_Group[ORF number Mtb],0))</f>
        <v>3</v>
      </c>
      <c r="AY8" s="3">
        <f>INDEX(Protein_Group[Unique peptides Dimer24A],MATCH(Sig_Proteins[[#This Row],[ORF number Mtb]], Protein_Group[ORF number Mtb],0))</f>
        <v>1</v>
      </c>
      <c r="AZ8" s="3">
        <f>INDEX(Protein_Group[Unique peptides Dimer24B],MATCH(Sig_Proteins[[#This Row],[ORF number Mtb]], Protein_Group[ORF number Mtb],0))</f>
        <v>3</v>
      </c>
      <c r="BA8" s="3">
        <f>INDEX(Protein_Group[Unique peptides Dimer48A],MATCH(Sig_Proteins[[#This Row],[ORF number Mtb]], Protein_Group[ORF number Mtb],0))</f>
        <v>3</v>
      </c>
      <c r="BB8" s="3">
        <f>INDEX(Protein_Group[Unique peptides Dimer48B],MATCH(Sig_Proteins[[#This Row],[ORF number Mtb]], Protein_Group[ORF number Mtb],0))</f>
        <v>1</v>
      </c>
    </row>
    <row r="9" spans="1:54">
      <c r="A9" s="3" t="s">
        <v>9</v>
      </c>
      <c r="B9" s="3"/>
      <c r="C9" s="3"/>
      <c r="D9" s="3" t="s">
        <v>41</v>
      </c>
      <c r="E9" s="3" t="s">
        <v>40</v>
      </c>
      <c r="F9" s="3" t="s">
        <v>38</v>
      </c>
      <c r="G9" s="3" t="s">
        <v>39</v>
      </c>
      <c r="H9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Rv2540c</v>
      </c>
      <c r="I9" s="3" t="str">
        <f>INDEX(Protein_Group[functional category],MATCH(Sig_Proteins[[#This Row],[ORF number Mtb]], Protein_Group[ORF number Mtb],0))</f>
        <v>intermediary metabolism and respiration</v>
      </c>
      <c r="J9" s="3">
        <f>INDEX(Protein_Group[Mol. weight '[kDa']],MATCH(Sig_Proteins[[#This Row],[ORF number Mtb]], Protein_Group[ORF number Mtb],0))</f>
        <v>41.792000000000002</v>
      </c>
      <c r="K9" s="3">
        <f>Sig_Proteins[[#This Row],[2^(DImer 3hr LFQ intensity average)]]/Sig_Proteins[[#This Row],[2^(Control 3hr LFQ intensity average)]]</f>
        <v>9.7228549584070034</v>
      </c>
      <c r="L9" s="3">
        <f>Sig_Proteins[[#This Row],[2^(Control 3hr LFQ intensity average)]]/Sig_Proteins[[#This Row],[2^(DImer 3hr LFQ intensity average)]]</f>
        <v>0.10285044920220021</v>
      </c>
      <c r="M9" s="3">
        <f>Sig_Proteins[[#This Row],[2^(DImer 24hr LFQ intensity average)]]/Sig_Proteins[[#This Row],[2^(Control 24hr LFQ intensity average)]]</f>
        <v>3.2592951426672263</v>
      </c>
      <c r="N9" s="3">
        <f>Sig_Proteins[[#This Row],[2^(Control 24hr LFQ intensity average)]]/Sig_Proteins[[#This Row],[2^(DImer 24hr LFQ intensity average)]]</f>
        <v>0.30681480388476123</v>
      </c>
      <c r="O9" s="3">
        <f>Sig_Proteins[[#This Row],[2^(DImer 48hr LFQ intensity average)]]/Sig_Proteins[[#This Row],[2^(Control 48hr LFQ intensity average)]]</f>
        <v>0.96788999954473676</v>
      </c>
      <c r="P9" s="3">
        <f>Sig_Proteins[[#This Row],[2^(Control 48hr LFQ intensity average)]]/Sig_Proteins[[#This Row],[2^(DImer 48hr LFQ intensity average)]]</f>
        <v>1.0331752580049043</v>
      </c>
      <c r="Q9" s="3">
        <f>INDEX(Protein_Group[LFQ intensity Control3A],MATCH(Sig_Proteins[[#This Row],[ORF number Mtb]], Protein_Group[ORF number Mtb],0))</f>
        <v>18.239979999999999</v>
      </c>
      <c r="R9" s="3">
        <f>INDEX(Protein_Group[LFQ intensity Control3B],MATCH(Sig_Proteins[[#This Row],[ORF number Mtb]], Protein_Group[ORF number Mtb],0))</f>
        <v>19.81204</v>
      </c>
      <c r="S9" s="3">
        <f>(Sig_Proteins[[#This Row],[LFQ intensity Control3A]]+Sig_Proteins[[#This Row],[LFQ intensity Control3B]])/2</f>
        <v>19.026009999999999</v>
      </c>
      <c r="T9" s="3">
        <f>2^Sig_Proteins[[#This Row],[Control 3 hr LFQ intensity average]]</f>
        <v>533825.98220111348</v>
      </c>
      <c r="U9" s="3">
        <f>INDEX(Protein_Group[LFQ intensity Control24A],MATCH(Sig_Proteins[[#This Row],[ORF number Mtb]], Protein_Group[ORF number Mtb],0))</f>
        <v>19.907399999999999</v>
      </c>
      <c r="V9" s="3">
        <f>INDEX(Protein_Group[LFQ intensity Control24B],MATCH(Sig_Proteins[[#This Row],[ORF number Mtb]], Protein_Group[ORF number Mtb],0))</f>
        <v>22.315809999999999</v>
      </c>
      <c r="W9" s="3">
        <f>(Sig_Proteins[[#This Row],[LFQ intensity Control24A]]+Sig_Proteins[[#This Row],[LFQ intensity Control24B]])/2</f>
        <v>21.111604999999997</v>
      </c>
      <c r="X9" s="3">
        <f>2^Sig_Proteins[[#This Row],[Control 24 hr LFQ intensity average]]</f>
        <v>2265824.9860744225</v>
      </c>
      <c r="Y9" s="3">
        <f>INDEX(Protein_Group[LFQ intensity Control48A],MATCH(Sig_Proteins[[#This Row],[ORF number Mtb]], Protein_Group[ORF number Mtb],0))</f>
        <v>17.726420000000001</v>
      </c>
      <c r="Z9" s="3">
        <f>INDEX(Protein_Group[LFQ intensity Control48B],MATCH(Sig_Proteins[[#This Row],[ORF number Mtb]], Protein_Group[ORF number Mtb],0))</f>
        <v>22.279520000000002</v>
      </c>
      <c r="AA9" s="3">
        <f>(Sig_Proteins[[#This Row],[LFQ intensity Control48A]]+Sig_Proteins[[#This Row],[LFQ intensity Control48B]])/2</f>
        <v>20.002970000000001</v>
      </c>
      <c r="AB9" s="3">
        <f>2^Sig_Proteins[[#This Row],[Control 48 hr LFQ intensity average]]</f>
        <v>1050736.8714418081</v>
      </c>
      <c r="AC9" s="3">
        <f>INDEX(Protein_Group[LFQ intensity Dimer3A],MATCH(Sig_Proteins[[#This Row],[ORF number Mtb]], Protein_Group[ORF number Mtb],0))</f>
        <v>22.55941</v>
      </c>
      <c r="AD9" s="3">
        <f>INDEX(Protein_Group[LFQ intensity Dimer3B],MATCH(Sig_Proteins[[#This Row],[ORF number Mtb]], Protein_Group[ORF number Mtb],0))</f>
        <v>22.05537</v>
      </c>
      <c r="AE9" s="3">
        <f>(Sig_Proteins[[#This Row],[LFQ intensity Dimer3A]]+Sig_Proteins[[#This Row],[LFQ intensity Dimer3B]])/2</f>
        <v>22.307389999999998</v>
      </c>
      <c r="AF9" s="3">
        <f>2^Sig_Proteins[[#This Row],[Dimer 3 hr LFQ intensity average]]</f>
        <v>5190312.5979705853</v>
      </c>
      <c r="AG9" s="3">
        <f>INDEX(Protein_Group[LFQ intensity Dimer24A],MATCH(Sig_Proteins[[#This Row],[ORF number Mtb]], Protein_Group[ORF number Mtb],0))</f>
        <v>23.047270000000001</v>
      </c>
      <c r="AH9" s="3">
        <f>INDEX(Protein_Group[LFQ intensity Dimer24B],MATCH(Sig_Proteins[[#This Row],[ORF number Mtb]], Protein_Group[ORF number Mtb],0))</f>
        <v>22.585059999999999</v>
      </c>
      <c r="AI9" s="3">
        <f>(Sig_Proteins[[#This Row],[LFQ intensity Dimer24A]]+Sig_Proteins[[#This Row],[LFQ intensity Dimer24B]])/2</f>
        <v>22.816164999999998</v>
      </c>
      <c r="AJ9" s="3">
        <f>2^Sig_Proteins[[#This Row],[Dimer 24 hr LFQ intensity average]]</f>
        <v>7384992.3712464012</v>
      </c>
      <c r="AK9" s="3">
        <f>INDEX(Protein_Group[LFQ intensity Dimer48A],MATCH(Sig_Proteins[[#This Row],[ORF number Mtb]], Protein_Group[ORF number Mtb],0))</f>
        <v>21.423220000000001</v>
      </c>
      <c r="AL9" s="3">
        <f>INDEX(Protein_Group[LFQ intensity Dimer48B],MATCH(Sig_Proteins[[#This Row],[ORF number Mtb]], Protein_Group[ORF number Mtb],0))</f>
        <v>18.48855</v>
      </c>
      <c r="AM9" s="3">
        <f>(Sig_Proteins[[#This Row],[LFQ intensity Dimer48A]]+Sig_Proteins[[#This Row],[LFQ intensity Dimer48B]])/2</f>
        <v>19.955885000000002</v>
      </c>
      <c r="AN9" s="3">
        <f>2^Sig_Proteins[[#This Row],[Dimer 48 hr LFQ intensity average]]</f>
        <v>1016997.7100214497</v>
      </c>
      <c r="AO9" s="3">
        <f>INDEX(Protein_Group[Unique peptides],MATCH(Sig_Proteins[[#This Row],[ORF number Mtb]], Protein_Group[ORF number Mtb],0))</f>
        <v>10</v>
      </c>
      <c r="AP9" s="3">
        <f>INDEX(Protein_Group[Sequence coverage '[%']],MATCH(Sig_Proteins[[#This Row],[ORF number Mtb]], Protein_Group[ORF number Mtb],0))</f>
        <v>36.4</v>
      </c>
      <c r="AQ9" s="3">
        <f>INDEX(Protein_Group[Unique peptides Control3A],MATCH(Sig_Proteins[[#This Row],[ORF number Mtb]], Protein_Group[ORF number Mtb],0))</f>
        <v>1</v>
      </c>
      <c r="AR9" s="3">
        <f>INDEX(Protein_Group[Unique peptides Control3B],MATCH(Sig_Proteins[[#This Row],[ORF number Mtb]], Protein_Group[ORF number Mtb],0))</f>
        <v>1</v>
      </c>
      <c r="AS9" s="3">
        <f>INDEX(Protein_Group[Unique peptides Control24A],MATCH(Sig_Proteins[[#This Row],[ORF number Mtb]], Protein_Group[ORF number Mtb],0))</f>
        <v>1</v>
      </c>
      <c r="AT9" s="3">
        <f>INDEX(Protein_Group[Unique peptides Control24B],MATCH(Sig_Proteins[[#This Row],[ORF number Mtb]], Protein_Group[ORF number Mtb],0))</f>
        <v>3</v>
      </c>
      <c r="AU9" s="3">
        <f>INDEX(Protein_Group[Unique peptides Control48A],MATCH(Sig_Proteins[[#This Row],[ORF number Mtb]], Protein_Group[ORF number Mtb],0))</f>
        <v>2</v>
      </c>
      <c r="AV9" s="3">
        <f>INDEX(Protein_Group[Unique peptides Control48B],MATCH(Sig_Proteins[[#This Row],[ORF number Mtb]], Protein_Group[ORF number Mtb],0))</f>
        <v>3</v>
      </c>
      <c r="AW9" s="3">
        <f>INDEX(Protein_Group[Unique peptides Dimer3A],MATCH(Sig_Proteins[[#This Row],[ORF number Mtb]], Protein_Group[ORF number Mtb],0))</f>
        <v>3</v>
      </c>
      <c r="AX9" s="3">
        <f>INDEX(Protein_Group[Unique peptides Dimer3B],MATCH(Sig_Proteins[[#This Row],[ORF number Mtb]], Protein_Group[ORF number Mtb],0))</f>
        <v>3</v>
      </c>
      <c r="AY9" s="3">
        <f>INDEX(Protein_Group[Unique peptides Dimer24A],MATCH(Sig_Proteins[[#This Row],[ORF number Mtb]], Protein_Group[ORF number Mtb],0))</f>
        <v>3</v>
      </c>
      <c r="AZ9" s="3">
        <f>INDEX(Protein_Group[Unique peptides Dimer24B],MATCH(Sig_Proteins[[#This Row],[ORF number Mtb]], Protein_Group[ORF number Mtb],0))</f>
        <v>3</v>
      </c>
      <c r="BA9" s="3">
        <f>INDEX(Protein_Group[Unique peptides Dimer48A],MATCH(Sig_Proteins[[#This Row],[ORF number Mtb]], Protein_Group[ORF number Mtb],0))</f>
        <v>4</v>
      </c>
      <c r="BB9" s="3">
        <f>INDEX(Protein_Group[Unique peptides Dimer48B],MATCH(Sig_Proteins[[#This Row],[ORF number Mtb]], Protein_Group[ORF number Mtb],0))</f>
        <v>1</v>
      </c>
    </row>
    <row r="10" spans="1:54">
      <c r="A10" s="3" t="s">
        <v>9</v>
      </c>
      <c r="B10" s="3"/>
      <c r="C10" s="3"/>
      <c r="D10" s="3" t="s">
        <v>43</v>
      </c>
      <c r="E10" s="3" t="s">
        <v>42</v>
      </c>
      <c r="F10" s="3" t="s">
        <v>44</v>
      </c>
      <c r="G10" s="3" t="s">
        <v>45</v>
      </c>
      <c r="H10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Rv3150</v>
      </c>
      <c r="I10" s="3" t="str">
        <f>INDEX(Protein_Group[functional category],MATCH(Sig_Proteins[[#This Row],[ORF number Mtb]], Protein_Group[ORF number Mtb],0))</f>
        <v>intermediary metabolism and respiration</v>
      </c>
      <c r="J10" s="3">
        <f>INDEX(Protein_Group[Mol. weight '[kDa']],MATCH(Sig_Proteins[[#This Row],[ORF number Mtb]], Protein_Group[ORF number Mtb],0))</f>
        <v>48.100999999999999</v>
      </c>
      <c r="K10" s="3">
        <f>Sig_Proteins[[#This Row],[2^(DImer 3hr LFQ intensity average)]]/Sig_Proteins[[#This Row],[2^(Control 3hr LFQ intensity average)]]</f>
        <v>6.4009010211697763</v>
      </c>
      <c r="L10" s="3">
        <f>Sig_Proteins[[#This Row],[2^(Control 3hr LFQ intensity average)]]/Sig_Proteins[[#This Row],[2^(DImer 3hr LFQ intensity average)]]</f>
        <v>0.15622800550933191</v>
      </c>
      <c r="M10" s="3">
        <f>Sig_Proteins[[#This Row],[2^(DImer 24hr LFQ intensity average)]]/Sig_Proteins[[#This Row],[2^(Control 24hr LFQ intensity average)]]</f>
        <v>0.38949723718811807</v>
      </c>
      <c r="N10" s="3">
        <f>Sig_Proteins[[#This Row],[2^(Control 24hr LFQ intensity average)]]/Sig_Proteins[[#This Row],[2^(DImer 24hr LFQ intensity average)]]</f>
        <v>2.5674123062316445</v>
      </c>
      <c r="O10" s="3">
        <f>Sig_Proteins[[#This Row],[2^(DImer 48hr LFQ intensity average)]]/Sig_Proteins[[#This Row],[2^(Control 48hr LFQ intensity average)]]</f>
        <v>1.0933459786473998</v>
      </c>
      <c r="P10" s="3">
        <f>Sig_Proteins[[#This Row],[2^(Control 48hr LFQ intensity average)]]/Sig_Proteins[[#This Row],[2^(DImer 48hr LFQ intensity average)]]</f>
        <v>0.91462356795524136</v>
      </c>
      <c r="Q10" s="3">
        <f>INDEX(Protein_Group[LFQ intensity Control3A],MATCH(Sig_Proteins[[#This Row],[ORF number Mtb]], Protein_Group[ORF number Mtb],0))</f>
        <v>19.000060000000001</v>
      </c>
      <c r="R10" s="3">
        <f>INDEX(Protein_Group[LFQ intensity Control3B],MATCH(Sig_Proteins[[#This Row],[ORF number Mtb]], Protein_Group[ORF number Mtb],0))</f>
        <v>19.236470000000001</v>
      </c>
      <c r="S10" s="3">
        <f>(Sig_Proteins[[#This Row],[LFQ intensity Control3A]]+Sig_Proteins[[#This Row],[LFQ intensity Control3B]])/2</f>
        <v>19.118265000000001</v>
      </c>
      <c r="T10" s="3">
        <f>2^Sig_Proteins[[#This Row],[Control 3 hr LFQ intensity average]]</f>
        <v>569077.25771410309</v>
      </c>
      <c r="U10" s="3">
        <f>INDEX(Protein_Group[LFQ intensity Control24A],MATCH(Sig_Proteins[[#This Row],[ORF number Mtb]], Protein_Group[ORF number Mtb],0))</f>
        <v>21.753160000000001</v>
      </c>
      <c r="V10" s="3">
        <f>INDEX(Protein_Group[LFQ intensity Control24B],MATCH(Sig_Proteins[[#This Row],[ORF number Mtb]], Protein_Group[ORF number Mtb],0))</f>
        <v>22.699159999999999</v>
      </c>
      <c r="W10" s="3">
        <f>(Sig_Proteins[[#This Row],[LFQ intensity Control24A]]+Sig_Proteins[[#This Row],[LFQ intensity Control24B]])/2</f>
        <v>22.22616</v>
      </c>
      <c r="X10" s="3">
        <f>2^Sig_Proteins[[#This Row],[Control 24 hr LFQ intensity average]]</f>
        <v>4906150.2969923383</v>
      </c>
      <c r="Y10" s="3">
        <f>INDEX(Protein_Group[LFQ intensity Control48A],MATCH(Sig_Proteins[[#This Row],[ORF number Mtb]], Protein_Group[ORF number Mtb],0))</f>
        <v>22.093969999999999</v>
      </c>
      <c r="Z10" s="3">
        <f>INDEX(Protein_Group[LFQ intensity Control48B],MATCH(Sig_Proteins[[#This Row],[ORF number Mtb]], Protein_Group[ORF number Mtb],0))</f>
        <v>21.256029999999999</v>
      </c>
      <c r="AA10" s="3">
        <f>(Sig_Proteins[[#This Row],[LFQ intensity Control48A]]+Sig_Proteins[[#This Row],[LFQ intensity Control48B]])/2</f>
        <v>21.674999999999997</v>
      </c>
      <c r="AB10" s="3">
        <f>2^Sig_Proteins[[#This Row],[Control 48 hr LFQ intensity average]]</f>
        <v>3348306.1150892358</v>
      </c>
      <c r="AC10" s="3">
        <f>INDEX(Protein_Group[LFQ intensity Dimer3A],MATCH(Sig_Proteins[[#This Row],[ORF number Mtb]], Protein_Group[ORF number Mtb],0))</f>
        <v>21.860189999999999</v>
      </c>
      <c r="AD10" s="3">
        <f>INDEX(Protein_Group[LFQ intensity Dimer3B],MATCH(Sig_Proteins[[#This Row],[ORF number Mtb]], Protein_Group[ORF number Mtb],0))</f>
        <v>21.732890000000001</v>
      </c>
      <c r="AE10" s="3">
        <f>(Sig_Proteins[[#This Row],[LFQ intensity Dimer3A]]+Sig_Proteins[[#This Row],[LFQ intensity Dimer3B]])/2</f>
        <v>21.79654</v>
      </c>
      <c r="AF10" s="3">
        <f>2^Sig_Proteins[[#This Row],[Dimer 3 hr LFQ intensity average]]</f>
        <v>3642607.2000266984</v>
      </c>
      <c r="AG10" s="3">
        <f>INDEX(Protein_Group[LFQ intensity Dimer24A],MATCH(Sig_Proteins[[#This Row],[ORF number Mtb]], Protein_Group[ORF number Mtb],0))</f>
        <v>20.88993</v>
      </c>
      <c r="AH10" s="3">
        <f>INDEX(Protein_Group[LFQ intensity Dimer24B],MATCH(Sig_Proteins[[#This Row],[ORF number Mtb]], Protein_Group[ORF number Mtb],0))</f>
        <v>20.841760000000001</v>
      </c>
      <c r="AI10" s="3">
        <f>(Sig_Proteins[[#This Row],[LFQ intensity Dimer24A]]+Sig_Proteins[[#This Row],[LFQ intensity Dimer24B]])/2</f>
        <v>20.865845</v>
      </c>
      <c r="AJ10" s="3">
        <f>2^Sig_Proteins[[#This Row],[Dimer 24 hr LFQ intensity average]]</f>
        <v>1910931.9859081807</v>
      </c>
      <c r="AK10" s="3">
        <f>INDEX(Protein_Group[LFQ intensity Dimer48A],MATCH(Sig_Proteins[[#This Row],[ORF number Mtb]], Protein_Group[ORF number Mtb],0))</f>
        <v>22.33156</v>
      </c>
      <c r="AL10" s="3">
        <f>INDEX(Protein_Group[LFQ intensity Dimer48B],MATCH(Sig_Proteins[[#This Row],[ORF number Mtb]], Protein_Group[ORF number Mtb],0))</f>
        <v>21.275939999999999</v>
      </c>
      <c r="AM10" s="3">
        <f>(Sig_Proteins[[#This Row],[LFQ intensity Dimer48A]]+Sig_Proteins[[#This Row],[LFQ intensity Dimer48B]])/2</f>
        <v>21.803750000000001</v>
      </c>
      <c r="AN10" s="3">
        <f>2^Sig_Proteins[[#This Row],[Dimer 48 hr LFQ intensity average]]</f>
        <v>3660857.0262133139</v>
      </c>
      <c r="AO10" s="3">
        <f>INDEX(Protein_Group[Unique peptides],MATCH(Sig_Proteins[[#This Row],[ORF number Mtb]], Protein_Group[ORF number Mtb],0))</f>
        <v>11</v>
      </c>
      <c r="AP10" s="3">
        <f>INDEX(Protein_Group[Sequence coverage '[%']],MATCH(Sig_Proteins[[#This Row],[ORF number Mtb]], Protein_Group[ORF number Mtb],0))</f>
        <v>36.9</v>
      </c>
      <c r="AQ10" s="3">
        <f>INDEX(Protein_Group[Unique peptides Control3A],MATCH(Sig_Proteins[[#This Row],[ORF number Mtb]], Protein_Group[ORF number Mtb],0))</f>
        <v>0</v>
      </c>
      <c r="AR10" s="3">
        <f>INDEX(Protein_Group[Unique peptides Control3B],MATCH(Sig_Proteins[[#This Row],[ORF number Mtb]], Protein_Group[ORF number Mtb],0))</f>
        <v>3</v>
      </c>
      <c r="AS10" s="3">
        <f>INDEX(Protein_Group[Unique peptides Control24A],MATCH(Sig_Proteins[[#This Row],[ORF number Mtb]], Protein_Group[ORF number Mtb],0))</f>
        <v>5</v>
      </c>
      <c r="AT10" s="3">
        <f>INDEX(Protein_Group[Unique peptides Control24B],MATCH(Sig_Proteins[[#This Row],[ORF number Mtb]], Protein_Group[ORF number Mtb],0))</f>
        <v>5</v>
      </c>
      <c r="AU10" s="3">
        <f>INDEX(Protein_Group[Unique peptides Control48A],MATCH(Sig_Proteins[[#This Row],[ORF number Mtb]], Protein_Group[ORF number Mtb],0))</f>
        <v>8</v>
      </c>
      <c r="AV10" s="3">
        <f>INDEX(Protein_Group[Unique peptides Control48B],MATCH(Sig_Proteins[[#This Row],[ORF number Mtb]], Protein_Group[ORF number Mtb],0))</f>
        <v>5</v>
      </c>
      <c r="AW10" s="3">
        <f>INDEX(Protein_Group[Unique peptides Dimer3A],MATCH(Sig_Proteins[[#This Row],[ORF number Mtb]], Protein_Group[ORF number Mtb],0))</f>
        <v>2</v>
      </c>
      <c r="AX10" s="3">
        <f>INDEX(Protein_Group[Unique peptides Dimer3B],MATCH(Sig_Proteins[[#This Row],[ORF number Mtb]], Protein_Group[ORF number Mtb],0))</f>
        <v>4</v>
      </c>
      <c r="AY10" s="3">
        <f>INDEX(Protein_Group[Unique peptides Dimer24A],MATCH(Sig_Proteins[[#This Row],[ORF number Mtb]], Protein_Group[ORF number Mtb],0))</f>
        <v>4</v>
      </c>
      <c r="AZ10" s="3">
        <f>INDEX(Protein_Group[Unique peptides Dimer24B],MATCH(Sig_Proteins[[#This Row],[ORF number Mtb]], Protein_Group[ORF number Mtb],0))</f>
        <v>3</v>
      </c>
      <c r="BA10" s="3">
        <f>INDEX(Protein_Group[Unique peptides Dimer48A],MATCH(Sig_Proteins[[#This Row],[ORF number Mtb]], Protein_Group[ORF number Mtb],0))</f>
        <v>4</v>
      </c>
      <c r="BB10" s="3">
        <f>INDEX(Protein_Group[Unique peptides Dimer48B],MATCH(Sig_Proteins[[#This Row],[ORF number Mtb]], Protein_Group[ORF number Mtb],0))</f>
        <v>5</v>
      </c>
    </row>
    <row r="11" spans="1:54">
      <c r="A11" s="3" t="s">
        <v>48</v>
      </c>
      <c r="B11" s="3"/>
      <c r="C11" s="3"/>
      <c r="D11" s="3" t="s">
        <v>49</v>
      </c>
      <c r="E11" s="3" t="s">
        <v>50</v>
      </c>
      <c r="F11" s="3" t="s">
        <v>46</v>
      </c>
      <c r="G11" s="3" t="s">
        <v>47</v>
      </c>
      <c r="H11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Rv2431c</v>
      </c>
      <c r="I11" s="3" t="str">
        <f>INDEX(Protein_Group[functional category],MATCH(Sig_Proteins[[#This Row],[ORF number Mtb]], Protein_Group[ORF number Mtb],0))</f>
        <v>PE/PPE families</v>
      </c>
      <c r="J11" s="3">
        <f>INDEX(Protein_Group[Mol. weight '[kDa']],MATCH(Sig_Proteins[[#This Row],[ORF number Mtb]], Protein_Group[ORF number Mtb],0))</f>
        <v>10.686999999999999</v>
      </c>
      <c r="K11" s="3">
        <f>Sig_Proteins[[#This Row],[2^(DImer 3hr LFQ intensity average)]]/Sig_Proteins[[#This Row],[2^(Control 3hr LFQ intensity average)]]</f>
        <v>0.15239104152270486</v>
      </c>
      <c r="L11" s="3">
        <f>Sig_Proteins[[#This Row],[2^(Control 3hr LFQ intensity average)]]/Sig_Proteins[[#This Row],[2^(DImer 3hr LFQ intensity average)]]</f>
        <v>6.5620655256891149</v>
      </c>
      <c r="M11" s="3">
        <f>Sig_Proteins[[#This Row],[2^(DImer 24hr LFQ intensity average)]]/Sig_Proteins[[#This Row],[2^(Control 24hr LFQ intensity average)]]</f>
        <v>1.3430332289859048</v>
      </c>
      <c r="N11" s="3">
        <f>Sig_Proteins[[#This Row],[2^(Control 24hr LFQ intensity average)]]/Sig_Proteins[[#This Row],[2^(DImer 24hr LFQ intensity average)]]</f>
        <v>0.74458321537962124</v>
      </c>
      <c r="O11" s="3">
        <f>Sig_Proteins[[#This Row],[2^(DImer 48hr LFQ intensity average)]]/Sig_Proteins[[#This Row],[2^(Control 48hr LFQ intensity average)]]</f>
        <v>0.44227481606499264</v>
      </c>
      <c r="P11" s="3">
        <f>Sig_Proteins[[#This Row],[2^(Control 48hr LFQ intensity average)]]/Sig_Proteins[[#This Row],[2^(DImer 48hr LFQ intensity average)]]</f>
        <v>2.2610376256491378</v>
      </c>
      <c r="Q11" s="3">
        <f>INDEX(Protein_Group[LFQ intensity Control3A],MATCH(Sig_Proteins[[#This Row],[ORF number Mtb]], Protein_Group[ORF number Mtb],0))</f>
        <v>22.343050000000002</v>
      </c>
      <c r="R11" s="3">
        <f>INDEX(Protein_Group[LFQ intensity Control3B],MATCH(Sig_Proteins[[#This Row],[ORF number Mtb]], Protein_Group[ORF number Mtb],0))</f>
        <v>22.076979999999999</v>
      </c>
      <c r="S11" s="3">
        <f>(Sig_Proteins[[#This Row],[LFQ intensity Control3A]]+Sig_Proteins[[#This Row],[LFQ intensity Control3B]])/2</f>
        <v>22.210014999999999</v>
      </c>
      <c r="T11" s="3">
        <f>2^Sig_Proteins[[#This Row],[Control 3 hr LFQ intensity average]]</f>
        <v>4851552.3188416166</v>
      </c>
      <c r="U11" s="3">
        <f>INDEX(Protein_Group[LFQ intensity Control24A],MATCH(Sig_Proteins[[#This Row],[ORF number Mtb]], Protein_Group[ORF number Mtb],0))</f>
        <v>18.858689999999999</v>
      </c>
      <c r="V11" s="3">
        <f>INDEX(Protein_Group[LFQ intensity Control24B],MATCH(Sig_Proteins[[#This Row],[ORF number Mtb]], Protein_Group[ORF number Mtb],0))</f>
        <v>20.223739999999999</v>
      </c>
      <c r="W11" s="3">
        <f>(Sig_Proteins[[#This Row],[LFQ intensity Control24A]]+Sig_Proteins[[#This Row],[LFQ intensity Control24B]])/2</f>
        <v>19.541215000000001</v>
      </c>
      <c r="X11" s="3">
        <f>2^Sig_Proteins[[#This Row],[Control 24 hr LFQ intensity average]]</f>
        <v>762942.6029653952</v>
      </c>
      <c r="Y11" s="3">
        <f>INDEX(Protein_Group[LFQ intensity Control48A],MATCH(Sig_Proteins[[#This Row],[ORF number Mtb]], Protein_Group[ORF number Mtb],0))</f>
        <v>21.13627</v>
      </c>
      <c r="Z11" s="3">
        <f>INDEX(Protein_Group[LFQ intensity Control48B],MATCH(Sig_Proteins[[#This Row],[ORF number Mtb]], Protein_Group[ORF number Mtb],0))</f>
        <v>22.55922</v>
      </c>
      <c r="AA11" s="3">
        <f>(Sig_Proteins[[#This Row],[LFQ intensity Control48A]]+Sig_Proteins[[#This Row],[LFQ intensity Control48B]])/2</f>
        <v>21.847745</v>
      </c>
      <c r="AB11" s="3">
        <f>2^Sig_Proteins[[#This Row],[Control 48 hr LFQ intensity average]]</f>
        <v>3774214.5332097467</v>
      </c>
      <c r="AC11" s="3">
        <f>INDEX(Protein_Group[LFQ intensity Dimer3A],MATCH(Sig_Proteins[[#This Row],[ORF number Mtb]], Protein_Group[ORF number Mtb],0))</f>
        <v>20.331029999999998</v>
      </c>
      <c r="AD11" s="3">
        <f>INDEX(Protein_Group[LFQ intensity Dimer3B],MATCH(Sig_Proteins[[#This Row],[ORF number Mtb]], Protein_Group[ORF number Mtb],0))</f>
        <v>18.660699999999999</v>
      </c>
      <c r="AE11" s="3">
        <f>(Sig_Proteins[[#This Row],[LFQ intensity Dimer3A]]+Sig_Proteins[[#This Row],[LFQ intensity Dimer3B]])/2</f>
        <v>19.495864999999998</v>
      </c>
      <c r="AF11" s="3">
        <f>2^Sig_Proteins[[#This Row],[Dimer 3 hr LFQ intensity average]]</f>
        <v>739333.11087016785</v>
      </c>
      <c r="AG11" s="3">
        <f>INDEX(Protein_Group[LFQ intensity Dimer24A],MATCH(Sig_Proteins[[#This Row],[ORF number Mtb]], Protein_Group[ORF number Mtb],0))</f>
        <v>20.295059999999999</v>
      </c>
      <c r="AH11" s="3">
        <f>INDEX(Protein_Group[LFQ intensity Dimer24B],MATCH(Sig_Proteins[[#This Row],[ORF number Mtb]], Protein_Group[ORF number Mtb],0))</f>
        <v>19.638359999999999</v>
      </c>
      <c r="AI11" s="3">
        <f>(Sig_Proteins[[#This Row],[LFQ intensity Dimer24A]]+Sig_Proteins[[#This Row],[LFQ intensity Dimer24B]])/2</f>
        <v>19.966709999999999</v>
      </c>
      <c r="AJ11" s="3">
        <f>2^Sig_Proteins[[#This Row],[Dimer 24 hr LFQ intensity average]]</f>
        <v>1024657.2675915258</v>
      </c>
      <c r="AK11" s="3">
        <f>INDEX(Protein_Group[LFQ intensity Dimer48A],MATCH(Sig_Proteins[[#This Row],[ORF number Mtb]], Protein_Group[ORF number Mtb],0))</f>
        <v>22.063590000000001</v>
      </c>
      <c r="AL11" s="3">
        <f>INDEX(Protein_Group[LFQ intensity Dimer48B],MATCH(Sig_Proteins[[#This Row],[ORF number Mtb]], Protein_Group[ORF number Mtb],0))</f>
        <v>19.277930000000001</v>
      </c>
      <c r="AM11" s="3">
        <f>(Sig_Proteins[[#This Row],[LFQ intensity Dimer48A]]+Sig_Proteins[[#This Row],[LFQ intensity Dimer48B]])/2</f>
        <v>20.670760000000001</v>
      </c>
      <c r="AN11" s="3">
        <f>2^Sig_Proteins[[#This Row],[Dimer 48 hr LFQ intensity average]]</f>
        <v>1669240.0384651627</v>
      </c>
      <c r="AO11" s="3">
        <f>INDEX(Protein_Group[Unique peptides],MATCH(Sig_Proteins[[#This Row],[ORF number Mtb]], Protein_Group[ORF number Mtb],0))</f>
        <v>4</v>
      </c>
      <c r="AP11" s="3">
        <f>INDEX(Protein_Group[Sequence coverage '[%']],MATCH(Sig_Proteins[[#This Row],[ORF number Mtb]], Protein_Group[ORF number Mtb],0))</f>
        <v>77.8</v>
      </c>
      <c r="AQ11" s="3">
        <f>INDEX(Protein_Group[Unique peptides Control3A],MATCH(Sig_Proteins[[#This Row],[ORF number Mtb]], Protein_Group[ORF number Mtb],0))</f>
        <v>2</v>
      </c>
      <c r="AR11" s="3">
        <f>INDEX(Protein_Group[Unique peptides Control3B],MATCH(Sig_Proteins[[#This Row],[ORF number Mtb]], Protein_Group[ORF number Mtb],0))</f>
        <v>2</v>
      </c>
      <c r="AS11" s="3">
        <f>INDEX(Protein_Group[Unique peptides Control24A],MATCH(Sig_Proteins[[#This Row],[ORF number Mtb]], Protein_Group[ORF number Mtb],0))</f>
        <v>1</v>
      </c>
      <c r="AT11" s="3">
        <f>INDEX(Protein_Group[Unique peptides Control24B],MATCH(Sig_Proteins[[#This Row],[ORF number Mtb]], Protein_Group[ORF number Mtb],0))</f>
        <v>1</v>
      </c>
      <c r="AU11" s="3">
        <f>INDEX(Protein_Group[Unique peptides Control48A],MATCH(Sig_Proteins[[#This Row],[ORF number Mtb]], Protein_Group[ORF number Mtb],0))</f>
        <v>3</v>
      </c>
      <c r="AV11" s="3">
        <f>INDEX(Protein_Group[Unique peptides Control48B],MATCH(Sig_Proteins[[#This Row],[ORF number Mtb]], Protein_Group[ORF number Mtb],0))</f>
        <v>2</v>
      </c>
      <c r="AW11" s="3">
        <f>INDEX(Protein_Group[Unique peptides Dimer3A],MATCH(Sig_Proteins[[#This Row],[ORF number Mtb]], Protein_Group[ORF number Mtb],0))</f>
        <v>1</v>
      </c>
      <c r="AX11" s="3">
        <f>INDEX(Protein_Group[Unique peptides Dimer3B],MATCH(Sig_Proteins[[#This Row],[ORF number Mtb]], Protein_Group[ORF number Mtb],0))</f>
        <v>1</v>
      </c>
      <c r="AY11" s="3">
        <f>INDEX(Protein_Group[Unique peptides Dimer24A],MATCH(Sig_Proteins[[#This Row],[ORF number Mtb]], Protein_Group[ORF number Mtb],0))</f>
        <v>1</v>
      </c>
      <c r="AZ11" s="3">
        <f>INDEX(Protein_Group[Unique peptides Dimer24B],MATCH(Sig_Proteins[[#This Row],[ORF number Mtb]], Protein_Group[ORF number Mtb],0))</f>
        <v>1</v>
      </c>
      <c r="BA11" s="3">
        <f>INDEX(Protein_Group[Unique peptides Dimer48A],MATCH(Sig_Proteins[[#This Row],[ORF number Mtb]], Protein_Group[ORF number Mtb],0))</f>
        <v>3</v>
      </c>
      <c r="BB11" s="3">
        <f>INDEX(Protein_Group[Unique peptides Dimer48B],MATCH(Sig_Proteins[[#This Row],[ORF number Mtb]], Protein_Group[ORF number Mtb],0))</f>
        <v>1</v>
      </c>
    </row>
    <row r="12" spans="1:54">
      <c r="A12" s="3" t="s">
        <v>48</v>
      </c>
      <c r="B12" s="3" t="s">
        <v>48</v>
      </c>
      <c r="C12" s="3"/>
      <c r="D12" s="3" t="s">
        <v>51</v>
      </c>
      <c r="E12" s="3" t="s">
        <v>52</v>
      </c>
      <c r="F12" s="3" t="s">
        <v>53</v>
      </c>
      <c r="G12" s="3" t="s">
        <v>54</v>
      </c>
      <c r="H12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Rv3921c</v>
      </c>
      <c r="I12" s="3" t="str">
        <f>INDEX(Protein_Group[functional category],MATCH(Sig_Proteins[[#This Row],[ORF number Mtb]], Protein_Group[ORF number Mtb],0))</f>
        <v>cell wall and cell processes</v>
      </c>
      <c r="J12" s="3">
        <f>INDEX(Protein_Group[Mol. weight '[kDa']],MATCH(Sig_Proteins[[#This Row],[ORF number Mtb]], Protein_Group[ORF number Mtb],0))</f>
        <v>40.944000000000003</v>
      </c>
      <c r="K12" s="3">
        <f>Sig_Proteins[[#This Row],[2^(DImer 3hr LFQ intensity average)]]/Sig_Proteins[[#This Row],[2^(Control 3hr LFQ intensity average)]]</f>
        <v>4.3847244736789165E-2</v>
      </c>
      <c r="L12" s="3">
        <f>Sig_Proteins[[#This Row],[2^(Control 3hr LFQ intensity average)]]/Sig_Proteins[[#This Row],[2^(DImer 3hr LFQ intensity average)]]</f>
        <v>22.806450120250535</v>
      </c>
      <c r="M12" s="3">
        <f>Sig_Proteins[[#This Row],[2^(DImer 24hr LFQ intensity average)]]/Sig_Proteins[[#This Row],[2^(Control 24hr LFQ intensity average)]]</f>
        <v>3.8440342481948886E-2</v>
      </c>
      <c r="N12" s="3">
        <f>Sig_Proteins[[#This Row],[2^(Control 24hr LFQ intensity average)]]/Sig_Proteins[[#This Row],[2^(DImer 24hr LFQ intensity average)]]</f>
        <v>26.014336382918227</v>
      </c>
      <c r="O12" s="3">
        <f>Sig_Proteins[[#This Row],[2^(DImer 48hr LFQ intensity average)]]/Sig_Proteins[[#This Row],[2^(Control 48hr LFQ intensity average)]]</f>
        <v>1.2241794030820541</v>
      </c>
      <c r="P12" s="3">
        <f>Sig_Proteins[[#This Row],[2^(Control 48hr LFQ intensity average)]]/Sig_Proteins[[#This Row],[2^(DImer 48hr LFQ intensity average)]]</f>
        <v>0.81687373393340146</v>
      </c>
      <c r="Q12" s="3">
        <f>INDEX(Protein_Group[LFQ intensity Control3A],MATCH(Sig_Proteins[[#This Row],[ORF number Mtb]], Protein_Group[ORF number Mtb],0))</f>
        <v>23.278379999999999</v>
      </c>
      <c r="R12" s="3">
        <f>INDEX(Protein_Group[LFQ intensity Control3B],MATCH(Sig_Proteins[[#This Row],[ORF number Mtb]], Protein_Group[ORF number Mtb],0))</f>
        <v>23.38166</v>
      </c>
      <c r="S12" s="3">
        <f>(Sig_Proteins[[#This Row],[LFQ intensity Control3A]]+Sig_Proteins[[#This Row],[LFQ intensity Control3B]])/2</f>
        <v>23.330019999999998</v>
      </c>
      <c r="T12" s="3">
        <f>2^Sig_Proteins[[#This Row],[Control 3 hr LFQ intensity average]]</f>
        <v>10544738.629724568</v>
      </c>
      <c r="U12" s="3">
        <f>INDEX(Protein_Group[LFQ intensity Control24A],MATCH(Sig_Proteins[[#This Row],[ORF number Mtb]], Protein_Group[ORF number Mtb],0))</f>
        <v>24.757909999999999</v>
      </c>
      <c r="V12" s="3">
        <f>INDEX(Protein_Group[LFQ intensity Control24B],MATCH(Sig_Proteins[[#This Row],[ORF number Mtb]], Protein_Group[ORF number Mtb],0))</f>
        <v>24.2501</v>
      </c>
      <c r="W12" s="3">
        <f>(Sig_Proteins[[#This Row],[LFQ intensity Control24A]]+Sig_Proteins[[#This Row],[LFQ intensity Control24B]])/2</f>
        <v>24.504004999999999</v>
      </c>
      <c r="X12" s="3">
        <f>2^Sig_Proteins[[#This Row],[Control 24 hr LFQ intensity average]]</f>
        <v>23792524.155304249</v>
      </c>
      <c r="Y12" s="3">
        <f>INDEX(Protein_Group[LFQ intensity Control48A],MATCH(Sig_Proteins[[#This Row],[ORF number Mtb]], Protein_Group[ORF number Mtb],0))</f>
        <v>22.935929999999999</v>
      </c>
      <c r="Z12" s="3">
        <f>INDEX(Protein_Group[LFQ intensity Control48B],MATCH(Sig_Proteins[[#This Row],[ORF number Mtb]], Protein_Group[ORF number Mtb],0))</f>
        <v>23.824449999999999</v>
      </c>
      <c r="AA12" s="3">
        <f>(Sig_Proteins[[#This Row],[LFQ intensity Control48A]]+Sig_Proteins[[#This Row],[LFQ intensity Control48B]])/2</f>
        <v>23.380189999999999</v>
      </c>
      <c r="AB12" s="3">
        <f>2^Sig_Proteins[[#This Row],[Control 48 hr LFQ intensity average]]</f>
        <v>10917884.467776295</v>
      </c>
      <c r="AC12" s="3">
        <f>INDEX(Protein_Group[LFQ intensity Dimer3A],MATCH(Sig_Proteins[[#This Row],[ORF number Mtb]], Protein_Group[ORF number Mtb],0))</f>
        <v>18.692080000000001</v>
      </c>
      <c r="AD12" s="3">
        <f>INDEX(Protein_Group[LFQ intensity Dimer3B],MATCH(Sig_Proteins[[#This Row],[ORF number Mtb]], Protein_Group[ORF number Mtb],0))</f>
        <v>18.945219999999999</v>
      </c>
      <c r="AE12" s="3">
        <f>(Sig_Proteins[[#This Row],[LFQ intensity Dimer3A]]+Sig_Proteins[[#This Row],[LFQ intensity Dimer3B]])/2</f>
        <v>18.818649999999998</v>
      </c>
      <c r="AF12" s="3">
        <f>2^Sig_Proteins[[#This Row],[Dimer 3 hr LFQ intensity average]]</f>
        <v>462357.73538300797</v>
      </c>
      <c r="AG12" s="3">
        <f>INDEX(Protein_Group[LFQ intensity Dimer24A],MATCH(Sig_Proteins[[#This Row],[ORF number Mtb]], Protein_Group[ORF number Mtb],0))</f>
        <v>19.757210000000001</v>
      </c>
      <c r="AH12" s="3">
        <f>INDEX(Protein_Group[LFQ intensity Dimer24B],MATCH(Sig_Proteins[[#This Row],[ORF number Mtb]], Protein_Group[ORF number Mtb],0))</f>
        <v>19.848330000000001</v>
      </c>
      <c r="AI12" s="3">
        <f>(Sig_Proteins[[#This Row],[LFQ intensity Dimer24A]]+Sig_Proteins[[#This Row],[LFQ intensity Dimer24B]])/2</f>
        <v>19.802770000000002</v>
      </c>
      <c r="AJ12" s="3">
        <f>2^Sig_Proteins[[#This Row],[Dimer 24 hr LFQ intensity average]]</f>
        <v>914592.77703993698</v>
      </c>
      <c r="AK12" s="3">
        <f>INDEX(Protein_Group[LFQ intensity Dimer48A],MATCH(Sig_Proteins[[#This Row],[ORF number Mtb]], Protein_Group[ORF number Mtb],0))</f>
        <v>23.183389999999999</v>
      </c>
      <c r="AL12" s="3">
        <f>INDEX(Protein_Group[LFQ intensity Dimer48B],MATCH(Sig_Proteins[[#This Row],[ORF number Mtb]], Protein_Group[ORF number Mtb],0))</f>
        <v>24.160620000000002</v>
      </c>
      <c r="AM12" s="3">
        <f>(Sig_Proteins[[#This Row],[LFQ intensity Dimer48A]]+Sig_Proteins[[#This Row],[LFQ intensity Dimer48B]])/2</f>
        <v>23.672004999999999</v>
      </c>
      <c r="AN12" s="3">
        <f>2^Sig_Proteins[[#This Row],[Dimer 48 hr LFQ intensity average]]</f>
        <v>13365449.290681213</v>
      </c>
      <c r="AO12" s="3">
        <f>INDEX(Protein_Group[Unique peptides],MATCH(Sig_Proteins[[#This Row],[ORF number Mtb]], Protein_Group[ORF number Mtb],0))</f>
        <v>5</v>
      </c>
      <c r="AP12" s="3">
        <f>INDEX(Protein_Group[Sequence coverage '[%']],MATCH(Sig_Proteins[[#This Row],[ORF number Mtb]], Protein_Group[ORF number Mtb],0))</f>
        <v>21.3</v>
      </c>
      <c r="AQ12" s="3">
        <f>INDEX(Protein_Group[Unique peptides Control3A],MATCH(Sig_Proteins[[#This Row],[ORF number Mtb]], Protein_Group[ORF number Mtb],0))</f>
        <v>1</v>
      </c>
      <c r="AR12" s="3">
        <f>INDEX(Protein_Group[Unique peptides Control3B],MATCH(Sig_Proteins[[#This Row],[ORF number Mtb]], Protein_Group[ORF number Mtb],0))</f>
        <v>2</v>
      </c>
      <c r="AS12" s="3">
        <f>INDEX(Protein_Group[Unique peptides Control24A],MATCH(Sig_Proteins[[#This Row],[ORF number Mtb]], Protein_Group[ORF number Mtb],0))</f>
        <v>2</v>
      </c>
      <c r="AT12" s="3">
        <f>INDEX(Protein_Group[Unique peptides Control24B],MATCH(Sig_Proteins[[#This Row],[ORF number Mtb]], Protein_Group[ORF number Mtb],0))</f>
        <v>3</v>
      </c>
      <c r="AU12" s="3">
        <f>INDEX(Protein_Group[Unique peptides Control48A],MATCH(Sig_Proteins[[#This Row],[ORF number Mtb]], Protein_Group[ORF number Mtb],0))</f>
        <v>2</v>
      </c>
      <c r="AV12" s="3">
        <f>INDEX(Protein_Group[Unique peptides Control48B],MATCH(Sig_Proteins[[#This Row],[ORF number Mtb]], Protein_Group[ORF number Mtb],0))</f>
        <v>3</v>
      </c>
      <c r="AW12" s="3">
        <f>INDEX(Protein_Group[Unique peptides Dimer3A],MATCH(Sig_Proteins[[#This Row],[ORF number Mtb]], Protein_Group[ORF number Mtb],0))</f>
        <v>1</v>
      </c>
      <c r="AX12" s="3">
        <f>INDEX(Protein_Group[Unique peptides Dimer3B],MATCH(Sig_Proteins[[#This Row],[ORF number Mtb]], Protein_Group[ORF number Mtb],0))</f>
        <v>1</v>
      </c>
      <c r="AY12" s="3">
        <f>INDEX(Protein_Group[Unique peptides Dimer24A],MATCH(Sig_Proteins[[#This Row],[ORF number Mtb]], Protein_Group[ORF number Mtb],0))</f>
        <v>1</v>
      </c>
      <c r="AZ12" s="3">
        <f>INDEX(Protein_Group[Unique peptides Dimer24B],MATCH(Sig_Proteins[[#This Row],[ORF number Mtb]], Protein_Group[ORF number Mtb],0))</f>
        <v>0</v>
      </c>
      <c r="BA12" s="3">
        <f>INDEX(Protein_Group[Unique peptides Dimer48A],MATCH(Sig_Proteins[[#This Row],[ORF number Mtb]], Protein_Group[ORF number Mtb],0))</f>
        <v>4</v>
      </c>
      <c r="BB12" s="3">
        <f>INDEX(Protein_Group[Unique peptides Dimer48B],MATCH(Sig_Proteins[[#This Row],[ORF number Mtb]], Protein_Group[ORF number Mtb],0))</f>
        <v>2</v>
      </c>
    </row>
    <row r="13" spans="1:54">
      <c r="A13" s="3" t="s">
        <v>48</v>
      </c>
      <c r="B13" s="3"/>
      <c r="C13" s="3"/>
      <c r="D13" s="3" t="s">
        <v>57</v>
      </c>
      <c r="E13" s="3" t="s">
        <v>58</v>
      </c>
      <c r="F13" s="3" t="s">
        <v>56</v>
      </c>
      <c r="G13" s="3" t="s">
        <v>55</v>
      </c>
      <c r="H13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Rv1536</v>
      </c>
      <c r="I13" s="3" t="str">
        <f>INDEX(Protein_Group[functional category],MATCH(Sig_Proteins[[#This Row],[ORF number Mtb]], Protein_Group[ORF number Mtb],0))</f>
        <v>information pathways</v>
      </c>
      <c r="J13" s="3">
        <f>INDEX(Protein_Group[Mol. weight '[kDa']],MATCH(Sig_Proteins[[#This Row],[ORF number Mtb]], Protein_Group[ORF number Mtb],0))</f>
        <v>117.34</v>
      </c>
      <c r="K13" s="3">
        <f>Sig_Proteins[[#This Row],[2^(DImer 3hr LFQ intensity average)]]/Sig_Proteins[[#This Row],[2^(Control 3hr LFQ intensity average)]]</f>
        <v>0.12452954744722121</v>
      </c>
      <c r="L13" s="3">
        <f>Sig_Proteins[[#This Row],[2^(Control 3hr LFQ intensity average)]]/Sig_Proteins[[#This Row],[2^(DImer 3hr LFQ intensity average)]]</f>
        <v>8.0302227101871182</v>
      </c>
      <c r="M13" s="3">
        <f>Sig_Proteins[[#This Row],[2^(DImer 24hr LFQ intensity average)]]/Sig_Proteins[[#This Row],[2^(Control 24hr LFQ intensity average)]]</f>
        <v>0.52063528648065804</v>
      </c>
      <c r="N13" s="3">
        <f>Sig_Proteins[[#This Row],[2^(Control 24hr LFQ intensity average)]]/Sig_Proteins[[#This Row],[2^(DImer 24hr LFQ intensity average)]]</f>
        <v>1.9207303576361618</v>
      </c>
      <c r="O13" s="3">
        <f>Sig_Proteins[[#This Row],[2^(DImer 48hr LFQ intensity average)]]/Sig_Proteins[[#This Row],[2^(Control 48hr LFQ intensity average)]]</f>
        <v>1.4313981299900189</v>
      </c>
      <c r="P13" s="3">
        <f>Sig_Proteins[[#This Row],[2^(Control 48hr LFQ intensity average)]]/Sig_Proteins[[#This Row],[2^(DImer 48hr LFQ intensity average)]]</f>
        <v>0.69861765154532718</v>
      </c>
      <c r="Q13" s="3">
        <f>INDEX(Protein_Group[LFQ intensity Control3A],MATCH(Sig_Proteins[[#This Row],[ORF number Mtb]], Protein_Group[ORF number Mtb],0))</f>
        <v>22.326409999999999</v>
      </c>
      <c r="R13" s="3">
        <f>INDEX(Protein_Group[LFQ intensity Control3B],MATCH(Sig_Proteins[[#This Row],[ORF number Mtb]], Protein_Group[ORF number Mtb],0))</f>
        <v>22.364609999999999</v>
      </c>
      <c r="S13" s="3">
        <f>(Sig_Proteins[[#This Row],[LFQ intensity Control3A]]+Sig_Proteins[[#This Row],[LFQ intensity Control3B]])/2</f>
        <v>22.345509999999997</v>
      </c>
      <c r="T13" s="3">
        <f>2^Sig_Proteins[[#This Row],[Control 3 hr LFQ intensity average]]</f>
        <v>5329282.9422138222</v>
      </c>
      <c r="U13" s="3">
        <f>INDEX(Protein_Group[LFQ intensity Control24A],MATCH(Sig_Proteins[[#This Row],[ORF number Mtb]], Protein_Group[ORF number Mtb],0))</f>
        <v>22.842210000000001</v>
      </c>
      <c r="V13" s="3">
        <f>INDEX(Protein_Group[LFQ intensity Control24B],MATCH(Sig_Proteins[[#This Row],[ORF number Mtb]], Protein_Group[ORF number Mtb],0))</f>
        <v>21.59873</v>
      </c>
      <c r="W13" s="3">
        <f>(Sig_Proteins[[#This Row],[LFQ intensity Control24A]]+Sig_Proteins[[#This Row],[LFQ intensity Control24B]])/2</f>
        <v>22.220469999999999</v>
      </c>
      <c r="X13" s="3">
        <f>2^Sig_Proteins[[#This Row],[Control 24 hr LFQ intensity average]]</f>
        <v>4886838.5115799913</v>
      </c>
      <c r="Y13" s="3">
        <f>INDEX(Protein_Group[LFQ intensity Control48A],MATCH(Sig_Proteins[[#This Row],[ORF number Mtb]], Protein_Group[ORF number Mtb],0))</f>
        <v>17.779399999999999</v>
      </c>
      <c r="Z13" s="3">
        <f>INDEX(Protein_Group[LFQ intensity Control48B],MATCH(Sig_Proteins[[#This Row],[ORF number Mtb]], Protein_Group[ORF number Mtb],0))</f>
        <v>21.781649999999999</v>
      </c>
      <c r="AA13" s="3">
        <f>(Sig_Proteins[[#This Row],[LFQ intensity Control48A]]+Sig_Proteins[[#This Row],[LFQ intensity Control48B]])/2</f>
        <v>19.780524999999997</v>
      </c>
      <c r="AB13" s="3">
        <f>2^Sig_Proteins[[#This Row],[Control 48 hr LFQ intensity average]]</f>
        <v>900598.7813952727</v>
      </c>
      <c r="AC13" s="3">
        <f>INDEX(Protein_Group[LFQ intensity Dimer3A],MATCH(Sig_Proteins[[#This Row],[ORF number Mtb]], Protein_Group[ORF number Mtb],0))</f>
        <v>19.67022</v>
      </c>
      <c r="AD13" s="3">
        <f>INDEX(Protein_Group[LFQ intensity Dimer3B],MATCH(Sig_Proteins[[#This Row],[ORF number Mtb]], Protein_Group[ORF number Mtb],0))</f>
        <v>19.009920000000001</v>
      </c>
      <c r="AE13" s="3">
        <f>(Sig_Proteins[[#This Row],[LFQ intensity Dimer3A]]+Sig_Proteins[[#This Row],[LFQ intensity Dimer3B]])/2</f>
        <v>19.340070000000001</v>
      </c>
      <c r="AF13" s="3">
        <f>2^Sig_Proteins[[#This Row],[Dimer 3 hr LFQ intensity average]]</f>
        <v>663653.19301208283</v>
      </c>
      <c r="AG13" s="3">
        <f>INDEX(Protein_Group[LFQ intensity Dimer24A],MATCH(Sig_Proteins[[#This Row],[ORF number Mtb]], Protein_Group[ORF number Mtb],0))</f>
        <v>22.29485</v>
      </c>
      <c r="AH13" s="3">
        <f>INDEX(Protein_Group[LFQ intensity Dimer24B],MATCH(Sig_Proteins[[#This Row],[ORF number Mtb]], Protein_Group[ORF number Mtb],0))</f>
        <v>20.262779999999999</v>
      </c>
      <c r="AI13" s="3">
        <f>(Sig_Proteins[[#This Row],[LFQ intensity Dimer24A]]+Sig_Proteins[[#This Row],[LFQ intensity Dimer24B]])/2</f>
        <v>21.278815000000002</v>
      </c>
      <c r="AJ13" s="3">
        <f>2^Sig_Proteins[[#This Row],[Dimer 24 hr LFQ intensity average]]</f>
        <v>2544260.5684611616</v>
      </c>
      <c r="AK13" s="3">
        <f>INDEX(Protein_Group[LFQ intensity Dimer48A],MATCH(Sig_Proteins[[#This Row],[ORF number Mtb]], Protein_Group[ORF number Mtb],0))</f>
        <v>21.494869999999999</v>
      </c>
      <c r="AL13" s="3">
        <f>INDEX(Protein_Group[LFQ intensity Dimer48B],MATCH(Sig_Proteins[[#This Row],[ORF number Mtb]], Protein_Group[ORF number Mtb],0))</f>
        <v>19.101030000000002</v>
      </c>
      <c r="AM13" s="3">
        <f>(Sig_Proteins[[#This Row],[LFQ intensity Dimer48A]]+Sig_Proteins[[#This Row],[LFQ intensity Dimer48B]])/2</f>
        <v>20.29795</v>
      </c>
      <c r="AN13" s="3">
        <f>2^Sig_Proteins[[#This Row],[Dimer 48 hr LFQ intensity average]]</f>
        <v>1289115.4115604833</v>
      </c>
      <c r="AO13" s="3">
        <f>INDEX(Protein_Group[Unique peptides],MATCH(Sig_Proteins[[#This Row],[ORF number Mtb]], Protein_Group[ORF number Mtb],0))</f>
        <v>11</v>
      </c>
      <c r="AP13" s="3">
        <f>INDEX(Protein_Group[Sequence coverage '[%']],MATCH(Sig_Proteins[[#This Row],[ORF number Mtb]], Protein_Group[ORF number Mtb],0))</f>
        <v>17</v>
      </c>
      <c r="AQ13" s="3">
        <f>INDEX(Protein_Group[Unique peptides Control3A],MATCH(Sig_Proteins[[#This Row],[ORF number Mtb]], Protein_Group[ORF number Mtb],0))</f>
        <v>2</v>
      </c>
      <c r="AR13" s="3">
        <f>INDEX(Protein_Group[Unique peptides Control3B],MATCH(Sig_Proteins[[#This Row],[ORF number Mtb]], Protein_Group[ORF number Mtb],0))</f>
        <v>4</v>
      </c>
      <c r="AS13" s="3">
        <f>INDEX(Protein_Group[Unique peptides Control24A],MATCH(Sig_Proteins[[#This Row],[ORF number Mtb]], Protein_Group[ORF number Mtb],0))</f>
        <v>3</v>
      </c>
      <c r="AT13" s="3">
        <f>INDEX(Protein_Group[Unique peptides Control24B],MATCH(Sig_Proteins[[#This Row],[ORF number Mtb]], Protein_Group[ORF number Mtb],0))</f>
        <v>4</v>
      </c>
      <c r="AU13" s="3">
        <f>INDEX(Protein_Group[Unique peptides Control48A],MATCH(Sig_Proteins[[#This Row],[ORF number Mtb]], Protein_Group[ORF number Mtb],0))</f>
        <v>4</v>
      </c>
      <c r="AV13" s="3">
        <f>INDEX(Protein_Group[Unique peptides Control48B],MATCH(Sig_Proteins[[#This Row],[ORF number Mtb]], Protein_Group[ORF number Mtb],0))</f>
        <v>2</v>
      </c>
      <c r="AW13" s="3">
        <f>INDEX(Protein_Group[Unique peptides Dimer3A],MATCH(Sig_Proteins[[#This Row],[ORF number Mtb]], Protein_Group[ORF number Mtb],0))</f>
        <v>2</v>
      </c>
      <c r="AX13" s="3">
        <f>INDEX(Protein_Group[Unique peptides Dimer3B],MATCH(Sig_Proteins[[#This Row],[ORF number Mtb]], Protein_Group[ORF number Mtb],0))</f>
        <v>1</v>
      </c>
      <c r="AY13" s="3">
        <f>INDEX(Protein_Group[Unique peptides Dimer24A],MATCH(Sig_Proteins[[#This Row],[ORF number Mtb]], Protein_Group[ORF number Mtb],0))</f>
        <v>3</v>
      </c>
      <c r="AZ13" s="3">
        <f>INDEX(Protein_Group[Unique peptides Dimer24B],MATCH(Sig_Proteins[[#This Row],[ORF number Mtb]], Protein_Group[ORF number Mtb],0))</f>
        <v>1</v>
      </c>
      <c r="BA13" s="3">
        <f>INDEX(Protein_Group[Unique peptides Dimer48A],MATCH(Sig_Proteins[[#This Row],[ORF number Mtb]], Protein_Group[ORF number Mtb],0))</f>
        <v>5</v>
      </c>
      <c r="BB13" s="3">
        <f>INDEX(Protein_Group[Unique peptides Dimer48B],MATCH(Sig_Proteins[[#This Row],[ORF number Mtb]], Protein_Group[ORF number Mtb],0))</f>
        <v>2</v>
      </c>
    </row>
    <row r="14" spans="1:54">
      <c r="A14" s="3" t="s">
        <v>48</v>
      </c>
      <c r="B14" s="3"/>
      <c r="C14" s="3"/>
      <c r="D14" s="3" t="s">
        <v>62</v>
      </c>
      <c r="E14" s="3" t="s">
        <v>61</v>
      </c>
      <c r="F14" s="3" t="s">
        <v>63</v>
      </c>
      <c r="G14" s="3" t="s">
        <v>60</v>
      </c>
      <c r="H14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Rv2184c</v>
      </c>
      <c r="I14" s="3" t="str">
        <f>INDEX(Protein_Group[functional category],MATCH(Sig_Proteins[[#This Row],[ORF number Mtb]], Protein_Group[ORF number Mtb],0))</f>
        <v>Conserved hypotheticals</v>
      </c>
      <c r="J14" s="3">
        <f>INDEX(Protein_Group[Mol. weight '[kDa']],MATCH(Sig_Proteins[[#This Row],[ORF number Mtb]], Protein_Group[ORF number Mtb],0))</f>
        <v>40.856000000000002</v>
      </c>
      <c r="K14" s="3">
        <f>Sig_Proteins[[#This Row],[2^(DImer 3hr LFQ intensity average)]]/Sig_Proteins[[#This Row],[2^(Control 3hr LFQ intensity average)]]</f>
        <v>4.7399478612613691E-2</v>
      </c>
      <c r="L14" s="3">
        <f>Sig_Proteins[[#This Row],[2^(Control 3hr LFQ intensity average)]]/Sig_Proteins[[#This Row],[2^(DImer 3hr LFQ intensity average)]]</f>
        <v>21.097278477951136</v>
      </c>
      <c r="M14" s="3">
        <f>Sig_Proteins[[#This Row],[2^(DImer 24hr LFQ intensity average)]]/Sig_Proteins[[#This Row],[2^(Control 24hr LFQ intensity average)]]</f>
        <v>1.0161300090804257</v>
      </c>
      <c r="N14" s="3">
        <f>Sig_Proteins[[#This Row],[2^(Control 24hr LFQ intensity average)]]/Sig_Proteins[[#This Row],[2^(DImer 24hr LFQ intensity average)]]</f>
        <v>0.98412603806965315</v>
      </c>
      <c r="O14" s="3">
        <f>Sig_Proteins[[#This Row],[2^(DImer 48hr LFQ intensity average)]]/Sig_Proteins[[#This Row],[2^(Control 48hr LFQ intensity average)]]</f>
        <v>0.53870598550122839</v>
      </c>
      <c r="P14" s="3">
        <f>Sig_Proteins[[#This Row],[2^(Control 48hr LFQ intensity average)]]/Sig_Proteins[[#This Row],[2^(DImer 48hr LFQ intensity average)]]</f>
        <v>1.8563001468594591</v>
      </c>
      <c r="Q14" s="3">
        <f>INDEX(Protein_Group[LFQ intensity Control3A],MATCH(Sig_Proteins[[#This Row],[ORF number Mtb]], Protein_Group[ORF number Mtb],0))</f>
        <v>23.976400000000002</v>
      </c>
      <c r="R14" s="3">
        <f>INDEX(Protein_Group[LFQ intensity Control3B],MATCH(Sig_Proteins[[#This Row],[ORF number Mtb]], Protein_Group[ORF number Mtb],0))</f>
        <v>23.12772</v>
      </c>
      <c r="S14" s="3">
        <f>(Sig_Proteins[[#This Row],[LFQ intensity Control3A]]+Sig_Proteins[[#This Row],[LFQ intensity Control3B]])/2</f>
        <v>23.552060000000001</v>
      </c>
      <c r="T14" s="3">
        <f>2^Sig_Proteins[[#This Row],[Control 3 hr LFQ intensity average]]</f>
        <v>12299190.256598061</v>
      </c>
      <c r="U14" s="3">
        <f>INDEX(Protein_Group[LFQ intensity Control24A],MATCH(Sig_Proteins[[#This Row],[ORF number Mtb]], Protein_Group[ORF number Mtb],0))</f>
        <v>23.335650000000001</v>
      </c>
      <c r="V14" s="3">
        <f>INDEX(Protein_Group[LFQ intensity Control24B],MATCH(Sig_Proteins[[#This Row],[ORF number Mtb]], Protein_Group[ORF number Mtb],0))</f>
        <v>23.540620000000001</v>
      </c>
      <c r="W14" s="3">
        <f>(Sig_Proteins[[#This Row],[LFQ intensity Control24A]]+Sig_Proteins[[#This Row],[LFQ intensity Control24B]])/2</f>
        <v>23.438135000000003</v>
      </c>
      <c r="X14" s="3">
        <f>2^Sig_Proteins[[#This Row],[Control 24 hr LFQ intensity average]]</f>
        <v>11365320.242533429</v>
      </c>
      <c r="Y14" s="3">
        <f>INDEX(Protein_Group[LFQ intensity Control48A],MATCH(Sig_Proteins[[#This Row],[ORF number Mtb]], Protein_Group[ORF number Mtb],0))</f>
        <v>18.120100000000001</v>
      </c>
      <c r="Z14" s="3">
        <f>INDEX(Protein_Group[LFQ intensity Control48B],MATCH(Sig_Proteins[[#This Row],[ORF number Mtb]], Protein_Group[ORF number Mtb],0))</f>
        <v>23.852530000000002</v>
      </c>
      <c r="AA14" s="3">
        <f>(Sig_Proteins[[#This Row],[LFQ intensity Control48A]]+Sig_Proteins[[#This Row],[LFQ intensity Control48B]])/2</f>
        <v>20.986315000000001</v>
      </c>
      <c r="AB14" s="3">
        <f>2^Sig_Proteins[[#This Row],[Control 48 hr LFQ intensity average]]</f>
        <v>2077353.0571425119</v>
      </c>
      <c r="AC14" s="3">
        <f>INDEX(Protein_Group[LFQ intensity Dimer3A],MATCH(Sig_Proteins[[#This Row],[ORF number Mtb]], Protein_Group[ORF number Mtb],0))</f>
        <v>19.257809999999999</v>
      </c>
      <c r="AD14" s="3">
        <f>INDEX(Protein_Group[LFQ intensity Dimer3B],MATCH(Sig_Proteins[[#This Row],[ORF number Mtb]], Protein_Group[ORF number Mtb],0))</f>
        <v>19.04834</v>
      </c>
      <c r="AE14" s="3">
        <f>(Sig_Proteins[[#This Row],[LFQ intensity Dimer3A]]+Sig_Proteins[[#This Row],[LFQ intensity Dimer3B]])/2</f>
        <v>19.153075000000001</v>
      </c>
      <c r="AF14" s="3">
        <f>2^Sig_Proteins[[#This Row],[Dimer 3 hr LFQ intensity average]]</f>
        <v>582975.20552008646</v>
      </c>
      <c r="AG14" s="3">
        <f>INDEX(Protein_Group[LFQ intensity Dimer24A],MATCH(Sig_Proteins[[#This Row],[ORF number Mtb]], Protein_Group[ORF number Mtb],0))</f>
        <v>23.341370000000001</v>
      </c>
      <c r="AH14" s="3">
        <f>INDEX(Protein_Group[LFQ intensity Dimer24B],MATCH(Sig_Proteins[[#This Row],[ORF number Mtb]], Protein_Group[ORF number Mtb],0))</f>
        <v>23.58107</v>
      </c>
      <c r="AI14" s="3">
        <f>(Sig_Proteins[[#This Row],[LFQ intensity Dimer24A]]+Sig_Proteins[[#This Row],[LFQ intensity Dimer24B]])/2</f>
        <v>23.461220000000001</v>
      </c>
      <c r="AJ14" s="3">
        <f>2^Sig_Proteins[[#This Row],[Dimer 24 hr LFQ intensity average]]</f>
        <v>11548642.961247439</v>
      </c>
      <c r="AK14" s="3">
        <f>INDEX(Protein_Group[LFQ intensity Dimer48A],MATCH(Sig_Proteins[[#This Row],[ORF number Mtb]], Protein_Group[ORF number Mtb],0))</f>
        <v>22.542339999999999</v>
      </c>
      <c r="AL14" s="3">
        <f>INDEX(Protein_Group[LFQ intensity Dimer48B],MATCH(Sig_Proteins[[#This Row],[ORF number Mtb]], Protein_Group[ORF number Mtb],0))</f>
        <v>17.645430000000001</v>
      </c>
      <c r="AM14" s="3">
        <f>(Sig_Proteins[[#This Row],[LFQ intensity Dimer48A]]+Sig_Proteins[[#This Row],[LFQ intensity Dimer48B]])/2</f>
        <v>20.093885</v>
      </c>
      <c r="AN14" s="3">
        <f>2^Sig_Proteins[[#This Row],[Dimer 48 hr LFQ intensity average]]</f>
        <v>1119082.5258819466</v>
      </c>
      <c r="AO14" s="3">
        <f>INDEX(Protein_Group[Unique peptides],MATCH(Sig_Proteins[[#This Row],[ORF number Mtb]], Protein_Group[ORF number Mtb],0))</f>
        <v>5</v>
      </c>
      <c r="AP14" s="3">
        <f>INDEX(Protein_Group[Sequence coverage '[%']],MATCH(Sig_Proteins[[#This Row],[ORF number Mtb]], Protein_Group[ORF number Mtb],0))</f>
        <v>26.9</v>
      </c>
      <c r="AQ14" s="3">
        <f>INDEX(Protein_Group[Unique peptides Control3A],MATCH(Sig_Proteins[[#This Row],[ORF number Mtb]], Protein_Group[ORF number Mtb],0))</f>
        <v>2</v>
      </c>
      <c r="AR14" s="3">
        <f>INDEX(Protein_Group[Unique peptides Control3B],MATCH(Sig_Proteins[[#This Row],[ORF number Mtb]], Protein_Group[ORF number Mtb],0))</f>
        <v>2</v>
      </c>
      <c r="AS14" s="3">
        <f>INDEX(Protein_Group[Unique peptides Control24A],MATCH(Sig_Proteins[[#This Row],[ORF number Mtb]], Protein_Group[ORF number Mtb],0))</f>
        <v>3</v>
      </c>
      <c r="AT14" s="3">
        <f>INDEX(Protein_Group[Unique peptides Control24B],MATCH(Sig_Proteins[[#This Row],[ORF number Mtb]], Protein_Group[ORF number Mtb],0))</f>
        <v>4</v>
      </c>
      <c r="AU14" s="3">
        <f>INDEX(Protein_Group[Unique peptides Control48A],MATCH(Sig_Proteins[[#This Row],[ORF number Mtb]], Protein_Group[ORF number Mtb],0))</f>
        <v>1</v>
      </c>
      <c r="AV14" s="3">
        <f>INDEX(Protein_Group[Unique peptides Control48B],MATCH(Sig_Proteins[[#This Row],[ORF number Mtb]], Protein_Group[ORF number Mtb],0))</f>
        <v>4</v>
      </c>
      <c r="AW14" s="3">
        <f>INDEX(Protein_Group[Unique peptides Dimer3A],MATCH(Sig_Proteins[[#This Row],[ORF number Mtb]], Protein_Group[ORF number Mtb],0))</f>
        <v>1</v>
      </c>
      <c r="AX14" s="3">
        <f>INDEX(Protein_Group[Unique peptides Dimer3B],MATCH(Sig_Proteins[[#This Row],[ORF number Mtb]], Protein_Group[ORF number Mtb],0))</f>
        <v>1</v>
      </c>
      <c r="AY14" s="3">
        <f>INDEX(Protein_Group[Unique peptides Dimer24A],MATCH(Sig_Proteins[[#This Row],[ORF number Mtb]], Protein_Group[ORF number Mtb],0))</f>
        <v>3</v>
      </c>
      <c r="AZ14" s="3">
        <f>INDEX(Protein_Group[Unique peptides Dimer24B],MATCH(Sig_Proteins[[#This Row],[ORF number Mtb]], Protein_Group[ORF number Mtb],0))</f>
        <v>2</v>
      </c>
      <c r="BA14" s="3">
        <f>INDEX(Protein_Group[Unique peptides Dimer48A],MATCH(Sig_Proteins[[#This Row],[ORF number Mtb]], Protein_Group[ORF number Mtb],0))</f>
        <v>4</v>
      </c>
      <c r="BB14" s="3">
        <f>INDEX(Protein_Group[Unique peptides Dimer48B],MATCH(Sig_Proteins[[#This Row],[ORF number Mtb]], Protein_Group[ORF number Mtb],0))</f>
        <v>1</v>
      </c>
    </row>
    <row r="15" spans="1:54">
      <c r="A15" s="3" t="s">
        <v>48</v>
      </c>
      <c r="B15" s="3"/>
      <c r="C15" s="3"/>
      <c r="D15" s="3" t="s">
        <v>66</v>
      </c>
      <c r="E15" s="3" t="s">
        <v>67</v>
      </c>
      <c r="F15" s="3" t="s">
        <v>64</v>
      </c>
      <c r="G15" s="3" t="s">
        <v>65</v>
      </c>
      <c r="H15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Rv0844c</v>
      </c>
      <c r="I15" s="3" t="str">
        <f>INDEX(Protein_Group[functional category],MATCH(Sig_Proteins[[#This Row],[ORF number Mtb]], Protein_Group[ORF number Mtb],0))</f>
        <v>Regulatory proteins</v>
      </c>
      <c r="J15" s="3">
        <f>INDEX(Protein_Group[Mol. weight '[kDa']],MATCH(Sig_Proteins[[#This Row],[ORF number Mtb]], Protein_Group[ORF number Mtb],0))</f>
        <v>22.916</v>
      </c>
      <c r="K15" s="3">
        <f>Sig_Proteins[[#This Row],[2^(DImer 3hr LFQ intensity average)]]/Sig_Proteins[[#This Row],[2^(Control 3hr LFQ intensity average)]]</f>
        <v>2.9176891555891763E-2</v>
      </c>
      <c r="L15" s="3">
        <f>Sig_Proteins[[#This Row],[2^(Control 3hr LFQ intensity average)]]/Sig_Proteins[[#This Row],[2^(DImer 3hr LFQ intensity average)]]</f>
        <v>34.273699036252118</v>
      </c>
      <c r="M15" s="3">
        <f>Sig_Proteins[[#This Row],[2^(DImer 24hr LFQ intensity average)]]/Sig_Proteins[[#This Row],[2^(Control 24hr LFQ intensity average)]]</f>
        <v>0.17505922575331034</v>
      </c>
      <c r="N15" s="3">
        <f>Sig_Proteins[[#This Row],[2^(Control 24hr LFQ intensity average)]]/Sig_Proteins[[#This Row],[2^(DImer 24hr LFQ intensity average)]]</f>
        <v>5.7123524664114438</v>
      </c>
      <c r="O15" s="3">
        <f>Sig_Proteins[[#This Row],[2^(DImer 48hr LFQ intensity average)]]/Sig_Proteins[[#This Row],[2^(Control 48hr LFQ intensity average)]]</f>
        <v>0.49032662228733886</v>
      </c>
      <c r="P15" s="3">
        <f>Sig_Proteins[[#This Row],[2^(Control 48hr LFQ intensity average)]]/Sig_Proteins[[#This Row],[2^(DImer 48hr LFQ intensity average)]]</f>
        <v>2.0394568733287843</v>
      </c>
      <c r="Q15" s="3">
        <f>INDEX(Protein_Group[LFQ intensity Control3A],MATCH(Sig_Proteins[[#This Row],[ORF number Mtb]], Protein_Group[ORF number Mtb],0))</f>
        <v>25.368300000000001</v>
      </c>
      <c r="R15" s="3">
        <f>INDEX(Protein_Group[LFQ intensity Control3B],MATCH(Sig_Proteins[[#This Row],[ORF number Mtb]], Protein_Group[ORF number Mtb],0))</f>
        <v>24.422779999999999</v>
      </c>
      <c r="S15" s="3">
        <f>(Sig_Proteins[[#This Row],[LFQ intensity Control3A]]+Sig_Proteins[[#This Row],[LFQ intensity Control3B]])/2</f>
        <v>24.89554</v>
      </c>
      <c r="T15" s="3">
        <f>2^Sig_Proteins[[#This Row],[Control 3 hr LFQ intensity average]]</f>
        <v>31210756.704061721</v>
      </c>
      <c r="U15" s="3">
        <f>INDEX(Protein_Group[LFQ intensity Control24A],MATCH(Sig_Proteins[[#This Row],[ORF number Mtb]], Protein_Group[ORF number Mtb],0))</f>
        <v>25.591750000000001</v>
      </c>
      <c r="V15" s="3">
        <f>INDEX(Protein_Group[LFQ intensity Control24B],MATCH(Sig_Proteins[[#This Row],[ORF number Mtb]], Protein_Group[ORF number Mtb],0))</f>
        <v>24.54881</v>
      </c>
      <c r="W15" s="3">
        <f>(Sig_Proteins[[#This Row],[LFQ intensity Control24A]]+Sig_Proteins[[#This Row],[LFQ intensity Control24B]])/2</f>
        <v>25.07028</v>
      </c>
      <c r="X15" s="3">
        <f>2^Sig_Proteins[[#This Row],[Control 24 hr LFQ intensity average]]</f>
        <v>35229483.797297731</v>
      </c>
      <c r="Y15" s="3">
        <f>INDEX(Protein_Group[LFQ intensity Control48A],MATCH(Sig_Proteins[[#This Row],[ORF number Mtb]], Protein_Group[ORF number Mtb],0))</f>
        <v>27.608370000000001</v>
      </c>
      <c r="Z15" s="3">
        <f>INDEX(Protein_Group[LFQ intensity Control48B],MATCH(Sig_Proteins[[#This Row],[ORF number Mtb]], Protein_Group[ORF number Mtb],0))</f>
        <v>25.891449999999999</v>
      </c>
      <c r="AA15" s="3">
        <f>(Sig_Proteins[[#This Row],[LFQ intensity Control48A]]+Sig_Proteins[[#This Row],[LFQ intensity Control48B]])/2</f>
        <v>26.74991</v>
      </c>
      <c r="AB15" s="3">
        <f>2^Sig_Proteins[[#This Row],[Control 48 hr LFQ intensity average]]</f>
        <v>112856165.78511286</v>
      </c>
      <c r="AC15" s="3">
        <f>INDEX(Protein_Group[LFQ intensity Dimer3A],MATCH(Sig_Proteins[[#This Row],[ORF number Mtb]], Protein_Group[ORF number Mtb],0))</f>
        <v>19.865400000000001</v>
      </c>
      <c r="AD15" s="3">
        <f>INDEX(Protein_Group[LFQ intensity Dimer3B],MATCH(Sig_Proteins[[#This Row],[ORF number Mtb]], Protein_Group[ORF number Mtb],0))</f>
        <v>19.727620000000002</v>
      </c>
      <c r="AE15" s="3">
        <f>(Sig_Proteins[[#This Row],[LFQ intensity Dimer3A]]+Sig_Proteins[[#This Row],[LFQ intensity Dimer3B]])/2</f>
        <v>19.796510000000001</v>
      </c>
      <c r="AF15" s="3">
        <f>2^Sig_Proteins[[#This Row],[Dimer 3 hr LFQ intensity average]]</f>
        <v>910632.86373173061</v>
      </c>
      <c r="AG15" s="3">
        <f>INDEX(Protein_Group[LFQ intensity Dimer24A],MATCH(Sig_Proteins[[#This Row],[ORF number Mtb]], Protein_Group[ORF number Mtb],0))</f>
        <v>25.554939999999998</v>
      </c>
      <c r="AH15" s="3">
        <f>INDEX(Protein_Group[LFQ intensity Dimer24B],MATCH(Sig_Proteins[[#This Row],[ORF number Mtb]], Protein_Group[ORF number Mtb],0))</f>
        <v>19.557449999999999</v>
      </c>
      <c r="AI15" s="3">
        <f>(Sig_Proteins[[#This Row],[LFQ intensity Dimer24A]]+Sig_Proteins[[#This Row],[LFQ intensity Dimer24B]])/2</f>
        <v>22.556194999999999</v>
      </c>
      <c r="AJ15" s="3">
        <f>2^Sig_Proteins[[#This Row],[Dimer 24 hr LFQ intensity average]]</f>
        <v>6167246.1572437324</v>
      </c>
      <c r="AK15" s="3">
        <f>INDEX(Protein_Group[LFQ intensity Dimer48A],MATCH(Sig_Proteins[[#This Row],[ORF number Mtb]], Protein_Group[ORF number Mtb],0))</f>
        <v>26.192910000000001</v>
      </c>
      <c r="AL15" s="3">
        <f>INDEX(Protein_Group[LFQ intensity Dimer48B],MATCH(Sig_Proteins[[#This Row],[ORF number Mtb]], Protein_Group[ORF number Mtb],0))</f>
        <v>25.250540000000001</v>
      </c>
      <c r="AM15" s="3">
        <f>(Sig_Proteins[[#This Row],[LFQ intensity Dimer48A]]+Sig_Proteins[[#This Row],[LFQ intensity Dimer48B]])/2</f>
        <v>25.721724999999999</v>
      </c>
      <c r="AN15" s="3">
        <f>2^Sig_Proteins[[#This Row],[Dimer 48 hr LFQ intensity average]]</f>
        <v>55336382.573714331</v>
      </c>
      <c r="AO15" s="3">
        <f>INDEX(Protein_Group[Unique peptides],MATCH(Sig_Proteins[[#This Row],[ORF number Mtb]], Protein_Group[ORF number Mtb],0))</f>
        <v>7</v>
      </c>
      <c r="AP15" s="3">
        <f>INDEX(Protein_Group[Sequence coverage '[%']],MATCH(Sig_Proteins[[#This Row],[ORF number Mtb]], Protein_Group[ORF number Mtb],0))</f>
        <v>53.7</v>
      </c>
      <c r="AQ15" s="3">
        <f>INDEX(Protein_Group[Unique peptides Control3A],MATCH(Sig_Proteins[[#This Row],[ORF number Mtb]], Protein_Group[ORF number Mtb],0))</f>
        <v>3</v>
      </c>
      <c r="AR15" s="3">
        <f>INDEX(Protein_Group[Unique peptides Control3B],MATCH(Sig_Proteins[[#This Row],[ORF number Mtb]], Protein_Group[ORF number Mtb],0))</f>
        <v>2</v>
      </c>
      <c r="AS15" s="3">
        <f>INDEX(Protein_Group[Unique peptides Control24A],MATCH(Sig_Proteins[[#This Row],[ORF number Mtb]], Protein_Group[ORF number Mtb],0))</f>
        <v>4</v>
      </c>
      <c r="AT15" s="3">
        <f>INDEX(Protein_Group[Unique peptides Control24B],MATCH(Sig_Proteins[[#This Row],[ORF number Mtb]], Protein_Group[ORF number Mtb],0))</f>
        <v>3</v>
      </c>
      <c r="AU15" s="3">
        <f>INDEX(Protein_Group[Unique peptides Control48A],MATCH(Sig_Proteins[[#This Row],[ORF number Mtb]], Protein_Group[ORF number Mtb],0))</f>
        <v>6</v>
      </c>
      <c r="AV15" s="3">
        <f>INDEX(Protein_Group[Unique peptides Control48B],MATCH(Sig_Proteins[[#This Row],[ORF number Mtb]], Protein_Group[ORF number Mtb],0))</f>
        <v>4</v>
      </c>
      <c r="AW15" s="3">
        <f>INDEX(Protein_Group[Unique peptides Dimer3A],MATCH(Sig_Proteins[[#This Row],[ORF number Mtb]], Protein_Group[ORF number Mtb],0))</f>
        <v>1</v>
      </c>
      <c r="AX15" s="3">
        <f>INDEX(Protein_Group[Unique peptides Dimer3B],MATCH(Sig_Proteins[[#This Row],[ORF number Mtb]], Protein_Group[ORF number Mtb],0))</f>
        <v>2</v>
      </c>
      <c r="AY15" s="3">
        <f>INDEX(Protein_Group[Unique peptides Dimer24A],MATCH(Sig_Proteins[[#This Row],[ORF number Mtb]], Protein_Group[ORF number Mtb],0))</f>
        <v>2</v>
      </c>
      <c r="AZ15" s="3">
        <f>INDEX(Protein_Group[Unique peptides Dimer24B],MATCH(Sig_Proteins[[#This Row],[ORF number Mtb]], Protein_Group[ORF number Mtb],0))</f>
        <v>2</v>
      </c>
      <c r="BA15" s="3">
        <f>INDEX(Protein_Group[Unique peptides Dimer48A],MATCH(Sig_Proteins[[#This Row],[ORF number Mtb]], Protein_Group[ORF number Mtb],0))</f>
        <v>3</v>
      </c>
      <c r="BB15" s="3">
        <f>INDEX(Protein_Group[Unique peptides Dimer48B],MATCH(Sig_Proteins[[#This Row],[ORF number Mtb]], Protein_Group[ORF number Mtb],0))</f>
        <v>4</v>
      </c>
    </row>
    <row r="16" spans="1:54">
      <c r="A16" s="3" t="s">
        <v>48</v>
      </c>
      <c r="B16" s="3" t="s">
        <v>48</v>
      </c>
      <c r="C16" s="3"/>
      <c r="D16" s="3" t="s">
        <v>71</v>
      </c>
      <c r="E16" s="3" t="s">
        <v>70</v>
      </c>
      <c r="F16" s="3" t="s">
        <v>72</v>
      </c>
      <c r="G16" s="3" t="s">
        <v>69</v>
      </c>
      <c r="H16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Rv3031</v>
      </c>
      <c r="I16" s="3" t="str">
        <f>INDEX(Protein_Group[functional category],MATCH(Sig_Proteins[[#This Row],[ORF number Mtb]], Protein_Group[ORF number Mtb],0))</f>
        <v>Conserved hypotheticals</v>
      </c>
      <c r="J16" s="3">
        <f>INDEX(Protein_Group[Mol. weight '[kDa']],MATCH(Sig_Proteins[[#This Row],[ORF number Mtb]], Protein_Group[ORF number Mtb],0))</f>
        <v>57.814999999999998</v>
      </c>
      <c r="K16" s="3">
        <f>Sig_Proteins[[#This Row],[2^(DImer 3hr LFQ intensity average)]]/Sig_Proteins[[#This Row],[2^(Control 3hr LFQ intensity average)]]</f>
        <v>0.12478141675875876</v>
      </c>
      <c r="L16" s="3">
        <f>Sig_Proteins[[#This Row],[2^(Control 3hr LFQ intensity average)]]/Sig_Proteins[[#This Row],[2^(DImer 3hr LFQ intensity average)]]</f>
        <v>8.0140138329516706</v>
      </c>
      <c r="M16" s="3">
        <f>Sig_Proteins[[#This Row],[2^(DImer 24hr LFQ intensity average)]]/Sig_Proteins[[#This Row],[2^(Control 24hr LFQ intensity average)]]</f>
        <v>3.508990859687685E-2</v>
      </c>
      <c r="N16" s="3">
        <f>Sig_Proteins[[#This Row],[2^(Control 24hr LFQ intensity average)]]/Sig_Proteins[[#This Row],[2^(DImer 24hr LFQ intensity average)]]</f>
        <v>28.498221853134272</v>
      </c>
      <c r="O16" s="3">
        <f>Sig_Proteins[[#This Row],[2^(DImer 48hr LFQ intensity average)]]/Sig_Proteins[[#This Row],[2^(Control 48hr LFQ intensity average)]]</f>
        <v>0.48605281763056679</v>
      </c>
      <c r="P16" s="3">
        <f>Sig_Proteins[[#This Row],[2^(Control 48hr LFQ intensity average)]]/Sig_Proteins[[#This Row],[2^(DImer 48hr LFQ intensity average)]]</f>
        <v>2.0573895752211606</v>
      </c>
      <c r="Q16" s="3">
        <f>INDEX(Protein_Group[LFQ intensity Control3A],MATCH(Sig_Proteins[[#This Row],[ORF number Mtb]], Protein_Group[ORF number Mtb],0))</f>
        <v>23.462009999999999</v>
      </c>
      <c r="R16" s="3">
        <f>INDEX(Protein_Group[LFQ intensity Control3B],MATCH(Sig_Proteins[[#This Row],[ORF number Mtb]], Protein_Group[ORF number Mtb],0))</f>
        <v>22.398689999999998</v>
      </c>
      <c r="S16" s="3">
        <f>(Sig_Proteins[[#This Row],[LFQ intensity Control3A]]+Sig_Proteins[[#This Row],[LFQ intensity Control3B]])/2</f>
        <v>22.930349999999997</v>
      </c>
      <c r="T16" s="3">
        <f>2^Sig_Proteins[[#This Row],[Control 3 hr LFQ intensity average]]</f>
        <v>7993245.6697859885</v>
      </c>
      <c r="U16" s="3">
        <f>INDEX(Protein_Group[LFQ intensity Control24A],MATCH(Sig_Proteins[[#This Row],[ORF number Mtb]], Protein_Group[ORF number Mtb],0))</f>
        <v>22.899349999999998</v>
      </c>
      <c r="V16" s="3">
        <f>INDEX(Protein_Group[LFQ intensity Control24B],MATCH(Sig_Proteins[[#This Row],[ORF number Mtb]], Protein_Group[ORF number Mtb],0))</f>
        <v>24.114419999999999</v>
      </c>
      <c r="W16" s="3">
        <f>(Sig_Proteins[[#This Row],[LFQ intensity Control24A]]+Sig_Proteins[[#This Row],[LFQ intensity Control24B]])/2</f>
        <v>23.506884999999997</v>
      </c>
      <c r="X16" s="3">
        <f>2^Sig_Proteins[[#This Row],[Control 24 hr LFQ intensity average]]</f>
        <v>11920033.875441179</v>
      </c>
      <c r="Y16" s="3">
        <f>INDEX(Protein_Group[LFQ intensity Control48A],MATCH(Sig_Proteins[[#This Row],[ORF number Mtb]], Protein_Group[ORF number Mtb],0))</f>
        <v>20.058669999999999</v>
      </c>
      <c r="Z16" s="3">
        <f>INDEX(Protein_Group[LFQ intensity Control48B],MATCH(Sig_Proteins[[#This Row],[ORF number Mtb]], Protein_Group[ORF number Mtb],0))</f>
        <v>23.442150000000002</v>
      </c>
      <c r="AA16" s="3">
        <f>(Sig_Proteins[[#This Row],[LFQ intensity Control48A]]+Sig_Proteins[[#This Row],[LFQ intensity Control48B]])/2</f>
        <v>21.750410000000002</v>
      </c>
      <c r="AB16" s="3">
        <f>2^Sig_Proteins[[#This Row],[Control 48 hr LFQ intensity average]]</f>
        <v>3527977.6728193201</v>
      </c>
      <c r="AC16" s="3">
        <f>INDEX(Protein_Group[LFQ intensity Dimer3A],MATCH(Sig_Proteins[[#This Row],[ORF number Mtb]], Protein_Group[ORF number Mtb],0))</f>
        <v>19.73798</v>
      </c>
      <c r="AD16" s="3">
        <f>INDEX(Protein_Group[LFQ intensity Dimer3B],MATCH(Sig_Proteins[[#This Row],[ORF number Mtb]], Protein_Group[ORF number Mtb],0))</f>
        <v>20.11767</v>
      </c>
      <c r="AE16" s="3">
        <f>(Sig_Proteins[[#This Row],[LFQ intensity Dimer3A]]+Sig_Proteins[[#This Row],[LFQ intensity Dimer3B]])/2</f>
        <v>19.927824999999999</v>
      </c>
      <c r="AF16" s="3">
        <f>2^Sig_Proteins[[#This Row],[Dimer 3 hr LFQ intensity average]]</f>
        <v>997408.51917670923</v>
      </c>
      <c r="AG16" s="3">
        <f>INDEX(Protein_Group[LFQ intensity Dimer24A],MATCH(Sig_Proteins[[#This Row],[ORF number Mtb]], Protein_Group[ORF number Mtb],0))</f>
        <v>18.58418</v>
      </c>
      <c r="AH16" s="3">
        <f>INDEX(Protein_Group[LFQ intensity Dimer24B],MATCH(Sig_Proteins[[#This Row],[ORF number Mtb]], Protein_Group[ORF number Mtb],0))</f>
        <v>18.76399</v>
      </c>
      <c r="AI16" s="3">
        <f>(Sig_Proteins[[#This Row],[LFQ intensity Dimer24A]]+Sig_Proteins[[#This Row],[LFQ intensity Dimer24B]])/2</f>
        <v>18.674084999999998</v>
      </c>
      <c r="AJ16" s="3">
        <f>2^Sig_Proteins[[#This Row],[Dimer 24 hr LFQ intensity average]]</f>
        <v>418272.89916090667</v>
      </c>
      <c r="AK16" s="3">
        <f>INDEX(Protein_Group[LFQ intensity Dimer48A],MATCH(Sig_Proteins[[#This Row],[ORF number Mtb]], Protein_Group[ORF number Mtb],0))</f>
        <v>22.586690000000001</v>
      </c>
      <c r="AL16" s="3">
        <f>INDEX(Protein_Group[LFQ intensity Dimer48B],MATCH(Sig_Proteins[[#This Row],[ORF number Mtb]], Protein_Group[ORF number Mtb],0))</f>
        <v>18.8325</v>
      </c>
      <c r="AM16" s="3">
        <f>(Sig_Proteins[[#This Row],[LFQ intensity Dimer48A]]+Sig_Proteins[[#This Row],[LFQ intensity Dimer48B]])/2</f>
        <v>20.709595</v>
      </c>
      <c r="AN16" s="3">
        <f>2^Sig_Proteins[[#This Row],[Dimer 48 hr LFQ intensity average]]</f>
        <v>1714783.4884115604</v>
      </c>
      <c r="AO16" s="3">
        <f>INDEX(Protein_Group[Unique peptides],MATCH(Sig_Proteins[[#This Row],[ORF number Mtb]], Protein_Group[ORF number Mtb],0))</f>
        <v>4</v>
      </c>
      <c r="AP16" s="3">
        <f>INDEX(Protein_Group[Sequence coverage '[%']],MATCH(Sig_Proteins[[#This Row],[ORF number Mtb]], Protein_Group[ORF number Mtb],0))</f>
        <v>14.8</v>
      </c>
      <c r="AQ16" s="3">
        <f>INDEX(Protein_Group[Unique peptides Control3A],MATCH(Sig_Proteins[[#This Row],[ORF number Mtb]], Protein_Group[ORF number Mtb],0))</f>
        <v>2</v>
      </c>
      <c r="AR16" s="3">
        <f>INDEX(Protein_Group[Unique peptides Control3B],MATCH(Sig_Proteins[[#This Row],[ORF number Mtb]], Protein_Group[ORF number Mtb],0))</f>
        <v>2</v>
      </c>
      <c r="AS16" s="3">
        <f>INDEX(Protein_Group[Unique peptides Control24A],MATCH(Sig_Proteins[[#This Row],[ORF number Mtb]], Protein_Group[ORF number Mtb],0))</f>
        <v>2</v>
      </c>
      <c r="AT16" s="3">
        <f>INDEX(Protein_Group[Unique peptides Control24B],MATCH(Sig_Proteins[[#This Row],[ORF number Mtb]], Protein_Group[ORF number Mtb],0))</f>
        <v>3</v>
      </c>
      <c r="AU16" s="3">
        <f>INDEX(Protein_Group[Unique peptides Control48A],MATCH(Sig_Proteins[[#This Row],[ORF number Mtb]], Protein_Group[ORF number Mtb],0))</f>
        <v>3</v>
      </c>
      <c r="AV16" s="3">
        <f>INDEX(Protein_Group[Unique peptides Control48B],MATCH(Sig_Proteins[[#This Row],[ORF number Mtb]], Protein_Group[ORF number Mtb],0))</f>
        <v>2</v>
      </c>
      <c r="AW16" s="3">
        <f>INDEX(Protein_Group[Unique peptides Dimer3A],MATCH(Sig_Proteins[[#This Row],[ORF number Mtb]], Protein_Group[ORF number Mtb],0))</f>
        <v>1</v>
      </c>
      <c r="AX16" s="3">
        <f>INDEX(Protein_Group[Unique peptides Dimer3B],MATCH(Sig_Proteins[[#This Row],[ORF number Mtb]], Protein_Group[ORF number Mtb],0))</f>
        <v>1</v>
      </c>
      <c r="AY16" s="3">
        <f>INDEX(Protein_Group[Unique peptides Dimer24A],MATCH(Sig_Proteins[[#This Row],[ORF number Mtb]], Protein_Group[ORF number Mtb],0))</f>
        <v>1</v>
      </c>
      <c r="AZ16" s="3">
        <f>INDEX(Protein_Group[Unique peptides Dimer24B],MATCH(Sig_Proteins[[#This Row],[ORF number Mtb]], Protein_Group[ORF number Mtb],0))</f>
        <v>1</v>
      </c>
      <c r="BA16" s="3">
        <f>INDEX(Protein_Group[Unique peptides Dimer48A],MATCH(Sig_Proteins[[#This Row],[ORF number Mtb]], Protein_Group[ORF number Mtb],0))</f>
        <v>3</v>
      </c>
      <c r="BB16" s="3">
        <f>INDEX(Protein_Group[Unique peptides Dimer48B],MATCH(Sig_Proteins[[#This Row],[ORF number Mtb]], Protein_Group[ORF number Mtb],0))</f>
        <v>0</v>
      </c>
    </row>
    <row r="17" spans="1:54">
      <c r="A17" s="3" t="s">
        <v>48</v>
      </c>
      <c r="B17" s="3"/>
      <c r="C17" s="3"/>
      <c r="D17" s="3" t="s">
        <v>75</v>
      </c>
      <c r="E17" s="3" t="s">
        <v>76</v>
      </c>
      <c r="F17" s="3" t="s">
        <v>74</v>
      </c>
      <c r="G17" s="3" t="s">
        <v>73</v>
      </c>
      <c r="H17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Rv0187</v>
      </c>
      <c r="I17" s="3" t="str">
        <f>INDEX(Protein_Group[functional category],MATCH(Sig_Proteins[[#This Row],[ORF number Mtb]], Protein_Group[ORF number Mtb],0))</f>
        <v>intermediary metabolism and respiration</v>
      </c>
      <c r="J17" s="3">
        <f>INDEX(Protein_Group[Mol. weight '[kDa']],MATCH(Sig_Proteins[[#This Row],[ORF number Mtb]], Protein_Group[ORF number Mtb],0))</f>
        <v>23.097000000000001</v>
      </c>
      <c r="K17" s="3">
        <f>Sig_Proteins[[#This Row],[2^(DImer 3hr LFQ intensity average)]]/Sig_Proteins[[#This Row],[2^(Control 3hr LFQ intensity average)]]</f>
        <v>0.10115748646784579</v>
      </c>
      <c r="L17" s="3">
        <f>Sig_Proteins[[#This Row],[2^(Control 3hr LFQ intensity average)]]/Sig_Proteins[[#This Row],[2^(DImer 3hr LFQ intensity average)]]</f>
        <v>9.8855757978710042</v>
      </c>
      <c r="M17" s="3">
        <f>Sig_Proteins[[#This Row],[2^(DImer 24hr LFQ intensity average)]]/Sig_Proteins[[#This Row],[2^(Control 24hr LFQ intensity average)]]</f>
        <v>5.494145052795858</v>
      </c>
      <c r="N17" s="3">
        <f>Sig_Proteins[[#This Row],[2^(Control 24hr LFQ intensity average)]]/Sig_Proteins[[#This Row],[2^(DImer 24hr LFQ intensity average)]]</f>
        <v>0.18201194005446222</v>
      </c>
      <c r="O17" s="3">
        <f>Sig_Proteins[[#This Row],[2^(DImer 48hr LFQ intensity average)]]/Sig_Proteins[[#This Row],[2^(Control 48hr LFQ intensity average)]]</f>
        <v>0.19650323927141267</v>
      </c>
      <c r="P17" s="3">
        <f>Sig_Proteins[[#This Row],[2^(Control 48hr LFQ intensity average)]]/Sig_Proteins[[#This Row],[2^(DImer 48hr LFQ intensity average)]]</f>
        <v>5.0889746332313015</v>
      </c>
      <c r="Q17" s="3">
        <f>INDEX(Protein_Group[LFQ intensity Control3A],MATCH(Sig_Proteins[[#This Row],[ORF number Mtb]], Protein_Group[ORF number Mtb],0))</f>
        <v>22.856680000000001</v>
      </c>
      <c r="R17" s="3">
        <f>INDEX(Protein_Group[LFQ intensity Control3B],MATCH(Sig_Proteins[[#This Row],[ORF number Mtb]], Protein_Group[ORF number Mtb],0))</f>
        <v>22.216170000000002</v>
      </c>
      <c r="S17" s="3">
        <f>(Sig_Proteins[[#This Row],[LFQ intensity Control3A]]+Sig_Proteins[[#This Row],[LFQ intensity Control3B]])/2</f>
        <v>22.536425000000001</v>
      </c>
      <c r="T17" s="3">
        <f>2^Sig_Proteins[[#This Row],[Control 3 hr LFQ intensity average]]</f>
        <v>6083309.6042794511</v>
      </c>
      <c r="U17" s="3">
        <f>INDEX(Protein_Group[LFQ intensity Control24A],MATCH(Sig_Proteins[[#This Row],[ORF number Mtb]], Protein_Group[ORF number Mtb],0))</f>
        <v>18.268969999999999</v>
      </c>
      <c r="V17" s="3">
        <f>INDEX(Protein_Group[LFQ intensity Control24B],MATCH(Sig_Proteins[[#This Row],[ORF number Mtb]], Protein_Group[ORF number Mtb],0))</f>
        <v>22.954029999999999</v>
      </c>
      <c r="W17" s="3">
        <f>(Sig_Proteins[[#This Row],[LFQ intensity Control24A]]+Sig_Proteins[[#This Row],[LFQ intensity Control24B]])/2</f>
        <v>20.611499999999999</v>
      </c>
      <c r="X17" s="3">
        <f>2^Sig_Proteins[[#This Row],[Control 24 hr LFQ intensity average]]</f>
        <v>1602063.609475208</v>
      </c>
      <c r="Y17" s="3">
        <f>INDEX(Protein_Group[LFQ intensity Control48A],MATCH(Sig_Proteins[[#This Row],[ORF number Mtb]], Protein_Group[ORF number Mtb],0))</f>
        <v>20.587530000000001</v>
      </c>
      <c r="Z17" s="3">
        <f>INDEX(Protein_Group[LFQ intensity Control48B],MATCH(Sig_Proteins[[#This Row],[ORF number Mtb]], Protein_Group[ORF number Mtb],0))</f>
        <v>21.760480000000001</v>
      </c>
      <c r="AA17" s="3">
        <f>(Sig_Proteins[[#This Row],[LFQ intensity Control48A]]+Sig_Proteins[[#This Row],[LFQ intensity Control48B]])/2</f>
        <v>21.174005000000001</v>
      </c>
      <c r="AB17" s="3">
        <f>2^Sig_Proteins[[#This Row],[Control 48 hr LFQ intensity average]]</f>
        <v>2365977.6257705903</v>
      </c>
      <c r="AC17" s="3">
        <f>INDEX(Protein_Group[LFQ intensity Dimer3A],MATCH(Sig_Proteins[[#This Row],[ORF number Mtb]], Protein_Group[ORF number Mtb],0))</f>
        <v>19.079409999999999</v>
      </c>
      <c r="AD17" s="3">
        <f>INDEX(Protein_Group[LFQ intensity Dimer3B],MATCH(Sig_Proteins[[#This Row],[ORF number Mtb]], Protein_Group[ORF number Mtb],0))</f>
        <v>19.38279</v>
      </c>
      <c r="AE17" s="3">
        <f>(Sig_Proteins[[#This Row],[LFQ intensity Dimer3A]]+Sig_Proteins[[#This Row],[LFQ intensity Dimer3B]])/2</f>
        <v>19.231099999999998</v>
      </c>
      <c r="AF17" s="3">
        <f>2^Sig_Proteins[[#This Row],[Dimer 3 hr LFQ intensity average]]</f>
        <v>615372.30897461495</v>
      </c>
      <c r="AG17" s="3">
        <f>INDEX(Protein_Group[LFQ intensity Dimer24A],MATCH(Sig_Proteins[[#This Row],[ORF number Mtb]], Protein_Group[ORF number Mtb],0))</f>
        <v>22.996230000000001</v>
      </c>
      <c r="AH17" s="3">
        <f>INDEX(Protein_Group[LFQ intensity Dimer24B],MATCH(Sig_Proteins[[#This Row],[ORF number Mtb]], Protein_Group[ORF number Mtb],0))</f>
        <v>23.14256</v>
      </c>
      <c r="AI17" s="3">
        <f>(Sig_Proteins[[#This Row],[LFQ intensity Dimer24A]]+Sig_Proteins[[#This Row],[LFQ intensity Dimer24B]])/2</f>
        <v>23.069395</v>
      </c>
      <c r="AJ17" s="3">
        <f>2^Sig_Proteins[[#This Row],[Dimer 24 hr LFQ intensity average]]</f>
        <v>8801969.8542624898</v>
      </c>
      <c r="AK17" s="3">
        <f>INDEX(Protein_Group[LFQ intensity Dimer48A],MATCH(Sig_Proteins[[#This Row],[ORF number Mtb]], Protein_Group[ORF number Mtb],0))</f>
        <v>18.238759999999999</v>
      </c>
      <c r="AL17" s="3">
        <f>INDEX(Protein_Group[LFQ intensity Dimer48B],MATCH(Sig_Proteins[[#This Row],[ORF number Mtb]], Protein_Group[ORF number Mtb],0))</f>
        <v>19.4145</v>
      </c>
      <c r="AM17" s="3">
        <f>(Sig_Proteins[[#This Row],[LFQ intensity Dimer48A]]+Sig_Proteins[[#This Row],[LFQ intensity Dimer48B]])/2</f>
        <v>18.826630000000002</v>
      </c>
      <c r="AN17" s="3">
        <f>2^Sig_Proteins[[#This Row],[Dimer 48 hr LFQ intensity average]]</f>
        <v>464922.26750760718</v>
      </c>
      <c r="AO17" s="3">
        <f>INDEX(Protein_Group[Unique peptides],MATCH(Sig_Proteins[[#This Row],[ORF number Mtb]], Protein_Group[ORF number Mtb],0))</f>
        <v>4</v>
      </c>
      <c r="AP17" s="3">
        <f>INDEX(Protein_Group[Sequence coverage '[%']],MATCH(Sig_Proteins[[#This Row],[ORF number Mtb]], Protein_Group[ORF number Mtb],0))</f>
        <v>24.5</v>
      </c>
      <c r="AQ17" s="3">
        <f>INDEX(Protein_Group[Unique peptides Control3A],MATCH(Sig_Proteins[[#This Row],[ORF number Mtb]], Protein_Group[ORF number Mtb],0))</f>
        <v>2</v>
      </c>
      <c r="AR17" s="3">
        <f>INDEX(Protein_Group[Unique peptides Control3B],MATCH(Sig_Proteins[[#This Row],[ORF number Mtb]], Protein_Group[ORF number Mtb],0))</f>
        <v>2</v>
      </c>
      <c r="AS17" s="3">
        <f>INDEX(Protein_Group[Unique peptides Control24A],MATCH(Sig_Proteins[[#This Row],[ORF number Mtb]], Protein_Group[ORF number Mtb],0))</f>
        <v>2</v>
      </c>
      <c r="AT17" s="3">
        <f>INDEX(Protein_Group[Unique peptides Control24B],MATCH(Sig_Proteins[[#This Row],[ORF number Mtb]], Protein_Group[ORF number Mtb],0))</f>
        <v>2</v>
      </c>
      <c r="AU17" s="3">
        <f>INDEX(Protein_Group[Unique peptides Control48A],MATCH(Sig_Proteins[[#This Row],[ORF number Mtb]], Protein_Group[ORF number Mtb],0))</f>
        <v>2</v>
      </c>
      <c r="AV17" s="3">
        <f>INDEX(Protein_Group[Unique peptides Control48B],MATCH(Sig_Proteins[[#This Row],[ORF number Mtb]], Protein_Group[ORF number Mtb],0))</f>
        <v>2</v>
      </c>
      <c r="AW17" s="3">
        <f>INDEX(Protein_Group[Unique peptides Dimer3A],MATCH(Sig_Proteins[[#This Row],[ORF number Mtb]], Protein_Group[ORF number Mtb],0))</f>
        <v>1</v>
      </c>
      <c r="AX17" s="3">
        <f>INDEX(Protein_Group[Unique peptides Dimer3B],MATCH(Sig_Proteins[[#This Row],[ORF number Mtb]], Protein_Group[ORF number Mtb],0))</f>
        <v>2</v>
      </c>
      <c r="AY17" s="3">
        <f>INDEX(Protein_Group[Unique peptides Dimer24A],MATCH(Sig_Proteins[[#This Row],[ORF number Mtb]], Protein_Group[ORF number Mtb],0))</f>
        <v>2</v>
      </c>
      <c r="AZ17" s="3">
        <f>INDEX(Protein_Group[Unique peptides Dimer24B],MATCH(Sig_Proteins[[#This Row],[ORF number Mtb]], Protein_Group[ORF number Mtb],0))</f>
        <v>2</v>
      </c>
      <c r="BA17" s="3">
        <f>INDEX(Protein_Group[Unique peptides Dimer48A],MATCH(Sig_Proteins[[#This Row],[ORF number Mtb]], Protein_Group[ORF number Mtb],0))</f>
        <v>1</v>
      </c>
      <c r="BB17" s="3">
        <f>INDEX(Protein_Group[Unique peptides Dimer48B],MATCH(Sig_Proteins[[#This Row],[ORF number Mtb]], Protein_Group[ORF number Mtb],0))</f>
        <v>1</v>
      </c>
    </row>
    <row r="18" spans="1:54">
      <c r="A18" s="3" t="s">
        <v>48</v>
      </c>
      <c r="B18" s="3"/>
      <c r="C18" s="3"/>
      <c r="D18" s="3" t="s">
        <v>79</v>
      </c>
      <c r="E18" s="3" t="s">
        <v>78</v>
      </c>
      <c r="F18" s="3" t="s">
        <v>80</v>
      </c>
      <c r="G18" s="3" t="s">
        <v>81</v>
      </c>
      <c r="H18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Rv0408</v>
      </c>
      <c r="I18" s="3" t="str">
        <f>INDEX(Protein_Group[functional category],MATCH(Sig_Proteins[[#This Row],[ORF number Mtb]], Protein_Group[ORF number Mtb],0))</f>
        <v>intermediary metabolism and respiration</v>
      </c>
      <c r="J18" s="3">
        <f>INDEX(Protein_Group[Mol. weight '[kDa']],MATCH(Sig_Proteins[[#This Row],[ORF number Mtb]], Protein_Group[ORF number Mtb],0))</f>
        <v>72.947999999999993</v>
      </c>
      <c r="K18" s="3">
        <f>Sig_Proteins[[#This Row],[2^(DImer 3hr LFQ intensity average)]]/Sig_Proteins[[#This Row],[2^(Control 3hr LFQ intensity average)]]</f>
        <v>0.10480249731126931</v>
      </c>
      <c r="L18" s="3">
        <f>Sig_Proteins[[#This Row],[2^(Control 3hr LFQ intensity average)]]/Sig_Proteins[[#This Row],[2^(DImer 3hr LFQ intensity average)]]</f>
        <v>9.5417573593684875</v>
      </c>
      <c r="M18" s="3">
        <f>Sig_Proteins[[#This Row],[2^(DImer 24hr LFQ intensity average)]]/Sig_Proteins[[#This Row],[2^(Control 24hr LFQ intensity average)]]</f>
        <v>9.7129611408820982E-2</v>
      </c>
      <c r="N18" s="3">
        <f>Sig_Proteins[[#This Row],[2^(Control 24hr LFQ intensity average)]]/Sig_Proteins[[#This Row],[2^(DImer 24hr LFQ intensity average)]]</f>
        <v>10.295521473785938</v>
      </c>
      <c r="O18" s="3">
        <f>Sig_Proteins[[#This Row],[2^(DImer 48hr LFQ intensity average)]]/Sig_Proteins[[#This Row],[2^(Control 48hr LFQ intensity average)]]</f>
        <v>0.16751764837759525</v>
      </c>
      <c r="P18" s="3">
        <f>Sig_Proteins[[#This Row],[2^(Control 48hr LFQ intensity average)]]/Sig_Proteins[[#This Row],[2^(DImer 48hr LFQ intensity average)]]</f>
        <v>5.9695202844892945</v>
      </c>
      <c r="Q18" s="3">
        <f>INDEX(Protein_Group[LFQ intensity Control3A],MATCH(Sig_Proteins[[#This Row],[ORF number Mtb]], Protein_Group[ORF number Mtb],0))</f>
        <v>21.65888</v>
      </c>
      <c r="R18" s="3">
        <f>INDEX(Protein_Group[LFQ intensity Control3B],MATCH(Sig_Proteins[[#This Row],[ORF number Mtb]], Protein_Group[ORF number Mtb],0))</f>
        <v>22.255140000000001</v>
      </c>
      <c r="S18" s="3">
        <f>(Sig_Proteins[[#This Row],[LFQ intensity Control3A]]+Sig_Proteins[[#This Row],[LFQ intensity Control3B]])/2</f>
        <v>21.95701</v>
      </c>
      <c r="T18" s="3">
        <f>2^Sig_Proteins[[#This Row],[Control 3 hr LFQ intensity average]]</f>
        <v>4071164.258154755</v>
      </c>
      <c r="U18" s="3">
        <f>INDEX(Protein_Group[LFQ intensity Control24A],MATCH(Sig_Proteins[[#This Row],[ORF number Mtb]], Protein_Group[ORF number Mtb],0))</f>
        <v>22.82807</v>
      </c>
      <c r="V18" s="3">
        <f>INDEX(Protein_Group[LFQ intensity Control24B],MATCH(Sig_Proteins[[#This Row],[ORF number Mtb]], Protein_Group[ORF number Mtb],0))</f>
        <v>21.58201</v>
      </c>
      <c r="W18" s="3">
        <f>(Sig_Proteins[[#This Row],[LFQ intensity Control24A]]+Sig_Proteins[[#This Row],[LFQ intensity Control24B]])/2</f>
        <v>22.20504</v>
      </c>
      <c r="X18" s="3">
        <f>2^Sig_Proteins[[#This Row],[Control 24 hr LFQ intensity average]]</f>
        <v>4834851.003799214</v>
      </c>
      <c r="Y18" s="3">
        <f>INDEX(Protein_Group[LFQ intensity Control48A],MATCH(Sig_Proteins[[#This Row],[ORF number Mtb]], Protein_Group[ORF number Mtb],0))</f>
        <v>23.834320000000002</v>
      </c>
      <c r="Z18" s="3">
        <f>INDEX(Protein_Group[LFQ intensity Control48B],MATCH(Sig_Proteins[[#This Row],[ORF number Mtb]], Protein_Group[ORF number Mtb],0))</f>
        <v>22.07395</v>
      </c>
      <c r="AA18" s="3">
        <f>(Sig_Proteins[[#This Row],[LFQ intensity Control48A]]+Sig_Proteins[[#This Row],[LFQ intensity Control48B]])/2</f>
        <v>22.954135000000001</v>
      </c>
      <c r="AB18" s="3">
        <f>2^Sig_Proteins[[#This Row],[Control 48 hr LFQ intensity average]]</f>
        <v>8126118.6560076931</v>
      </c>
      <c r="AC18" s="3">
        <f>INDEX(Protein_Group[LFQ intensity Dimer3A],MATCH(Sig_Proteins[[#This Row],[ORF number Mtb]], Protein_Group[ORF number Mtb],0))</f>
        <v>18.943739999999998</v>
      </c>
      <c r="AD18" s="3">
        <f>INDEX(Protein_Group[LFQ intensity Dimer3B],MATCH(Sig_Proteins[[#This Row],[ORF number Mtb]], Protein_Group[ORF number Mtb],0))</f>
        <v>18.461770000000001</v>
      </c>
      <c r="AE18" s="3">
        <f>(Sig_Proteins[[#This Row],[LFQ intensity Dimer3A]]+Sig_Proteins[[#This Row],[LFQ intensity Dimer3B]])/2</f>
        <v>18.702755</v>
      </c>
      <c r="AF18" s="3">
        <f>2^Sig_Proteins[[#This Row],[Dimer 3 hr LFQ intensity average]]</f>
        <v>426668.18121899944</v>
      </c>
      <c r="AG18" s="3">
        <f>INDEX(Protein_Group[LFQ intensity Dimer24A],MATCH(Sig_Proteins[[#This Row],[ORF number Mtb]], Protein_Group[ORF number Mtb],0))</f>
        <v>17.86082</v>
      </c>
      <c r="AH18" s="3">
        <f>INDEX(Protein_Group[LFQ intensity Dimer24B],MATCH(Sig_Proteins[[#This Row],[ORF number Mtb]], Protein_Group[ORF number Mtb],0))</f>
        <v>19.821370000000002</v>
      </c>
      <c r="AI18" s="3">
        <f>(Sig_Proteins[[#This Row],[LFQ intensity Dimer24A]]+Sig_Proteins[[#This Row],[LFQ intensity Dimer24B]])/2</f>
        <v>18.841095000000003</v>
      </c>
      <c r="AJ18" s="3">
        <f>2^Sig_Proteins[[#This Row],[Dimer 24 hr LFQ intensity average]]</f>
        <v>469607.19921856571</v>
      </c>
      <c r="AK18" s="3">
        <f>INDEX(Protein_Group[LFQ intensity Dimer48A],MATCH(Sig_Proteins[[#This Row],[ORF number Mtb]], Protein_Group[ORF number Mtb],0))</f>
        <v>21.495609999999999</v>
      </c>
      <c r="AL18" s="3">
        <f>INDEX(Protein_Group[LFQ intensity Dimer48B],MATCH(Sig_Proteins[[#This Row],[ORF number Mtb]], Protein_Group[ORF number Mtb],0))</f>
        <v>19.257429999999999</v>
      </c>
      <c r="AM18" s="3">
        <f>(Sig_Proteins[[#This Row],[LFQ intensity Dimer48A]]+Sig_Proteins[[#This Row],[LFQ intensity Dimer48B]])/2</f>
        <v>20.376519999999999</v>
      </c>
      <c r="AN18" s="3">
        <f>2^Sig_Proteins[[#This Row],[Dimer 48 hr LFQ intensity average]]</f>
        <v>1361268.2876917135</v>
      </c>
      <c r="AO18" s="3">
        <f>INDEX(Protein_Group[Unique peptides],MATCH(Sig_Proteins[[#This Row],[ORF number Mtb]], Protein_Group[ORF number Mtb],0))</f>
        <v>8</v>
      </c>
      <c r="AP18" s="3">
        <f>INDEX(Protein_Group[Sequence coverage '[%']],MATCH(Sig_Proteins[[#This Row],[ORF number Mtb]], Protein_Group[ORF number Mtb],0))</f>
        <v>17.8</v>
      </c>
      <c r="AQ18" s="3">
        <f>INDEX(Protein_Group[Unique peptides Control3A],MATCH(Sig_Proteins[[#This Row],[ORF number Mtb]], Protein_Group[ORF number Mtb],0))</f>
        <v>3</v>
      </c>
      <c r="AR18" s="3">
        <f>INDEX(Protein_Group[Unique peptides Control3B],MATCH(Sig_Proteins[[#This Row],[ORF number Mtb]], Protein_Group[ORF number Mtb],0))</f>
        <v>3</v>
      </c>
      <c r="AS18" s="3">
        <f>INDEX(Protein_Group[Unique peptides Control24A],MATCH(Sig_Proteins[[#This Row],[ORF number Mtb]], Protein_Group[ORF number Mtb],0))</f>
        <v>4</v>
      </c>
      <c r="AT18" s="3">
        <f>INDEX(Protein_Group[Unique peptides Control24B],MATCH(Sig_Proteins[[#This Row],[ORF number Mtb]], Protein_Group[ORF number Mtb],0))</f>
        <v>6</v>
      </c>
      <c r="AU18" s="3">
        <f>INDEX(Protein_Group[Unique peptides Control48A],MATCH(Sig_Proteins[[#This Row],[ORF number Mtb]], Protein_Group[ORF number Mtb],0))</f>
        <v>4</v>
      </c>
      <c r="AV18" s="3">
        <f>INDEX(Protein_Group[Unique peptides Control48B],MATCH(Sig_Proteins[[#This Row],[ORF number Mtb]], Protein_Group[ORF number Mtb],0))</f>
        <v>5</v>
      </c>
      <c r="AW18" s="3">
        <f>INDEX(Protein_Group[Unique peptides Dimer3A],MATCH(Sig_Proteins[[#This Row],[ORF number Mtb]], Protein_Group[ORF number Mtb],0))</f>
        <v>0</v>
      </c>
      <c r="AX18" s="3">
        <f>INDEX(Protein_Group[Unique peptides Dimer3B],MATCH(Sig_Proteins[[#This Row],[ORF number Mtb]], Protein_Group[ORF number Mtb],0))</f>
        <v>2</v>
      </c>
      <c r="AY18" s="3">
        <f>INDEX(Protein_Group[Unique peptides Dimer24A],MATCH(Sig_Proteins[[#This Row],[ORF number Mtb]], Protein_Group[ORF number Mtb],0))</f>
        <v>1</v>
      </c>
      <c r="AZ18" s="3">
        <f>INDEX(Protein_Group[Unique peptides Dimer24B],MATCH(Sig_Proteins[[#This Row],[ORF number Mtb]], Protein_Group[ORF number Mtb],0))</f>
        <v>0</v>
      </c>
      <c r="BA18" s="3">
        <f>INDEX(Protein_Group[Unique peptides Dimer48A],MATCH(Sig_Proteins[[#This Row],[ORF number Mtb]], Protein_Group[ORF number Mtb],0))</f>
        <v>4</v>
      </c>
      <c r="BB18" s="3">
        <f>INDEX(Protein_Group[Unique peptides Dimer48B],MATCH(Sig_Proteins[[#This Row],[ORF number Mtb]], Protein_Group[ORF number Mtb],0))</f>
        <v>2</v>
      </c>
    </row>
    <row r="19" spans="1:54">
      <c r="A19" s="3" t="s">
        <v>48</v>
      </c>
      <c r="B19" s="3"/>
      <c r="C19" s="3"/>
      <c r="D19" s="3" t="s">
        <v>84</v>
      </c>
      <c r="E19" s="3" t="s">
        <v>85</v>
      </c>
      <c r="F19" s="3" t="s">
        <v>83</v>
      </c>
      <c r="G19" s="3" t="s">
        <v>82</v>
      </c>
      <c r="H19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Rv3024c</v>
      </c>
      <c r="I19" s="3" t="str">
        <f>INDEX(Protein_Group[functional category],MATCH(Sig_Proteins[[#This Row],[ORF number Mtb]], Protein_Group[ORF number Mtb],0))</f>
        <v>information pathways</v>
      </c>
      <c r="J19" s="3">
        <f>INDEX(Protein_Group[Mol. weight '[kDa']],MATCH(Sig_Proteins[[#This Row],[ORF number Mtb]], Protein_Group[ORF number Mtb],0))</f>
        <v>38.119999999999997</v>
      </c>
      <c r="K19" s="3">
        <f>Sig_Proteins[[#This Row],[2^(DImer 3hr LFQ intensity average)]]/Sig_Proteins[[#This Row],[2^(Control 3hr LFQ intensity average)]]</f>
        <v>0.11256966414578683</v>
      </c>
      <c r="L19" s="3">
        <f>Sig_Proteins[[#This Row],[2^(Control 3hr LFQ intensity average)]]/Sig_Proteins[[#This Row],[2^(DImer 3hr LFQ intensity average)]]</f>
        <v>8.8833879676936682</v>
      </c>
      <c r="M19" s="3">
        <f>Sig_Proteins[[#This Row],[2^(DImer 24hr LFQ intensity average)]]/Sig_Proteins[[#This Row],[2^(Control 24hr LFQ intensity average)]]</f>
        <v>0.12038603903409556</v>
      </c>
      <c r="N19" s="3">
        <f>Sig_Proteins[[#This Row],[2^(Control 24hr LFQ intensity average)]]/Sig_Proteins[[#This Row],[2^(DImer 24hr LFQ intensity average)]]</f>
        <v>8.3066110325033744</v>
      </c>
      <c r="O19" s="3">
        <f>Sig_Proteins[[#This Row],[2^(DImer 48hr LFQ intensity average)]]/Sig_Proteins[[#This Row],[2^(Control 48hr LFQ intensity average)]]</f>
        <v>1.0021753791223096</v>
      </c>
      <c r="P19" s="3">
        <f>Sig_Proteins[[#This Row],[2^(Control 48hr LFQ intensity average)]]/Sig_Proteins[[#This Row],[2^(DImer 48hr LFQ intensity average)]]</f>
        <v>0.99782934287987124</v>
      </c>
      <c r="Q19" s="3">
        <f>INDEX(Protein_Group[LFQ intensity Control3A],MATCH(Sig_Proteins[[#This Row],[ORF number Mtb]], Protein_Group[ORF number Mtb],0))</f>
        <v>23.133009999999999</v>
      </c>
      <c r="R19" s="3">
        <f>INDEX(Protein_Group[LFQ intensity Control3B],MATCH(Sig_Proteins[[#This Row],[ORF number Mtb]], Protein_Group[ORF number Mtb],0))</f>
        <v>21.793520000000001</v>
      </c>
      <c r="S19" s="3">
        <f>(Sig_Proteins[[#This Row],[LFQ intensity Control3A]]+Sig_Proteins[[#This Row],[LFQ intensity Control3B]])/2</f>
        <v>22.463265</v>
      </c>
      <c r="T19" s="3">
        <f>2^Sig_Proteins[[#This Row],[Control 3 hr LFQ intensity average]]</f>
        <v>5782512.3042083802</v>
      </c>
      <c r="U19" s="3">
        <f>INDEX(Protein_Group[LFQ intensity Control24A],MATCH(Sig_Proteins[[#This Row],[ORF number Mtb]], Protein_Group[ORF number Mtb],0))</f>
        <v>23.436699999999998</v>
      </c>
      <c r="V19" s="3">
        <f>INDEX(Protein_Group[LFQ intensity Control24B],MATCH(Sig_Proteins[[#This Row],[ORF number Mtb]], Protein_Group[ORF number Mtb],0))</f>
        <v>21.184830000000002</v>
      </c>
      <c r="W19" s="3">
        <f>(Sig_Proteins[[#This Row],[LFQ intensity Control24A]]+Sig_Proteins[[#This Row],[LFQ intensity Control24B]])/2</f>
        <v>22.310765</v>
      </c>
      <c r="X19" s="3">
        <f>2^Sig_Proteins[[#This Row],[Control 24 hr LFQ intensity average]]</f>
        <v>5202468.882044672</v>
      </c>
      <c r="Y19" s="3">
        <f>INDEX(Protein_Group[LFQ intensity Control48A],MATCH(Sig_Proteins[[#This Row],[ORF number Mtb]], Protein_Group[ORF number Mtb],0))</f>
        <v>16.601680000000002</v>
      </c>
      <c r="Z19" s="3">
        <f>INDEX(Protein_Group[LFQ intensity Control48B],MATCH(Sig_Proteins[[#This Row],[ORF number Mtb]], Protein_Group[ORF number Mtb],0))</f>
        <v>22.037649999999999</v>
      </c>
      <c r="AA19" s="3">
        <f>(Sig_Proteins[[#This Row],[LFQ intensity Control48A]]+Sig_Proteins[[#This Row],[LFQ intensity Control48B]])/2</f>
        <v>19.319665000000001</v>
      </c>
      <c r="AB19" s="3">
        <f>2^Sig_Proteins[[#This Row],[Control 48 hr LFQ intensity average]]</f>
        <v>654332.77029424731</v>
      </c>
      <c r="AC19" s="3">
        <f>INDEX(Protein_Group[LFQ intensity Dimer3A],MATCH(Sig_Proteins[[#This Row],[ORF number Mtb]], Protein_Group[ORF number Mtb],0))</f>
        <v>20.301169999999999</v>
      </c>
      <c r="AD19" s="3">
        <f>INDEX(Protein_Group[LFQ intensity Dimer3B],MATCH(Sig_Proteins[[#This Row],[ORF number Mtb]], Protein_Group[ORF number Mtb],0))</f>
        <v>18.323139999999999</v>
      </c>
      <c r="AE19" s="3">
        <f>(Sig_Proteins[[#This Row],[LFQ intensity Dimer3A]]+Sig_Proteins[[#This Row],[LFQ intensity Dimer3B]])/2</f>
        <v>19.312154999999997</v>
      </c>
      <c r="AF19" s="3">
        <f>2^Sig_Proteins[[#This Row],[Dimer 3 hr LFQ intensity average]]</f>
        <v>650935.46800361725</v>
      </c>
      <c r="AG19" s="3">
        <f>INDEX(Protein_Group[LFQ intensity Dimer24A],MATCH(Sig_Proteins[[#This Row],[ORF number Mtb]], Protein_Group[ORF number Mtb],0))</f>
        <v>19.012</v>
      </c>
      <c r="AH19" s="3">
        <f>INDEX(Protein_Group[LFQ intensity Dimer24B],MATCH(Sig_Proteins[[#This Row],[ORF number Mtb]], Protein_Group[ORF number Mtb],0))</f>
        <v>19.501010000000001</v>
      </c>
      <c r="AI19" s="3">
        <f>(Sig_Proteins[[#This Row],[LFQ intensity Dimer24A]]+Sig_Proteins[[#This Row],[LFQ intensity Dimer24B]])/2</f>
        <v>19.256505000000001</v>
      </c>
      <c r="AJ19" s="3">
        <f>2^Sig_Proteins[[#This Row],[Dimer 24 hr LFQ intensity average]]</f>
        <v>626304.62190749741</v>
      </c>
      <c r="AK19" s="3">
        <f>INDEX(Protein_Group[LFQ intensity Dimer48A],MATCH(Sig_Proteins[[#This Row],[ORF number Mtb]], Protein_Group[ORF number Mtb],0))</f>
        <v>19.10886</v>
      </c>
      <c r="AL19" s="3">
        <f>INDEX(Protein_Group[LFQ intensity Dimer48B],MATCH(Sig_Proteins[[#This Row],[ORF number Mtb]], Protein_Group[ORF number Mtb],0))</f>
        <v>19.536740000000002</v>
      </c>
      <c r="AM19" s="3">
        <f>(Sig_Proteins[[#This Row],[LFQ intensity Dimer48A]]+Sig_Proteins[[#This Row],[LFQ intensity Dimer48B]])/2</f>
        <v>19.322800000000001</v>
      </c>
      <c r="AN19" s="3">
        <f>2^Sig_Proteins[[#This Row],[Dimer 48 hr LFQ intensity average]]</f>
        <v>655756.19214178843</v>
      </c>
      <c r="AO19" s="3">
        <f>INDEX(Protein_Group[Unique peptides],MATCH(Sig_Proteins[[#This Row],[ORF number Mtb]], Protein_Group[ORF number Mtb],0))</f>
        <v>2</v>
      </c>
      <c r="AP19" s="3">
        <f>INDEX(Protein_Group[Sequence coverage '[%']],MATCH(Sig_Proteins[[#This Row],[ORF number Mtb]], Protein_Group[ORF number Mtb],0))</f>
        <v>11.7</v>
      </c>
      <c r="AQ19" s="3">
        <f>INDEX(Protein_Group[Unique peptides Control3A],MATCH(Sig_Proteins[[#This Row],[ORF number Mtb]], Protein_Group[ORF number Mtb],0))</f>
        <v>2</v>
      </c>
      <c r="AR19" s="3">
        <f>INDEX(Protein_Group[Unique peptides Control3B],MATCH(Sig_Proteins[[#This Row],[ORF number Mtb]], Protein_Group[ORF number Mtb],0))</f>
        <v>2</v>
      </c>
      <c r="AS19" s="3">
        <f>INDEX(Protein_Group[Unique peptides Control24A],MATCH(Sig_Proteins[[#This Row],[ORF number Mtb]], Protein_Group[ORF number Mtb],0))</f>
        <v>2</v>
      </c>
      <c r="AT19" s="3">
        <f>INDEX(Protein_Group[Unique peptides Control24B],MATCH(Sig_Proteins[[#This Row],[ORF number Mtb]], Protein_Group[ORF number Mtb],0))</f>
        <v>2</v>
      </c>
      <c r="AU19" s="3">
        <f>INDEX(Protein_Group[Unique peptides Control48A],MATCH(Sig_Proteins[[#This Row],[ORF number Mtb]], Protein_Group[ORF number Mtb],0))</f>
        <v>0</v>
      </c>
      <c r="AV19" s="3">
        <f>INDEX(Protein_Group[Unique peptides Control48B],MATCH(Sig_Proteins[[#This Row],[ORF number Mtb]], Protein_Group[ORF number Mtb],0))</f>
        <v>2</v>
      </c>
      <c r="AW19" s="3">
        <f>INDEX(Protein_Group[Unique peptides Dimer3A],MATCH(Sig_Proteins[[#This Row],[ORF number Mtb]], Protein_Group[ORF number Mtb],0))</f>
        <v>2</v>
      </c>
      <c r="AX19" s="3">
        <f>INDEX(Protein_Group[Unique peptides Dimer3B],MATCH(Sig_Proteins[[#This Row],[ORF number Mtb]], Protein_Group[ORF number Mtb],0))</f>
        <v>0</v>
      </c>
      <c r="AY19" s="3">
        <f>INDEX(Protein_Group[Unique peptides Dimer24A],MATCH(Sig_Proteins[[#This Row],[ORF number Mtb]], Protein_Group[ORF number Mtb],0))</f>
        <v>2</v>
      </c>
      <c r="AZ19" s="3">
        <f>INDEX(Protein_Group[Unique peptides Dimer24B],MATCH(Sig_Proteins[[#This Row],[ORF number Mtb]], Protein_Group[ORF number Mtb],0))</f>
        <v>0</v>
      </c>
      <c r="BA19" s="3">
        <f>INDEX(Protein_Group[Unique peptides Dimer48A],MATCH(Sig_Proteins[[#This Row],[ORF number Mtb]], Protein_Group[ORF number Mtb],0))</f>
        <v>1</v>
      </c>
      <c r="BB19" s="3">
        <f>INDEX(Protein_Group[Unique peptides Dimer48B],MATCH(Sig_Proteins[[#This Row],[ORF number Mtb]], Protein_Group[ORF number Mtb],0))</f>
        <v>0</v>
      </c>
    </row>
    <row r="20" spans="1:54">
      <c r="A20" s="3" t="s">
        <v>48</v>
      </c>
      <c r="B20" s="3"/>
      <c r="C20" s="3"/>
      <c r="D20" s="3" t="s">
        <v>89</v>
      </c>
      <c r="E20" s="3" t="s">
        <v>88</v>
      </c>
      <c r="F20" s="3" t="s">
        <v>90</v>
      </c>
      <c r="G20" s="3" t="s">
        <v>87</v>
      </c>
      <c r="H20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Rv3818</v>
      </c>
      <c r="I20" s="3" t="str">
        <f>INDEX(Protein_Group[functional category],MATCH(Sig_Proteins[[#This Row],[ORF number Mtb]], Protein_Group[ORF number Mtb],0))</f>
        <v>Conserved hypotheticals</v>
      </c>
      <c r="J20" s="3">
        <f>INDEX(Protein_Group[Mol. weight '[kDa']],MATCH(Sig_Proteins[[#This Row],[ORF number Mtb]], Protein_Group[ORF number Mtb],0))</f>
        <v>57.646999999999998</v>
      </c>
      <c r="K20" s="3">
        <f>Sig_Proteins[[#This Row],[2^(DImer 3hr LFQ intensity average)]]/Sig_Proteins[[#This Row],[2^(Control 3hr LFQ intensity average)]]</f>
        <v>0.1136260081545893</v>
      </c>
      <c r="L20" s="3">
        <f>Sig_Proteins[[#This Row],[2^(Control 3hr LFQ intensity average)]]/Sig_Proteins[[#This Row],[2^(DImer 3hr LFQ intensity average)]]</f>
        <v>8.800802001593599</v>
      </c>
      <c r="M20" s="3">
        <f>Sig_Proteins[[#This Row],[2^(DImer 24hr LFQ intensity average)]]/Sig_Proteins[[#This Row],[2^(Control 24hr LFQ intensity average)]]</f>
        <v>0.37652433100861749</v>
      </c>
      <c r="N20" s="3">
        <f>Sig_Proteins[[#This Row],[2^(Control 24hr LFQ intensity average)]]/Sig_Proteins[[#This Row],[2^(DImer 24hr LFQ intensity average)]]</f>
        <v>2.6558708631690342</v>
      </c>
      <c r="O20" s="3">
        <f>Sig_Proteins[[#This Row],[2^(DImer 48hr LFQ intensity average)]]/Sig_Proteins[[#This Row],[2^(Control 48hr LFQ intensity average)]]</f>
        <v>5.289385040096823</v>
      </c>
      <c r="P20" s="3">
        <f>Sig_Proteins[[#This Row],[2^(Control 48hr LFQ intensity average)]]/Sig_Proteins[[#This Row],[2^(DImer 48hr LFQ intensity average)]]</f>
        <v>0.18905789471164966</v>
      </c>
      <c r="Q20" s="3">
        <f>INDEX(Protein_Group[LFQ intensity Control3A],MATCH(Sig_Proteins[[#This Row],[ORF number Mtb]], Protein_Group[ORF number Mtb],0))</f>
        <v>22.603429999999999</v>
      </c>
      <c r="R20" s="3">
        <f>INDEX(Protein_Group[LFQ intensity Control3B],MATCH(Sig_Proteins[[#This Row],[ORF number Mtb]], Protein_Group[ORF number Mtb],0))</f>
        <v>22.08239</v>
      </c>
      <c r="S20" s="3">
        <f>(Sig_Proteins[[#This Row],[LFQ intensity Control3A]]+Sig_Proteins[[#This Row],[LFQ intensity Control3B]])/2</f>
        <v>22.34291</v>
      </c>
      <c r="T20" s="3">
        <f>2^Sig_Proteins[[#This Row],[Control 3 hr LFQ intensity average]]</f>
        <v>5319687.2500469415</v>
      </c>
      <c r="U20" s="3">
        <f>INDEX(Protein_Group[LFQ intensity Control24A],MATCH(Sig_Proteins[[#This Row],[ORF number Mtb]], Protein_Group[ORF number Mtb],0))</f>
        <v>22.295970000000001</v>
      </c>
      <c r="V20" s="3">
        <f>INDEX(Protein_Group[LFQ intensity Control24B],MATCH(Sig_Proteins[[#This Row],[ORF number Mtb]], Protein_Group[ORF number Mtb],0))</f>
        <v>22.59423</v>
      </c>
      <c r="W20" s="3">
        <f>(Sig_Proteins[[#This Row],[LFQ intensity Control24A]]+Sig_Proteins[[#This Row],[LFQ intensity Control24B]])/2</f>
        <v>22.4451</v>
      </c>
      <c r="X20" s="3">
        <f>2^Sig_Proteins[[#This Row],[Control 24 hr LFQ intensity average]]</f>
        <v>5710161.0285749538</v>
      </c>
      <c r="Y20" s="3">
        <f>INDEX(Protein_Group[LFQ intensity Control48A],MATCH(Sig_Proteins[[#This Row],[ORF number Mtb]], Protein_Group[ORF number Mtb],0))</f>
        <v>17.838049999999999</v>
      </c>
      <c r="Z20" s="3">
        <f>INDEX(Protein_Group[LFQ intensity Control48B],MATCH(Sig_Proteins[[#This Row],[ORF number Mtb]], Protein_Group[ORF number Mtb],0))</f>
        <v>22.66358</v>
      </c>
      <c r="AA20" s="3">
        <f>(Sig_Proteins[[#This Row],[LFQ intensity Control48A]]+Sig_Proteins[[#This Row],[LFQ intensity Control48B]])/2</f>
        <v>20.250814999999999</v>
      </c>
      <c r="AB20" s="3">
        <f>2^Sig_Proteins[[#This Row],[Control 48 hr LFQ intensity average]]</f>
        <v>1247678.6731113403</v>
      </c>
      <c r="AC20" s="3">
        <f>INDEX(Protein_Group[LFQ intensity Dimer3A],MATCH(Sig_Proteins[[#This Row],[ORF number Mtb]], Protein_Group[ORF number Mtb],0))</f>
        <v>20.0474</v>
      </c>
      <c r="AD20" s="3">
        <f>INDEX(Protein_Group[LFQ intensity Dimer3B],MATCH(Sig_Proteins[[#This Row],[ORF number Mtb]], Protein_Group[ORF number Mtb],0))</f>
        <v>18.363150000000001</v>
      </c>
      <c r="AE20" s="3">
        <f>(Sig_Proteins[[#This Row],[LFQ intensity Dimer3A]]+Sig_Proteins[[#This Row],[LFQ intensity Dimer3B]])/2</f>
        <v>19.205275</v>
      </c>
      <c r="AF20" s="3">
        <f>2^Sig_Proteins[[#This Row],[Dimer 3 hr LFQ intensity average]]</f>
        <v>604454.82685369847</v>
      </c>
      <c r="AG20" s="3">
        <f>INDEX(Protein_Group[LFQ intensity Dimer24A],MATCH(Sig_Proteins[[#This Row],[ORF number Mtb]], Protein_Group[ORF number Mtb],0))</f>
        <v>22.387139999999999</v>
      </c>
      <c r="AH20" s="3">
        <f>INDEX(Protein_Group[LFQ intensity Dimer24B],MATCH(Sig_Proteins[[#This Row],[ORF number Mtb]], Protein_Group[ORF number Mtb],0))</f>
        <v>19.68469</v>
      </c>
      <c r="AI20" s="3">
        <f>(Sig_Proteins[[#This Row],[LFQ intensity Dimer24A]]+Sig_Proteins[[#This Row],[LFQ intensity Dimer24B]])/2</f>
        <v>21.035914999999999</v>
      </c>
      <c r="AJ20" s="3">
        <f>2^Sig_Proteins[[#This Row],[Dimer 24 hr LFQ intensity average]]</f>
        <v>2150014.5612356635</v>
      </c>
      <c r="AK20" s="3">
        <f>INDEX(Protein_Group[LFQ intensity Dimer48A],MATCH(Sig_Proteins[[#This Row],[ORF number Mtb]], Protein_Group[ORF number Mtb],0))</f>
        <v>22.700469999999999</v>
      </c>
      <c r="AL20" s="3">
        <f>INDEX(Protein_Group[LFQ intensity Dimer48B],MATCH(Sig_Proteins[[#This Row],[ORF number Mtb]], Protein_Group[ORF number Mtb],0))</f>
        <v>22.60736</v>
      </c>
      <c r="AM20" s="3">
        <f>(Sig_Proteins[[#This Row],[LFQ intensity Dimer48A]]+Sig_Proteins[[#This Row],[LFQ intensity Dimer48B]])/2</f>
        <v>22.653914999999998</v>
      </c>
      <c r="AN20" s="3">
        <f>2^Sig_Proteins[[#This Row],[Dimer 48 hr LFQ intensity average]]</f>
        <v>6599452.9084029775</v>
      </c>
      <c r="AO20" s="3">
        <f>INDEX(Protein_Group[Unique peptides],MATCH(Sig_Proteins[[#This Row],[ORF number Mtb]], Protein_Group[ORF number Mtb],0))</f>
        <v>8</v>
      </c>
      <c r="AP20" s="3">
        <f>INDEX(Protein_Group[Sequence coverage '[%']],MATCH(Sig_Proteins[[#This Row],[ORF number Mtb]], Protein_Group[ORF number Mtb],0))</f>
        <v>27.7</v>
      </c>
      <c r="AQ20" s="3">
        <f>INDEX(Protein_Group[Unique peptides Control3A],MATCH(Sig_Proteins[[#This Row],[ORF number Mtb]], Protein_Group[ORF number Mtb],0))</f>
        <v>3</v>
      </c>
      <c r="AR20" s="3">
        <f>INDEX(Protein_Group[Unique peptides Control3B],MATCH(Sig_Proteins[[#This Row],[ORF number Mtb]], Protein_Group[ORF number Mtb],0))</f>
        <v>5</v>
      </c>
      <c r="AS20" s="3">
        <f>INDEX(Protein_Group[Unique peptides Control24A],MATCH(Sig_Proteins[[#This Row],[ORF number Mtb]], Protein_Group[ORF number Mtb],0))</f>
        <v>4</v>
      </c>
      <c r="AT20" s="3">
        <f>INDEX(Protein_Group[Unique peptides Control24B],MATCH(Sig_Proteins[[#This Row],[ORF number Mtb]], Protein_Group[ORF number Mtb],0))</f>
        <v>3</v>
      </c>
      <c r="AU20" s="3">
        <f>INDEX(Protein_Group[Unique peptides Control48A],MATCH(Sig_Proteins[[#This Row],[ORF number Mtb]], Protein_Group[ORF number Mtb],0))</f>
        <v>2</v>
      </c>
      <c r="AV20" s="3">
        <f>INDEX(Protein_Group[Unique peptides Control48B],MATCH(Sig_Proteins[[#This Row],[ORF number Mtb]], Protein_Group[ORF number Mtb],0))</f>
        <v>6</v>
      </c>
      <c r="AW20" s="3">
        <f>INDEX(Protein_Group[Unique peptides Dimer3A],MATCH(Sig_Proteins[[#This Row],[ORF number Mtb]], Protein_Group[ORF number Mtb],0))</f>
        <v>2</v>
      </c>
      <c r="AX20" s="3">
        <f>INDEX(Protein_Group[Unique peptides Dimer3B],MATCH(Sig_Proteins[[#This Row],[ORF number Mtb]], Protein_Group[ORF number Mtb],0))</f>
        <v>2</v>
      </c>
      <c r="AY20" s="3">
        <f>INDEX(Protein_Group[Unique peptides Dimer24A],MATCH(Sig_Proteins[[#This Row],[ORF number Mtb]], Protein_Group[ORF number Mtb],0))</f>
        <v>2</v>
      </c>
      <c r="AZ20" s="3">
        <f>INDEX(Protein_Group[Unique peptides Dimer24B],MATCH(Sig_Proteins[[#This Row],[ORF number Mtb]], Protein_Group[ORF number Mtb],0))</f>
        <v>1</v>
      </c>
      <c r="BA20" s="3">
        <f>INDEX(Protein_Group[Unique peptides Dimer48A],MATCH(Sig_Proteins[[#This Row],[ORF number Mtb]], Protein_Group[ORF number Mtb],0))</f>
        <v>6</v>
      </c>
      <c r="BB20" s="3">
        <f>INDEX(Protein_Group[Unique peptides Dimer48B],MATCH(Sig_Proteins[[#This Row],[ORF number Mtb]], Protein_Group[ORF number Mtb],0))</f>
        <v>3</v>
      </c>
    </row>
    <row r="21" spans="1:54">
      <c r="A21" s="3" t="s">
        <v>48</v>
      </c>
      <c r="B21" s="3"/>
      <c r="C21" s="3"/>
      <c r="D21" s="3" t="s">
        <v>91</v>
      </c>
      <c r="E21" s="3" t="s">
        <v>92</v>
      </c>
      <c r="F21" s="3" t="s">
        <v>93</v>
      </c>
      <c r="G21" s="3" t="s">
        <v>94</v>
      </c>
      <c r="H21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Rv1458c</v>
      </c>
      <c r="I21" s="3" t="str">
        <f>INDEX(Protein_Group[functional category],MATCH(Sig_Proteins[[#This Row],[ORF number Mtb]], Protein_Group[ORF number Mtb],0))</f>
        <v>cell wall and cell processes</v>
      </c>
      <c r="J21" s="3">
        <f>INDEX(Protein_Group[Mol. weight '[kDa']],MATCH(Sig_Proteins[[#This Row],[ORF number Mtb]], Protein_Group[ORF number Mtb],0))</f>
        <v>33.758000000000003</v>
      </c>
      <c r="K21" s="3">
        <f>Sig_Proteins[[#This Row],[2^(DImer 3hr LFQ intensity average)]]/Sig_Proteins[[#This Row],[2^(Control 3hr LFQ intensity average)]]</f>
        <v>0.27699080684152982</v>
      </c>
      <c r="L21" s="3">
        <f>Sig_Proteins[[#This Row],[2^(Control 3hr LFQ intensity average)]]/Sig_Proteins[[#This Row],[2^(DImer 3hr LFQ intensity average)]]</f>
        <v>3.6102281205748228</v>
      </c>
      <c r="M21" s="3">
        <f>Sig_Proteins[[#This Row],[2^(DImer 24hr LFQ intensity average)]]/Sig_Proteins[[#This Row],[2^(Control 24hr LFQ intensity average)]]</f>
        <v>0.33284329243326177</v>
      </c>
      <c r="N21" s="3">
        <f>Sig_Proteins[[#This Row],[2^(Control 24hr LFQ intensity average)]]/Sig_Proteins[[#This Row],[2^(DImer 24hr LFQ intensity average)]]</f>
        <v>3.0044168614288944</v>
      </c>
      <c r="O21" s="3">
        <f>Sig_Proteins[[#This Row],[2^(DImer 48hr LFQ intensity average)]]/Sig_Proteins[[#This Row],[2^(Control 48hr LFQ intensity average)]]</f>
        <v>6.8103549865611637</v>
      </c>
      <c r="P21" s="3">
        <f>Sig_Proteins[[#This Row],[2^(Control 48hr LFQ intensity average)]]/Sig_Proteins[[#This Row],[2^(DImer 48hr LFQ intensity average)]]</f>
        <v>0.14683522400422511</v>
      </c>
      <c r="Q21" s="3">
        <f>INDEX(Protein_Group[LFQ intensity Control3A],MATCH(Sig_Proteins[[#This Row],[ORF number Mtb]], Protein_Group[ORF number Mtb],0))</f>
        <v>21.54326</v>
      </c>
      <c r="R21" s="3">
        <f>INDEX(Protein_Group[LFQ intensity Control3B],MATCH(Sig_Proteins[[#This Row],[ORF number Mtb]], Protein_Group[ORF number Mtb],0))</f>
        <v>22.91723</v>
      </c>
      <c r="S21" s="3">
        <f>(Sig_Proteins[[#This Row],[LFQ intensity Control3A]]+Sig_Proteins[[#This Row],[LFQ intensity Control3B]])/2</f>
        <v>22.230245</v>
      </c>
      <c r="T21" s="3">
        <f>2^Sig_Proteins[[#This Row],[Control 3 hr LFQ intensity average]]</f>
        <v>4920061.7780644372</v>
      </c>
      <c r="U21" s="3">
        <f>INDEX(Protein_Group[LFQ intensity Control24A],MATCH(Sig_Proteins[[#This Row],[ORF number Mtb]], Protein_Group[ORF number Mtb],0))</f>
        <v>23.228069999999999</v>
      </c>
      <c r="V21" s="3">
        <f>INDEX(Protein_Group[LFQ intensity Control24B],MATCH(Sig_Proteins[[#This Row],[ORF number Mtb]], Protein_Group[ORF number Mtb],0))</f>
        <v>21.555720000000001</v>
      </c>
      <c r="W21" s="3">
        <f>(Sig_Proteins[[#This Row],[LFQ intensity Control24A]]+Sig_Proteins[[#This Row],[LFQ intensity Control24B]])/2</f>
        <v>22.391894999999998</v>
      </c>
      <c r="X21" s="3">
        <f>2^Sig_Proteins[[#This Row],[Control 24 hr LFQ intensity average]]</f>
        <v>5503412.3585541649</v>
      </c>
      <c r="Y21" s="3">
        <f>INDEX(Protein_Group[LFQ intensity Control48A],MATCH(Sig_Proteins[[#This Row],[ORF number Mtb]], Protein_Group[ORF number Mtb],0))</f>
        <v>17.488720000000001</v>
      </c>
      <c r="Z21" s="3">
        <f>INDEX(Protein_Group[LFQ intensity Control48B],MATCH(Sig_Proteins[[#This Row],[ORF number Mtb]], Protein_Group[ORF number Mtb],0))</f>
        <v>22.986560000000001</v>
      </c>
      <c r="AA21" s="3">
        <f>(Sig_Proteins[[#This Row],[LFQ intensity Control48A]]+Sig_Proteins[[#This Row],[LFQ intensity Control48B]])/2</f>
        <v>20.237639999999999</v>
      </c>
      <c r="AB21" s="3">
        <f>2^Sig_Proteins[[#This Row],[Control 48 hr LFQ intensity average]]</f>
        <v>1236336.4728618506</v>
      </c>
      <c r="AC21" s="3">
        <f>INDEX(Protein_Group[LFQ intensity Dimer3A],MATCH(Sig_Proteins[[#This Row],[ORF number Mtb]], Protein_Group[ORF number Mtb],0))</f>
        <v>21.416060000000002</v>
      </c>
      <c r="AD21" s="3">
        <f>INDEX(Protein_Group[LFQ intensity Dimer3B],MATCH(Sig_Proteins[[#This Row],[ORF number Mtb]], Protein_Group[ORF number Mtb],0))</f>
        <v>19.340250000000001</v>
      </c>
      <c r="AE21" s="3">
        <f>(Sig_Proteins[[#This Row],[LFQ intensity Dimer3A]]+Sig_Proteins[[#This Row],[LFQ intensity Dimer3B]])/2</f>
        <v>20.378155</v>
      </c>
      <c r="AF21" s="3">
        <f>2^Sig_Proteins[[#This Row],[Dimer 3 hr LFQ intensity average]]</f>
        <v>1362811.8816162404</v>
      </c>
      <c r="AG21" s="3">
        <f>INDEX(Protein_Group[LFQ intensity Dimer24A],MATCH(Sig_Proteins[[#This Row],[ORF number Mtb]], Protein_Group[ORF number Mtb],0))</f>
        <v>22.315560000000001</v>
      </c>
      <c r="AH21" s="3">
        <f>INDEX(Protein_Group[LFQ intensity Dimer24B],MATCH(Sig_Proteins[[#This Row],[ORF number Mtb]], Protein_Group[ORF number Mtb],0))</f>
        <v>19.294060000000002</v>
      </c>
      <c r="AI21" s="3">
        <f>(Sig_Proteins[[#This Row],[LFQ intensity Dimer24A]]+Sig_Proteins[[#This Row],[LFQ intensity Dimer24B]])/2</f>
        <v>20.804810000000003</v>
      </c>
      <c r="AJ21" s="3">
        <f>2^Sig_Proteins[[#This Row],[Dimer 24 hr LFQ intensity average]]</f>
        <v>1831773.8890390708</v>
      </c>
      <c r="AK21" s="3">
        <f>INDEX(Protein_Group[LFQ intensity Dimer48A],MATCH(Sig_Proteins[[#This Row],[ORF number Mtb]], Protein_Group[ORF number Mtb],0))</f>
        <v>23.68496</v>
      </c>
      <c r="AL21" s="3">
        <f>INDEX(Protein_Group[LFQ intensity Dimer48B],MATCH(Sig_Proteins[[#This Row],[ORF number Mtb]], Protein_Group[ORF number Mtb],0))</f>
        <v>22.325780000000002</v>
      </c>
      <c r="AM21" s="3">
        <f>(Sig_Proteins[[#This Row],[LFQ intensity Dimer48A]]+Sig_Proteins[[#This Row],[LFQ intensity Dimer48B]])/2</f>
        <v>23.005369999999999</v>
      </c>
      <c r="AN21" s="3">
        <f>2^Sig_Proteins[[#This Row],[Dimer 48 hr LFQ intensity average]]</f>
        <v>8419890.2630221453</v>
      </c>
      <c r="AO21" s="3">
        <f>INDEX(Protein_Group[Unique peptides],MATCH(Sig_Proteins[[#This Row],[ORF number Mtb]], Protein_Group[ORF number Mtb],0))</f>
        <v>5</v>
      </c>
      <c r="AP21" s="3">
        <f>INDEX(Protein_Group[Sequence coverage '[%']],MATCH(Sig_Proteins[[#This Row],[ORF number Mtb]], Protein_Group[ORF number Mtb],0))</f>
        <v>27.8</v>
      </c>
      <c r="AQ21" s="3">
        <f>INDEX(Protein_Group[Unique peptides Control3A],MATCH(Sig_Proteins[[#This Row],[ORF number Mtb]], Protein_Group[ORF number Mtb],0))</f>
        <v>2</v>
      </c>
      <c r="AR21" s="3">
        <f>INDEX(Protein_Group[Unique peptides Control3B],MATCH(Sig_Proteins[[#This Row],[ORF number Mtb]], Protein_Group[ORF number Mtb],0))</f>
        <v>2</v>
      </c>
      <c r="AS21" s="3">
        <f>INDEX(Protein_Group[Unique peptides Control24A],MATCH(Sig_Proteins[[#This Row],[ORF number Mtb]], Protein_Group[ORF number Mtb],0))</f>
        <v>4</v>
      </c>
      <c r="AT21" s="3">
        <f>INDEX(Protein_Group[Unique peptides Control24B],MATCH(Sig_Proteins[[#This Row],[ORF number Mtb]], Protein_Group[ORF number Mtb],0))</f>
        <v>3</v>
      </c>
      <c r="AU21" s="3">
        <f>INDEX(Protein_Group[Unique peptides Control48A],MATCH(Sig_Proteins[[#This Row],[ORF number Mtb]], Protein_Group[ORF number Mtb],0))</f>
        <v>2</v>
      </c>
      <c r="AV21" s="3">
        <f>INDEX(Protein_Group[Unique peptides Control48B],MATCH(Sig_Proteins[[#This Row],[ORF number Mtb]], Protein_Group[ORF number Mtb],0))</f>
        <v>3</v>
      </c>
      <c r="AW21" s="3">
        <f>INDEX(Protein_Group[Unique peptides Dimer3A],MATCH(Sig_Proteins[[#This Row],[ORF number Mtb]], Protein_Group[ORF number Mtb],0))</f>
        <v>1</v>
      </c>
      <c r="AX21" s="3">
        <f>INDEX(Protein_Group[Unique peptides Dimer3B],MATCH(Sig_Proteins[[#This Row],[ORF number Mtb]], Protein_Group[ORF number Mtb],0))</f>
        <v>1</v>
      </c>
      <c r="AY21" s="3">
        <f>INDEX(Protein_Group[Unique peptides Dimer24A],MATCH(Sig_Proteins[[#This Row],[ORF number Mtb]], Protein_Group[ORF number Mtb],0))</f>
        <v>3</v>
      </c>
      <c r="AZ21" s="3">
        <f>INDEX(Protein_Group[Unique peptides Dimer24B],MATCH(Sig_Proteins[[#This Row],[ORF number Mtb]], Protein_Group[ORF number Mtb],0))</f>
        <v>1</v>
      </c>
      <c r="BA21" s="3">
        <f>INDEX(Protein_Group[Unique peptides Dimer48A],MATCH(Sig_Proteins[[#This Row],[ORF number Mtb]], Protein_Group[ORF number Mtb],0))</f>
        <v>4</v>
      </c>
      <c r="BB21" s="3">
        <f>INDEX(Protein_Group[Unique peptides Dimer48B],MATCH(Sig_Proteins[[#This Row],[ORF number Mtb]], Protein_Group[ORF number Mtb],0))</f>
        <v>2</v>
      </c>
    </row>
    <row r="22" spans="1:54">
      <c r="A22" s="3" t="s">
        <v>48</v>
      </c>
      <c r="B22" s="3"/>
      <c r="C22" s="3"/>
      <c r="D22" s="3" t="s">
        <v>96</v>
      </c>
      <c r="E22" s="3" t="s">
        <v>95</v>
      </c>
      <c r="F22" s="3" t="s">
        <v>97</v>
      </c>
      <c r="G22" s="3" t="s">
        <v>98</v>
      </c>
      <c r="H22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Rv3460c</v>
      </c>
      <c r="I22" s="3" t="str">
        <f>INDEX(Protein_Group[functional category],MATCH(Sig_Proteins[[#This Row],[ORF number Mtb]], Protein_Group[ORF number Mtb],0))</f>
        <v>information pathways</v>
      </c>
      <c r="J22" s="3">
        <f>INDEX(Protein_Group[Mol. weight '[kDa']],MATCH(Sig_Proteins[[#This Row],[ORF number Mtb]], Protein_Group[ORF number Mtb],0))</f>
        <v>14.351000000000001</v>
      </c>
      <c r="K22" s="3">
        <f>Sig_Proteins[[#This Row],[2^(DImer 3hr LFQ intensity average)]]/Sig_Proteins[[#This Row],[2^(Control 3hr LFQ intensity average)]]</f>
        <v>5.4749704943348451E-2</v>
      </c>
      <c r="L22" s="3">
        <f>Sig_Proteins[[#This Row],[2^(Control 3hr LFQ intensity average)]]/Sig_Proteins[[#This Row],[2^(DImer 3hr LFQ intensity average)]]</f>
        <v>18.264938615372213</v>
      </c>
      <c r="M22" s="3">
        <f>Sig_Proteins[[#This Row],[2^(DImer 24hr LFQ intensity average)]]/Sig_Proteins[[#This Row],[2^(Control 24hr LFQ intensity average)]]</f>
        <v>0.87198486527642249</v>
      </c>
      <c r="N22" s="3">
        <f>Sig_Proteins[[#This Row],[2^(Control 24hr LFQ intensity average)]]/Sig_Proteins[[#This Row],[2^(DImer 24hr LFQ intensity average)]]</f>
        <v>1.1468088952243412</v>
      </c>
      <c r="O22" s="3">
        <f>Sig_Proteins[[#This Row],[2^(DImer 48hr LFQ intensity average)]]/Sig_Proteins[[#This Row],[2^(Control 48hr LFQ intensity average)]]</f>
        <v>0.70369638168611948</v>
      </c>
      <c r="P22" s="3">
        <f>Sig_Proteins[[#This Row],[2^(Control 48hr LFQ intensity average)]]/Sig_Proteins[[#This Row],[2^(DImer 48hr LFQ intensity average)]]</f>
        <v>1.4210674177461458</v>
      </c>
      <c r="Q22" s="3">
        <f>INDEX(Protein_Group[LFQ intensity Control3A],MATCH(Sig_Proteins[[#This Row],[ORF number Mtb]], Protein_Group[ORF number Mtb],0))</f>
        <v>23.283339999999999</v>
      </c>
      <c r="R22" s="3">
        <f>INDEX(Protein_Group[LFQ intensity Control3B],MATCH(Sig_Proteins[[#This Row],[ORF number Mtb]], Protein_Group[ORF number Mtb],0))</f>
        <v>23.485420000000001</v>
      </c>
      <c r="S22" s="3">
        <f>(Sig_Proteins[[#This Row],[LFQ intensity Control3A]]+Sig_Proteins[[#This Row],[LFQ intensity Control3B]])/2</f>
        <v>23.38438</v>
      </c>
      <c r="T22" s="3">
        <f>2^Sig_Proteins[[#This Row],[Control 3 hr LFQ intensity average]]</f>
        <v>10949639.224419167</v>
      </c>
      <c r="U22" s="3">
        <f>INDEX(Protein_Group[LFQ intensity Control24A],MATCH(Sig_Proteins[[#This Row],[ORF number Mtb]], Protein_Group[ORF number Mtb],0))</f>
        <v>23.286020000000001</v>
      </c>
      <c r="V22" s="3">
        <f>INDEX(Protein_Group[LFQ intensity Control24B],MATCH(Sig_Proteins[[#This Row],[ORF number Mtb]], Protein_Group[ORF number Mtb],0))</f>
        <v>19.06532</v>
      </c>
      <c r="W22" s="3">
        <f>(Sig_Proteins[[#This Row],[LFQ intensity Control24A]]+Sig_Proteins[[#This Row],[LFQ intensity Control24B]])/2</f>
        <v>21.17567</v>
      </c>
      <c r="X22" s="3">
        <f>2^Sig_Proteins[[#This Row],[Control 24 hr LFQ intensity average]]</f>
        <v>2368709.7532776841</v>
      </c>
      <c r="Y22" s="3">
        <f>INDEX(Protein_Group[LFQ intensity Control48A],MATCH(Sig_Proteins[[#This Row],[ORF number Mtb]], Protein_Group[ORF number Mtb],0))</f>
        <v>25.840240000000001</v>
      </c>
      <c r="Z22" s="3">
        <f>INDEX(Protein_Group[LFQ intensity Control48B],MATCH(Sig_Proteins[[#This Row],[ORF number Mtb]], Protein_Group[ORF number Mtb],0))</f>
        <v>22.211960000000001</v>
      </c>
      <c r="AA22" s="3">
        <f>(Sig_Proteins[[#This Row],[LFQ intensity Control48A]]+Sig_Proteins[[#This Row],[LFQ intensity Control48B]])/2</f>
        <v>24.0261</v>
      </c>
      <c r="AB22" s="3">
        <f>2^Sig_Proteins[[#This Row],[Control 48 hr LFQ intensity average]]</f>
        <v>17083497.121202402</v>
      </c>
      <c r="AC22" s="3">
        <f>INDEX(Protein_Group[LFQ intensity Dimer3A],MATCH(Sig_Proteins[[#This Row],[ORF number Mtb]], Protein_Group[ORF number Mtb],0))</f>
        <v>19.868829999999999</v>
      </c>
      <c r="AD22" s="3">
        <f>INDEX(Protein_Group[LFQ intensity Dimer3B],MATCH(Sig_Proteins[[#This Row],[ORF number Mtb]], Protein_Group[ORF number Mtb],0))</f>
        <v>18.51792</v>
      </c>
      <c r="AE22" s="3">
        <f>(Sig_Proteins[[#This Row],[LFQ intensity Dimer3A]]+Sig_Proteins[[#This Row],[LFQ intensity Dimer3B]])/2</f>
        <v>19.193375</v>
      </c>
      <c r="AF22" s="3">
        <f>2^Sig_Proteins[[#This Row],[Dimer 3 hr LFQ intensity average]]</f>
        <v>599489.51677306416</v>
      </c>
      <c r="AG22" s="3">
        <f>INDEX(Protein_Group[LFQ intensity Dimer24A],MATCH(Sig_Proteins[[#This Row],[ORF number Mtb]], Protein_Group[ORF number Mtb],0))</f>
        <v>23.090019999999999</v>
      </c>
      <c r="AH22" s="3">
        <f>INDEX(Protein_Group[LFQ intensity Dimer24B],MATCH(Sig_Proteins[[#This Row],[ORF number Mtb]], Protein_Group[ORF number Mtb],0))</f>
        <v>18.866070000000001</v>
      </c>
      <c r="AI22" s="3">
        <f>(Sig_Proteins[[#This Row],[LFQ intensity Dimer24A]]+Sig_Proteins[[#This Row],[LFQ intensity Dimer24B]])/2</f>
        <v>20.978045000000002</v>
      </c>
      <c r="AJ22" s="3">
        <f>2^Sig_Proteins[[#This Row],[Dimer 24 hr LFQ intensity average]]</f>
        <v>2065479.0550907892</v>
      </c>
      <c r="AK22" s="3">
        <f>INDEX(Protein_Group[LFQ intensity Dimer48A],MATCH(Sig_Proteins[[#This Row],[ORF number Mtb]], Protein_Group[ORF number Mtb],0))</f>
        <v>22.90137</v>
      </c>
      <c r="AL22" s="3">
        <f>INDEX(Protein_Group[LFQ intensity Dimer48B],MATCH(Sig_Proteins[[#This Row],[ORF number Mtb]], Protein_Group[ORF number Mtb],0))</f>
        <v>24.136880000000001</v>
      </c>
      <c r="AM22" s="3">
        <f>(Sig_Proteins[[#This Row],[LFQ intensity Dimer48A]]+Sig_Proteins[[#This Row],[LFQ intensity Dimer48B]])/2</f>
        <v>23.519125000000003</v>
      </c>
      <c r="AN22" s="3">
        <f>2^Sig_Proteins[[#This Row],[Dimer 48 hr LFQ intensity average]]</f>
        <v>12021595.110735368</v>
      </c>
      <c r="AO22" s="3">
        <f>INDEX(Protein_Group[Unique peptides],MATCH(Sig_Proteins[[#This Row],[ORF number Mtb]], Protein_Group[ORF number Mtb],0))</f>
        <v>6</v>
      </c>
      <c r="AP22" s="3">
        <f>INDEX(Protein_Group[Sequence coverage '[%']],MATCH(Sig_Proteins[[#This Row],[ORF number Mtb]], Protein_Group[ORF number Mtb],0))</f>
        <v>50</v>
      </c>
      <c r="AQ22" s="3">
        <f>INDEX(Protein_Group[Unique peptides Control3A],MATCH(Sig_Proteins[[#This Row],[ORF number Mtb]], Protein_Group[ORF number Mtb],0))</f>
        <v>5</v>
      </c>
      <c r="AR22" s="3">
        <f>INDEX(Protein_Group[Unique peptides Control3B],MATCH(Sig_Proteins[[#This Row],[ORF number Mtb]], Protein_Group[ORF number Mtb],0))</f>
        <v>2</v>
      </c>
      <c r="AS22" s="3">
        <f>INDEX(Protein_Group[Unique peptides Control24A],MATCH(Sig_Proteins[[#This Row],[ORF number Mtb]], Protein_Group[ORF number Mtb],0))</f>
        <v>5</v>
      </c>
      <c r="AT22" s="3">
        <f>INDEX(Protein_Group[Unique peptides Control24B],MATCH(Sig_Proteins[[#This Row],[ORF number Mtb]], Protein_Group[ORF number Mtb],0))</f>
        <v>2</v>
      </c>
      <c r="AU22" s="3">
        <f>INDEX(Protein_Group[Unique peptides Control48A],MATCH(Sig_Proteins[[#This Row],[ORF number Mtb]], Protein_Group[ORF number Mtb],0))</f>
        <v>5</v>
      </c>
      <c r="AV22" s="3">
        <f>INDEX(Protein_Group[Unique peptides Control48B],MATCH(Sig_Proteins[[#This Row],[ORF number Mtb]], Protein_Group[ORF number Mtb],0))</f>
        <v>4</v>
      </c>
      <c r="AW22" s="3">
        <f>INDEX(Protein_Group[Unique peptides Dimer3A],MATCH(Sig_Proteins[[#This Row],[ORF number Mtb]], Protein_Group[ORF number Mtb],0))</f>
        <v>1</v>
      </c>
      <c r="AX22" s="3">
        <f>INDEX(Protein_Group[Unique peptides Dimer3B],MATCH(Sig_Proteins[[#This Row],[ORF number Mtb]], Protein_Group[ORF number Mtb],0))</f>
        <v>2</v>
      </c>
      <c r="AY22" s="3">
        <f>INDEX(Protein_Group[Unique peptides Dimer24A],MATCH(Sig_Proteins[[#This Row],[ORF number Mtb]], Protein_Group[ORF number Mtb],0))</f>
        <v>4</v>
      </c>
      <c r="AZ22" s="3">
        <f>INDEX(Protein_Group[Unique peptides Dimer24B],MATCH(Sig_Proteins[[#This Row],[ORF number Mtb]], Protein_Group[ORF number Mtb],0))</f>
        <v>1</v>
      </c>
      <c r="BA22" s="3">
        <f>INDEX(Protein_Group[Unique peptides Dimer48A],MATCH(Sig_Proteins[[#This Row],[ORF number Mtb]], Protein_Group[ORF number Mtb],0))</f>
        <v>5</v>
      </c>
      <c r="BB22" s="3">
        <f>INDEX(Protein_Group[Unique peptides Dimer48B],MATCH(Sig_Proteins[[#This Row],[ORF number Mtb]], Protein_Group[ORF number Mtb],0))</f>
        <v>5</v>
      </c>
    </row>
    <row r="23" spans="1:54">
      <c r="A23" s="3" t="s">
        <v>48</v>
      </c>
      <c r="B23" s="3"/>
      <c r="C23" s="3"/>
      <c r="D23" s="3" t="s">
        <v>101</v>
      </c>
      <c r="E23" s="3" t="s">
        <v>102</v>
      </c>
      <c r="F23" s="3" t="s">
        <v>100</v>
      </c>
      <c r="G23" s="3" t="s">
        <v>99</v>
      </c>
      <c r="H23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Rv3068c</v>
      </c>
      <c r="I23" s="3" t="str">
        <f>INDEX(Protein_Group[functional category],MATCH(Sig_Proteins[[#This Row],[ORF number Mtb]], Protein_Group[ORF number Mtb],0))</f>
        <v>intermediary metabolism and respiration</v>
      </c>
      <c r="J23" s="3">
        <f>INDEX(Protein_Group[Mol. weight '[kDa']],MATCH(Sig_Proteins[[#This Row],[ORF number Mtb]], Protein_Group[ORF number Mtb],0))</f>
        <v>58.265000000000001</v>
      </c>
      <c r="K23" s="3">
        <f>Sig_Proteins[[#This Row],[2^(DImer 3hr LFQ intensity average)]]/Sig_Proteins[[#This Row],[2^(Control 3hr LFQ intensity average)]]</f>
        <v>6.2660930336104537E-2</v>
      </c>
      <c r="L23" s="3">
        <f>Sig_Proteins[[#This Row],[2^(Control 3hr LFQ intensity average)]]/Sig_Proteins[[#This Row],[2^(DImer 3hr LFQ intensity average)]]</f>
        <v>15.958907642068812</v>
      </c>
      <c r="M23" s="3">
        <f>Sig_Proteins[[#This Row],[2^(DImer 24hr LFQ intensity average)]]/Sig_Proteins[[#This Row],[2^(Control 24hr LFQ intensity average)]]</f>
        <v>0.20452087379021872</v>
      </c>
      <c r="N23" s="3">
        <f>Sig_Proteins[[#This Row],[2^(Control 24hr LFQ intensity average)]]/Sig_Proteins[[#This Row],[2^(DImer 24hr LFQ intensity average)]]</f>
        <v>4.8894764698967625</v>
      </c>
      <c r="O23" s="3">
        <f>Sig_Proteins[[#This Row],[2^(DImer 48hr LFQ intensity average)]]/Sig_Proteins[[#This Row],[2^(Control 48hr LFQ intensity average)]]</f>
        <v>13.008836236567811</v>
      </c>
      <c r="P23" s="3">
        <f>Sig_Proteins[[#This Row],[2^(Control 48hr LFQ intensity average)]]/Sig_Proteins[[#This Row],[2^(DImer 48hr LFQ intensity average)]]</f>
        <v>7.6870827014410573E-2</v>
      </c>
      <c r="Q23" s="3">
        <f>INDEX(Protein_Group[LFQ intensity Control3A],MATCH(Sig_Proteins[[#This Row],[ORF number Mtb]], Protein_Group[ORF number Mtb],0))</f>
        <v>24.563490000000002</v>
      </c>
      <c r="R23" s="3">
        <f>INDEX(Protein_Group[LFQ intensity Control3B],MATCH(Sig_Proteins[[#This Row],[ORF number Mtb]], Protein_Group[ORF number Mtb],0))</f>
        <v>23.10286</v>
      </c>
      <c r="S23" s="3">
        <f>(Sig_Proteins[[#This Row],[LFQ intensity Control3A]]+Sig_Proteins[[#This Row],[LFQ intensity Control3B]])/2</f>
        <v>23.833175000000001</v>
      </c>
      <c r="T23" s="3">
        <f>2^Sig_Proteins[[#This Row],[Control 3 hr LFQ intensity average]]</f>
        <v>14945159.932405954</v>
      </c>
      <c r="U23" s="3">
        <f>INDEX(Protein_Group[LFQ intensity Control24A],MATCH(Sig_Proteins[[#This Row],[ORF number Mtb]], Protein_Group[ORF number Mtb],0))</f>
        <v>24.169740000000001</v>
      </c>
      <c r="V23" s="3">
        <f>INDEX(Protein_Group[LFQ intensity Control24B],MATCH(Sig_Proteins[[#This Row],[ORF number Mtb]], Protein_Group[ORF number Mtb],0))</f>
        <v>23.92859</v>
      </c>
      <c r="W23" s="3">
        <f>(Sig_Proteins[[#This Row],[LFQ intensity Control24A]]+Sig_Proteins[[#This Row],[LFQ intensity Control24B]])/2</f>
        <v>24.049165000000002</v>
      </c>
      <c r="X23" s="3">
        <f>2^Sig_Proteins[[#This Row],[Control 24 hr LFQ intensity average]]</f>
        <v>17358813.438973006</v>
      </c>
      <c r="Y23" s="3">
        <f>INDEX(Protein_Group[LFQ intensity Control48A],MATCH(Sig_Proteins[[#This Row],[ORF number Mtb]], Protein_Group[ORF number Mtb],0))</f>
        <v>17.526209999999999</v>
      </c>
      <c r="Z23" s="3">
        <f>INDEX(Protein_Group[LFQ intensity Control48B],MATCH(Sig_Proteins[[#This Row],[ORF number Mtb]], Protein_Group[ORF number Mtb],0))</f>
        <v>19.04458</v>
      </c>
      <c r="AA23" s="3">
        <f>(Sig_Proteins[[#This Row],[LFQ intensity Control48A]]+Sig_Proteins[[#This Row],[LFQ intensity Control48B]])/2</f>
        <v>18.285395000000001</v>
      </c>
      <c r="AB23" s="3">
        <f>2^Sig_Proteins[[#This Row],[Control 48 hr LFQ intensity average]]</f>
        <v>319486.40137102699</v>
      </c>
      <c r="AC23" s="3">
        <f>INDEX(Protein_Group[LFQ intensity Dimer3A],MATCH(Sig_Proteins[[#This Row],[ORF number Mtb]], Protein_Group[ORF number Mtb],0))</f>
        <v>20.86919</v>
      </c>
      <c r="AD23" s="3">
        <f>INDEX(Protein_Group[LFQ intensity Dimer3B],MATCH(Sig_Proteins[[#This Row],[ORF number Mtb]], Protein_Group[ORF number Mtb],0))</f>
        <v>18.804580000000001</v>
      </c>
      <c r="AE23" s="3">
        <f>(Sig_Proteins[[#This Row],[LFQ intensity Dimer3A]]+Sig_Proteins[[#This Row],[LFQ intensity Dimer3B]])/2</f>
        <v>19.836885000000002</v>
      </c>
      <c r="AF23" s="3">
        <f>2^Sig_Proteins[[#This Row],[Dimer 3 hr LFQ intensity average]]</f>
        <v>936477.62538643018</v>
      </c>
      <c r="AG23" s="3">
        <f>INDEX(Protein_Group[LFQ intensity Dimer24A],MATCH(Sig_Proteins[[#This Row],[ORF number Mtb]], Protein_Group[ORF number Mtb],0))</f>
        <v>23.813330000000001</v>
      </c>
      <c r="AH23" s="3">
        <f>INDEX(Protein_Group[LFQ intensity Dimer24B],MATCH(Sig_Proteins[[#This Row],[ORF number Mtb]], Protein_Group[ORF number Mtb],0))</f>
        <v>19.705639999999999</v>
      </c>
      <c r="AI23" s="3">
        <f>(Sig_Proteins[[#This Row],[LFQ intensity Dimer24A]]+Sig_Proteins[[#This Row],[LFQ intensity Dimer24B]])/2</f>
        <v>21.759484999999998</v>
      </c>
      <c r="AJ23" s="3">
        <f>2^Sig_Proteins[[#This Row],[Dimer 24 hr LFQ intensity average]]</f>
        <v>3550239.6925001508</v>
      </c>
      <c r="AK23" s="3">
        <f>INDEX(Protein_Group[LFQ intensity Dimer48A],MATCH(Sig_Proteins[[#This Row],[ORF number Mtb]], Protein_Group[ORF number Mtb],0))</f>
        <v>19.679729999999999</v>
      </c>
      <c r="AL23" s="3">
        <f>INDEX(Protein_Group[LFQ intensity Dimer48B],MATCH(Sig_Proteins[[#This Row],[ORF number Mtb]], Protein_Group[ORF number Mtb],0))</f>
        <v>24.293900000000001</v>
      </c>
      <c r="AM23" s="3">
        <f>(Sig_Proteins[[#This Row],[LFQ intensity Dimer48A]]+Sig_Proteins[[#This Row],[LFQ intensity Dimer48B]])/2</f>
        <v>21.986815</v>
      </c>
      <c r="AN23" s="3">
        <f>2^Sig_Proteins[[#This Row],[Dimer 48 hr LFQ intensity average]]</f>
        <v>4156146.2752460637</v>
      </c>
      <c r="AO23" s="3">
        <f>INDEX(Protein_Group[Unique peptides],MATCH(Sig_Proteins[[#This Row],[ORF number Mtb]], Protein_Group[ORF number Mtb],0))</f>
        <v>9</v>
      </c>
      <c r="AP23" s="3">
        <f>INDEX(Protein_Group[Sequence coverage '[%']],MATCH(Sig_Proteins[[#This Row],[ORF number Mtb]], Protein_Group[ORF number Mtb],0))</f>
        <v>31.3</v>
      </c>
      <c r="AQ23" s="3">
        <f>INDEX(Protein_Group[Unique peptides Control3A],MATCH(Sig_Proteins[[#This Row],[ORF number Mtb]], Protein_Group[ORF number Mtb],0))</f>
        <v>3</v>
      </c>
      <c r="AR23" s="3">
        <f>INDEX(Protein_Group[Unique peptides Control3B],MATCH(Sig_Proteins[[#This Row],[ORF number Mtb]], Protein_Group[ORF number Mtb],0))</f>
        <v>2</v>
      </c>
      <c r="AS23" s="3">
        <f>INDEX(Protein_Group[Unique peptides Control24A],MATCH(Sig_Proteins[[#This Row],[ORF number Mtb]], Protein_Group[ORF number Mtb],0))</f>
        <v>2</v>
      </c>
      <c r="AT23" s="3">
        <f>INDEX(Protein_Group[Unique peptides Control24B],MATCH(Sig_Proteins[[#This Row],[ORF number Mtb]], Protein_Group[ORF number Mtb],0))</f>
        <v>4</v>
      </c>
      <c r="AU23" s="3">
        <f>INDEX(Protein_Group[Unique peptides Control48A],MATCH(Sig_Proteins[[#This Row],[ORF number Mtb]], Protein_Group[ORF number Mtb],0))</f>
        <v>4</v>
      </c>
      <c r="AV23" s="3">
        <f>INDEX(Protein_Group[Unique peptides Control48B],MATCH(Sig_Proteins[[#This Row],[ORF number Mtb]], Protein_Group[ORF number Mtb],0))</f>
        <v>1</v>
      </c>
      <c r="AW23" s="3">
        <f>INDEX(Protein_Group[Unique peptides Dimer3A],MATCH(Sig_Proteins[[#This Row],[ORF number Mtb]], Protein_Group[ORF number Mtb],0))</f>
        <v>1</v>
      </c>
      <c r="AX23" s="3">
        <f>INDEX(Protein_Group[Unique peptides Dimer3B],MATCH(Sig_Proteins[[#This Row],[ORF number Mtb]], Protein_Group[ORF number Mtb],0))</f>
        <v>2</v>
      </c>
      <c r="AY23" s="3">
        <f>INDEX(Protein_Group[Unique peptides Dimer24A],MATCH(Sig_Proteins[[#This Row],[ORF number Mtb]], Protein_Group[ORF number Mtb],0))</f>
        <v>2</v>
      </c>
      <c r="AZ23" s="3">
        <f>INDEX(Protein_Group[Unique peptides Dimer24B],MATCH(Sig_Proteins[[#This Row],[ORF number Mtb]], Protein_Group[ORF number Mtb],0))</f>
        <v>1</v>
      </c>
      <c r="BA23" s="3">
        <f>INDEX(Protein_Group[Unique peptides Dimer48A],MATCH(Sig_Proteins[[#This Row],[ORF number Mtb]], Protein_Group[ORF number Mtb],0))</f>
        <v>4</v>
      </c>
      <c r="BB23" s="3">
        <f>INDEX(Protein_Group[Unique peptides Dimer48B],MATCH(Sig_Proteins[[#This Row],[ORF number Mtb]], Protein_Group[ORF number Mtb],0))</f>
        <v>3</v>
      </c>
    </row>
    <row r="24" spans="1:54">
      <c r="A24" s="3"/>
      <c r="B24" s="3" t="s">
        <v>9</v>
      </c>
      <c r="C24" s="3" t="s">
        <v>9</v>
      </c>
      <c r="D24" s="3" t="s">
        <v>106</v>
      </c>
      <c r="E24" s="3" t="s">
        <v>105</v>
      </c>
      <c r="F24" s="3" t="s">
        <v>104</v>
      </c>
      <c r="G24" s="3" t="s">
        <v>103</v>
      </c>
      <c r="H24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Rv3161c</v>
      </c>
      <c r="I24" s="3" t="str">
        <f>INDEX(Protein_Group[functional category],MATCH(Sig_Proteins[[#This Row],[ORF number Mtb]], Protein_Group[ORF number Mtb],0))</f>
        <v>intermediary metabolism and respiration</v>
      </c>
      <c r="J24" s="3">
        <f>INDEX(Protein_Group[Mol. weight '[kDa']],MATCH(Sig_Proteins[[#This Row],[ORF number Mtb]], Protein_Group[ORF number Mtb],0))</f>
        <v>42.518000000000001</v>
      </c>
      <c r="K24" s="3">
        <f>Sig_Proteins[[#This Row],[2^(DImer 3hr LFQ intensity average)]]/Sig_Proteins[[#This Row],[2^(Control 3hr LFQ intensity average)]]</f>
        <v>5.1870705783613023</v>
      </c>
      <c r="L24" s="3">
        <f>Sig_Proteins[[#This Row],[2^(Control 3hr LFQ intensity average)]]/Sig_Proteins[[#This Row],[2^(DImer 3hr LFQ intensity average)]]</f>
        <v>0.1927870432632362</v>
      </c>
      <c r="M24" s="3">
        <f>Sig_Proteins[[#This Row],[2^(DImer 24hr LFQ intensity average)]]/Sig_Proteins[[#This Row],[2^(Control 24hr LFQ intensity average)]]</f>
        <v>13.953353588239283</v>
      </c>
      <c r="N24" s="3">
        <f>Sig_Proteins[[#This Row],[2^(Control 24hr LFQ intensity average)]]/Sig_Proteins[[#This Row],[2^(DImer 24hr LFQ intensity average)]]</f>
        <v>7.1667358938202461E-2</v>
      </c>
      <c r="O24" s="3">
        <f>Sig_Proteins[[#This Row],[2^(DImer 48hr LFQ intensity average)]]/Sig_Proteins[[#This Row],[2^(Control 48hr LFQ intensity average)]]</f>
        <v>31.447970272603495</v>
      </c>
      <c r="P24" s="3">
        <f>Sig_Proteins[[#This Row],[2^(Control 48hr LFQ intensity average)]]/Sig_Proteins[[#This Row],[2^(DImer 48hr LFQ intensity average)]]</f>
        <v>3.1798554607232292E-2</v>
      </c>
      <c r="Q24" s="3">
        <f>INDEX(Protein_Group[LFQ intensity Control3A],MATCH(Sig_Proteins[[#This Row],[ORF number Mtb]], Protein_Group[ORF number Mtb],0))</f>
        <v>23.86797</v>
      </c>
      <c r="R24" s="3">
        <f>INDEX(Protein_Group[LFQ intensity Control3B],MATCH(Sig_Proteins[[#This Row],[ORF number Mtb]], Protein_Group[ORF number Mtb],0))</f>
        <v>22.972010000000001</v>
      </c>
      <c r="S24" s="3">
        <f>(Sig_Proteins[[#This Row],[LFQ intensity Control3A]]+Sig_Proteins[[#This Row],[LFQ intensity Control3B]])/2</f>
        <v>23.419989999999999</v>
      </c>
      <c r="T24" s="3">
        <f>2^Sig_Proteins[[#This Row],[Control 3 hr LFQ intensity average]]</f>
        <v>11223271.995436193</v>
      </c>
      <c r="U24" s="3">
        <f>INDEX(Protein_Group[LFQ intensity Control24A],MATCH(Sig_Proteins[[#This Row],[ORF number Mtb]], Protein_Group[ORF number Mtb],0))</f>
        <v>23.61459</v>
      </c>
      <c r="V24" s="3">
        <f>INDEX(Protein_Group[LFQ intensity Control24B],MATCH(Sig_Proteins[[#This Row],[ORF number Mtb]], Protein_Group[ORF number Mtb],0))</f>
        <v>23.351109999999998</v>
      </c>
      <c r="W24" s="3">
        <f>(Sig_Proteins[[#This Row],[LFQ intensity Control24A]]+Sig_Proteins[[#This Row],[LFQ intensity Control24B]])/2</f>
        <v>23.482849999999999</v>
      </c>
      <c r="X24" s="3">
        <f>2^Sig_Proteins[[#This Row],[Control 24 hr LFQ intensity average]]</f>
        <v>11723093.631484263</v>
      </c>
      <c r="Y24" s="3">
        <f>INDEX(Protein_Group[LFQ intensity Control48A],MATCH(Sig_Proteins[[#This Row],[ORF number Mtb]], Protein_Group[ORF number Mtb],0))</f>
        <v>21.56718</v>
      </c>
      <c r="Z24" s="3">
        <f>INDEX(Protein_Group[LFQ intensity Control48B],MATCH(Sig_Proteins[[#This Row],[ORF number Mtb]], Protein_Group[ORF number Mtb],0))</f>
        <v>22.59037</v>
      </c>
      <c r="AA24" s="3">
        <f>(Sig_Proteins[[#This Row],[LFQ intensity Control48A]]+Sig_Proteins[[#This Row],[LFQ intensity Control48B]])/2</f>
        <v>22.078775</v>
      </c>
      <c r="AB24" s="3">
        <f>2^Sig_Proteins[[#This Row],[Control 48 hr LFQ intensity average]]</f>
        <v>4429692.1232450968</v>
      </c>
      <c r="AC24" s="3">
        <f>INDEX(Protein_Group[LFQ intensity Dimer3A],MATCH(Sig_Proteins[[#This Row],[ORF number Mtb]], Protein_Group[ORF number Mtb],0))</f>
        <v>24.636880000000001</v>
      </c>
      <c r="AD24" s="3">
        <f>INDEX(Protein_Group[LFQ intensity Dimer3B],MATCH(Sig_Proteins[[#This Row],[ORF number Mtb]], Protein_Group[ORF number Mtb],0))</f>
        <v>26.952940000000002</v>
      </c>
      <c r="AE24" s="3">
        <f>(Sig_Proteins[[#This Row],[LFQ intensity Dimer3A]]+Sig_Proteins[[#This Row],[LFQ intensity Dimer3B]])/2</f>
        <v>25.794910000000002</v>
      </c>
      <c r="AF24" s="3">
        <f>2^Sig_Proteins[[#This Row],[Dimer 3 hr LFQ intensity average]]</f>
        <v>58215903.960473426</v>
      </c>
      <c r="AG24" s="3">
        <f>INDEX(Protein_Group[LFQ intensity Dimer24A],MATCH(Sig_Proteins[[#This Row],[ORF number Mtb]], Protein_Group[ORF number Mtb],0))</f>
        <v>27.2562</v>
      </c>
      <c r="AH24" s="3">
        <f>INDEX(Protein_Group[LFQ intensity Dimer24B],MATCH(Sig_Proteins[[#This Row],[ORF number Mtb]], Protein_Group[ORF number Mtb],0))</f>
        <v>27.314579999999999</v>
      </c>
      <c r="AI24" s="3">
        <f>(Sig_Proteins[[#This Row],[LFQ intensity Dimer24A]]+Sig_Proteins[[#This Row],[LFQ intensity Dimer24B]])/2</f>
        <v>27.28539</v>
      </c>
      <c r="AJ24" s="3">
        <f>2^Sig_Proteins[[#This Row],[Dimer 24 hr LFQ intensity average]]</f>
        <v>163576470.58813602</v>
      </c>
      <c r="AK24" s="3">
        <f>INDEX(Protein_Group[LFQ intensity Dimer48A],MATCH(Sig_Proteins[[#This Row],[ORF number Mtb]], Protein_Group[ORF number Mtb],0))</f>
        <v>26.684719999999999</v>
      </c>
      <c r="AL24" s="3">
        <f>INDEX(Protein_Group[LFQ intensity Dimer48B],MATCH(Sig_Proteins[[#This Row],[ORF number Mtb]], Protein_Group[ORF number Mtb],0))</f>
        <v>27.422619999999998</v>
      </c>
      <c r="AM24" s="3">
        <f>(Sig_Proteins[[#This Row],[LFQ intensity Dimer48A]]+Sig_Proteins[[#This Row],[LFQ intensity Dimer48B]])/2</f>
        <v>27.053669999999997</v>
      </c>
      <c r="AN24" s="3">
        <f>2^Sig_Proteins[[#This Row],[Dimer 48 hr LFQ intensity average]]</f>
        <v>139304826.20859766</v>
      </c>
      <c r="AO24" s="3">
        <f>INDEX(Protein_Group[Unique peptides],MATCH(Sig_Proteins[[#This Row],[ORF number Mtb]], Protein_Group[ORF number Mtb],0))</f>
        <v>12</v>
      </c>
      <c r="AP24" s="3">
        <f>INDEX(Protein_Group[Sequence coverage '[%']],MATCH(Sig_Proteins[[#This Row],[ORF number Mtb]], Protein_Group[ORF number Mtb],0))</f>
        <v>45.8</v>
      </c>
      <c r="AQ24" s="3">
        <f>INDEX(Protein_Group[Unique peptides Control3A],MATCH(Sig_Proteins[[#This Row],[ORF number Mtb]], Protein_Group[ORF number Mtb],0))</f>
        <v>2</v>
      </c>
      <c r="AR24" s="3">
        <f>INDEX(Protein_Group[Unique peptides Control3B],MATCH(Sig_Proteins[[#This Row],[ORF number Mtb]], Protein_Group[ORF number Mtb],0))</f>
        <v>2</v>
      </c>
      <c r="AS24" s="3">
        <f>INDEX(Protein_Group[Unique peptides Control24A],MATCH(Sig_Proteins[[#This Row],[ORF number Mtb]], Protein_Group[ORF number Mtb],0))</f>
        <v>3</v>
      </c>
      <c r="AT24" s="3">
        <f>INDEX(Protein_Group[Unique peptides Control24B],MATCH(Sig_Proteins[[#This Row],[ORF number Mtb]], Protein_Group[ORF number Mtb],0))</f>
        <v>6</v>
      </c>
      <c r="AU24" s="3">
        <f>INDEX(Protein_Group[Unique peptides Control48A],MATCH(Sig_Proteins[[#This Row],[ORF number Mtb]], Protein_Group[ORF number Mtb],0))</f>
        <v>2</v>
      </c>
      <c r="AV24" s="3">
        <f>INDEX(Protein_Group[Unique peptides Control48B],MATCH(Sig_Proteins[[#This Row],[ORF number Mtb]], Protein_Group[ORF number Mtb],0))</f>
        <v>3</v>
      </c>
      <c r="AW24" s="3">
        <f>INDEX(Protein_Group[Unique peptides Dimer3A],MATCH(Sig_Proteins[[#This Row],[ORF number Mtb]], Protein_Group[ORF number Mtb],0))</f>
        <v>5</v>
      </c>
      <c r="AX24" s="3">
        <f>INDEX(Protein_Group[Unique peptides Dimer3B],MATCH(Sig_Proteins[[#This Row],[ORF number Mtb]], Protein_Group[ORF number Mtb],0))</f>
        <v>6</v>
      </c>
      <c r="AY24" s="3">
        <f>INDEX(Protein_Group[Unique peptides Dimer24A],MATCH(Sig_Proteins[[#This Row],[ORF number Mtb]], Protein_Group[ORF number Mtb],0))</f>
        <v>9</v>
      </c>
      <c r="AZ24" s="3">
        <f>INDEX(Protein_Group[Unique peptides Dimer24B],MATCH(Sig_Proteins[[#This Row],[ORF number Mtb]], Protein_Group[ORF number Mtb],0))</f>
        <v>7</v>
      </c>
      <c r="BA24" s="3">
        <f>INDEX(Protein_Group[Unique peptides Dimer48A],MATCH(Sig_Proteins[[#This Row],[ORF number Mtb]], Protein_Group[ORF number Mtb],0))</f>
        <v>11</v>
      </c>
      <c r="BB24" s="3">
        <f>INDEX(Protein_Group[Unique peptides Dimer48B],MATCH(Sig_Proteins[[#This Row],[ORF number Mtb]], Protein_Group[ORF number Mtb],0))</f>
        <v>10</v>
      </c>
    </row>
    <row r="25" spans="1:54">
      <c r="A25" s="3"/>
      <c r="B25" s="3" t="s">
        <v>9</v>
      </c>
      <c r="C25" s="3"/>
      <c r="D25" s="3" t="s">
        <v>109</v>
      </c>
      <c r="E25" s="3" t="s">
        <v>108</v>
      </c>
      <c r="F25" s="3" t="s">
        <v>110</v>
      </c>
      <c r="G25" s="3" t="s">
        <v>107</v>
      </c>
      <c r="H25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Rv0178</v>
      </c>
      <c r="I25" s="3" t="str">
        <f>INDEX(Protein_Group[functional category],MATCH(Sig_Proteins[[#This Row],[ORF number Mtb]], Protein_Group[ORF number Mtb],0))</f>
        <v>cell wall and cell processes</v>
      </c>
      <c r="J25" s="3">
        <f>INDEX(Protein_Group[Mol. weight '[kDa']],MATCH(Sig_Proteins[[#This Row],[ORF number Mtb]], Protein_Group[ORF number Mtb],0))</f>
        <v>25.911000000000001</v>
      </c>
      <c r="K25" s="3">
        <f>Sig_Proteins[[#This Row],[2^(DImer 3hr LFQ intensity average)]]/Sig_Proteins[[#This Row],[2^(Control 3hr LFQ intensity average)]]</f>
        <v>0.91322040460845677</v>
      </c>
      <c r="L25" s="3">
        <f>Sig_Proteins[[#This Row],[2^(Control 3hr LFQ intensity average)]]/Sig_Proteins[[#This Row],[2^(DImer 3hr LFQ intensity average)]]</f>
        <v>1.095025904977178</v>
      </c>
      <c r="M25" s="3">
        <f>Sig_Proteins[[#This Row],[2^(DImer 24hr LFQ intensity average)]]/Sig_Proteins[[#This Row],[2^(Control 24hr LFQ intensity average)]]</f>
        <v>17.167523103071911</v>
      </c>
      <c r="N25" s="3">
        <f>Sig_Proteins[[#This Row],[2^(Control 24hr LFQ intensity average)]]/Sig_Proteins[[#This Row],[2^(DImer 24hr LFQ intensity average)]]</f>
        <v>5.8249521145019613E-2</v>
      </c>
      <c r="O25" s="3">
        <f>Sig_Proteins[[#This Row],[2^(DImer 48hr LFQ intensity average)]]/Sig_Proteins[[#This Row],[2^(Control 48hr LFQ intensity average)]]</f>
        <v>0.18627552059214403</v>
      </c>
      <c r="P25" s="3">
        <f>Sig_Proteins[[#This Row],[2^(Control 48hr LFQ intensity average)]]/Sig_Proteins[[#This Row],[2^(DImer 48hr LFQ intensity average)]]</f>
        <v>5.3683919219290805</v>
      </c>
      <c r="Q25" s="3">
        <f>INDEX(Protein_Group[LFQ intensity Control3A],MATCH(Sig_Proteins[[#This Row],[ORF number Mtb]], Protein_Group[ORF number Mtb],0))</f>
        <v>18.834230000000002</v>
      </c>
      <c r="R25" s="3">
        <f>INDEX(Protein_Group[LFQ intensity Control3B],MATCH(Sig_Proteins[[#This Row],[ORF number Mtb]], Protein_Group[ORF number Mtb],0))</f>
        <v>19.120059999999999</v>
      </c>
      <c r="S25" s="3">
        <f>(Sig_Proteins[[#This Row],[LFQ intensity Control3A]]+Sig_Proteins[[#This Row],[LFQ intensity Control3B]])/2</f>
        <v>18.977145</v>
      </c>
      <c r="T25" s="3">
        <f>2^Sig_Proteins[[#This Row],[Control 3 hr LFQ intensity average]]</f>
        <v>516047.736007531</v>
      </c>
      <c r="U25" s="3">
        <f>INDEX(Protein_Group[LFQ intensity Control24A],MATCH(Sig_Proteins[[#This Row],[ORF number Mtb]], Protein_Group[ORF number Mtb],0))</f>
        <v>15.58948</v>
      </c>
      <c r="V25" s="3">
        <f>INDEX(Protein_Group[LFQ intensity Control24B],MATCH(Sig_Proteins[[#This Row],[ORF number Mtb]], Protein_Group[ORF number Mtb],0))</f>
        <v>14.82982</v>
      </c>
      <c r="W25" s="3">
        <f>(Sig_Proteins[[#This Row],[LFQ intensity Control24A]]+Sig_Proteins[[#This Row],[LFQ intensity Control24B]])/2</f>
        <v>15.20965</v>
      </c>
      <c r="X25" s="3">
        <f>2^Sig_Proteins[[#This Row],[Control 24 hr LFQ intensity average]]</f>
        <v>37893.164355995272</v>
      </c>
      <c r="Y25" s="3">
        <f>INDEX(Protein_Group[LFQ intensity Control48A],MATCH(Sig_Proteins[[#This Row],[ORF number Mtb]], Protein_Group[ORF number Mtb],0))</f>
        <v>19.743760000000002</v>
      </c>
      <c r="Z25" s="3">
        <f>INDEX(Protein_Group[LFQ intensity Control48B],MATCH(Sig_Proteins[[#This Row],[ORF number Mtb]], Protein_Group[ORF number Mtb],0))</f>
        <v>18.14283</v>
      </c>
      <c r="AA25" s="3">
        <f>(Sig_Proteins[[#This Row],[LFQ intensity Control48A]]+Sig_Proteins[[#This Row],[LFQ intensity Control48B]])/2</f>
        <v>18.943294999999999</v>
      </c>
      <c r="AB25" s="3">
        <f>2^Sig_Proteins[[#This Row],[Control 48 hr LFQ intensity average]]</f>
        <v>504080.6326960916</v>
      </c>
      <c r="AC25" s="3">
        <f>INDEX(Protein_Group[LFQ intensity Dimer3A],MATCH(Sig_Proteins[[#This Row],[ORF number Mtb]], Protein_Group[ORF number Mtb],0))</f>
        <v>18.319400000000002</v>
      </c>
      <c r="AD25" s="3">
        <f>INDEX(Protein_Group[LFQ intensity Dimer3B],MATCH(Sig_Proteins[[#This Row],[ORF number Mtb]], Protein_Group[ORF number Mtb],0))</f>
        <v>19.372959999999999</v>
      </c>
      <c r="AE25" s="3">
        <f>(Sig_Proteins[[#This Row],[LFQ intensity Dimer3A]]+Sig_Proteins[[#This Row],[LFQ intensity Dimer3B]])/2</f>
        <v>18.84618</v>
      </c>
      <c r="AF25" s="3">
        <f>2^Sig_Proteins[[#This Row],[Dimer 3 hr LFQ intensity average]]</f>
        <v>471265.32227407553</v>
      </c>
      <c r="AG25" s="3">
        <f>INDEX(Protein_Group[LFQ intensity Dimer24A],MATCH(Sig_Proteins[[#This Row],[ORF number Mtb]], Protein_Group[ORF number Mtb],0))</f>
        <v>18.873709999999999</v>
      </c>
      <c r="AH25" s="3">
        <f>INDEX(Protein_Group[LFQ intensity Dimer24B],MATCH(Sig_Proteins[[#This Row],[ORF number Mtb]], Protein_Group[ORF number Mtb],0))</f>
        <v>19.748809999999999</v>
      </c>
      <c r="AI25" s="3">
        <f>(Sig_Proteins[[#This Row],[LFQ intensity Dimer24A]]+Sig_Proteins[[#This Row],[LFQ intensity Dimer24B]])/2</f>
        <v>19.311259999999997</v>
      </c>
      <c r="AJ25" s="3">
        <f>2^Sig_Proteins[[#This Row],[Dimer 24 hr LFQ intensity average]]</f>
        <v>650531.77453004988</v>
      </c>
      <c r="AK25" s="3">
        <f>INDEX(Protein_Group[LFQ intensity Dimer48A],MATCH(Sig_Proteins[[#This Row],[ORF number Mtb]], Protein_Group[ORF number Mtb],0))</f>
        <v>13.943709999999999</v>
      </c>
      <c r="AL25" s="3">
        <f>INDEX(Protein_Group[LFQ intensity Dimer48B],MATCH(Sig_Proteins[[#This Row],[ORF number Mtb]], Protein_Group[ORF number Mtb],0))</f>
        <v>19.093900000000001</v>
      </c>
      <c r="AM25" s="3">
        <f>(Sig_Proteins[[#This Row],[LFQ intensity Dimer48A]]+Sig_Proteins[[#This Row],[LFQ intensity Dimer48B]])/2</f>
        <v>16.518805</v>
      </c>
      <c r="AN25" s="3">
        <f>2^Sig_Proteins[[#This Row],[Dimer 48 hr LFQ intensity average]]</f>
        <v>93897.882275881799</v>
      </c>
      <c r="AO25" s="3">
        <f>INDEX(Protein_Group[Unique peptides],MATCH(Sig_Proteins[[#This Row],[ORF number Mtb]], Protein_Group[ORF number Mtb],0))</f>
        <v>7</v>
      </c>
      <c r="AP25" s="3">
        <f>INDEX(Protein_Group[Sequence coverage '[%']],MATCH(Sig_Proteins[[#This Row],[ORF number Mtb]], Protein_Group[ORF number Mtb],0))</f>
        <v>38.1</v>
      </c>
      <c r="AQ25" s="3">
        <f>INDEX(Protein_Group[Unique peptides Control3A],MATCH(Sig_Proteins[[#This Row],[ORF number Mtb]], Protein_Group[ORF number Mtb],0))</f>
        <v>0</v>
      </c>
      <c r="AR25" s="3">
        <f>INDEX(Protein_Group[Unique peptides Control3B],MATCH(Sig_Proteins[[#This Row],[ORF number Mtb]], Protein_Group[ORF number Mtb],0))</f>
        <v>0</v>
      </c>
      <c r="AS25" s="3">
        <f>INDEX(Protein_Group[Unique peptides Control24A],MATCH(Sig_Proteins[[#This Row],[ORF number Mtb]], Protein_Group[ORF number Mtb],0))</f>
        <v>4</v>
      </c>
      <c r="AT25" s="3">
        <f>INDEX(Protein_Group[Unique peptides Control24B],MATCH(Sig_Proteins[[#This Row],[ORF number Mtb]], Protein_Group[ORF number Mtb],0))</f>
        <v>2</v>
      </c>
      <c r="AU25" s="3">
        <f>INDEX(Protein_Group[Unique peptides Control48A],MATCH(Sig_Proteins[[#This Row],[ORF number Mtb]], Protein_Group[ORF number Mtb],0))</f>
        <v>7</v>
      </c>
      <c r="AV25" s="3">
        <f>INDEX(Protein_Group[Unique peptides Control48B],MATCH(Sig_Proteins[[#This Row],[ORF number Mtb]], Protein_Group[ORF number Mtb],0))</f>
        <v>0</v>
      </c>
      <c r="AW25" s="3">
        <f>INDEX(Protein_Group[Unique peptides Dimer3A],MATCH(Sig_Proteins[[#This Row],[ORF number Mtb]], Protein_Group[ORF number Mtb],0))</f>
        <v>0</v>
      </c>
      <c r="AX25" s="3">
        <f>INDEX(Protein_Group[Unique peptides Dimer3B],MATCH(Sig_Proteins[[#This Row],[ORF number Mtb]], Protein_Group[ORF number Mtb],0))</f>
        <v>1</v>
      </c>
      <c r="AY25" s="3">
        <f>INDEX(Protein_Group[Unique peptides Dimer24A],MATCH(Sig_Proteins[[#This Row],[ORF number Mtb]], Protein_Group[ORF number Mtb],0))</f>
        <v>0</v>
      </c>
      <c r="AZ25" s="3">
        <f>INDEX(Protein_Group[Unique peptides Dimer24B],MATCH(Sig_Proteins[[#This Row],[ORF number Mtb]], Protein_Group[ORF number Mtb],0))</f>
        <v>0</v>
      </c>
      <c r="BA25" s="3">
        <f>INDEX(Protein_Group[Unique peptides Dimer48A],MATCH(Sig_Proteins[[#This Row],[ORF number Mtb]], Protein_Group[ORF number Mtb],0))</f>
        <v>2</v>
      </c>
      <c r="BB25" s="3">
        <f>INDEX(Protein_Group[Unique peptides Dimer48B],MATCH(Sig_Proteins[[#This Row],[ORF number Mtb]], Protein_Group[ORF number Mtb],0))</f>
        <v>1</v>
      </c>
    </row>
    <row r="26" spans="1:54">
      <c r="A26" s="3"/>
      <c r="B26" s="3" t="s">
        <v>9</v>
      </c>
      <c r="C26" s="3"/>
      <c r="D26" s="3" t="s">
        <v>111</v>
      </c>
      <c r="E26" s="3" t="s">
        <v>113</v>
      </c>
      <c r="F26" s="3" t="s">
        <v>114</v>
      </c>
      <c r="G26" s="3" t="s">
        <v>112</v>
      </c>
      <c r="H26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Rv1083</v>
      </c>
      <c r="I26" s="3" t="str">
        <f>INDEX(Protein_Group[functional category],MATCH(Sig_Proteins[[#This Row],[ORF number Mtb]], Protein_Group[ORF number Mtb],0))</f>
        <v>Conserved hypotheticals</v>
      </c>
      <c r="J26" s="3">
        <f>INDEX(Protein_Group[Mol. weight '[kDa']],MATCH(Sig_Proteins[[#This Row],[ORF number Mtb]], Protein_Group[ORF number Mtb],0))</f>
        <v>9.2955000000000005</v>
      </c>
      <c r="K26" s="3">
        <f>Sig_Proteins[[#This Row],[2^(DImer 3hr LFQ intensity average)]]/Sig_Proteins[[#This Row],[2^(Control 3hr LFQ intensity average)]]</f>
        <v>4.8815185049550909</v>
      </c>
      <c r="L26" s="3">
        <f>Sig_Proteins[[#This Row],[2^(Control 3hr LFQ intensity average)]]/Sig_Proteins[[#This Row],[2^(DImer 3hr LFQ intensity average)]]</f>
        <v>0.20485428847292669</v>
      </c>
      <c r="M26" s="3">
        <f>Sig_Proteins[[#This Row],[2^(DImer 24hr LFQ intensity average)]]/Sig_Proteins[[#This Row],[2^(Control 24hr LFQ intensity average)]]</f>
        <v>14.74547099382476</v>
      </c>
      <c r="N26" s="3">
        <f>Sig_Proteins[[#This Row],[2^(Control 24hr LFQ intensity average)]]/Sig_Proteins[[#This Row],[2^(DImer 24hr LFQ intensity average)]]</f>
        <v>6.7817433598342775E-2</v>
      </c>
      <c r="O26" s="3">
        <f>Sig_Proteins[[#This Row],[2^(DImer 48hr LFQ intensity average)]]/Sig_Proteins[[#This Row],[2^(Control 48hr LFQ intensity average)]]</f>
        <v>0.49009216908206038</v>
      </c>
      <c r="P26" s="3">
        <f>Sig_Proteins[[#This Row],[2^(Control 48hr LFQ intensity average)]]/Sig_Proteins[[#This Row],[2^(DImer 48hr LFQ intensity average)]]</f>
        <v>2.0404325208317324</v>
      </c>
      <c r="Q26" s="3">
        <f>INDEX(Protein_Group[LFQ intensity Control3A],MATCH(Sig_Proteins[[#This Row],[ORF number Mtb]], Protein_Group[ORF number Mtb],0))</f>
        <v>16.04795</v>
      </c>
      <c r="R26" s="3">
        <f>INDEX(Protein_Group[LFQ intensity Control3B],MATCH(Sig_Proteins[[#This Row],[ORF number Mtb]], Protein_Group[ORF number Mtb],0))</f>
        <v>18.628969999999999</v>
      </c>
      <c r="S26" s="3">
        <f>(Sig_Proteins[[#This Row],[LFQ intensity Control3A]]+Sig_Proteins[[#This Row],[LFQ intensity Control3B]])/2</f>
        <v>17.338459999999998</v>
      </c>
      <c r="T26" s="3">
        <f>2^Sig_Proteins[[#This Row],[Control 3 hr LFQ intensity average]]</f>
        <v>165728.24776814735</v>
      </c>
      <c r="U26" s="3">
        <f>INDEX(Protein_Group[LFQ intensity Control24A],MATCH(Sig_Proteins[[#This Row],[ORF number Mtb]], Protein_Group[ORF number Mtb],0))</f>
        <v>15.595000000000001</v>
      </c>
      <c r="V26" s="3">
        <f>INDEX(Protein_Group[LFQ intensity Control24B],MATCH(Sig_Proteins[[#This Row],[ORF number Mtb]], Protein_Group[ORF number Mtb],0))</f>
        <v>14.67088</v>
      </c>
      <c r="W26" s="3">
        <f>(Sig_Proteins[[#This Row],[LFQ intensity Control24A]]+Sig_Proteins[[#This Row],[LFQ intensity Control24B]])/2</f>
        <v>15.132940000000001</v>
      </c>
      <c r="X26" s="3">
        <f>2^Sig_Proteins[[#This Row],[Control 24 hr LFQ intensity average]]</f>
        <v>35930.963457013182</v>
      </c>
      <c r="Y26" s="3">
        <f>INDEX(Protein_Group[LFQ intensity Control48A],MATCH(Sig_Proteins[[#This Row],[ORF number Mtb]], Protein_Group[ORF number Mtb],0))</f>
        <v>19.85942</v>
      </c>
      <c r="Z26" s="3">
        <f>INDEX(Protein_Group[LFQ intensity Control48B],MATCH(Sig_Proteins[[#This Row],[ORF number Mtb]], Protein_Group[ORF number Mtb],0))</f>
        <v>14.929029999999999</v>
      </c>
      <c r="AA26" s="3">
        <f>(Sig_Proteins[[#This Row],[LFQ intensity Control48A]]+Sig_Proteins[[#This Row],[LFQ intensity Control48B]])/2</f>
        <v>17.394224999999999</v>
      </c>
      <c r="AB26" s="3">
        <f>2^Sig_Proteins[[#This Row],[Control 48 hr LFQ intensity average]]</f>
        <v>172259.61662410863</v>
      </c>
      <c r="AC26" s="3">
        <f>INDEX(Protein_Group[LFQ intensity Dimer3A],MATCH(Sig_Proteins[[#This Row],[ORF number Mtb]], Protein_Group[ORF number Mtb],0))</f>
        <v>20.64133</v>
      </c>
      <c r="AD26" s="3">
        <f>INDEX(Protein_Group[LFQ intensity Dimer3B],MATCH(Sig_Proteins[[#This Row],[ORF number Mtb]], Protein_Group[ORF number Mtb],0))</f>
        <v>18.610250000000001</v>
      </c>
      <c r="AE26" s="3">
        <f>(Sig_Proteins[[#This Row],[LFQ intensity Dimer3A]]+Sig_Proteins[[#This Row],[LFQ intensity Dimer3B]])/2</f>
        <v>19.625790000000002</v>
      </c>
      <c r="AF26" s="3">
        <f>2^Sig_Proteins[[#This Row],[Dimer 3 hr LFQ intensity average]]</f>
        <v>809005.5082739935</v>
      </c>
      <c r="AG26" s="3">
        <f>INDEX(Protein_Group[LFQ intensity Dimer24A],MATCH(Sig_Proteins[[#This Row],[ORF number Mtb]], Protein_Group[ORF number Mtb],0))</f>
        <v>19.68357</v>
      </c>
      <c r="AH26" s="3">
        <f>INDEX(Protein_Group[LFQ intensity Dimer24B],MATCH(Sig_Proteins[[#This Row],[ORF number Mtb]], Protein_Group[ORF number Mtb],0))</f>
        <v>18.346710000000002</v>
      </c>
      <c r="AI26" s="3">
        <f>(Sig_Proteins[[#This Row],[LFQ intensity Dimer24A]]+Sig_Proteins[[#This Row],[LFQ intensity Dimer24B]])/2</f>
        <v>19.015140000000002</v>
      </c>
      <c r="AJ26" s="3">
        <f>2^Sig_Proteins[[#This Row],[Dimer 24 hr LFQ intensity average]]</f>
        <v>529818.9794355653</v>
      </c>
      <c r="AK26" s="3">
        <f>INDEX(Protein_Group[LFQ intensity Dimer48A],MATCH(Sig_Proteins[[#This Row],[ORF number Mtb]], Protein_Group[ORF number Mtb],0))</f>
        <v>14.5312</v>
      </c>
      <c r="AL26" s="3">
        <f>INDEX(Protein_Group[LFQ intensity Dimer48B],MATCH(Sig_Proteins[[#This Row],[ORF number Mtb]], Protein_Group[ORF number Mtb],0))</f>
        <v>18.1995</v>
      </c>
      <c r="AM26" s="3">
        <f>(Sig_Proteins[[#This Row],[LFQ intensity Dimer48A]]+Sig_Proteins[[#This Row],[LFQ intensity Dimer48B]])/2</f>
        <v>16.365349999999999</v>
      </c>
      <c r="AN26" s="3">
        <f>2^Sig_Proteins[[#This Row],[Dimer 48 hr LFQ intensity average]]</f>
        <v>84423.089156553542</v>
      </c>
      <c r="AO26" s="3">
        <f>INDEX(Protein_Group[Unique peptides],MATCH(Sig_Proteins[[#This Row],[ORF number Mtb]], Protein_Group[ORF number Mtb],0))</f>
        <v>3</v>
      </c>
      <c r="AP26" s="3">
        <f>INDEX(Protein_Group[Sequence coverage '[%']],MATCH(Sig_Proteins[[#This Row],[ORF number Mtb]], Protein_Group[ORF number Mtb],0))</f>
        <v>37.5</v>
      </c>
      <c r="AQ26" s="3">
        <f>INDEX(Protein_Group[Unique peptides Control3A],MATCH(Sig_Proteins[[#This Row],[ORF number Mtb]], Protein_Group[ORF number Mtb],0))</f>
        <v>1</v>
      </c>
      <c r="AR26" s="3">
        <f>INDEX(Protein_Group[Unique peptides Control3B],MATCH(Sig_Proteins[[#This Row],[ORF number Mtb]], Protein_Group[ORF number Mtb],0))</f>
        <v>0</v>
      </c>
      <c r="AS26" s="3">
        <f>INDEX(Protein_Group[Unique peptides Control24A],MATCH(Sig_Proteins[[#This Row],[ORF number Mtb]], Protein_Group[ORF number Mtb],0))</f>
        <v>2</v>
      </c>
      <c r="AT26" s="3">
        <f>INDEX(Protein_Group[Unique peptides Control24B],MATCH(Sig_Proteins[[#This Row],[ORF number Mtb]], Protein_Group[ORF number Mtb],0))</f>
        <v>3</v>
      </c>
      <c r="AU26" s="3">
        <f>INDEX(Protein_Group[Unique peptides Control48A],MATCH(Sig_Proteins[[#This Row],[ORF number Mtb]], Protein_Group[ORF number Mtb],0))</f>
        <v>3</v>
      </c>
      <c r="AV26" s="3">
        <f>INDEX(Protein_Group[Unique peptides Control48B],MATCH(Sig_Proteins[[#This Row],[ORF number Mtb]], Protein_Group[ORF number Mtb],0))</f>
        <v>2</v>
      </c>
      <c r="AW26" s="3">
        <f>INDEX(Protein_Group[Unique peptides Dimer3A],MATCH(Sig_Proteins[[#This Row],[ORF number Mtb]], Protein_Group[ORF number Mtb],0))</f>
        <v>0</v>
      </c>
      <c r="AX26" s="3">
        <f>INDEX(Protein_Group[Unique peptides Dimer3B],MATCH(Sig_Proteins[[#This Row],[ORF number Mtb]], Protein_Group[ORF number Mtb],0))</f>
        <v>0</v>
      </c>
      <c r="AY26" s="3">
        <f>INDEX(Protein_Group[Unique peptides Dimer24A],MATCH(Sig_Proteins[[#This Row],[ORF number Mtb]], Protein_Group[ORF number Mtb],0))</f>
        <v>0</v>
      </c>
      <c r="AZ26" s="3">
        <f>INDEX(Protein_Group[Unique peptides Dimer24B],MATCH(Sig_Proteins[[#This Row],[ORF number Mtb]], Protein_Group[ORF number Mtb],0))</f>
        <v>0</v>
      </c>
      <c r="BA26" s="3">
        <f>INDEX(Protein_Group[Unique peptides Dimer48A],MATCH(Sig_Proteins[[#This Row],[ORF number Mtb]], Protein_Group[ORF number Mtb],0))</f>
        <v>2</v>
      </c>
      <c r="BB26" s="3">
        <f>INDEX(Protein_Group[Unique peptides Dimer48B],MATCH(Sig_Proteins[[#This Row],[ORF number Mtb]], Protein_Group[ORF number Mtb],0))</f>
        <v>0</v>
      </c>
    </row>
    <row r="27" spans="1:54">
      <c r="A27" s="3"/>
      <c r="B27" s="3" t="s">
        <v>9</v>
      </c>
      <c r="C27" s="3"/>
      <c r="D27" s="3" t="s">
        <v>117</v>
      </c>
      <c r="E27" s="3" t="s">
        <v>116</v>
      </c>
      <c r="F27" s="3" t="s">
        <v>118</v>
      </c>
      <c r="G27" s="3" t="s">
        <v>115</v>
      </c>
      <c r="H27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Rv0441c</v>
      </c>
      <c r="I27" s="3" t="str">
        <f>INDEX(Protein_Group[functional category],MATCH(Sig_Proteins[[#This Row],[ORF number Mtb]], Protein_Group[ORF number Mtb],0))</f>
        <v>Conserved hypotheticals</v>
      </c>
      <c r="J27" s="3">
        <f>INDEX(Protein_Group[Mol. weight '[kDa']],MATCH(Sig_Proteins[[#This Row],[ORF number Mtb]], Protein_Group[ORF number Mtb],0))</f>
        <v>15.036</v>
      </c>
      <c r="K27" s="3">
        <f>Sig_Proteins[[#This Row],[2^(DImer 3hr LFQ intensity average)]]/Sig_Proteins[[#This Row],[2^(Control 3hr LFQ intensity average)]]</f>
        <v>1.6054024450908666</v>
      </c>
      <c r="L27" s="3">
        <f>Sig_Proteins[[#This Row],[2^(Control 3hr LFQ intensity average)]]/Sig_Proteins[[#This Row],[2^(DImer 3hr LFQ intensity average)]]</f>
        <v>0.62289677149669442</v>
      </c>
      <c r="M27" s="3">
        <f>Sig_Proteins[[#This Row],[2^(DImer 24hr LFQ intensity average)]]/Sig_Proteins[[#This Row],[2^(Control 24hr LFQ intensity average)]]</f>
        <v>15.817064842445415</v>
      </c>
      <c r="N27" s="3">
        <f>Sig_Proteins[[#This Row],[2^(Control 24hr LFQ intensity average)]]/Sig_Proteins[[#This Row],[2^(DImer 24hr LFQ intensity average)]]</f>
        <v>6.3222855185905272E-2</v>
      </c>
      <c r="O27" s="3">
        <f>Sig_Proteins[[#This Row],[2^(DImer 48hr LFQ intensity average)]]/Sig_Proteins[[#This Row],[2^(Control 48hr LFQ intensity average)]]</f>
        <v>0.21327178194591886</v>
      </c>
      <c r="P27" s="3">
        <f>Sig_Proteins[[#This Row],[2^(Control 48hr LFQ intensity average)]]/Sig_Proteins[[#This Row],[2^(DImer 48hr LFQ intensity average)]]</f>
        <v>4.6888528378010106</v>
      </c>
      <c r="Q27" s="3">
        <f>INDEX(Protein_Group[LFQ intensity Control3A],MATCH(Sig_Proteins[[#This Row],[ORF number Mtb]], Protein_Group[ORF number Mtb],0))</f>
        <v>17.896419999999999</v>
      </c>
      <c r="R27" s="3">
        <f>INDEX(Protein_Group[LFQ intensity Control3B],MATCH(Sig_Proteins[[#This Row],[ORF number Mtb]], Protein_Group[ORF number Mtb],0))</f>
        <v>18.482780000000002</v>
      </c>
      <c r="S27" s="3">
        <f>(Sig_Proteins[[#This Row],[LFQ intensity Control3A]]+Sig_Proteins[[#This Row],[LFQ intensity Control3B]])/2</f>
        <v>18.189599999999999</v>
      </c>
      <c r="T27" s="3">
        <f>2^Sig_Proteins[[#This Row],[Control 3 hr LFQ intensity average]]</f>
        <v>298961.46232271276</v>
      </c>
      <c r="U27" s="3">
        <f>INDEX(Protein_Group[LFQ intensity Control24A],MATCH(Sig_Proteins[[#This Row],[ORF number Mtb]], Protein_Group[ORF number Mtb],0))</f>
        <v>18.663409999999999</v>
      </c>
      <c r="V27" s="3">
        <f>INDEX(Protein_Group[LFQ intensity Control24B],MATCH(Sig_Proteins[[#This Row],[ORF number Mtb]], Protein_Group[ORF number Mtb],0))</f>
        <v>18.162120000000002</v>
      </c>
      <c r="W27" s="3">
        <f>(Sig_Proteins[[#This Row],[LFQ intensity Control24A]]+Sig_Proteins[[#This Row],[LFQ intensity Control24B]])/2</f>
        <v>18.412765</v>
      </c>
      <c r="X27" s="3">
        <f>2^Sig_Proteins[[#This Row],[Control 24 hr LFQ intensity average]]</f>
        <v>348975.20264351874</v>
      </c>
      <c r="Y27" s="3">
        <f>INDEX(Protein_Group[LFQ intensity Control48A],MATCH(Sig_Proteins[[#This Row],[ORF number Mtb]], Protein_Group[ORF number Mtb],0))</f>
        <v>18.311229999999998</v>
      </c>
      <c r="Z27" s="3">
        <f>INDEX(Protein_Group[LFQ intensity Control48B],MATCH(Sig_Proteins[[#This Row],[ORF number Mtb]], Protein_Group[ORF number Mtb],0))</f>
        <v>22.945</v>
      </c>
      <c r="AA27" s="3">
        <f>(Sig_Proteins[[#This Row],[LFQ intensity Control48A]]+Sig_Proteins[[#This Row],[LFQ intensity Control48B]])/2</f>
        <v>20.628115000000001</v>
      </c>
      <c r="AB27" s="3">
        <f>2^Sig_Proteins[[#This Row],[Control 48 hr LFQ intensity average]]</f>
        <v>1620620.6522599347</v>
      </c>
      <c r="AC27" s="3">
        <f>INDEX(Protein_Group[LFQ intensity Dimer3A],MATCH(Sig_Proteins[[#This Row],[ORF number Mtb]], Protein_Group[ORF number Mtb],0))</f>
        <v>19.309819999999998</v>
      </c>
      <c r="AD27" s="3">
        <f>INDEX(Protein_Group[LFQ intensity Dimer3B],MATCH(Sig_Proteins[[#This Row],[ORF number Mtb]], Protein_Group[ORF number Mtb],0))</f>
        <v>18.43525</v>
      </c>
      <c r="AE27" s="3">
        <f>(Sig_Proteins[[#This Row],[LFQ intensity Dimer3A]]+Sig_Proteins[[#This Row],[LFQ intensity Dimer3B]])/2</f>
        <v>18.872534999999999</v>
      </c>
      <c r="AF27" s="3">
        <f>2^Sig_Proteins[[#This Row],[Dimer 3 hr LFQ intensity average]]</f>
        <v>479953.46260082407</v>
      </c>
      <c r="AG27" s="3">
        <f>INDEX(Protein_Group[LFQ intensity Dimer24A],MATCH(Sig_Proteins[[#This Row],[ORF number Mtb]], Protein_Group[ORF number Mtb],0))</f>
        <v>22.272790000000001</v>
      </c>
      <c r="AH27" s="3">
        <f>INDEX(Protein_Group[LFQ intensity Dimer24B],MATCH(Sig_Proteins[[#This Row],[ORF number Mtb]], Protein_Group[ORF number Mtb],0))</f>
        <v>22.519559999999998</v>
      </c>
      <c r="AI27" s="3">
        <f>(Sig_Proteins[[#This Row],[LFQ intensity Dimer24A]]+Sig_Proteins[[#This Row],[LFQ intensity Dimer24B]])/2</f>
        <v>22.396174999999999</v>
      </c>
      <c r="AJ27" s="3">
        <f>2^Sig_Proteins[[#This Row],[Dimer 24 hr LFQ intensity average]]</f>
        <v>5519763.4086180646</v>
      </c>
      <c r="AK27" s="3">
        <f>INDEX(Protein_Group[LFQ intensity Dimer48A],MATCH(Sig_Proteins[[#This Row],[ORF number Mtb]], Protein_Group[ORF number Mtb],0))</f>
        <v>17.227209999999999</v>
      </c>
      <c r="AL27" s="3">
        <f>INDEX(Protein_Group[LFQ intensity Dimer48B],MATCH(Sig_Proteins[[#This Row],[ORF number Mtb]], Protein_Group[ORF number Mtb],0))</f>
        <v>19.570550000000001</v>
      </c>
      <c r="AM27" s="3">
        <f>(Sig_Proteins[[#This Row],[LFQ intensity Dimer48A]]+Sig_Proteins[[#This Row],[LFQ intensity Dimer48B]])/2</f>
        <v>18.398879999999998</v>
      </c>
      <c r="AN27" s="3">
        <f>2^Sig_Proteins[[#This Row],[Dimer 48 hr LFQ intensity average]]</f>
        <v>345632.65436583362</v>
      </c>
      <c r="AO27" s="3">
        <f>INDEX(Protein_Group[Unique peptides],MATCH(Sig_Proteins[[#This Row],[ORF number Mtb]], Protein_Group[ORF number Mtb],0))</f>
        <v>2</v>
      </c>
      <c r="AP27" s="3">
        <f>INDEX(Protein_Group[Sequence coverage '[%']],MATCH(Sig_Proteins[[#This Row],[ORF number Mtb]], Protein_Group[ORF number Mtb],0))</f>
        <v>22.5</v>
      </c>
      <c r="AQ27" s="3">
        <f>INDEX(Protein_Group[Unique peptides Control3A],MATCH(Sig_Proteins[[#This Row],[ORF number Mtb]], Protein_Group[ORF number Mtb],0))</f>
        <v>1</v>
      </c>
      <c r="AR27" s="3">
        <f>INDEX(Protein_Group[Unique peptides Control3B],MATCH(Sig_Proteins[[#This Row],[ORF number Mtb]], Protein_Group[ORF number Mtb],0))</f>
        <v>1</v>
      </c>
      <c r="AS27" s="3">
        <f>INDEX(Protein_Group[Unique peptides Control24A],MATCH(Sig_Proteins[[#This Row],[ORF number Mtb]], Protein_Group[ORF number Mtb],0))</f>
        <v>1</v>
      </c>
      <c r="AT27" s="3">
        <f>INDEX(Protein_Group[Unique peptides Control24B],MATCH(Sig_Proteins[[#This Row],[ORF number Mtb]], Protein_Group[ORF number Mtb],0))</f>
        <v>1</v>
      </c>
      <c r="AU27" s="3">
        <f>INDEX(Protein_Group[Unique peptides Control48A],MATCH(Sig_Proteins[[#This Row],[ORF number Mtb]], Protein_Group[ORF number Mtb],0))</f>
        <v>1</v>
      </c>
      <c r="AV27" s="3">
        <f>INDEX(Protein_Group[Unique peptides Control48B],MATCH(Sig_Proteins[[#This Row],[ORF number Mtb]], Protein_Group[ORF number Mtb],0))</f>
        <v>1</v>
      </c>
      <c r="AW27" s="3">
        <f>INDEX(Protein_Group[Unique peptides Dimer3A],MATCH(Sig_Proteins[[#This Row],[ORF number Mtb]], Protein_Group[ORF number Mtb],0))</f>
        <v>1</v>
      </c>
      <c r="AX27" s="3">
        <f>INDEX(Protein_Group[Unique peptides Dimer3B],MATCH(Sig_Proteins[[#This Row],[ORF number Mtb]], Protein_Group[ORF number Mtb],0))</f>
        <v>1</v>
      </c>
      <c r="AY27" s="3">
        <f>INDEX(Protein_Group[Unique peptides Dimer24A],MATCH(Sig_Proteins[[#This Row],[ORF number Mtb]], Protein_Group[ORF number Mtb],0))</f>
        <v>1</v>
      </c>
      <c r="AZ27" s="3">
        <f>INDEX(Protein_Group[Unique peptides Dimer24B],MATCH(Sig_Proteins[[#This Row],[ORF number Mtb]], Protein_Group[ORF number Mtb],0))</f>
        <v>1</v>
      </c>
      <c r="BA27" s="3">
        <f>INDEX(Protein_Group[Unique peptides Dimer48A],MATCH(Sig_Proteins[[#This Row],[ORF number Mtb]], Protein_Group[ORF number Mtb],0))</f>
        <v>1</v>
      </c>
      <c r="BB27" s="3">
        <f>INDEX(Protein_Group[Unique peptides Dimer48B],MATCH(Sig_Proteins[[#This Row],[ORF number Mtb]], Protein_Group[ORF number Mtb],0))</f>
        <v>1</v>
      </c>
    </row>
    <row r="28" spans="1:54">
      <c r="A28" s="3"/>
      <c r="B28" s="3" t="s">
        <v>9</v>
      </c>
      <c r="C28" s="3"/>
      <c r="D28" s="3" t="s">
        <v>121</v>
      </c>
      <c r="E28" s="3" t="s">
        <v>122</v>
      </c>
      <c r="F28" s="3" t="s">
        <v>119</v>
      </c>
      <c r="G28" s="3" t="s">
        <v>120</v>
      </c>
      <c r="H28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Rv0726c</v>
      </c>
      <c r="I28" s="3" t="str">
        <f>INDEX(Protein_Group[functional category],MATCH(Sig_Proteins[[#This Row],[ORF number Mtb]], Protein_Group[ORF number Mtb],0))</f>
        <v>lipid metabolism</v>
      </c>
      <c r="J28" s="3">
        <f>INDEX(Protein_Group[Mol. weight '[kDa']],MATCH(Sig_Proteins[[#This Row],[ORF number Mtb]], Protein_Group[ORF number Mtb],0))</f>
        <v>40.875</v>
      </c>
      <c r="K28" s="3">
        <f>Sig_Proteins[[#This Row],[2^(DImer 3hr LFQ intensity average)]]/Sig_Proteins[[#This Row],[2^(Control 3hr LFQ intensity average)]]</f>
        <v>3.319831457209887</v>
      </c>
      <c r="L28" s="3">
        <f>Sig_Proteins[[#This Row],[2^(Control 3hr LFQ intensity average)]]/Sig_Proteins[[#This Row],[2^(DImer 3hr LFQ intensity average)]]</f>
        <v>0.30122011098733248</v>
      </c>
      <c r="M28" s="3">
        <f>Sig_Proteins[[#This Row],[2^(DImer 24hr LFQ intensity average)]]/Sig_Proteins[[#This Row],[2^(Control 24hr LFQ intensity average)]]</f>
        <v>12.521408923360593</v>
      </c>
      <c r="N28" s="3">
        <f>Sig_Proteins[[#This Row],[2^(Control 24hr LFQ intensity average)]]/Sig_Proteins[[#This Row],[2^(DImer 24hr LFQ intensity average)]]</f>
        <v>7.9863217160358685E-2</v>
      </c>
      <c r="O28" s="3">
        <f>Sig_Proteins[[#This Row],[2^(DImer 48hr LFQ intensity average)]]/Sig_Proteins[[#This Row],[2^(Control 48hr LFQ intensity average)]]</f>
        <v>1.132526650483167</v>
      </c>
      <c r="P28" s="3">
        <f>Sig_Proteins[[#This Row],[2^(Control 48hr LFQ intensity average)]]/Sig_Proteins[[#This Row],[2^(DImer 48hr LFQ intensity average)]]</f>
        <v>0.88298142880202646</v>
      </c>
      <c r="Q28" s="3">
        <f>INDEX(Protein_Group[LFQ intensity Control3A],MATCH(Sig_Proteins[[#This Row],[ORF number Mtb]], Protein_Group[ORF number Mtb],0))</f>
        <v>19.086870000000001</v>
      </c>
      <c r="R28" s="3">
        <f>INDEX(Protein_Group[LFQ intensity Control3B],MATCH(Sig_Proteins[[#This Row],[ORF number Mtb]], Protein_Group[ORF number Mtb],0))</f>
        <v>22.292269999999998</v>
      </c>
      <c r="S28" s="3">
        <f>(Sig_Proteins[[#This Row],[LFQ intensity Control3A]]+Sig_Proteins[[#This Row],[LFQ intensity Control3B]])/2</f>
        <v>20.68957</v>
      </c>
      <c r="T28" s="3">
        <f>2^Sig_Proteins[[#This Row],[Control 3 hr LFQ intensity average]]</f>
        <v>1691146.2518113682</v>
      </c>
      <c r="U28" s="3">
        <f>INDEX(Protein_Group[LFQ intensity Control24A],MATCH(Sig_Proteins[[#This Row],[ORF number Mtb]], Protein_Group[ORF number Mtb],0))</f>
        <v>17.675850000000001</v>
      </c>
      <c r="V28" s="3">
        <f>INDEX(Protein_Group[LFQ intensity Control24B],MATCH(Sig_Proteins[[#This Row],[ORF number Mtb]], Protein_Group[ORF number Mtb],0))</f>
        <v>19.14104</v>
      </c>
      <c r="W28" s="3">
        <f>(Sig_Proteins[[#This Row],[LFQ intensity Control24A]]+Sig_Proteins[[#This Row],[LFQ intensity Control24B]])/2</f>
        <v>18.408445</v>
      </c>
      <c r="X28" s="3">
        <f>2^Sig_Proteins[[#This Row],[Control 24 hr LFQ intensity average]]</f>
        <v>347931.79572172917</v>
      </c>
      <c r="Y28" s="3">
        <f>INDEX(Protein_Group[LFQ intensity Control48A],MATCH(Sig_Proteins[[#This Row],[ORF number Mtb]], Protein_Group[ORF number Mtb],0))</f>
        <v>20.349810000000002</v>
      </c>
      <c r="Z28" s="3">
        <f>INDEX(Protein_Group[LFQ intensity Control48B],MATCH(Sig_Proteins[[#This Row],[ORF number Mtb]], Protein_Group[ORF number Mtb],0))</f>
        <v>21.818739999999998</v>
      </c>
      <c r="AA28" s="3">
        <f>(Sig_Proteins[[#This Row],[LFQ intensity Control48A]]+Sig_Proteins[[#This Row],[LFQ intensity Control48B]])/2</f>
        <v>21.084274999999998</v>
      </c>
      <c r="AB28" s="3">
        <f>2^Sig_Proteins[[#This Row],[Control 48 hr LFQ intensity average]]</f>
        <v>2223305.8557196422</v>
      </c>
      <c r="AC28" s="3">
        <f>INDEX(Protein_Group[LFQ intensity Dimer3A],MATCH(Sig_Proteins[[#This Row],[ORF number Mtb]], Protein_Group[ORF number Mtb],0))</f>
        <v>23.23977</v>
      </c>
      <c r="AD28" s="3">
        <f>INDEX(Protein_Group[LFQ intensity Dimer3B],MATCH(Sig_Proteins[[#This Row],[ORF number Mtb]], Protein_Group[ORF number Mtb],0))</f>
        <v>21.601590000000002</v>
      </c>
      <c r="AE28" s="3">
        <f>(Sig_Proteins[[#This Row],[LFQ intensity Dimer3A]]+Sig_Proteins[[#This Row],[LFQ intensity Dimer3B]])/2</f>
        <v>22.420680000000001</v>
      </c>
      <c r="AF28" s="3">
        <f>2^Sig_Proteins[[#This Row],[Dimer 3 hr LFQ intensity average]]</f>
        <v>5614320.525505973</v>
      </c>
      <c r="AG28" s="3">
        <f>INDEX(Protein_Group[LFQ intensity Dimer24A],MATCH(Sig_Proteins[[#This Row],[ORF number Mtb]], Protein_Group[ORF number Mtb],0))</f>
        <v>22.1022</v>
      </c>
      <c r="AH28" s="3">
        <f>INDEX(Protein_Group[LFQ intensity Dimer24B],MATCH(Sig_Proteins[[#This Row],[ORF number Mtb]], Protein_Group[ORF number Mtb],0))</f>
        <v>22.007339999999999</v>
      </c>
      <c r="AI28" s="3">
        <f>(Sig_Proteins[[#This Row],[LFQ intensity Dimer24A]]+Sig_Proteins[[#This Row],[LFQ intensity Dimer24B]])/2</f>
        <v>22.054769999999998</v>
      </c>
      <c r="AJ28" s="3">
        <f>2^Sig_Proteins[[#This Row],[Dimer 24 hr LFQ intensity average]]</f>
        <v>4356596.2916709343</v>
      </c>
      <c r="AK28" s="3">
        <f>INDEX(Protein_Group[LFQ intensity Dimer48A],MATCH(Sig_Proteins[[#This Row],[ORF number Mtb]], Protein_Group[ORF number Mtb],0))</f>
        <v>23.231339999999999</v>
      </c>
      <c r="AL28" s="3">
        <f>INDEX(Protein_Group[LFQ intensity Dimer48B],MATCH(Sig_Proteins[[#This Row],[ORF number Mtb]], Protein_Group[ORF number Mtb],0))</f>
        <v>19.296299999999999</v>
      </c>
      <c r="AM28" s="3">
        <f>(Sig_Proteins[[#This Row],[LFQ intensity Dimer48A]]+Sig_Proteins[[#This Row],[LFQ intensity Dimer48B]])/2</f>
        <v>21.263819999999999</v>
      </c>
      <c r="AN28" s="3">
        <f>2^Sig_Proteins[[#This Row],[Dimer 48 hr LFQ intensity average]]</f>
        <v>2517953.1337777777</v>
      </c>
      <c r="AO28" s="3">
        <f>INDEX(Protein_Group[Unique peptides],MATCH(Sig_Proteins[[#This Row],[ORF number Mtb]], Protein_Group[ORF number Mtb],0))</f>
        <v>7</v>
      </c>
      <c r="AP28" s="3">
        <f>INDEX(Protein_Group[Sequence coverage '[%']],MATCH(Sig_Proteins[[#This Row],[ORF number Mtb]], Protein_Group[ORF number Mtb],0))</f>
        <v>31.3</v>
      </c>
      <c r="AQ28" s="3">
        <f>INDEX(Protein_Group[Unique peptides Control3A],MATCH(Sig_Proteins[[#This Row],[ORF number Mtb]], Protein_Group[ORF number Mtb],0))</f>
        <v>1</v>
      </c>
      <c r="AR28" s="3">
        <f>INDEX(Protein_Group[Unique peptides Control3B],MATCH(Sig_Proteins[[#This Row],[ORF number Mtb]], Protein_Group[ORF number Mtb],0))</f>
        <v>1</v>
      </c>
      <c r="AS28" s="3">
        <f>INDEX(Protein_Group[Unique peptides Control24A],MATCH(Sig_Proteins[[#This Row],[ORF number Mtb]], Protein_Group[ORF number Mtb],0))</f>
        <v>1</v>
      </c>
      <c r="AT28" s="3">
        <f>INDEX(Protein_Group[Unique peptides Control24B],MATCH(Sig_Proteins[[#This Row],[ORF number Mtb]], Protein_Group[ORF number Mtb],0))</f>
        <v>1</v>
      </c>
      <c r="AU28" s="3">
        <f>INDEX(Protein_Group[Unique peptides Control48A],MATCH(Sig_Proteins[[#This Row],[ORF number Mtb]], Protein_Group[ORF number Mtb],0))</f>
        <v>4</v>
      </c>
      <c r="AV28" s="3">
        <f>INDEX(Protein_Group[Unique peptides Control48B],MATCH(Sig_Proteins[[#This Row],[ORF number Mtb]], Protein_Group[ORF number Mtb],0))</f>
        <v>1</v>
      </c>
      <c r="AW28" s="3">
        <f>INDEX(Protein_Group[Unique peptides Dimer3A],MATCH(Sig_Proteins[[#This Row],[ORF number Mtb]], Protein_Group[ORF number Mtb],0))</f>
        <v>2</v>
      </c>
      <c r="AX28" s="3">
        <f>INDEX(Protein_Group[Unique peptides Dimer3B],MATCH(Sig_Proteins[[#This Row],[ORF number Mtb]], Protein_Group[ORF number Mtb],0))</f>
        <v>2</v>
      </c>
      <c r="AY28" s="3">
        <f>INDEX(Protein_Group[Unique peptides Dimer24A],MATCH(Sig_Proteins[[#This Row],[ORF number Mtb]], Protein_Group[ORF number Mtb],0))</f>
        <v>2</v>
      </c>
      <c r="AZ28" s="3">
        <f>INDEX(Protein_Group[Unique peptides Dimer24B],MATCH(Sig_Proteins[[#This Row],[ORF number Mtb]], Protein_Group[ORF number Mtb],0))</f>
        <v>1</v>
      </c>
      <c r="BA28" s="3">
        <f>INDEX(Protein_Group[Unique peptides Dimer48A],MATCH(Sig_Proteins[[#This Row],[ORF number Mtb]], Protein_Group[ORF number Mtb],0))</f>
        <v>4</v>
      </c>
      <c r="BB28" s="3">
        <f>INDEX(Protein_Group[Unique peptides Dimer48B],MATCH(Sig_Proteins[[#This Row],[ORF number Mtb]], Protein_Group[ORF number Mtb],0))</f>
        <v>1</v>
      </c>
    </row>
    <row r="29" spans="1:54">
      <c r="A29" s="3"/>
      <c r="B29" s="3" t="s">
        <v>9</v>
      </c>
      <c r="C29" s="3"/>
      <c r="D29" s="3" t="s">
        <v>124</v>
      </c>
      <c r="E29" s="3" t="s">
        <v>125</v>
      </c>
      <c r="F29" s="3" t="s">
        <v>126</v>
      </c>
      <c r="G29" s="3" t="s">
        <v>127</v>
      </c>
      <c r="H29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Rv0064A</v>
      </c>
      <c r="I29" s="3" t="str">
        <f>INDEX(Protein_Group[functional category],MATCH(Sig_Proteins[[#This Row],[ORF number Mtb]], Protein_Group[ORF number Mtb],0))</f>
        <v>virulence, detoxification and adaptation</v>
      </c>
      <c r="J29" s="3">
        <f>INDEX(Protein_Group[Mol. weight '[kDa']],MATCH(Sig_Proteins[[#This Row],[ORF number Mtb]], Protein_Group[ORF number Mtb],0))</f>
        <v>8.7457999999999991</v>
      </c>
      <c r="K29" s="3">
        <f>Sig_Proteins[[#This Row],[2^(DImer 3hr LFQ intensity average)]]/Sig_Proteins[[#This Row],[2^(Control 3hr LFQ intensity average)]]</f>
        <v>12.964278382138636</v>
      </c>
      <c r="L29" s="3">
        <f>Sig_Proteins[[#This Row],[2^(Control 3hr LFQ intensity average)]]/Sig_Proteins[[#This Row],[2^(DImer 3hr LFQ intensity average)]]</f>
        <v>7.7135029850773404E-2</v>
      </c>
      <c r="M29" s="3">
        <f>Sig_Proteins[[#This Row],[2^(DImer 24hr LFQ intensity average)]]/Sig_Proteins[[#This Row],[2^(Control 24hr LFQ intensity average)]]</f>
        <v>68.305744079523706</v>
      </c>
      <c r="N29" s="3">
        <f>Sig_Proteins[[#This Row],[2^(Control 24hr LFQ intensity average)]]/Sig_Proteins[[#This Row],[2^(DImer 24hr LFQ intensity average)]]</f>
        <v>1.4640057193956753E-2</v>
      </c>
      <c r="O29" s="3">
        <f>Sig_Proteins[[#This Row],[2^(DImer 48hr LFQ intensity average)]]/Sig_Proteins[[#This Row],[2^(Control 48hr LFQ intensity average)]]</f>
        <v>0.69725341480706127</v>
      </c>
      <c r="P29" s="3">
        <f>Sig_Proteins[[#This Row],[2^(Control 48hr LFQ intensity average)]]/Sig_Proteins[[#This Row],[2^(DImer 48hr LFQ intensity average)]]</f>
        <v>1.434198784493171</v>
      </c>
      <c r="Q29" s="3">
        <f>INDEX(Protein_Group[LFQ intensity Control3A],MATCH(Sig_Proteins[[#This Row],[ORF number Mtb]], Protein_Group[ORF number Mtb],0))</f>
        <v>18.274740000000001</v>
      </c>
      <c r="R29" s="3">
        <f>INDEX(Protein_Group[LFQ intensity Control3B],MATCH(Sig_Proteins[[#This Row],[ORF number Mtb]], Protein_Group[ORF number Mtb],0))</f>
        <v>26.496369999999999</v>
      </c>
      <c r="S29" s="3">
        <f>(Sig_Proteins[[#This Row],[LFQ intensity Control3A]]+Sig_Proteins[[#This Row],[LFQ intensity Control3B]])/2</f>
        <v>22.385555</v>
      </c>
      <c r="T29" s="3">
        <f>2^Sig_Proteins[[#This Row],[Control 3 hr LFQ intensity average]]</f>
        <v>5479280.3840356851</v>
      </c>
      <c r="U29" s="3">
        <f>INDEX(Protein_Group[LFQ intensity Control24A],MATCH(Sig_Proteins[[#This Row],[ORF number Mtb]], Protein_Group[ORF number Mtb],0))</f>
        <v>17.418389999999999</v>
      </c>
      <c r="V29" s="3">
        <f>INDEX(Protein_Group[LFQ intensity Control24B],MATCH(Sig_Proteins[[#This Row],[ORF number Mtb]], Protein_Group[ORF number Mtb],0))</f>
        <v>21.59496</v>
      </c>
      <c r="W29" s="3">
        <f>(Sig_Proteins[[#This Row],[LFQ intensity Control24A]]+Sig_Proteins[[#This Row],[LFQ intensity Control24B]])/2</f>
        <v>19.506675000000001</v>
      </c>
      <c r="X29" s="3">
        <f>2^Sig_Proteins[[#This Row],[Control 24 hr LFQ intensity average]]</f>
        <v>744893.6819226552</v>
      </c>
      <c r="Y29" s="3">
        <f>INDEX(Protein_Group[LFQ intensity Control48A],MATCH(Sig_Proteins[[#This Row],[ORF number Mtb]], Protein_Group[ORF number Mtb],0))</f>
        <v>23.637329999999999</v>
      </c>
      <c r="Z29" s="3">
        <f>INDEX(Protein_Group[LFQ intensity Control48B],MATCH(Sig_Proteins[[#This Row],[ORF number Mtb]], Protein_Group[ORF number Mtb],0))</f>
        <v>24.919709999999998</v>
      </c>
      <c r="AA29" s="3">
        <f>(Sig_Proteins[[#This Row],[LFQ intensity Control48A]]+Sig_Proteins[[#This Row],[LFQ intensity Control48B]])/2</f>
        <v>24.27852</v>
      </c>
      <c r="AB29" s="3">
        <f>2^Sig_Proteins[[#This Row],[Control 48 hr LFQ intensity average]]</f>
        <v>20349923.002163377</v>
      </c>
      <c r="AC29" s="3">
        <f>INDEX(Protein_Group[LFQ intensity Dimer3A],MATCH(Sig_Proteins[[#This Row],[ORF number Mtb]], Protein_Group[ORF number Mtb],0))</f>
        <v>27.374099999999999</v>
      </c>
      <c r="AD29" s="3">
        <f>INDEX(Protein_Group[LFQ intensity Dimer3B],MATCH(Sig_Proteins[[#This Row],[ORF number Mtb]], Protein_Group[ORF number Mtb],0))</f>
        <v>24.789950000000001</v>
      </c>
      <c r="AE29" s="3">
        <f>(Sig_Proteins[[#This Row],[LFQ intensity Dimer3A]]+Sig_Proteins[[#This Row],[LFQ intensity Dimer3B]])/2</f>
        <v>26.082025000000002</v>
      </c>
      <c r="AF29" s="3">
        <f>2^Sig_Proteins[[#This Row],[Dimer 3 hr LFQ intensity average]]</f>
        <v>71034916.232430115</v>
      </c>
      <c r="AG29" s="3">
        <f>INDEX(Protein_Group[LFQ intensity Dimer24A],MATCH(Sig_Proteins[[#This Row],[ORF number Mtb]], Protein_Group[ORF number Mtb],0))</f>
        <v>26.159790000000001</v>
      </c>
      <c r="AH29" s="3">
        <f>INDEX(Protein_Group[LFQ intensity Dimer24B],MATCH(Sig_Proteins[[#This Row],[ORF number Mtb]], Protein_Group[ORF number Mtb],0))</f>
        <v>25.041429999999998</v>
      </c>
      <c r="AI29" s="3">
        <f>(Sig_Proteins[[#This Row],[LFQ intensity Dimer24A]]+Sig_Proteins[[#This Row],[LFQ intensity Dimer24B]])/2</f>
        <v>25.60061</v>
      </c>
      <c r="AJ29" s="3">
        <f>2^Sig_Proteins[[#This Row],[Dimer 24 hr LFQ intensity average]]</f>
        <v>50880517.203863025</v>
      </c>
      <c r="AK29" s="3">
        <f>INDEX(Protein_Group[LFQ intensity Dimer48A],MATCH(Sig_Proteins[[#This Row],[ORF number Mtb]], Protein_Group[ORF number Mtb],0))</f>
        <v>25.403210000000001</v>
      </c>
      <c r="AL29" s="3">
        <f>INDEX(Protein_Group[LFQ intensity Dimer48B],MATCH(Sig_Proteins[[#This Row],[ORF number Mtb]], Protein_Group[ORF number Mtb],0))</f>
        <v>22.113340000000001</v>
      </c>
      <c r="AM29" s="3">
        <f>(Sig_Proteins[[#This Row],[LFQ intensity Dimer48A]]+Sig_Proteins[[#This Row],[LFQ intensity Dimer48B]])/2</f>
        <v>23.758275000000001</v>
      </c>
      <c r="AN29" s="3">
        <f>2^Sig_Proteins[[#This Row],[Dimer 48 hr LFQ intensity average]]</f>
        <v>14189053.304319179</v>
      </c>
      <c r="AO29" s="3">
        <f>INDEX(Protein_Group[Unique peptides],MATCH(Sig_Proteins[[#This Row],[ORF number Mtb]], Protein_Group[ORF number Mtb],0))</f>
        <v>3</v>
      </c>
      <c r="AP29" s="3">
        <f>INDEX(Protein_Group[Sequence coverage '[%']],MATCH(Sig_Proteins[[#This Row],[ORF number Mtb]], Protein_Group[ORF number Mtb],0))</f>
        <v>57</v>
      </c>
      <c r="AQ29" s="3">
        <f>INDEX(Protein_Group[Unique peptides Control3A],MATCH(Sig_Proteins[[#This Row],[ORF number Mtb]], Protein_Group[ORF number Mtb],0))</f>
        <v>1</v>
      </c>
      <c r="AR29" s="3">
        <f>INDEX(Protein_Group[Unique peptides Control3B],MATCH(Sig_Proteins[[#This Row],[ORF number Mtb]], Protein_Group[ORF number Mtb],0))</f>
        <v>1</v>
      </c>
      <c r="AS29" s="3">
        <f>INDEX(Protein_Group[Unique peptides Control24A],MATCH(Sig_Proteins[[#This Row],[ORF number Mtb]], Protein_Group[ORF number Mtb],0))</f>
        <v>1</v>
      </c>
      <c r="AT29" s="3">
        <f>INDEX(Protein_Group[Unique peptides Control24B],MATCH(Sig_Proteins[[#This Row],[ORF number Mtb]], Protein_Group[ORF number Mtb],0))</f>
        <v>2</v>
      </c>
      <c r="AU29" s="3">
        <f>INDEX(Protein_Group[Unique peptides Control48A],MATCH(Sig_Proteins[[#This Row],[ORF number Mtb]], Protein_Group[ORF number Mtb],0))</f>
        <v>3</v>
      </c>
      <c r="AV29" s="3">
        <f>INDEX(Protein_Group[Unique peptides Control48B],MATCH(Sig_Proteins[[#This Row],[ORF number Mtb]], Protein_Group[ORF number Mtb],0))</f>
        <v>1</v>
      </c>
      <c r="AW29" s="3">
        <f>INDEX(Protein_Group[Unique peptides Dimer3A],MATCH(Sig_Proteins[[#This Row],[ORF number Mtb]], Protein_Group[ORF number Mtb],0))</f>
        <v>2</v>
      </c>
      <c r="AX29" s="3">
        <f>INDEX(Protein_Group[Unique peptides Dimer3B],MATCH(Sig_Proteins[[#This Row],[ORF number Mtb]], Protein_Group[ORF number Mtb],0))</f>
        <v>2</v>
      </c>
      <c r="AY29" s="3">
        <f>INDEX(Protein_Group[Unique peptides Dimer24A],MATCH(Sig_Proteins[[#This Row],[ORF number Mtb]], Protein_Group[ORF number Mtb],0))</f>
        <v>1</v>
      </c>
      <c r="AZ29" s="3">
        <f>INDEX(Protein_Group[Unique peptides Dimer24B],MATCH(Sig_Proteins[[#This Row],[ORF number Mtb]], Protein_Group[ORF number Mtb],0))</f>
        <v>2</v>
      </c>
      <c r="BA29" s="3">
        <f>INDEX(Protein_Group[Unique peptides Dimer48A],MATCH(Sig_Proteins[[#This Row],[ORF number Mtb]], Protein_Group[ORF number Mtb],0))</f>
        <v>1</v>
      </c>
      <c r="BB29" s="3">
        <f>INDEX(Protein_Group[Unique peptides Dimer48B],MATCH(Sig_Proteins[[#This Row],[ORF number Mtb]], Protein_Group[ORF number Mtb],0))</f>
        <v>2</v>
      </c>
    </row>
    <row r="30" spans="1:54">
      <c r="A30" s="3"/>
      <c r="B30" s="3" t="s">
        <v>9</v>
      </c>
      <c r="C30" s="3"/>
      <c r="D30" s="3" t="s">
        <v>130</v>
      </c>
      <c r="E30" s="3" t="s">
        <v>131</v>
      </c>
      <c r="F30" s="3" t="s">
        <v>129</v>
      </c>
      <c r="G30" s="3" t="s">
        <v>128</v>
      </c>
      <c r="H30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Rv1601</v>
      </c>
      <c r="I30" s="3" t="str">
        <f>INDEX(Protein_Group[functional category],MATCH(Sig_Proteins[[#This Row],[ORF number Mtb]], Protein_Group[ORF number Mtb],0))</f>
        <v>intermediary metabolism and respiration</v>
      </c>
      <c r="J30" s="3">
        <f>INDEX(Protein_Group[Mol. weight '[kDa']],MATCH(Sig_Proteins[[#This Row],[ORF number Mtb]], Protein_Group[ORF number Mtb],0))</f>
        <v>22.768999999999998</v>
      </c>
      <c r="K30" s="3">
        <f>Sig_Proteins[[#This Row],[2^(DImer 3hr LFQ intensity average)]]/Sig_Proteins[[#This Row],[2^(Control 3hr LFQ intensity average)]]</f>
        <v>1.0098072916503567</v>
      </c>
      <c r="L30" s="3">
        <f>Sig_Proteins[[#This Row],[2^(Control 3hr LFQ intensity average)]]/Sig_Proteins[[#This Row],[2^(DImer 3hr LFQ intensity average)]]</f>
        <v>0.99028795718604046</v>
      </c>
      <c r="M30" s="3">
        <f>Sig_Proteins[[#This Row],[2^(DImer 24hr LFQ intensity average)]]/Sig_Proteins[[#This Row],[2^(Control 24hr LFQ intensity average)]]</f>
        <v>108.09867279848943</v>
      </c>
      <c r="N30" s="3">
        <f>Sig_Proteins[[#This Row],[2^(Control 24hr LFQ intensity average)]]/Sig_Proteins[[#This Row],[2^(DImer 24hr LFQ intensity average)]]</f>
        <v>9.2508073791445662E-3</v>
      </c>
      <c r="O30" s="3">
        <f>Sig_Proteins[[#This Row],[2^(DImer 48hr LFQ intensity average)]]/Sig_Proteins[[#This Row],[2^(Control 48hr LFQ intensity average)]]</f>
        <v>1.2885155964750148</v>
      </c>
      <c r="P30" s="3">
        <f>Sig_Proteins[[#This Row],[2^(Control 48hr LFQ intensity average)]]/Sig_Proteins[[#This Row],[2^(DImer 48hr LFQ intensity average)]]</f>
        <v>0.77608684189442068</v>
      </c>
      <c r="Q30" s="3">
        <f>INDEX(Protein_Group[LFQ intensity Control3A],MATCH(Sig_Proteins[[#This Row],[ORF number Mtb]], Protein_Group[ORF number Mtb],0))</f>
        <v>24.41086</v>
      </c>
      <c r="R30" s="3">
        <f>INDEX(Protein_Group[LFQ intensity Control3B],MATCH(Sig_Proteins[[#This Row],[ORF number Mtb]], Protein_Group[ORF number Mtb],0))</f>
        <v>25.337489999999999</v>
      </c>
      <c r="S30" s="3">
        <f>(Sig_Proteins[[#This Row],[LFQ intensity Control3A]]+Sig_Proteins[[#This Row],[LFQ intensity Control3B]])/2</f>
        <v>24.874175000000001</v>
      </c>
      <c r="T30" s="3">
        <f>2^Sig_Proteins[[#This Row],[Control 3 hr LFQ intensity average]]</f>
        <v>30751959.384400342</v>
      </c>
      <c r="U30" s="3">
        <f>INDEX(Protein_Group[LFQ intensity Control24A],MATCH(Sig_Proteins[[#This Row],[ORF number Mtb]], Protein_Group[ORF number Mtb],0))</f>
        <v>17.95346</v>
      </c>
      <c r="V30" s="3">
        <f>INDEX(Protein_Group[LFQ intensity Control24B],MATCH(Sig_Proteins[[#This Row],[ORF number Mtb]], Protein_Group[ORF number Mtb],0))</f>
        <v>17.63213</v>
      </c>
      <c r="W30" s="3">
        <f>(Sig_Proteins[[#This Row],[LFQ intensity Control24A]]+Sig_Proteins[[#This Row],[LFQ intensity Control24B]])/2</f>
        <v>17.792794999999998</v>
      </c>
      <c r="X30" s="3">
        <f>2^Sig_Proteins[[#This Row],[Control 24 hr LFQ intensity average]]</f>
        <v>227072.74065147573</v>
      </c>
      <c r="Y30" s="3">
        <f>INDEX(Protein_Group[LFQ intensity Control48A],MATCH(Sig_Proteins[[#This Row],[ORF number Mtb]], Protein_Group[ORF number Mtb],0))</f>
        <v>16.88279</v>
      </c>
      <c r="Z30" s="3">
        <f>INDEX(Protein_Group[LFQ intensity Control48B],MATCH(Sig_Proteins[[#This Row],[ORF number Mtb]], Protein_Group[ORF number Mtb],0))</f>
        <v>25.41535</v>
      </c>
      <c r="AA30" s="3">
        <f>(Sig_Proteins[[#This Row],[LFQ intensity Control48A]]+Sig_Proteins[[#This Row],[LFQ intensity Control48B]])/2</f>
        <v>21.149070000000002</v>
      </c>
      <c r="AB30" s="3">
        <f>2^Sig_Proteins[[#This Row],[Control 48 hr LFQ intensity average]]</f>
        <v>2325436.3154700105</v>
      </c>
      <c r="AC30" s="3">
        <f>INDEX(Protein_Group[LFQ intensity Dimer3A],MATCH(Sig_Proteins[[#This Row],[ORF number Mtb]], Protein_Group[ORF number Mtb],0))</f>
        <v>26.387219999999999</v>
      </c>
      <c r="AD30" s="3">
        <f>INDEX(Protein_Group[LFQ intensity Dimer3B],MATCH(Sig_Proteins[[#This Row],[ORF number Mtb]], Protein_Group[ORF number Mtb],0))</f>
        <v>23.389289999999999</v>
      </c>
      <c r="AE30" s="3">
        <f>(Sig_Proteins[[#This Row],[LFQ intensity Dimer3A]]+Sig_Proteins[[#This Row],[LFQ intensity Dimer3B]])/2</f>
        <v>24.888255000000001</v>
      </c>
      <c r="AF30" s="3">
        <f>2^Sig_Proteins[[#This Row],[Dimer 3 hr LFQ intensity average]]</f>
        <v>31053552.818903081</v>
      </c>
      <c r="AG30" s="3">
        <f>INDEX(Protein_Group[LFQ intensity Dimer24A],MATCH(Sig_Proteins[[#This Row],[ORF number Mtb]], Protein_Group[ORF number Mtb],0))</f>
        <v>24.002649999999999</v>
      </c>
      <c r="AH30" s="3">
        <f>INDEX(Protein_Group[LFQ intensity Dimer24B],MATCH(Sig_Proteins[[#This Row],[ORF number Mtb]], Protein_Group[ORF number Mtb],0))</f>
        <v>25.09535</v>
      </c>
      <c r="AI30" s="3">
        <f>(Sig_Proteins[[#This Row],[LFQ intensity Dimer24A]]+Sig_Proteins[[#This Row],[LFQ intensity Dimer24B]])/2</f>
        <v>24.548999999999999</v>
      </c>
      <c r="AJ30" s="3">
        <f>2^Sig_Proteins[[#This Row],[Dimer 24 hr LFQ intensity average]]</f>
        <v>24546261.893140126</v>
      </c>
      <c r="AK30" s="3">
        <f>INDEX(Protein_Group[LFQ intensity Dimer48A],MATCH(Sig_Proteins[[#This Row],[ORF number Mtb]], Protein_Group[ORF number Mtb],0))</f>
        <v>24.510149999999999</v>
      </c>
      <c r="AL30" s="3">
        <f>INDEX(Protein_Group[LFQ intensity Dimer48B],MATCH(Sig_Proteins[[#This Row],[ORF number Mtb]], Protein_Group[ORF number Mtb],0))</f>
        <v>18.519410000000001</v>
      </c>
      <c r="AM30" s="3">
        <f>(Sig_Proteins[[#This Row],[LFQ intensity Dimer48A]]+Sig_Proteins[[#This Row],[LFQ intensity Dimer48B]])/2</f>
        <v>21.514780000000002</v>
      </c>
      <c r="AN30" s="3">
        <f>2^Sig_Proteins[[#This Row],[Dimer 48 hr LFQ intensity average]]</f>
        <v>2996360.9610925014</v>
      </c>
      <c r="AO30" s="3">
        <f>INDEX(Protein_Group[Unique peptides],MATCH(Sig_Proteins[[#This Row],[ORF number Mtb]], Protein_Group[ORF number Mtb],0))</f>
        <v>4</v>
      </c>
      <c r="AP30" s="3">
        <f>INDEX(Protein_Group[Sequence coverage '[%']],MATCH(Sig_Proteins[[#This Row],[ORF number Mtb]], Protein_Group[ORF number Mtb],0))</f>
        <v>44.8</v>
      </c>
      <c r="AQ30" s="3">
        <f>INDEX(Protein_Group[Unique peptides Control3A],MATCH(Sig_Proteins[[#This Row],[ORF number Mtb]], Protein_Group[ORF number Mtb],0))</f>
        <v>3</v>
      </c>
      <c r="AR30" s="3">
        <f>INDEX(Protein_Group[Unique peptides Control3B],MATCH(Sig_Proteins[[#This Row],[ORF number Mtb]], Protein_Group[ORF number Mtb],0))</f>
        <v>3</v>
      </c>
      <c r="AS30" s="3">
        <f>INDEX(Protein_Group[Unique peptides Control24A],MATCH(Sig_Proteins[[#This Row],[ORF number Mtb]], Protein_Group[ORF number Mtb],0))</f>
        <v>2</v>
      </c>
      <c r="AT30" s="3">
        <f>INDEX(Protein_Group[Unique peptides Control24B],MATCH(Sig_Proteins[[#This Row],[ORF number Mtb]], Protein_Group[ORF number Mtb],0))</f>
        <v>3</v>
      </c>
      <c r="AU30" s="3">
        <f>INDEX(Protein_Group[Unique peptides Control48A],MATCH(Sig_Proteins[[#This Row],[ORF number Mtb]], Protein_Group[ORF number Mtb],0))</f>
        <v>1</v>
      </c>
      <c r="AV30" s="3">
        <f>INDEX(Protein_Group[Unique peptides Control48B],MATCH(Sig_Proteins[[#This Row],[ORF number Mtb]], Protein_Group[ORF number Mtb],0))</f>
        <v>2</v>
      </c>
      <c r="AW30" s="3">
        <f>INDEX(Protein_Group[Unique peptides Dimer3A],MATCH(Sig_Proteins[[#This Row],[ORF number Mtb]], Protein_Group[ORF number Mtb],0))</f>
        <v>2</v>
      </c>
      <c r="AX30" s="3">
        <f>INDEX(Protein_Group[Unique peptides Dimer3B],MATCH(Sig_Proteins[[#This Row],[ORF number Mtb]], Protein_Group[ORF number Mtb],0))</f>
        <v>2</v>
      </c>
      <c r="AY30" s="3">
        <f>INDEX(Protein_Group[Unique peptides Dimer24A],MATCH(Sig_Proteins[[#This Row],[ORF number Mtb]], Protein_Group[ORF number Mtb],0))</f>
        <v>2</v>
      </c>
      <c r="AZ30" s="3">
        <f>INDEX(Protein_Group[Unique peptides Dimer24B],MATCH(Sig_Proteins[[#This Row],[ORF number Mtb]], Protein_Group[ORF number Mtb],0))</f>
        <v>2</v>
      </c>
      <c r="BA30" s="3">
        <f>INDEX(Protein_Group[Unique peptides Dimer48A],MATCH(Sig_Proteins[[#This Row],[ORF number Mtb]], Protein_Group[ORF number Mtb],0))</f>
        <v>4</v>
      </c>
      <c r="BB30" s="3">
        <f>INDEX(Protein_Group[Unique peptides Dimer48B],MATCH(Sig_Proteins[[#This Row],[ORF number Mtb]], Protein_Group[ORF number Mtb],0))</f>
        <v>1</v>
      </c>
    </row>
    <row r="31" spans="1:54">
      <c r="A31" s="3"/>
      <c r="B31" s="3" t="s">
        <v>48</v>
      </c>
      <c r="C31" s="3"/>
      <c r="D31" s="3" t="s">
        <v>134</v>
      </c>
      <c r="E31" s="3" t="s">
        <v>135</v>
      </c>
      <c r="F31" s="3" t="s">
        <v>132</v>
      </c>
      <c r="G31" s="3" t="s">
        <v>133</v>
      </c>
      <c r="H31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Rv2775</v>
      </c>
      <c r="I31" s="3" t="str">
        <f>INDEX(Protein_Group[functional category],MATCH(Sig_Proteins[[#This Row],[ORF number Mtb]], Protein_Group[ORF number Mtb],0))</f>
        <v>intermediary metabolism and respiration</v>
      </c>
      <c r="J31" s="3">
        <f>INDEX(Protein_Group[Mol. weight '[kDa']],MATCH(Sig_Proteins[[#This Row],[ORF number Mtb]], Protein_Group[ORF number Mtb],0))</f>
        <v>17.405999999999999</v>
      </c>
      <c r="K31" s="3">
        <f>Sig_Proteins[[#This Row],[2^(DImer 3hr LFQ intensity average)]]/Sig_Proteins[[#This Row],[2^(Control 3hr LFQ intensity average)]]</f>
        <v>0.60823468731826302</v>
      </c>
      <c r="L31" s="3">
        <f>Sig_Proteins[[#This Row],[2^(Control 3hr LFQ intensity average)]]/Sig_Proteins[[#This Row],[2^(DImer 3hr LFQ intensity average)]]</f>
        <v>1.6441022204916489</v>
      </c>
      <c r="M31" s="3">
        <f>Sig_Proteins[[#This Row],[2^(DImer 24hr LFQ intensity average)]]/Sig_Proteins[[#This Row],[2^(Control 24hr LFQ intensity average)]]</f>
        <v>0.13261767751079126</v>
      </c>
      <c r="N31" s="3">
        <f>Sig_Proteins[[#This Row],[2^(Control 24hr LFQ intensity average)]]/Sig_Proteins[[#This Row],[2^(DImer 24hr LFQ intensity average)]]</f>
        <v>7.5404728748822256</v>
      </c>
      <c r="O31" s="3">
        <f>Sig_Proteins[[#This Row],[2^(DImer 48hr LFQ intensity average)]]/Sig_Proteins[[#This Row],[2^(Control 48hr LFQ intensity average)]]</f>
        <v>0.36487772871902729</v>
      </c>
      <c r="P31" s="3">
        <f>Sig_Proteins[[#This Row],[2^(Control 48hr LFQ intensity average)]]/Sig_Proteins[[#This Row],[2^(DImer 48hr LFQ intensity average)]]</f>
        <v>2.7406441152511287</v>
      </c>
      <c r="Q31" s="3">
        <f>INDEX(Protein_Group[LFQ intensity Control3A],MATCH(Sig_Proteins[[#This Row],[ORF number Mtb]], Protein_Group[ORF number Mtb],0))</f>
        <v>21.745259999999998</v>
      </c>
      <c r="R31" s="3">
        <f>INDEX(Protein_Group[LFQ intensity Control3B],MATCH(Sig_Proteins[[#This Row],[ORF number Mtb]], Protein_Group[ORF number Mtb],0))</f>
        <v>18.804210000000001</v>
      </c>
      <c r="S31" s="3">
        <f>(Sig_Proteins[[#This Row],[LFQ intensity Control3A]]+Sig_Proteins[[#This Row],[LFQ intensity Control3B]])/2</f>
        <v>20.274735</v>
      </c>
      <c r="T31" s="3">
        <f>2^Sig_Proteins[[#This Row],[Control 3 hr LFQ intensity average]]</f>
        <v>1268537.7306076626</v>
      </c>
      <c r="U31" s="3">
        <f>INDEX(Protein_Group[LFQ intensity Control24A],MATCH(Sig_Proteins[[#This Row],[ORF number Mtb]], Protein_Group[ORF number Mtb],0))</f>
        <v>21.916599999999999</v>
      </c>
      <c r="V31" s="3">
        <f>INDEX(Protein_Group[LFQ intensity Control24B],MATCH(Sig_Proteins[[#This Row],[ORF number Mtb]], Protein_Group[ORF number Mtb],0))</f>
        <v>22.094650000000001</v>
      </c>
      <c r="W31" s="3">
        <f>(Sig_Proteins[[#This Row],[LFQ intensity Control24A]]+Sig_Proteins[[#This Row],[LFQ intensity Control24B]])/2</f>
        <v>22.005625000000002</v>
      </c>
      <c r="X31" s="3">
        <f>2^Sig_Proteins[[#This Row],[Control 24 hr LFQ intensity average]]</f>
        <v>4210689.3157349136</v>
      </c>
      <c r="Y31" s="3">
        <f>INDEX(Protein_Group[LFQ intensity Control48A],MATCH(Sig_Proteins[[#This Row],[ORF number Mtb]], Protein_Group[ORF number Mtb],0))</f>
        <v>18.477869999999999</v>
      </c>
      <c r="Z31" s="3">
        <f>INDEX(Protein_Group[LFQ intensity Control48B],MATCH(Sig_Proteins[[#This Row],[ORF number Mtb]], Protein_Group[ORF number Mtb],0))</f>
        <v>22.66347</v>
      </c>
      <c r="AA31" s="3">
        <f>(Sig_Proteins[[#This Row],[LFQ intensity Control48A]]+Sig_Proteins[[#This Row],[LFQ intensity Control48B]])/2</f>
        <v>20.57067</v>
      </c>
      <c r="AB31" s="3">
        <f>2^Sig_Proteins[[#This Row],[Control 48 hr LFQ intensity average]]</f>
        <v>1557358.8705498171</v>
      </c>
      <c r="AC31" s="3">
        <f>INDEX(Protein_Group[LFQ intensity Dimer3A],MATCH(Sig_Proteins[[#This Row],[ORF number Mtb]], Protein_Group[ORF number Mtb],0))</f>
        <v>18.293209999999998</v>
      </c>
      <c r="AD31" s="3">
        <f>INDEX(Protein_Group[LFQ intensity Dimer3B],MATCH(Sig_Proteins[[#This Row],[ORF number Mtb]], Protein_Group[ORF number Mtb],0))</f>
        <v>20.821660000000001</v>
      </c>
      <c r="AE31" s="3">
        <f>(Sig_Proteins[[#This Row],[LFQ intensity Dimer3A]]+Sig_Proteins[[#This Row],[LFQ intensity Dimer3B]])/2</f>
        <v>19.557434999999998</v>
      </c>
      <c r="AF31" s="3">
        <f>2^Sig_Proteins[[#This Row],[Dimer 3 hr LFQ intensity average]]</f>
        <v>771568.6499275706</v>
      </c>
      <c r="AG31" s="3">
        <f>INDEX(Protein_Group[LFQ intensity Dimer24A],MATCH(Sig_Proteins[[#This Row],[ORF number Mtb]], Protein_Group[ORF number Mtb],0))</f>
        <v>18.186160000000001</v>
      </c>
      <c r="AH31" s="3">
        <f>INDEX(Protein_Group[LFQ intensity Dimer24B],MATCH(Sig_Proteins[[#This Row],[ORF number Mtb]], Protein_Group[ORF number Mtb],0))</f>
        <v>19.99578</v>
      </c>
      <c r="AI31" s="3">
        <f>(Sig_Proteins[[#This Row],[LFQ intensity Dimer24A]]+Sig_Proteins[[#This Row],[LFQ intensity Dimer24B]])/2</f>
        <v>19.090969999999999</v>
      </c>
      <c r="AJ31" s="3">
        <f>2^Sig_Proteins[[#This Row],[Dimer 24 hr LFQ intensity average]]</f>
        <v>558411.83777226706</v>
      </c>
      <c r="AK31" s="3">
        <f>INDEX(Protein_Group[LFQ intensity Dimer48A],MATCH(Sig_Proteins[[#This Row],[ORF number Mtb]], Protein_Group[ORF number Mtb],0))</f>
        <v>20.80696</v>
      </c>
      <c r="AL31" s="3">
        <f>INDEX(Protein_Group[LFQ intensity Dimer48B],MATCH(Sig_Proteins[[#This Row],[ORF number Mtb]], Protein_Group[ORF number Mtb],0))</f>
        <v>17.425350000000002</v>
      </c>
      <c r="AM31" s="3">
        <f>(Sig_Proteins[[#This Row],[LFQ intensity Dimer48A]]+Sig_Proteins[[#This Row],[LFQ intensity Dimer48B]])/2</f>
        <v>19.116154999999999</v>
      </c>
      <c r="AN31" s="3">
        <f>2^Sig_Proteins[[#This Row],[Dimer 48 hr LFQ intensity average]]</f>
        <v>568245.56748664693</v>
      </c>
      <c r="AO31" s="3">
        <f>INDEX(Protein_Group[Unique peptides],MATCH(Sig_Proteins[[#This Row],[ORF number Mtb]], Protein_Group[ORF number Mtb],0))</f>
        <v>4</v>
      </c>
      <c r="AP31" s="3">
        <f>INDEX(Protein_Group[Sequence coverage '[%']],MATCH(Sig_Proteins[[#This Row],[ORF number Mtb]], Protein_Group[ORF number Mtb],0))</f>
        <v>32</v>
      </c>
      <c r="AQ31" s="3">
        <f>INDEX(Protein_Group[Unique peptides Control3A],MATCH(Sig_Proteins[[#This Row],[ORF number Mtb]], Protein_Group[ORF number Mtb],0))</f>
        <v>2</v>
      </c>
      <c r="AR31" s="3">
        <f>INDEX(Protein_Group[Unique peptides Control3B],MATCH(Sig_Proteins[[#This Row],[ORF number Mtb]], Protein_Group[ORF number Mtb],0))</f>
        <v>1</v>
      </c>
      <c r="AS31" s="3">
        <f>INDEX(Protein_Group[Unique peptides Control24A],MATCH(Sig_Proteins[[#This Row],[ORF number Mtb]], Protein_Group[ORF number Mtb],0))</f>
        <v>2</v>
      </c>
      <c r="AT31" s="3">
        <f>INDEX(Protein_Group[Unique peptides Control24B],MATCH(Sig_Proteins[[#This Row],[ORF number Mtb]], Protein_Group[ORF number Mtb],0))</f>
        <v>3</v>
      </c>
      <c r="AU31" s="3">
        <f>INDEX(Protein_Group[Unique peptides Control48A],MATCH(Sig_Proteins[[#This Row],[ORF number Mtb]], Protein_Group[ORF number Mtb],0))</f>
        <v>0</v>
      </c>
      <c r="AV31" s="3">
        <f>INDEX(Protein_Group[Unique peptides Control48B],MATCH(Sig_Proteins[[#This Row],[ORF number Mtb]], Protein_Group[ORF number Mtb],0))</f>
        <v>3</v>
      </c>
      <c r="AW31" s="3">
        <f>INDEX(Protein_Group[Unique peptides Dimer3A],MATCH(Sig_Proteins[[#This Row],[ORF number Mtb]], Protein_Group[ORF number Mtb],0))</f>
        <v>0</v>
      </c>
      <c r="AX31" s="3">
        <f>INDEX(Protein_Group[Unique peptides Dimer3B],MATCH(Sig_Proteins[[#This Row],[ORF number Mtb]], Protein_Group[ORF number Mtb],0))</f>
        <v>2</v>
      </c>
      <c r="AY31" s="3">
        <f>INDEX(Protein_Group[Unique peptides Dimer24A],MATCH(Sig_Proteins[[#This Row],[ORF number Mtb]], Protein_Group[ORF number Mtb],0))</f>
        <v>1</v>
      </c>
      <c r="AZ31" s="3">
        <f>INDEX(Protein_Group[Unique peptides Dimer24B],MATCH(Sig_Proteins[[#This Row],[ORF number Mtb]], Protein_Group[ORF number Mtb],0))</f>
        <v>1</v>
      </c>
      <c r="BA31" s="3">
        <f>INDEX(Protein_Group[Unique peptides Dimer48A],MATCH(Sig_Proteins[[#This Row],[ORF number Mtb]], Protein_Group[ORF number Mtb],0))</f>
        <v>4</v>
      </c>
      <c r="BB31" s="3">
        <f>INDEX(Protein_Group[Unique peptides Dimer48B],MATCH(Sig_Proteins[[#This Row],[ORF number Mtb]], Protein_Group[ORF number Mtb],0))</f>
        <v>0</v>
      </c>
    </row>
    <row r="32" spans="1:54">
      <c r="A32" s="3"/>
      <c r="B32" s="3" t="s">
        <v>48</v>
      </c>
      <c r="C32" s="3"/>
      <c r="D32" s="3" t="s">
        <v>138</v>
      </c>
      <c r="E32" s="3" t="s">
        <v>137</v>
      </c>
      <c r="F32" s="3" t="s">
        <v>139</v>
      </c>
      <c r="G32" s="3" t="s">
        <v>140</v>
      </c>
      <c r="H32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Rv3545c</v>
      </c>
      <c r="I32" s="3" t="str">
        <f>INDEX(Protein_Group[functional category],MATCH(Sig_Proteins[[#This Row],[ORF number Mtb]], Protein_Group[ORF number Mtb],0))</f>
        <v>intermediary metabolism and respiration</v>
      </c>
      <c r="J32" s="3">
        <f>INDEX(Protein_Group[Mol. weight '[kDa']],MATCH(Sig_Proteins[[#This Row],[ORF number Mtb]], Protein_Group[ORF number Mtb],0))</f>
        <v>48.432000000000002</v>
      </c>
      <c r="K32" s="3">
        <f>Sig_Proteins[[#This Row],[2^(DImer 3hr LFQ intensity average)]]/Sig_Proteins[[#This Row],[2^(Control 3hr LFQ intensity average)]]</f>
        <v>0.49748674768239326</v>
      </c>
      <c r="L32" s="3">
        <f>Sig_Proteins[[#This Row],[2^(Control 3hr LFQ intensity average)]]/Sig_Proteins[[#This Row],[2^(DImer 3hr LFQ intensity average)]]</f>
        <v>2.0101037960480959</v>
      </c>
      <c r="M32" s="3">
        <f>Sig_Proteins[[#This Row],[2^(DImer 24hr LFQ intensity average)]]/Sig_Proteins[[#This Row],[2^(Control 24hr LFQ intensity average)]]</f>
        <v>0.12866887384469541</v>
      </c>
      <c r="N32" s="3">
        <f>Sig_Proteins[[#This Row],[2^(Control 24hr LFQ intensity average)]]/Sig_Proteins[[#This Row],[2^(DImer 24hr LFQ intensity average)]]</f>
        <v>7.7718874046182282</v>
      </c>
      <c r="O32" s="3">
        <f>Sig_Proteins[[#This Row],[2^(DImer 48hr LFQ intensity average)]]/Sig_Proteins[[#This Row],[2^(Control 48hr LFQ intensity average)]]</f>
        <v>0.37912355519646013</v>
      </c>
      <c r="P32" s="3">
        <f>Sig_Proteins[[#This Row],[2^(Control 48hr LFQ intensity average)]]/Sig_Proteins[[#This Row],[2^(DImer 48hr LFQ intensity average)]]</f>
        <v>2.6376625411254242</v>
      </c>
      <c r="Q32" s="3">
        <f>INDEX(Protein_Group[LFQ intensity Control3A],MATCH(Sig_Proteins[[#This Row],[ORF number Mtb]], Protein_Group[ORF number Mtb],0))</f>
        <v>21.968070000000001</v>
      </c>
      <c r="R32" s="3">
        <f>INDEX(Protein_Group[LFQ intensity Control3B],MATCH(Sig_Proteins[[#This Row],[ORF number Mtb]], Protein_Group[ORF number Mtb],0))</f>
        <v>19.303789999999999</v>
      </c>
      <c r="S32" s="3">
        <f>(Sig_Proteins[[#This Row],[LFQ intensity Control3A]]+Sig_Proteins[[#This Row],[LFQ intensity Control3B]])/2</f>
        <v>20.635930000000002</v>
      </c>
      <c r="T32" s="3">
        <f>2^Sig_Proteins[[#This Row],[Control 3 hr LFQ intensity average]]</f>
        <v>1629423.2857160175</v>
      </c>
      <c r="U32" s="3">
        <f>INDEX(Protein_Group[LFQ intensity Control24A],MATCH(Sig_Proteins[[#This Row],[ORF number Mtb]], Protein_Group[ORF number Mtb],0))</f>
        <v>22.105969999999999</v>
      </c>
      <c r="V32" s="3">
        <f>INDEX(Protein_Group[LFQ intensity Control24B],MATCH(Sig_Proteins[[#This Row],[ORF number Mtb]], Protein_Group[ORF number Mtb],0))</f>
        <v>22.001750000000001</v>
      </c>
      <c r="W32" s="3">
        <f>(Sig_Proteins[[#This Row],[LFQ intensity Control24A]]+Sig_Proteins[[#This Row],[LFQ intensity Control24B]])/2</f>
        <v>22.05386</v>
      </c>
      <c r="X32" s="3">
        <f>2^Sig_Proteins[[#This Row],[Control 24 hr LFQ intensity average]]</f>
        <v>4353849.1743361559</v>
      </c>
      <c r="Y32" s="3">
        <f>INDEX(Protein_Group[LFQ intensity Control48A],MATCH(Sig_Proteins[[#This Row],[ORF number Mtb]], Protein_Group[ORF number Mtb],0))</f>
        <v>21.47016</v>
      </c>
      <c r="Z32" s="3">
        <f>INDEX(Protein_Group[LFQ intensity Control48B],MATCH(Sig_Proteins[[#This Row],[ORF number Mtb]], Protein_Group[ORF number Mtb],0))</f>
        <v>22.221990000000002</v>
      </c>
      <c r="AA32" s="3">
        <f>(Sig_Proteins[[#This Row],[LFQ intensity Control48A]]+Sig_Proteins[[#This Row],[LFQ intensity Control48B]])/2</f>
        <v>21.846074999999999</v>
      </c>
      <c r="AB32" s="3">
        <f>2^Sig_Proteins[[#This Row],[Control 48 hr LFQ intensity average]]</f>
        <v>3769848.1969447951</v>
      </c>
      <c r="AC32" s="3">
        <f>INDEX(Protein_Group[LFQ intensity Dimer3A],MATCH(Sig_Proteins[[#This Row],[ORF number Mtb]], Protein_Group[ORF number Mtb],0))</f>
        <v>19.656690000000001</v>
      </c>
      <c r="AD32" s="3">
        <f>INDEX(Protein_Group[LFQ intensity Dimer3B],MATCH(Sig_Proteins[[#This Row],[ORF number Mtb]], Protein_Group[ORF number Mtb],0))</f>
        <v>19.600629999999999</v>
      </c>
      <c r="AE32" s="3">
        <f>(Sig_Proteins[[#This Row],[LFQ intensity Dimer3A]]+Sig_Proteins[[#This Row],[LFQ intensity Dimer3B]])/2</f>
        <v>19.62866</v>
      </c>
      <c r="AF32" s="3">
        <f>2^Sig_Proteins[[#This Row],[Dimer 3 hr LFQ intensity average]]</f>
        <v>810616.49100882059</v>
      </c>
      <c r="AG32" s="3">
        <f>INDEX(Protein_Group[LFQ intensity Dimer24A],MATCH(Sig_Proteins[[#This Row],[ORF number Mtb]], Protein_Group[ORF number Mtb],0))</f>
        <v>18.937200000000001</v>
      </c>
      <c r="AH32" s="3">
        <f>INDEX(Protein_Group[LFQ intensity Dimer24B],MATCH(Sig_Proteins[[#This Row],[ORF number Mtb]], Protein_Group[ORF number Mtb],0))</f>
        <v>19.253990000000002</v>
      </c>
      <c r="AI32" s="3">
        <f>(Sig_Proteins[[#This Row],[LFQ intensity Dimer24A]]+Sig_Proteins[[#This Row],[LFQ intensity Dimer24B]])/2</f>
        <v>19.095595000000003</v>
      </c>
      <c r="AJ32" s="3">
        <f>2^Sig_Proteins[[#This Row],[Dimer 24 hr LFQ intensity average]]</f>
        <v>560204.87015149009</v>
      </c>
      <c r="AK32" s="3">
        <f>INDEX(Protein_Group[LFQ intensity Dimer48A],MATCH(Sig_Proteins[[#This Row],[ORF number Mtb]], Protein_Group[ORF number Mtb],0))</f>
        <v>22.196650000000002</v>
      </c>
      <c r="AL32" s="3">
        <f>INDEX(Protein_Group[LFQ intensity Dimer48B],MATCH(Sig_Proteins[[#This Row],[ORF number Mtb]], Protein_Group[ORF number Mtb],0))</f>
        <v>18.69698</v>
      </c>
      <c r="AM32" s="3">
        <f>(Sig_Proteins[[#This Row],[LFQ intensity Dimer48A]]+Sig_Proteins[[#This Row],[LFQ intensity Dimer48B]])/2</f>
        <v>20.446815000000001</v>
      </c>
      <c r="AN32" s="3">
        <f>2^Sig_Proteins[[#This Row],[Dimer 48 hr LFQ intensity average]]</f>
        <v>1429238.2509766757</v>
      </c>
      <c r="AO32" s="3">
        <f>INDEX(Protein_Group[Unique peptides],MATCH(Sig_Proteins[[#This Row],[ORF number Mtb]], Protein_Group[ORF number Mtb],0))</f>
        <v>4</v>
      </c>
      <c r="AP32" s="3">
        <f>INDEX(Protein_Group[Sequence coverage '[%']],MATCH(Sig_Proteins[[#This Row],[ORF number Mtb]], Protein_Group[ORF number Mtb],0))</f>
        <v>15.7</v>
      </c>
      <c r="AQ32" s="3">
        <f>INDEX(Protein_Group[Unique peptides Control3A],MATCH(Sig_Proteins[[#This Row],[ORF number Mtb]], Protein_Group[ORF number Mtb],0))</f>
        <v>2</v>
      </c>
      <c r="AR32" s="3">
        <f>INDEX(Protein_Group[Unique peptides Control3B],MATCH(Sig_Proteins[[#This Row],[ORF number Mtb]], Protein_Group[ORF number Mtb],0))</f>
        <v>0</v>
      </c>
      <c r="AS32" s="3">
        <f>INDEX(Protein_Group[Unique peptides Control24A],MATCH(Sig_Proteins[[#This Row],[ORF number Mtb]], Protein_Group[ORF number Mtb],0))</f>
        <v>2</v>
      </c>
      <c r="AT32" s="3">
        <f>INDEX(Protein_Group[Unique peptides Control24B],MATCH(Sig_Proteins[[#This Row],[ORF number Mtb]], Protein_Group[ORF number Mtb],0))</f>
        <v>1</v>
      </c>
      <c r="AU32" s="3">
        <f>INDEX(Protein_Group[Unique peptides Control48A],MATCH(Sig_Proteins[[#This Row],[ORF number Mtb]], Protein_Group[ORF number Mtb],0))</f>
        <v>2</v>
      </c>
      <c r="AV32" s="3">
        <f>INDEX(Protein_Group[Unique peptides Control48B],MATCH(Sig_Proteins[[#This Row],[ORF number Mtb]], Protein_Group[ORF number Mtb],0))</f>
        <v>2</v>
      </c>
      <c r="AW32" s="3">
        <f>INDEX(Protein_Group[Unique peptides Dimer3A],MATCH(Sig_Proteins[[#This Row],[ORF number Mtb]], Protein_Group[ORF number Mtb],0))</f>
        <v>1</v>
      </c>
      <c r="AX32" s="3">
        <f>INDEX(Protein_Group[Unique peptides Dimer3B],MATCH(Sig_Proteins[[#This Row],[ORF number Mtb]], Protein_Group[ORF number Mtb],0))</f>
        <v>0</v>
      </c>
      <c r="AY32" s="3">
        <f>INDEX(Protein_Group[Unique peptides Dimer24A],MATCH(Sig_Proteins[[#This Row],[ORF number Mtb]], Protein_Group[ORF number Mtb],0))</f>
        <v>0</v>
      </c>
      <c r="AZ32" s="3">
        <f>INDEX(Protein_Group[Unique peptides Dimer24B],MATCH(Sig_Proteins[[#This Row],[ORF number Mtb]], Protein_Group[ORF number Mtb],0))</f>
        <v>0</v>
      </c>
      <c r="BA32" s="3">
        <f>INDEX(Protein_Group[Unique peptides Dimer48A],MATCH(Sig_Proteins[[#This Row],[ORF number Mtb]], Protein_Group[ORF number Mtb],0))</f>
        <v>3</v>
      </c>
      <c r="BB32" s="3">
        <f>INDEX(Protein_Group[Unique peptides Dimer48B],MATCH(Sig_Proteins[[#This Row],[ORF number Mtb]], Protein_Group[ORF number Mtb],0))</f>
        <v>1</v>
      </c>
    </row>
    <row r="33" spans="1:54">
      <c r="A33" s="3"/>
      <c r="B33" s="3" t="s">
        <v>48</v>
      </c>
      <c r="C33" s="3"/>
      <c r="D33" s="3" t="s">
        <v>143</v>
      </c>
      <c r="E33" s="3" t="s">
        <v>144</v>
      </c>
      <c r="F33" s="3" t="s">
        <v>141</v>
      </c>
      <c r="G33" s="3" t="s">
        <v>142</v>
      </c>
      <c r="H33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Rv1938</v>
      </c>
      <c r="I33" s="3" t="str">
        <f>INDEX(Protein_Group[functional category],MATCH(Sig_Proteins[[#This Row],[ORF number Mtb]], Protein_Group[ORF number Mtb],0))</f>
        <v>virulence, detoxification and adaptation</v>
      </c>
      <c r="J33" s="3">
        <f>INDEX(Protein_Group[Mol. weight '[kDa']],MATCH(Sig_Proteins[[#This Row],[ORF number Mtb]], Protein_Group[ORF number Mtb],0))</f>
        <v>39.296999999999997</v>
      </c>
      <c r="K33" s="3">
        <f>Sig_Proteins[[#This Row],[2^(DImer 3hr LFQ intensity average)]]/Sig_Proteins[[#This Row],[2^(Control 3hr LFQ intensity average)]]</f>
        <v>0.19808272885889891</v>
      </c>
      <c r="L33" s="3">
        <f>Sig_Proteins[[#This Row],[2^(Control 3hr LFQ intensity average)]]/Sig_Proteins[[#This Row],[2^(DImer 3hr LFQ intensity average)]]</f>
        <v>5.0483957170861382</v>
      </c>
      <c r="M33" s="3">
        <f>Sig_Proteins[[#This Row],[2^(DImer 24hr LFQ intensity average)]]/Sig_Proteins[[#This Row],[2^(Control 24hr LFQ intensity average)]]</f>
        <v>7.3281863463234537E-2</v>
      </c>
      <c r="N33" s="3">
        <f>Sig_Proteins[[#This Row],[2^(Control 24hr LFQ intensity average)]]/Sig_Proteins[[#This Row],[2^(DImer 24hr LFQ intensity average)]]</f>
        <v>13.645941202105202</v>
      </c>
      <c r="O33" s="3">
        <f>Sig_Proteins[[#This Row],[2^(DImer 48hr LFQ intensity average)]]/Sig_Proteins[[#This Row],[2^(Control 48hr LFQ intensity average)]]</f>
        <v>0.63067558974906401</v>
      </c>
      <c r="P33" s="3">
        <f>Sig_Proteins[[#This Row],[2^(Control 48hr LFQ intensity average)]]/Sig_Proteins[[#This Row],[2^(DImer 48hr LFQ intensity average)]]</f>
        <v>1.5856012445287195</v>
      </c>
      <c r="Q33" s="3">
        <f>INDEX(Protein_Group[LFQ intensity Control3A],MATCH(Sig_Proteins[[#This Row],[ORF number Mtb]], Protein_Group[ORF number Mtb],0))</f>
        <v>23.186039999999998</v>
      </c>
      <c r="R33" s="3">
        <f>INDEX(Protein_Group[LFQ intensity Control3B],MATCH(Sig_Proteins[[#This Row],[ORF number Mtb]], Protein_Group[ORF number Mtb],0))</f>
        <v>19.385020000000001</v>
      </c>
      <c r="S33" s="3">
        <f>(Sig_Proteins[[#This Row],[LFQ intensity Control3A]]+Sig_Proteins[[#This Row],[LFQ intensity Control3B]])/2</f>
        <v>21.285530000000001</v>
      </c>
      <c r="T33" s="3">
        <f>2^Sig_Proteins[[#This Row],[Control 3 hr LFQ intensity average]]</f>
        <v>2556130.3893447877</v>
      </c>
      <c r="U33" s="3">
        <f>INDEX(Protein_Group[LFQ intensity Control24A],MATCH(Sig_Proteins[[#This Row],[ORF number Mtb]], Protein_Group[ORF number Mtb],0))</f>
        <v>23.011610000000001</v>
      </c>
      <c r="V33" s="3">
        <f>INDEX(Protein_Group[LFQ intensity Control24B],MATCH(Sig_Proteins[[#This Row],[ORF number Mtb]], Protein_Group[ORF number Mtb],0))</f>
        <v>22.64059</v>
      </c>
      <c r="W33" s="3">
        <f>(Sig_Proteins[[#This Row],[LFQ intensity Control24A]]+Sig_Proteins[[#This Row],[LFQ intensity Control24B]])/2</f>
        <v>22.8261</v>
      </c>
      <c r="X33" s="3">
        <f>2^Sig_Proteins[[#This Row],[Control 24 hr LFQ intensity average]]</f>
        <v>7436024.0209652325</v>
      </c>
      <c r="Y33" s="3">
        <f>INDEX(Protein_Group[LFQ intensity Control48A],MATCH(Sig_Proteins[[#This Row],[ORF number Mtb]], Protein_Group[ORF number Mtb],0))</f>
        <v>17.063800000000001</v>
      </c>
      <c r="Z33" s="3">
        <f>INDEX(Protein_Group[LFQ intensity Control48B],MATCH(Sig_Proteins[[#This Row],[ORF number Mtb]], Protein_Group[ORF number Mtb],0))</f>
        <v>22.381019999999999</v>
      </c>
      <c r="AA33" s="3">
        <f>(Sig_Proteins[[#This Row],[LFQ intensity Control48A]]+Sig_Proteins[[#This Row],[LFQ intensity Control48B]])/2</f>
        <v>19.72241</v>
      </c>
      <c r="AB33" s="3">
        <f>2^Sig_Proteins[[#This Row],[Control 48 hr LFQ intensity average]]</f>
        <v>865041.60701039387</v>
      </c>
      <c r="AC33" s="3">
        <f>INDEX(Protein_Group[LFQ intensity Dimer3A],MATCH(Sig_Proteins[[#This Row],[ORF number Mtb]], Protein_Group[ORF number Mtb],0))</f>
        <v>19.754100000000001</v>
      </c>
      <c r="AD33" s="3">
        <f>INDEX(Protein_Group[LFQ intensity Dimer3B],MATCH(Sig_Proteins[[#This Row],[ORF number Mtb]], Protein_Group[ORF number Mtb],0))</f>
        <v>18.145309999999998</v>
      </c>
      <c r="AE33" s="3">
        <f>(Sig_Proteins[[#This Row],[LFQ intensity Dimer3A]]+Sig_Proteins[[#This Row],[LFQ intensity Dimer3B]])/2</f>
        <v>18.949705000000002</v>
      </c>
      <c r="AF33" s="3">
        <f>2^Sig_Proteins[[#This Row],[Dimer 3 hr LFQ intensity average]]</f>
        <v>506325.28284057527</v>
      </c>
      <c r="AG33" s="3">
        <f>INDEX(Protein_Group[LFQ intensity Dimer24A],MATCH(Sig_Proteins[[#This Row],[ORF number Mtb]], Protein_Group[ORF number Mtb],0))</f>
        <v>18.59881</v>
      </c>
      <c r="AH33" s="3">
        <f>INDEX(Protein_Group[LFQ intensity Dimer24B],MATCH(Sig_Proteins[[#This Row],[ORF number Mtb]], Protein_Group[ORF number Mtb],0))</f>
        <v>19.512589999999999</v>
      </c>
      <c r="AI33" s="3">
        <f>(Sig_Proteins[[#This Row],[LFQ intensity Dimer24A]]+Sig_Proteins[[#This Row],[LFQ intensity Dimer24B]])/2</f>
        <v>19.055700000000002</v>
      </c>
      <c r="AJ33" s="3">
        <f>2^Sig_Proteins[[#This Row],[Dimer 24 hr LFQ intensity average]]</f>
        <v>544925.69701370643</v>
      </c>
      <c r="AK33" s="3">
        <f>INDEX(Protein_Group[LFQ intensity Dimer48A],MATCH(Sig_Proteins[[#This Row],[ORF number Mtb]], Protein_Group[ORF number Mtb],0))</f>
        <v>19.290780000000002</v>
      </c>
      <c r="AL33" s="3">
        <f>INDEX(Protein_Group[LFQ intensity Dimer48B],MATCH(Sig_Proteins[[#This Row],[ORF number Mtb]], Protein_Group[ORF number Mtb],0))</f>
        <v>18.823979999999999</v>
      </c>
      <c r="AM33" s="3">
        <f>(Sig_Proteins[[#This Row],[LFQ intensity Dimer48A]]+Sig_Proteins[[#This Row],[LFQ intensity Dimer48B]])/2</f>
        <v>19.057380000000002</v>
      </c>
      <c r="AN33" s="3">
        <f>2^Sig_Proteins[[#This Row],[Dimer 48 hr LFQ intensity average]]</f>
        <v>545560.62565875822</v>
      </c>
      <c r="AO33" s="3">
        <f>INDEX(Protein_Group[Unique peptides],MATCH(Sig_Proteins[[#This Row],[ORF number Mtb]], Protein_Group[ORF number Mtb],0))</f>
        <v>2</v>
      </c>
      <c r="AP33" s="3">
        <f>INDEX(Protein_Group[Sequence coverage '[%']],MATCH(Sig_Proteins[[#This Row],[ORF number Mtb]], Protein_Group[ORF number Mtb],0))</f>
        <v>11.5</v>
      </c>
      <c r="AQ33" s="3">
        <f>INDEX(Protein_Group[Unique peptides Control3A],MATCH(Sig_Proteins[[#This Row],[ORF number Mtb]], Protein_Group[ORF number Mtb],0))</f>
        <v>2</v>
      </c>
      <c r="AR33" s="3">
        <f>INDEX(Protein_Group[Unique peptides Control3B],MATCH(Sig_Proteins[[#This Row],[ORF number Mtb]], Protein_Group[ORF number Mtb],0))</f>
        <v>1</v>
      </c>
      <c r="AS33" s="3">
        <f>INDEX(Protein_Group[Unique peptides Control24A],MATCH(Sig_Proteins[[#This Row],[ORF number Mtb]], Protein_Group[ORF number Mtb],0))</f>
        <v>2</v>
      </c>
      <c r="AT33" s="3">
        <f>INDEX(Protein_Group[Unique peptides Control24B],MATCH(Sig_Proteins[[#This Row],[ORF number Mtb]], Protein_Group[ORF number Mtb],0))</f>
        <v>2</v>
      </c>
      <c r="AU33" s="3">
        <f>INDEX(Protein_Group[Unique peptides Control48A],MATCH(Sig_Proteins[[#This Row],[ORF number Mtb]], Protein_Group[ORF number Mtb],0))</f>
        <v>0</v>
      </c>
      <c r="AV33" s="3">
        <f>INDEX(Protein_Group[Unique peptides Control48B],MATCH(Sig_Proteins[[#This Row],[ORF number Mtb]], Protein_Group[ORF number Mtb],0))</f>
        <v>2</v>
      </c>
      <c r="AW33" s="3">
        <f>INDEX(Protein_Group[Unique peptides Dimer3A],MATCH(Sig_Proteins[[#This Row],[ORF number Mtb]], Protein_Group[ORF number Mtb],0))</f>
        <v>0</v>
      </c>
      <c r="AX33" s="3">
        <f>INDEX(Protein_Group[Unique peptides Dimer3B],MATCH(Sig_Proteins[[#This Row],[ORF number Mtb]], Protein_Group[ORF number Mtb],0))</f>
        <v>0</v>
      </c>
      <c r="AY33" s="3">
        <f>INDEX(Protein_Group[Unique peptides Dimer24A],MATCH(Sig_Proteins[[#This Row],[ORF number Mtb]], Protein_Group[ORF number Mtb],0))</f>
        <v>1</v>
      </c>
      <c r="AZ33" s="3">
        <f>INDEX(Protein_Group[Unique peptides Dimer24B],MATCH(Sig_Proteins[[#This Row],[ORF number Mtb]], Protein_Group[ORF number Mtb],0))</f>
        <v>0</v>
      </c>
      <c r="BA33" s="3">
        <f>INDEX(Protein_Group[Unique peptides Dimer48A],MATCH(Sig_Proteins[[#This Row],[ORF number Mtb]], Protein_Group[ORF number Mtb],0))</f>
        <v>1</v>
      </c>
      <c r="BB33" s="3">
        <f>INDEX(Protein_Group[Unique peptides Dimer48B],MATCH(Sig_Proteins[[#This Row],[ORF number Mtb]], Protein_Group[ORF number Mtb],0))</f>
        <v>0</v>
      </c>
    </row>
    <row r="34" spans="1:54">
      <c r="A34" s="3"/>
      <c r="B34" s="3" t="s">
        <v>48</v>
      </c>
      <c r="C34" s="3"/>
      <c r="D34" s="3" t="s">
        <v>146</v>
      </c>
      <c r="E34" s="3" t="s">
        <v>145</v>
      </c>
      <c r="F34" s="3" t="s">
        <v>147</v>
      </c>
      <c r="G34" s="3" t="s">
        <v>148</v>
      </c>
      <c r="H34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Rv3704c</v>
      </c>
      <c r="I34" s="3" t="str">
        <f>INDEX(Protein_Group[functional category],MATCH(Sig_Proteins[[#This Row],[ORF number Mtb]], Protein_Group[ORF number Mtb],0))</f>
        <v>intermediary metabolism and respiration</v>
      </c>
      <c r="J34" s="3">
        <f>INDEX(Protein_Group[Mol. weight '[kDa']],MATCH(Sig_Proteins[[#This Row],[ORF number Mtb]], Protein_Group[ORF number Mtb],0))</f>
        <v>45.795000000000002</v>
      </c>
      <c r="K34" s="3">
        <f>Sig_Proteins[[#This Row],[2^(DImer 3hr LFQ intensity average)]]/Sig_Proteins[[#This Row],[2^(Control 3hr LFQ intensity average)]]</f>
        <v>0.8242763459981336</v>
      </c>
      <c r="L34" s="3">
        <f>Sig_Proteins[[#This Row],[2^(Control 3hr LFQ intensity average)]]/Sig_Proteins[[#This Row],[2^(DImer 3hr LFQ intensity average)]]</f>
        <v>1.2131853653874769</v>
      </c>
      <c r="M34" s="3">
        <f>Sig_Proteins[[#This Row],[2^(DImer 24hr LFQ intensity average)]]/Sig_Proteins[[#This Row],[2^(Control 24hr LFQ intensity average)]]</f>
        <v>4.3223209128356962E-2</v>
      </c>
      <c r="N34" s="3">
        <f>Sig_Proteins[[#This Row],[2^(Control 24hr LFQ intensity average)]]/Sig_Proteins[[#This Row],[2^(DImer 24hr LFQ intensity average)]]</f>
        <v>23.135718521740703</v>
      </c>
      <c r="O34" s="3">
        <f>Sig_Proteins[[#This Row],[2^(DImer 48hr LFQ intensity average)]]/Sig_Proteins[[#This Row],[2^(Control 48hr LFQ intensity average)]]</f>
        <v>0.65874408150141495</v>
      </c>
      <c r="P34" s="3">
        <f>Sig_Proteins[[#This Row],[2^(Control 48hr LFQ intensity average)]]/Sig_Proteins[[#This Row],[2^(DImer 48hr LFQ intensity average)]]</f>
        <v>1.5180402042031129</v>
      </c>
      <c r="Q34" s="3">
        <f>INDEX(Protein_Group[LFQ intensity Control3A],MATCH(Sig_Proteins[[#This Row],[ORF number Mtb]], Protein_Group[ORF number Mtb],0))</f>
        <v>23.492039999999999</v>
      </c>
      <c r="R34" s="3">
        <f>INDEX(Protein_Group[LFQ intensity Control3B],MATCH(Sig_Proteins[[#This Row],[ORF number Mtb]], Protein_Group[ORF number Mtb],0))</f>
        <v>19.775939999999999</v>
      </c>
      <c r="S34" s="3">
        <f>(Sig_Proteins[[#This Row],[LFQ intensity Control3A]]+Sig_Proteins[[#This Row],[LFQ intensity Control3B]])/2</f>
        <v>21.633989999999997</v>
      </c>
      <c r="T34" s="3">
        <f>2^Sig_Proteins[[#This Row],[Control 3 hr LFQ intensity average]]</f>
        <v>3254467.327481735</v>
      </c>
      <c r="U34" s="3">
        <f>INDEX(Protein_Group[LFQ intensity Control24A],MATCH(Sig_Proteins[[#This Row],[ORF number Mtb]], Protein_Group[ORF number Mtb],0))</f>
        <v>23.80509</v>
      </c>
      <c r="V34" s="3">
        <f>INDEX(Protein_Group[LFQ intensity Control24B],MATCH(Sig_Proteins[[#This Row],[ORF number Mtb]], Protein_Group[ORF number Mtb],0))</f>
        <v>23.35097</v>
      </c>
      <c r="W34" s="3">
        <f>(Sig_Proteins[[#This Row],[LFQ intensity Control24A]]+Sig_Proteins[[#This Row],[LFQ intensity Control24B]])/2</f>
        <v>23.578029999999998</v>
      </c>
      <c r="X34" s="3">
        <f>2^Sig_Proteins[[#This Row],[Control 24 hr LFQ intensity average]]</f>
        <v>12522593.085647151</v>
      </c>
      <c r="Y34" s="3">
        <f>INDEX(Protein_Group[LFQ intensity Control48A],MATCH(Sig_Proteins[[#This Row],[ORF number Mtb]], Protein_Group[ORF number Mtb],0))</f>
        <v>18.154389999999999</v>
      </c>
      <c r="Z34" s="3">
        <f>INDEX(Protein_Group[LFQ intensity Control48B],MATCH(Sig_Proteins[[#This Row],[ORF number Mtb]], Protein_Group[ORF number Mtb],0))</f>
        <v>23.582329999999999</v>
      </c>
      <c r="AA34" s="3">
        <f>(Sig_Proteins[[#This Row],[LFQ intensity Control48A]]+Sig_Proteins[[#This Row],[LFQ intensity Control48B]])/2</f>
        <v>20.868359999999999</v>
      </c>
      <c r="AB34" s="3">
        <f>2^Sig_Proteins[[#This Row],[Control 48 hr LFQ intensity average]]</f>
        <v>1914266.1523843962</v>
      </c>
      <c r="AC34" s="3">
        <f>INDEX(Protein_Group[LFQ intensity Dimer3A],MATCH(Sig_Proteins[[#This Row],[ORF number Mtb]], Protein_Group[ORF number Mtb],0))</f>
        <v>19.919460000000001</v>
      </c>
      <c r="AD34" s="3">
        <f>INDEX(Protein_Group[LFQ intensity Dimer3B],MATCH(Sig_Proteins[[#This Row],[ORF number Mtb]], Protein_Group[ORF number Mtb],0))</f>
        <v>22.79092</v>
      </c>
      <c r="AE34" s="3">
        <f>(Sig_Proteins[[#This Row],[LFQ intensity Dimer3A]]+Sig_Proteins[[#This Row],[LFQ intensity Dimer3B]])/2</f>
        <v>21.35519</v>
      </c>
      <c r="AF34" s="3">
        <f>2^Sig_Proteins[[#This Row],[Dimer 3 hr LFQ intensity average]]</f>
        <v>2682580.4368669558</v>
      </c>
      <c r="AG34" s="3">
        <f>INDEX(Protein_Group[LFQ intensity Dimer24A],MATCH(Sig_Proteins[[#This Row],[ORF number Mtb]], Protein_Group[ORF number Mtb],0))</f>
        <v>18.79833</v>
      </c>
      <c r="AH34" s="3">
        <f>INDEX(Protein_Group[LFQ intensity Dimer24B],MATCH(Sig_Proteins[[#This Row],[ORF number Mtb]], Protein_Group[ORF number Mtb],0))</f>
        <v>19.29363</v>
      </c>
      <c r="AI34" s="3">
        <f>(Sig_Proteins[[#This Row],[LFQ intensity Dimer24A]]+Sig_Proteins[[#This Row],[LFQ intensity Dimer24B]])/2</f>
        <v>19.04598</v>
      </c>
      <c r="AJ34" s="3">
        <f>2^Sig_Proteins[[#This Row],[Dimer 24 hr LFQ intensity average]]</f>
        <v>541266.65977024368</v>
      </c>
      <c r="AK34" s="3">
        <f>INDEX(Protein_Group[LFQ intensity Dimer48A],MATCH(Sig_Proteins[[#This Row],[ORF number Mtb]], Protein_Group[ORF number Mtb],0))</f>
        <v>18.038550000000001</v>
      </c>
      <c r="AL34" s="3">
        <f>INDEX(Protein_Group[LFQ intensity Dimer48B],MATCH(Sig_Proteins[[#This Row],[ORF number Mtb]], Protein_Group[ORF number Mtb],0))</f>
        <v>22.493749999999999</v>
      </c>
      <c r="AM34" s="3">
        <f>(Sig_Proteins[[#This Row],[LFQ intensity Dimer48A]]+Sig_Proteins[[#This Row],[LFQ intensity Dimer48B]])/2</f>
        <v>20.26615</v>
      </c>
      <c r="AN34" s="3">
        <f>2^Sig_Proteins[[#This Row],[Dimer 48 hr LFQ intensity average]]</f>
        <v>1261011.4983017067</v>
      </c>
      <c r="AO34" s="3">
        <f>INDEX(Protein_Group[Unique peptides],MATCH(Sig_Proteins[[#This Row],[ORF number Mtb]], Protein_Group[ORF number Mtb],0))</f>
        <v>2</v>
      </c>
      <c r="AP34" s="3">
        <f>INDEX(Protein_Group[Sequence coverage '[%']],MATCH(Sig_Proteins[[#This Row],[ORF number Mtb]], Protein_Group[ORF number Mtb],0))</f>
        <v>9</v>
      </c>
      <c r="AQ34" s="3">
        <f>INDEX(Protein_Group[Unique peptides Control3A],MATCH(Sig_Proteins[[#This Row],[ORF number Mtb]], Protein_Group[ORF number Mtb],0))</f>
        <v>2</v>
      </c>
      <c r="AR34" s="3">
        <f>INDEX(Protein_Group[Unique peptides Control3B],MATCH(Sig_Proteins[[#This Row],[ORF number Mtb]], Protein_Group[ORF number Mtb],0))</f>
        <v>0</v>
      </c>
      <c r="AS34" s="3">
        <f>INDEX(Protein_Group[Unique peptides Control24A],MATCH(Sig_Proteins[[#This Row],[ORF number Mtb]], Protein_Group[ORF number Mtb],0))</f>
        <v>2</v>
      </c>
      <c r="AT34" s="3">
        <f>INDEX(Protein_Group[Unique peptides Control24B],MATCH(Sig_Proteins[[#This Row],[ORF number Mtb]], Protein_Group[ORF number Mtb],0))</f>
        <v>2</v>
      </c>
      <c r="AU34" s="3">
        <f>INDEX(Protein_Group[Unique peptides Control48A],MATCH(Sig_Proteins[[#This Row],[ORF number Mtb]], Protein_Group[ORF number Mtb],0))</f>
        <v>1</v>
      </c>
      <c r="AV34" s="3">
        <f>INDEX(Protein_Group[Unique peptides Control48B],MATCH(Sig_Proteins[[#This Row],[ORF number Mtb]], Protein_Group[ORF number Mtb],0))</f>
        <v>2</v>
      </c>
      <c r="AW34" s="3">
        <f>INDEX(Protein_Group[Unique peptides Dimer3A],MATCH(Sig_Proteins[[#This Row],[ORF number Mtb]], Protein_Group[ORF number Mtb],0))</f>
        <v>0</v>
      </c>
      <c r="AX34" s="3">
        <f>INDEX(Protein_Group[Unique peptides Dimer3B],MATCH(Sig_Proteins[[#This Row],[ORF number Mtb]], Protein_Group[ORF number Mtb],0))</f>
        <v>2</v>
      </c>
      <c r="AY34" s="3">
        <f>INDEX(Protein_Group[Unique peptides Dimer24A],MATCH(Sig_Proteins[[#This Row],[ORF number Mtb]], Protein_Group[ORF number Mtb],0))</f>
        <v>1</v>
      </c>
      <c r="AZ34" s="3">
        <f>INDEX(Protein_Group[Unique peptides Dimer24B],MATCH(Sig_Proteins[[#This Row],[ORF number Mtb]], Protein_Group[ORF number Mtb],0))</f>
        <v>1</v>
      </c>
      <c r="BA34" s="3">
        <f>INDEX(Protein_Group[Unique peptides Dimer48A],MATCH(Sig_Proteins[[#This Row],[ORF number Mtb]], Protein_Group[ORF number Mtb],0))</f>
        <v>1</v>
      </c>
      <c r="BB34" s="3">
        <f>INDEX(Protein_Group[Unique peptides Dimer48B],MATCH(Sig_Proteins[[#This Row],[ORF number Mtb]], Protein_Group[ORF number Mtb],0))</f>
        <v>1</v>
      </c>
    </row>
    <row r="35" spans="1:54">
      <c r="A35" s="3"/>
      <c r="B35" s="3" t="s">
        <v>48</v>
      </c>
      <c r="C35" s="3"/>
      <c r="D35" s="3" t="s">
        <v>151</v>
      </c>
      <c r="E35" s="3" t="s">
        <v>152</v>
      </c>
      <c r="F35" s="3" t="s">
        <v>149</v>
      </c>
      <c r="G35" s="3" t="s">
        <v>150</v>
      </c>
      <c r="H35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Rv1631</v>
      </c>
      <c r="I35" s="3" t="str">
        <f>INDEX(Protein_Group[functional category],MATCH(Sig_Proteins[[#This Row],[ORF number Mtb]], Protein_Group[ORF number Mtb],0))</f>
        <v>intermediary metabolism and respiration</v>
      </c>
      <c r="J35" s="3">
        <f>INDEX(Protein_Group[Mol. weight '[kDa']],MATCH(Sig_Proteins[[#This Row],[ORF number Mtb]], Protein_Group[ORF number Mtb],0))</f>
        <v>44.667999999999999</v>
      </c>
      <c r="K35" s="3">
        <f>Sig_Proteins[[#This Row],[2^(DImer 3hr LFQ intensity average)]]/Sig_Proteins[[#This Row],[2^(Control 3hr LFQ intensity average)]]</f>
        <v>0.3495255925759862</v>
      </c>
      <c r="L35" s="3">
        <f>Sig_Proteins[[#This Row],[2^(Control 3hr LFQ intensity average)]]/Sig_Proteins[[#This Row],[2^(DImer 3hr LFQ intensity average)]]</f>
        <v>2.8610208272019504</v>
      </c>
      <c r="M35" s="3">
        <f>Sig_Proteins[[#This Row],[2^(DImer 24hr LFQ intensity average)]]/Sig_Proteins[[#This Row],[2^(Control 24hr LFQ intensity average)]]</f>
        <v>7.087693364371514E-2</v>
      </c>
      <c r="N35" s="3">
        <f>Sig_Proteins[[#This Row],[2^(Control 24hr LFQ intensity average)]]/Sig_Proteins[[#This Row],[2^(DImer 24hr LFQ intensity average)]]</f>
        <v>14.10896251560218</v>
      </c>
      <c r="O35" s="3">
        <f>Sig_Proteins[[#This Row],[2^(DImer 48hr LFQ intensity average)]]/Sig_Proteins[[#This Row],[2^(Control 48hr LFQ intensity average)]]</f>
        <v>4.7589556180221528</v>
      </c>
      <c r="P35" s="3">
        <f>Sig_Proteins[[#This Row],[2^(Control 48hr LFQ intensity average)]]/Sig_Proteins[[#This Row],[2^(DImer 48hr LFQ intensity average)]]</f>
        <v>0.21013013784221954</v>
      </c>
      <c r="Q35" s="3">
        <f>INDEX(Protein_Group[LFQ intensity Control3A],MATCH(Sig_Proteins[[#This Row],[ORF number Mtb]], Protein_Group[ORF number Mtb],0))</f>
        <v>23.191500000000001</v>
      </c>
      <c r="R35" s="3">
        <f>INDEX(Protein_Group[LFQ intensity Control3B],MATCH(Sig_Proteins[[#This Row],[ORF number Mtb]], Protein_Group[ORF number Mtb],0))</f>
        <v>19.769860000000001</v>
      </c>
      <c r="S35" s="3">
        <f>(Sig_Proteins[[#This Row],[LFQ intensity Control3A]]+Sig_Proteins[[#This Row],[LFQ intensity Control3B]])/2</f>
        <v>21.48068</v>
      </c>
      <c r="T35" s="3">
        <f>2^Sig_Proteins[[#This Row],[Control 3 hr LFQ intensity average]]</f>
        <v>2926368.4591137483</v>
      </c>
      <c r="U35" s="3">
        <f>INDEX(Protein_Group[LFQ intensity Control24A],MATCH(Sig_Proteins[[#This Row],[ORF number Mtb]], Protein_Group[ORF number Mtb],0))</f>
        <v>22.828949999999999</v>
      </c>
      <c r="V35" s="3">
        <f>INDEX(Protein_Group[LFQ intensity Control24B],MATCH(Sig_Proteins[[#This Row],[ORF number Mtb]], Protein_Group[ORF number Mtb],0))</f>
        <v>23.092020000000002</v>
      </c>
      <c r="W35" s="3">
        <f>(Sig_Proteins[[#This Row],[LFQ intensity Control24A]]+Sig_Proteins[[#This Row],[LFQ intensity Control24B]])/2</f>
        <v>22.960484999999998</v>
      </c>
      <c r="X35" s="3">
        <f>2^Sig_Proteins[[#This Row],[Control 24 hr LFQ intensity average]]</f>
        <v>8161964.4716342883</v>
      </c>
      <c r="Y35" s="3">
        <f>INDEX(Protein_Group[LFQ intensity Control48A],MATCH(Sig_Proteins[[#This Row],[ORF number Mtb]], Protein_Group[ORF number Mtb],0))</f>
        <v>18.18141</v>
      </c>
      <c r="Z35" s="3">
        <f>INDEX(Protein_Group[LFQ intensity Control48B],MATCH(Sig_Proteins[[#This Row],[ORF number Mtb]], Protein_Group[ORF number Mtb],0))</f>
        <v>21.738759999999999</v>
      </c>
      <c r="AA35" s="3">
        <f>(Sig_Proteins[[#This Row],[LFQ intensity Control48A]]+Sig_Proteins[[#This Row],[LFQ intensity Control48B]])/2</f>
        <v>19.960084999999999</v>
      </c>
      <c r="AB35" s="3">
        <f>2^Sig_Proteins[[#This Row],[Control 48 hr LFQ intensity average]]</f>
        <v>1019962.7260319992</v>
      </c>
      <c r="AC35" s="3">
        <f>INDEX(Protein_Group[LFQ intensity Dimer3A],MATCH(Sig_Proteins[[#This Row],[ORF number Mtb]], Protein_Group[ORF number Mtb],0))</f>
        <v>19.401620000000001</v>
      </c>
      <c r="AD35" s="3">
        <f>INDEX(Protein_Group[LFQ intensity Dimer3B],MATCH(Sig_Proteins[[#This Row],[ORF number Mtb]], Protein_Group[ORF number Mtb],0))</f>
        <v>20.526679999999999</v>
      </c>
      <c r="AE35" s="3">
        <f>(Sig_Proteins[[#This Row],[LFQ intensity Dimer3A]]+Sig_Proteins[[#This Row],[LFQ intensity Dimer3B]])/2</f>
        <v>19.96415</v>
      </c>
      <c r="AF35" s="3">
        <f>2^Sig_Proteins[[#This Row],[Dimer 3 hr LFQ intensity average]]</f>
        <v>1022840.6697674085</v>
      </c>
      <c r="AG35" s="3">
        <f>INDEX(Protein_Group[LFQ intensity Dimer24A],MATCH(Sig_Proteins[[#This Row],[ORF number Mtb]], Protein_Group[ORF number Mtb],0))</f>
        <v>18.879380000000001</v>
      </c>
      <c r="AH35" s="3">
        <f>INDEX(Protein_Group[LFQ intensity Dimer24B],MATCH(Sig_Proteins[[#This Row],[ORF number Mtb]], Protein_Group[ORF number Mtb],0))</f>
        <v>19.404509999999998</v>
      </c>
      <c r="AI35" s="3">
        <f>(Sig_Proteins[[#This Row],[LFQ intensity Dimer24A]]+Sig_Proteins[[#This Row],[LFQ intensity Dimer24B]])/2</f>
        <v>19.141945</v>
      </c>
      <c r="AJ35" s="3">
        <f>2^Sig_Proteins[[#This Row],[Dimer 24 hr LFQ intensity average]]</f>
        <v>578495.01425838401</v>
      </c>
      <c r="AK35" s="3">
        <f>INDEX(Protein_Group[LFQ intensity Dimer48A],MATCH(Sig_Proteins[[#This Row],[ORF number Mtb]], Protein_Group[ORF number Mtb],0))</f>
        <v>21.310130000000001</v>
      </c>
      <c r="AL35" s="3">
        <f>INDEX(Protein_Group[LFQ intensity Dimer48B],MATCH(Sig_Proteins[[#This Row],[ORF number Mtb]], Protein_Group[ORF number Mtb],0))</f>
        <v>23.111329999999999</v>
      </c>
      <c r="AM35" s="3">
        <f>(Sig_Proteins[[#This Row],[LFQ intensity Dimer48A]]+Sig_Proteins[[#This Row],[LFQ intensity Dimer48B]])/2</f>
        <v>22.210729999999998</v>
      </c>
      <c r="AN35" s="3">
        <f>2^Sig_Proteins[[#This Row],[Dimer 48 hr LFQ intensity average]]</f>
        <v>4853957.3452231726</v>
      </c>
      <c r="AO35" s="3">
        <f>INDEX(Protein_Group[Unique peptides],MATCH(Sig_Proteins[[#This Row],[ORF number Mtb]], Protein_Group[ORF number Mtb],0))</f>
        <v>4</v>
      </c>
      <c r="AP35" s="3">
        <f>INDEX(Protein_Group[Sequence coverage '[%']],MATCH(Sig_Proteins[[#This Row],[ORF number Mtb]], Protein_Group[ORF number Mtb],0))</f>
        <v>16.2</v>
      </c>
      <c r="AQ35" s="3">
        <f>INDEX(Protein_Group[Unique peptides Control3A],MATCH(Sig_Proteins[[#This Row],[ORF number Mtb]], Protein_Group[ORF number Mtb],0))</f>
        <v>2</v>
      </c>
      <c r="AR35" s="3">
        <f>INDEX(Protein_Group[Unique peptides Control3B],MATCH(Sig_Proteins[[#This Row],[ORF number Mtb]], Protein_Group[ORF number Mtb],0))</f>
        <v>2</v>
      </c>
      <c r="AS35" s="3">
        <f>INDEX(Protein_Group[Unique peptides Control24A],MATCH(Sig_Proteins[[#This Row],[ORF number Mtb]], Protein_Group[ORF number Mtb],0))</f>
        <v>2</v>
      </c>
      <c r="AT35" s="3">
        <f>INDEX(Protein_Group[Unique peptides Control24B],MATCH(Sig_Proteins[[#This Row],[ORF number Mtb]], Protein_Group[ORF number Mtb],0))</f>
        <v>2</v>
      </c>
      <c r="AU35" s="3">
        <f>INDEX(Protein_Group[Unique peptides Control48A],MATCH(Sig_Proteins[[#This Row],[ORF number Mtb]], Protein_Group[ORF number Mtb],0))</f>
        <v>2</v>
      </c>
      <c r="AV35" s="3">
        <f>INDEX(Protein_Group[Unique peptides Control48B],MATCH(Sig_Proteins[[#This Row],[ORF number Mtb]], Protein_Group[ORF number Mtb],0))</f>
        <v>2</v>
      </c>
      <c r="AW35" s="3">
        <f>INDEX(Protein_Group[Unique peptides Dimer3A],MATCH(Sig_Proteins[[#This Row],[ORF number Mtb]], Protein_Group[ORF number Mtb],0))</f>
        <v>1</v>
      </c>
      <c r="AX35" s="3">
        <f>INDEX(Protein_Group[Unique peptides Dimer3B],MATCH(Sig_Proteins[[#This Row],[ORF number Mtb]], Protein_Group[ORF number Mtb],0))</f>
        <v>1</v>
      </c>
      <c r="AY35" s="3">
        <f>INDEX(Protein_Group[Unique peptides Dimer24A],MATCH(Sig_Proteins[[#This Row],[ORF number Mtb]], Protein_Group[ORF number Mtb],0))</f>
        <v>1</v>
      </c>
      <c r="AZ35" s="3">
        <f>INDEX(Protein_Group[Unique peptides Dimer24B],MATCH(Sig_Proteins[[#This Row],[ORF number Mtb]], Protein_Group[ORF number Mtb],0))</f>
        <v>0</v>
      </c>
      <c r="BA35" s="3">
        <f>INDEX(Protein_Group[Unique peptides Dimer48A],MATCH(Sig_Proteins[[#This Row],[ORF number Mtb]], Protein_Group[ORF number Mtb],0))</f>
        <v>3</v>
      </c>
      <c r="BB35" s="3">
        <f>INDEX(Protein_Group[Unique peptides Dimer48B],MATCH(Sig_Proteins[[#This Row],[ORF number Mtb]], Protein_Group[ORF number Mtb],0))</f>
        <v>2</v>
      </c>
    </row>
    <row r="36" spans="1:54">
      <c r="A36" s="3"/>
      <c r="B36" s="3" t="s">
        <v>48</v>
      </c>
      <c r="C36" s="3"/>
      <c r="D36" s="3" t="s">
        <v>153</v>
      </c>
      <c r="E36" s="3" t="s">
        <v>154</v>
      </c>
      <c r="F36" s="3" t="s">
        <v>155</v>
      </c>
      <c r="G36" s="3" t="s">
        <v>156</v>
      </c>
      <c r="H36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Rv0552</v>
      </c>
      <c r="I36" s="3" t="str">
        <f>INDEX(Protein_Group[functional category],MATCH(Sig_Proteins[[#This Row],[ORF number Mtb]], Protein_Group[ORF number Mtb],0))</f>
        <v>Conserved hypotheticals</v>
      </c>
      <c r="J36" s="3">
        <f>INDEX(Protein_Group[Mol. weight '[kDa']],MATCH(Sig_Proteins[[#This Row],[ORF number Mtb]], Protein_Group[ORF number Mtb],0))</f>
        <v>57.326999999999998</v>
      </c>
      <c r="K36" s="3">
        <f>Sig_Proteins[[#This Row],[2^(DImer 3hr LFQ intensity average)]]/Sig_Proteins[[#This Row],[2^(Control 3hr LFQ intensity average)]]</f>
        <v>0.92578558221010454</v>
      </c>
      <c r="L36" s="3">
        <f>Sig_Proteins[[#This Row],[2^(Control 3hr LFQ intensity average)]]/Sig_Proteins[[#This Row],[2^(DImer 3hr LFQ intensity average)]]</f>
        <v>1.0801637217256346</v>
      </c>
      <c r="M36" s="3">
        <f>Sig_Proteins[[#This Row],[2^(DImer 24hr LFQ intensity average)]]/Sig_Proteins[[#This Row],[2^(Control 24hr LFQ intensity average)]]</f>
        <v>0.1344102438510876</v>
      </c>
      <c r="N36" s="3">
        <f>Sig_Proteins[[#This Row],[2^(Control 24hr LFQ intensity average)]]/Sig_Proteins[[#This Row],[2^(DImer 24hr LFQ intensity average)]]</f>
        <v>7.4399091270743822</v>
      </c>
      <c r="O36" s="3">
        <f>Sig_Proteins[[#This Row],[2^(DImer 48hr LFQ intensity average)]]/Sig_Proteins[[#This Row],[2^(Control 48hr LFQ intensity average)]]</f>
        <v>0.12389415228256177</v>
      </c>
      <c r="P36" s="3">
        <f>Sig_Proteins[[#This Row],[2^(Control 48hr LFQ intensity average)]]/Sig_Proteins[[#This Row],[2^(DImer 48hr LFQ intensity average)]]</f>
        <v>8.0714059669202882</v>
      </c>
      <c r="Q36" s="3">
        <f>INDEX(Protein_Group[LFQ intensity Control3A],MATCH(Sig_Proteins[[#This Row],[ORF number Mtb]], Protein_Group[ORF number Mtb],0))</f>
        <v>19.3872</v>
      </c>
      <c r="R36" s="3">
        <f>INDEX(Protein_Group[LFQ intensity Control3B],MATCH(Sig_Proteins[[#This Row],[ORF number Mtb]], Protein_Group[ORF number Mtb],0))</f>
        <v>20.506550000000001</v>
      </c>
      <c r="S36" s="3">
        <f>(Sig_Proteins[[#This Row],[LFQ intensity Control3A]]+Sig_Proteins[[#This Row],[LFQ intensity Control3B]])/2</f>
        <v>19.946874999999999</v>
      </c>
      <c r="T36" s="3">
        <f>2^Sig_Proteins[[#This Row],[Control 3 hr LFQ intensity average]]</f>
        <v>1010666.0907438558</v>
      </c>
      <c r="U36" s="3">
        <f>INDEX(Protein_Group[LFQ intensity Control24A],MATCH(Sig_Proteins[[#This Row],[ORF number Mtb]], Protein_Group[ORF number Mtb],0))</f>
        <v>22.218070000000001</v>
      </c>
      <c r="V36" s="3">
        <f>INDEX(Protein_Group[LFQ intensity Control24B],MATCH(Sig_Proteins[[#This Row],[ORF number Mtb]], Protein_Group[ORF number Mtb],0))</f>
        <v>22.42642</v>
      </c>
      <c r="W36" s="3">
        <f>(Sig_Proteins[[#This Row],[LFQ intensity Control24A]]+Sig_Proteins[[#This Row],[LFQ intensity Control24B]])/2</f>
        <v>22.322245000000002</v>
      </c>
      <c r="X36" s="3">
        <f>2^Sig_Proteins[[#This Row],[Control 24 hr LFQ intensity average]]</f>
        <v>5244031.7874026299</v>
      </c>
      <c r="Y36" s="3">
        <f>INDEX(Protein_Group[LFQ intensity Control48A],MATCH(Sig_Proteins[[#This Row],[ORF number Mtb]], Protein_Group[ORF number Mtb],0))</f>
        <v>19.024539999999998</v>
      </c>
      <c r="Z36" s="3">
        <f>INDEX(Protein_Group[LFQ intensity Control48B],MATCH(Sig_Proteins[[#This Row],[ORF number Mtb]], Protein_Group[ORF number Mtb],0))</f>
        <v>22.686029999999999</v>
      </c>
      <c r="AA36" s="3">
        <f>(Sig_Proteins[[#This Row],[LFQ intensity Control48A]]+Sig_Proteins[[#This Row],[LFQ intensity Control48B]])/2</f>
        <v>20.855284999999999</v>
      </c>
      <c r="AB36" s="3">
        <f>2^Sig_Proteins[[#This Row],[Control 48 hr LFQ intensity average]]</f>
        <v>1896995.7291122212</v>
      </c>
      <c r="AC36" s="3">
        <f>INDEX(Protein_Group[LFQ intensity Dimer3A],MATCH(Sig_Proteins[[#This Row],[ORF number Mtb]], Protein_Group[ORF number Mtb],0))</f>
        <v>19.76831</v>
      </c>
      <c r="AD36" s="3">
        <f>INDEX(Protein_Group[LFQ intensity Dimer3B],MATCH(Sig_Proteins[[#This Row],[ORF number Mtb]], Protein_Group[ORF number Mtb],0))</f>
        <v>19.902940000000001</v>
      </c>
      <c r="AE36" s="3">
        <f>(Sig_Proteins[[#This Row],[LFQ intensity Dimer3A]]+Sig_Proteins[[#This Row],[LFQ intensity Dimer3B]])/2</f>
        <v>19.835625</v>
      </c>
      <c r="AF36" s="3">
        <f>2^Sig_Proteins[[#This Row],[Dimer 3 hr LFQ intensity average]]</f>
        <v>935660.09523931087</v>
      </c>
      <c r="AG36" s="3">
        <f>INDEX(Protein_Group[LFQ intensity Dimer24A],MATCH(Sig_Proteins[[#This Row],[ORF number Mtb]], Protein_Group[ORF number Mtb],0))</f>
        <v>19.61082</v>
      </c>
      <c r="AH36" s="3">
        <f>INDEX(Protein_Group[LFQ intensity Dimer24B],MATCH(Sig_Proteins[[#This Row],[ORF number Mtb]], Protein_Group[ORF number Mtb],0))</f>
        <v>19.243099999999998</v>
      </c>
      <c r="AI36" s="3">
        <f>(Sig_Proteins[[#This Row],[LFQ intensity Dimer24A]]+Sig_Proteins[[#This Row],[LFQ intensity Dimer24B]])/2</f>
        <v>19.426960000000001</v>
      </c>
      <c r="AJ36" s="3">
        <f>2^Sig_Proteins[[#This Row],[Dimer 24 hr LFQ intensity average]]</f>
        <v>704851.59130764229</v>
      </c>
      <c r="AK36" s="3">
        <f>INDEX(Protein_Group[LFQ intensity Dimer48A],MATCH(Sig_Proteins[[#This Row],[ORF number Mtb]], Protein_Group[ORF number Mtb],0))</f>
        <v>17.441020000000002</v>
      </c>
      <c r="AL36" s="3">
        <f>INDEX(Protein_Group[LFQ intensity Dimer48B],MATCH(Sig_Proteins[[#This Row],[ORF number Mtb]], Protein_Group[ORF number Mtb],0))</f>
        <v>18.24391</v>
      </c>
      <c r="AM36" s="3">
        <f>(Sig_Proteins[[#This Row],[LFQ intensity Dimer48A]]+Sig_Proteins[[#This Row],[LFQ intensity Dimer48B]])/2</f>
        <v>17.842465000000001</v>
      </c>
      <c r="AN36" s="3">
        <f>2^Sig_Proteins[[#This Row],[Dimer 48 hr LFQ intensity average]]</f>
        <v>235026.67774199884</v>
      </c>
      <c r="AO36" s="3">
        <f>INDEX(Protein_Group[Unique peptides],MATCH(Sig_Proteins[[#This Row],[ORF number Mtb]], Protein_Group[ORF number Mtb],0))</f>
        <v>4</v>
      </c>
      <c r="AP36" s="3">
        <f>INDEX(Protein_Group[Sequence coverage '[%']],MATCH(Sig_Proteins[[#This Row],[ORF number Mtb]], Protein_Group[ORF number Mtb],0))</f>
        <v>18.899999999999999</v>
      </c>
      <c r="AQ36" s="3">
        <f>INDEX(Protein_Group[Unique peptides Control3A],MATCH(Sig_Proteins[[#This Row],[ORF number Mtb]], Protein_Group[ORF number Mtb],0))</f>
        <v>1</v>
      </c>
      <c r="AR36" s="3">
        <f>INDEX(Protein_Group[Unique peptides Control3B],MATCH(Sig_Proteins[[#This Row],[ORF number Mtb]], Protein_Group[ORF number Mtb],0))</f>
        <v>0</v>
      </c>
      <c r="AS36" s="3">
        <f>INDEX(Protein_Group[Unique peptides Control24A],MATCH(Sig_Proteins[[#This Row],[ORF number Mtb]], Protein_Group[ORF number Mtb],0))</f>
        <v>2</v>
      </c>
      <c r="AT36" s="3">
        <f>INDEX(Protein_Group[Unique peptides Control24B],MATCH(Sig_Proteins[[#This Row],[ORF number Mtb]], Protein_Group[ORF number Mtb],0))</f>
        <v>3</v>
      </c>
      <c r="AU36" s="3">
        <f>INDEX(Protein_Group[Unique peptides Control48A],MATCH(Sig_Proteins[[#This Row],[ORF number Mtb]], Protein_Group[ORF number Mtb],0))</f>
        <v>1</v>
      </c>
      <c r="AV36" s="3">
        <f>INDEX(Protein_Group[Unique peptides Control48B],MATCH(Sig_Proteins[[#This Row],[ORF number Mtb]], Protein_Group[ORF number Mtb],0))</f>
        <v>2</v>
      </c>
      <c r="AW36" s="3">
        <f>INDEX(Protein_Group[Unique peptides Dimer3A],MATCH(Sig_Proteins[[#This Row],[ORF number Mtb]], Protein_Group[ORF number Mtb],0))</f>
        <v>0</v>
      </c>
      <c r="AX36" s="3">
        <f>INDEX(Protein_Group[Unique peptides Dimer3B],MATCH(Sig_Proteins[[#This Row],[ORF number Mtb]], Protein_Group[ORF number Mtb],0))</f>
        <v>1</v>
      </c>
      <c r="AY36" s="3">
        <f>INDEX(Protein_Group[Unique peptides Dimer24A],MATCH(Sig_Proteins[[#This Row],[ORF number Mtb]], Protein_Group[ORF number Mtb],0))</f>
        <v>1</v>
      </c>
      <c r="AZ36" s="3">
        <f>INDEX(Protein_Group[Unique peptides Dimer24B],MATCH(Sig_Proteins[[#This Row],[ORF number Mtb]], Protein_Group[ORF number Mtb],0))</f>
        <v>0</v>
      </c>
      <c r="BA36" s="3">
        <f>INDEX(Protein_Group[Unique peptides Dimer48A],MATCH(Sig_Proteins[[#This Row],[ORF number Mtb]], Protein_Group[ORF number Mtb],0))</f>
        <v>1</v>
      </c>
      <c r="BB36" s="3">
        <f>INDEX(Protein_Group[Unique peptides Dimer48B],MATCH(Sig_Proteins[[#This Row],[ORF number Mtb]], Protein_Group[ORF number Mtb],0))</f>
        <v>0</v>
      </c>
    </row>
    <row r="37" spans="1:54">
      <c r="A37" s="3"/>
      <c r="B37" s="3" t="s">
        <v>48</v>
      </c>
      <c r="C37" s="3"/>
      <c r="D37" s="3" t="s">
        <v>159</v>
      </c>
      <c r="E37" s="3" t="s">
        <v>160</v>
      </c>
      <c r="F37" s="3" t="s">
        <v>158</v>
      </c>
      <c r="G37" s="3" t="s">
        <v>157</v>
      </c>
      <c r="H37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Rv3566c</v>
      </c>
      <c r="I37" s="3" t="str">
        <f>INDEX(Protein_Group[functional category],MATCH(Sig_Proteins[[#This Row],[ORF number Mtb]], Protein_Group[ORF number Mtb],0))</f>
        <v>intermediary metabolism and respiration</v>
      </c>
      <c r="J37" s="3">
        <f>INDEX(Protein_Group[Mol. weight '[kDa']],MATCH(Sig_Proteins[[#This Row],[ORF number Mtb]], Protein_Group[ORF number Mtb],0))</f>
        <v>31.029</v>
      </c>
      <c r="K37" s="3">
        <f>Sig_Proteins[[#This Row],[2^(DImer 3hr LFQ intensity average)]]/Sig_Proteins[[#This Row],[2^(Control 3hr LFQ intensity average)]]</f>
        <v>0.24337873087065318</v>
      </c>
      <c r="L37" s="3">
        <f>Sig_Proteins[[#This Row],[2^(Control 3hr LFQ intensity average)]]/Sig_Proteins[[#This Row],[2^(DImer 3hr LFQ intensity average)]]</f>
        <v>4.1088224777187419</v>
      </c>
      <c r="M37" s="3">
        <f>Sig_Proteins[[#This Row],[2^(DImer 24hr LFQ intensity average)]]/Sig_Proteins[[#This Row],[2^(Control 24hr LFQ intensity average)]]</f>
        <v>0.13568188280629045</v>
      </c>
      <c r="N37" s="3">
        <f>Sig_Proteins[[#This Row],[2^(Control 24hr LFQ intensity average)]]/Sig_Proteins[[#This Row],[2^(DImer 24hr LFQ intensity average)]]</f>
        <v>7.3701807442315221</v>
      </c>
      <c r="O37" s="3">
        <f>Sig_Proteins[[#This Row],[2^(DImer 48hr LFQ intensity average)]]/Sig_Proteins[[#This Row],[2^(Control 48hr LFQ intensity average)]]</f>
        <v>1.5991275322651883</v>
      </c>
      <c r="P37" s="3">
        <f>Sig_Proteins[[#This Row],[2^(Control 48hr LFQ intensity average)]]/Sig_Proteins[[#This Row],[2^(DImer 48hr LFQ intensity average)]]</f>
        <v>0.62534099365013429</v>
      </c>
      <c r="Q37" s="3">
        <f>INDEX(Protein_Group[LFQ intensity Control3A],MATCH(Sig_Proteins[[#This Row],[ORF number Mtb]], Protein_Group[ORF number Mtb],0))</f>
        <v>23.9038</v>
      </c>
      <c r="R37" s="3">
        <f>INDEX(Protein_Group[LFQ intensity Control3B],MATCH(Sig_Proteins[[#This Row],[ORF number Mtb]], Protein_Group[ORF number Mtb],0))</f>
        <v>19.592220000000001</v>
      </c>
      <c r="S37" s="3">
        <f>(Sig_Proteins[[#This Row],[LFQ intensity Control3A]]+Sig_Proteins[[#This Row],[LFQ intensity Control3B]])/2</f>
        <v>21.748010000000001</v>
      </c>
      <c r="T37" s="3">
        <f>2^Sig_Proteins[[#This Row],[Control 3 hr LFQ intensity average]]</f>
        <v>3522113.5731278998</v>
      </c>
      <c r="U37" s="3">
        <f>INDEX(Protein_Group[LFQ intensity Control24A],MATCH(Sig_Proteins[[#This Row],[ORF number Mtb]], Protein_Group[ORF number Mtb],0))</f>
        <v>22.489270000000001</v>
      </c>
      <c r="V37" s="3">
        <f>INDEX(Protein_Group[LFQ intensity Control24B],MATCH(Sig_Proteins[[#This Row],[ORF number Mtb]], Protein_Group[ORF number Mtb],0))</f>
        <v>22.594840000000001</v>
      </c>
      <c r="W37" s="3">
        <f>(Sig_Proteins[[#This Row],[LFQ intensity Control24A]]+Sig_Proteins[[#This Row],[LFQ intensity Control24B]])/2</f>
        <v>22.542055000000001</v>
      </c>
      <c r="X37" s="3">
        <f>2^Sig_Proteins[[#This Row],[Control 24 hr LFQ intensity average]]</f>
        <v>6107095.6062727347</v>
      </c>
      <c r="Y37" s="3">
        <f>INDEX(Protein_Group[LFQ intensity Control48A],MATCH(Sig_Proteins[[#This Row],[ORF number Mtb]], Protein_Group[ORF number Mtb],0))</f>
        <v>17.218789999999998</v>
      </c>
      <c r="Z37" s="3">
        <f>INDEX(Protein_Group[LFQ intensity Control48B],MATCH(Sig_Proteins[[#This Row],[ORF number Mtb]], Protein_Group[ORF number Mtb],0))</f>
        <v>18.766380000000002</v>
      </c>
      <c r="AA37" s="3">
        <f>(Sig_Proteins[[#This Row],[LFQ intensity Control48A]]+Sig_Proteins[[#This Row],[LFQ intensity Control48B]])/2</f>
        <v>17.992584999999998</v>
      </c>
      <c r="AB37" s="3">
        <f>2^Sig_Proteins[[#This Row],[Control 48 hr LFQ intensity average]]</f>
        <v>260800.11858592462</v>
      </c>
      <c r="AC37" s="3">
        <f>INDEX(Protein_Group[LFQ intensity Dimer3A],MATCH(Sig_Proteins[[#This Row],[ORF number Mtb]], Protein_Group[ORF number Mtb],0))</f>
        <v>20.58005</v>
      </c>
      <c r="AD37" s="3">
        <f>INDEX(Protein_Group[LFQ intensity Dimer3B],MATCH(Sig_Proteins[[#This Row],[ORF number Mtb]], Protein_Group[ORF number Mtb],0))</f>
        <v>18.838519999999999</v>
      </c>
      <c r="AE37" s="3">
        <f>(Sig_Proteins[[#This Row],[LFQ intensity Dimer3A]]+Sig_Proteins[[#This Row],[LFQ intensity Dimer3B]])/2</f>
        <v>19.709285000000001</v>
      </c>
      <c r="AF37" s="3">
        <f>2^Sig_Proteins[[#This Row],[Dimer 3 hr LFQ intensity average]]</f>
        <v>857207.53141016979</v>
      </c>
      <c r="AG37" s="3">
        <f>INDEX(Protein_Group[LFQ intensity Dimer24A],MATCH(Sig_Proteins[[#This Row],[ORF number Mtb]], Protein_Group[ORF number Mtb],0))</f>
        <v>19.682539999999999</v>
      </c>
      <c r="AH37" s="3">
        <f>INDEX(Protein_Group[LFQ intensity Dimer24B],MATCH(Sig_Proteins[[#This Row],[ORF number Mtb]], Protein_Group[ORF number Mtb],0))</f>
        <v>19.638169999999999</v>
      </c>
      <c r="AI37" s="3">
        <f>(Sig_Proteins[[#This Row],[LFQ intensity Dimer24A]]+Sig_Proteins[[#This Row],[LFQ intensity Dimer24B]])/2</f>
        <v>19.660354999999999</v>
      </c>
      <c r="AJ37" s="3">
        <f>2^Sig_Proteins[[#This Row],[Dimer 24 hr LFQ intensity average]]</f>
        <v>828622.2303371086</v>
      </c>
      <c r="AK37" s="3">
        <f>INDEX(Protein_Group[LFQ intensity Dimer48A],MATCH(Sig_Proteins[[#This Row],[ORF number Mtb]], Protein_Group[ORF number Mtb],0))</f>
        <v>18.148700000000002</v>
      </c>
      <c r="AL37" s="3">
        <f>INDEX(Protein_Group[LFQ intensity Dimer48B],MATCH(Sig_Proteins[[#This Row],[ORF number Mtb]], Protein_Group[ORF number Mtb],0))</f>
        <v>19.191040000000001</v>
      </c>
      <c r="AM37" s="3">
        <f>(Sig_Proteins[[#This Row],[LFQ intensity Dimer48A]]+Sig_Proteins[[#This Row],[LFQ intensity Dimer48B]])/2</f>
        <v>18.669870000000003</v>
      </c>
      <c r="AN37" s="3">
        <f>2^Sig_Proteins[[#This Row],[Dimer 48 hr LFQ intensity average]]</f>
        <v>417052.6500487781</v>
      </c>
      <c r="AO37" s="3">
        <f>INDEX(Protein_Group[Unique peptides],MATCH(Sig_Proteins[[#This Row],[ORF number Mtb]], Protein_Group[ORF number Mtb],0))</f>
        <v>4</v>
      </c>
      <c r="AP37" s="3">
        <f>INDEX(Protein_Group[Sequence coverage '[%']],MATCH(Sig_Proteins[[#This Row],[ORF number Mtb]], Protein_Group[ORF number Mtb],0))</f>
        <v>24.4</v>
      </c>
      <c r="AQ37" s="3">
        <f>INDEX(Protein_Group[Unique peptides Control3A],MATCH(Sig_Proteins[[#This Row],[ORF number Mtb]], Protein_Group[ORF number Mtb],0))</f>
        <v>2</v>
      </c>
      <c r="AR37" s="3">
        <f>INDEX(Protein_Group[Unique peptides Control3B],MATCH(Sig_Proteins[[#This Row],[ORF number Mtb]], Protein_Group[ORF number Mtb],0))</f>
        <v>1</v>
      </c>
      <c r="AS37" s="3">
        <f>INDEX(Protein_Group[Unique peptides Control24A],MATCH(Sig_Proteins[[#This Row],[ORF number Mtb]], Protein_Group[ORF number Mtb],0))</f>
        <v>2</v>
      </c>
      <c r="AT37" s="3">
        <f>INDEX(Protein_Group[Unique peptides Control24B],MATCH(Sig_Proteins[[#This Row],[ORF number Mtb]], Protein_Group[ORF number Mtb],0))</f>
        <v>3</v>
      </c>
      <c r="AU37" s="3">
        <f>INDEX(Protein_Group[Unique peptides Control48A],MATCH(Sig_Proteins[[#This Row],[ORF number Mtb]], Protein_Group[ORF number Mtb],0))</f>
        <v>2</v>
      </c>
      <c r="AV37" s="3">
        <f>INDEX(Protein_Group[Unique peptides Control48B],MATCH(Sig_Proteins[[#This Row],[ORF number Mtb]], Protein_Group[ORF number Mtb],0))</f>
        <v>1</v>
      </c>
      <c r="AW37" s="3">
        <f>INDEX(Protein_Group[Unique peptides Dimer3A],MATCH(Sig_Proteins[[#This Row],[ORF number Mtb]], Protein_Group[ORF number Mtb],0))</f>
        <v>1</v>
      </c>
      <c r="AX37" s="3">
        <f>INDEX(Protein_Group[Unique peptides Dimer3B],MATCH(Sig_Proteins[[#This Row],[ORF number Mtb]], Protein_Group[ORF number Mtb],0))</f>
        <v>1</v>
      </c>
      <c r="AY37" s="3">
        <f>INDEX(Protein_Group[Unique peptides Dimer24A],MATCH(Sig_Proteins[[#This Row],[ORF number Mtb]], Protein_Group[ORF number Mtb],0))</f>
        <v>1</v>
      </c>
      <c r="AZ37" s="3">
        <f>INDEX(Protein_Group[Unique peptides Dimer24B],MATCH(Sig_Proteins[[#This Row],[ORF number Mtb]], Protein_Group[ORF number Mtb],0))</f>
        <v>1</v>
      </c>
      <c r="BA37" s="3">
        <f>INDEX(Protein_Group[Unique peptides Dimer48A],MATCH(Sig_Proteins[[#This Row],[ORF number Mtb]], Protein_Group[ORF number Mtb],0))</f>
        <v>1</v>
      </c>
      <c r="BB37" s="3">
        <f>INDEX(Protein_Group[Unique peptides Dimer48B],MATCH(Sig_Proteins[[#This Row],[ORF number Mtb]], Protein_Group[ORF number Mtb],0))</f>
        <v>1</v>
      </c>
    </row>
    <row r="38" spans="1:54">
      <c r="A38" s="3"/>
      <c r="B38" s="3" t="s">
        <v>48</v>
      </c>
      <c r="C38" s="3"/>
      <c r="D38" s="3" t="s">
        <v>162</v>
      </c>
      <c r="E38" s="3" t="s">
        <v>163</v>
      </c>
      <c r="F38" s="3" t="s">
        <v>164</v>
      </c>
      <c r="G38" s="3" t="s">
        <v>165</v>
      </c>
      <c r="H38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Rv2958c</v>
      </c>
      <c r="I38" s="3" t="str">
        <f>INDEX(Protein_Group[functional category],MATCH(Sig_Proteins[[#This Row],[ORF number Mtb]], Protein_Group[ORF number Mtb],0))</f>
        <v>intermediary metabolism and respiration</v>
      </c>
      <c r="J38" s="3">
        <f>INDEX(Protein_Group[Mol. weight '[kDa']],MATCH(Sig_Proteins[[#This Row],[ORF number Mtb]], Protein_Group[ORF number Mtb],0))</f>
        <v>40.667000000000002</v>
      </c>
      <c r="K38" s="3">
        <f>Sig_Proteins[[#This Row],[2^(DImer 3hr LFQ intensity average)]]/Sig_Proteins[[#This Row],[2^(Control 3hr LFQ intensity average)]]</f>
        <v>0.20789543719947615</v>
      </c>
      <c r="L38" s="3">
        <f>Sig_Proteins[[#This Row],[2^(Control 3hr LFQ intensity average)]]/Sig_Proteins[[#This Row],[2^(DImer 3hr LFQ intensity average)]]</f>
        <v>4.81011037794205</v>
      </c>
      <c r="M38" s="3">
        <f>Sig_Proteins[[#This Row],[2^(DImer 24hr LFQ intensity average)]]/Sig_Proteins[[#This Row],[2^(Control 24hr LFQ intensity average)]]</f>
        <v>5.8408818001782548E-2</v>
      </c>
      <c r="N38" s="3">
        <f>Sig_Proteins[[#This Row],[2^(Control 24hr LFQ intensity average)]]/Sig_Proteins[[#This Row],[2^(DImer 24hr LFQ intensity average)]]</f>
        <v>17.120702561888542</v>
      </c>
      <c r="O38" s="3">
        <f>Sig_Proteins[[#This Row],[2^(DImer 48hr LFQ intensity average)]]/Sig_Proteins[[#This Row],[2^(Control 48hr LFQ intensity average)]]</f>
        <v>1.6298678554162589</v>
      </c>
      <c r="P38" s="3">
        <f>Sig_Proteins[[#This Row],[2^(Control 48hr LFQ intensity average)]]/Sig_Proteins[[#This Row],[2^(DImer 48hr LFQ intensity average)]]</f>
        <v>0.61354667292619602</v>
      </c>
      <c r="Q38" s="3">
        <f>INDEX(Protein_Group[LFQ intensity Control3A],MATCH(Sig_Proteins[[#This Row],[ORF number Mtb]], Protein_Group[ORF number Mtb],0))</f>
        <v>23.56709</v>
      </c>
      <c r="R38" s="3">
        <f>INDEX(Protein_Group[LFQ intensity Control3B],MATCH(Sig_Proteins[[#This Row],[ORF number Mtb]], Protein_Group[ORF number Mtb],0))</f>
        <v>22.541979999999999</v>
      </c>
      <c r="S38" s="3">
        <f>(Sig_Proteins[[#This Row],[LFQ intensity Control3A]]+Sig_Proteins[[#This Row],[LFQ intensity Control3B]])/2</f>
        <v>23.054535000000001</v>
      </c>
      <c r="T38" s="3">
        <f>2^Sig_Proteins[[#This Row],[Control 3 hr LFQ intensity average]]</f>
        <v>8711773.4105841499</v>
      </c>
      <c r="U38" s="3">
        <f>INDEX(Protein_Group[LFQ intensity Control24A],MATCH(Sig_Proteins[[#This Row],[ORF number Mtb]], Protein_Group[ORF number Mtb],0))</f>
        <v>23.491060000000001</v>
      </c>
      <c r="V38" s="3">
        <f>INDEX(Protein_Group[LFQ intensity Control24B],MATCH(Sig_Proteins[[#This Row],[ORF number Mtb]], Protein_Group[ORF number Mtb],0))</f>
        <v>23.740369999999999</v>
      </c>
      <c r="W38" s="3">
        <f>(Sig_Proteins[[#This Row],[LFQ intensity Control24A]]+Sig_Proteins[[#This Row],[LFQ intensity Control24B]])/2</f>
        <v>23.615715000000002</v>
      </c>
      <c r="X38" s="3">
        <f>2^Sig_Proteins[[#This Row],[Control 24 hr LFQ intensity average]]</f>
        <v>12854008.538193153</v>
      </c>
      <c r="Y38" s="3">
        <f>INDEX(Protein_Group[LFQ intensity Control48A],MATCH(Sig_Proteins[[#This Row],[ORF number Mtb]], Protein_Group[ORF number Mtb],0))</f>
        <v>18.939699999999998</v>
      </c>
      <c r="Z38" s="3">
        <f>INDEX(Protein_Group[LFQ intensity Control48B],MATCH(Sig_Proteins[[#This Row],[ORF number Mtb]], Protein_Group[ORF number Mtb],0))</f>
        <v>23.353940000000001</v>
      </c>
      <c r="AA38" s="3">
        <f>(Sig_Proteins[[#This Row],[LFQ intensity Control48A]]+Sig_Proteins[[#This Row],[LFQ intensity Control48B]])/2</f>
        <v>21.146819999999998</v>
      </c>
      <c r="AB38" s="3">
        <f>2^Sig_Proteins[[#This Row],[Control 48 hr LFQ intensity average]]</f>
        <v>2321812.435414366</v>
      </c>
      <c r="AC38" s="3">
        <f>INDEX(Protein_Group[LFQ intensity Dimer3A],MATCH(Sig_Proteins[[#This Row],[ORF number Mtb]], Protein_Group[ORF number Mtb],0))</f>
        <v>19.962879999999998</v>
      </c>
      <c r="AD38" s="3">
        <f>INDEX(Protein_Group[LFQ intensity Dimer3B],MATCH(Sig_Proteins[[#This Row],[ORF number Mtb]], Protein_Group[ORF number Mtb],0))</f>
        <v>21.614049999999999</v>
      </c>
      <c r="AE38" s="3">
        <f>(Sig_Proteins[[#This Row],[LFQ intensity Dimer3A]]+Sig_Proteins[[#This Row],[LFQ intensity Dimer3B]])/2</f>
        <v>20.788464999999999</v>
      </c>
      <c r="AF38" s="3">
        <f>2^Sig_Proteins[[#This Row],[Dimer 3 hr LFQ intensity average]]</f>
        <v>1811137.9419761633</v>
      </c>
      <c r="AG38" s="3">
        <f>INDEX(Protein_Group[LFQ intensity Dimer24A],MATCH(Sig_Proteins[[#This Row],[ORF number Mtb]], Protein_Group[ORF number Mtb],0))</f>
        <v>19.468789999999998</v>
      </c>
      <c r="AH38" s="3">
        <f>INDEX(Protein_Group[LFQ intensity Dimer24B],MATCH(Sig_Proteins[[#This Row],[ORF number Mtb]], Protein_Group[ORF number Mtb],0))</f>
        <v>19.567299999999999</v>
      </c>
      <c r="AI38" s="3">
        <f>(Sig_Proteins[[#This Row],[LFQ intensity Dimer24A]]+Sig_Proteins[[#This Row],[LFQ intensity Dimer24B]])/2</f>
        <v>19.518045000000001</v>
      </c>
      <c r="AJ38" s="3">
        <f>2^Sig_Proteins[[#This Row],[Dimer 24 hr LFQ intensity average]]</f>
        <v>750787.4453006828</v>
      </c>
      <c r="AK38" s="3">
        <f>INDEX(Protein_Group[LFQ intensity Dimer48A],MATCH(Sig_Proteins[[#This Row],[ORF number Mtb]], Protein_Group[ORF number Mtb],0))</f>
        <v>21.016929999999999</v>
      </c>
      <c r="AL38" s="3">
        <f>INDEX(Protein_Group[LFQ intensity Dimer48B],MATCH(Sig_Proteins[[#This Row],[ORF number Mtb]], Protein_Group[ORF number Mtb],0))</f>
        <v>22.686219999999999</v>
      </c>
      <c r="AM38" s="3">
        <f>(Sig_Proteins[[#This Row],[LFQ intensity Dimer48A]]+Sig_Proteins[[#This Row],[LFQ intensity Dimer48B]])/2</f>
        <v>21.851574999999997</v>
      </c>
      <c r="AN38" s="3">
        <f>2^Sig_Proteins[[#This Row],[Dimer 48 hr LFQ intensity average]]</f>
        <v>3784247.4547876138</v>
      </c>
      <c r="AO38" s="3">
        <f>INDEX(Protein_Group[Unique peptides],MATCH(Sig_Proteins[[#This Row],[ORF number Mtb]], Protein_Group[ORF number Mtb],0))</f>
        <v>4</v>
      </c>
      <c r="AP38" s="3">
        <f>INDEX(Protein_Group[Sequence coverage '[%']],MATCH(Sig_Proteins[[#This Row],[ORF number Mtb]], Protein_Group[ORF number Mtb],0))</f>
        <v>20.2</v>
      </c>
      <c r="AQ38" s="3">
        <f>INDEX(Protein_Group[Unique peptides Control3A],MATCH(Sig_Proteins[[#This Row],[ORF number Mtb]], Protein_Group[ORF number Mtb],0))</f>
        <v>2</v>
      </c>
      <c r="AR38" s="3">
        <f>INDEX(Protein_Group[Unique peptides Control3B],MATCH(Sig_Proteins[[#This Row],[ORF number Mtb]], Protein_Group[ORF number Mtb],0))</f>
        <v>3</v>
      </c>
      <c r="AS38" s="3">
        <f>INDEX(Protein_Group[Unique peptides Control24A],MATCH(Sig_Proteins[[#This Row],[ORF number Mtb]], Protein_Group[ORF number Mtb],0))</f>
        <v>3</v>
      </c>
      <c r="AT38" s="3">
        <f>INDEX(Protein_Group[Unique peptides Control24B],MATCH(Sig_Proteins[[#This Row],[ORF number Mtb]], Protein_Group[ORF number Mtb],0))</f>
        <v>2</v>
      </c>
      <c r="AU38" s="3">
        <f>INDEX(Protein_Group[Unique peptides Control48A],MATCH(Sig_Proteins[[#This Row],[ORF number Mtb]], Protein_Group[ORF number Mtb],0))</f>
        <v>1</v>
      </c>
      <c r="AV38" s="3">
        <f>INDEX(Protein_Group[Unique peptides Control48B],MATCH(Sig_Proteins[[#This Row],[ORF number Mtb]], Protein_Group[ORF number Mtb],0))</f>
        <v>2</v>
      </c>
      <c r="AW38" s="3">
        <f>INDEX(Protein_Group[Unique peptides Dimer3A],MATCH(Sig_Proteins[[#This Row],[ORF number Mtb]], Protein_Group[ORF number Mtb],0))</f>
        <v>1</v>
      </c>
      <c r="AX38" s="3">
        <f>INDEX(Protein_Group[Unique peptides Dimer3B],MATCH(Sig_Proteins[[#This Row],[ORF number Mtb]], Protein_Group[ORF number Mtb],0))</f>
        <v>2</v>
      </c>
      <c r="AY38" s="3">
        <f>INDEX(Protein_Group[Unique peptides Dimer24A],MATCH(Sig_Proteins[[#This Row],[ORF number Mtb]], Protein_Group[ORF number Mtb],0))</f>
        <v>1</v>
      </c>
      <c r="AZ38" s="3">
        <f>INDEX(Protein_Group[Unique peptides Dimer24B],MATCH(Sig_Proteins[[#This Row],[ORF number Mtb]], Protein_Group[ORF number Mtb],0))</f>
        <v>1</v>
      </c>
      <c r="BA38" s="3">
        <f>INDEX(Protein_Group[Unique peptides Dimer48A],MATCH(Sig_Proteins[[#This Row],[ORF number Mtb]], Protein_Group[ORF number Mtb],0))</f>
        <v>3</v>
      </c>
      <c r="BB38" s="3">
        <f>INDEX(Protein_Group[Unique peptides Dimer48B],MATCH(Sig_Proteins[[#This Row],[ORF number Mtb]], Protein_Group[ORF number Mtb],0))</f>
        <v>2</v>
      </c>
    </row>
    <row r="39" spans="1:54">
      <c r="A39" s="3"/>
      <c r="B39" s="3" t="s">
        <v>48</v>
      </c>
      <c r="C39" s="3"/>
      <c r="D39" s="3" t="s">
        <v>168</v>
      </c>
      <c r="E39" s="3" t="s">
        <v>169</v>
      </c>
      <c r="F39" s="3" t="s">
        <v>166</v>
      </c>
      <c r="G39" s="3" t="s">
        <v>167</v>
      </c>
      <c r="H39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Rv3013</v>
      </c>
      <c r="I39" s="3" t="str">
        <f>INDEX(Protein_Group[functional category],MATCH(Sig_Proteins[[#This Row],[ORF number Mtb]], Protein_Group[ORF number Mtb],0))</f>
        <v>Conserved hypotheticals</v>
      </c>
      <c r="J39" s="3">
        <f>INDEX(Protein_Group[Mol. weight '[kDa']],MATCH(Sig_Proteins[[#This Row],[ORF number Mtb]], Protein_Group[ORF number Mtb],0))</f>
        <v>22.998999999999999</v>
      </c>
      <c r="K39" s="3">
        <f>Sig_Proteins[[#This Row],[2^(DImer 3hr LFQ intensity average)]]/Sig_Proteins[[#This Row],[2^(Control 3hr LFQ intensity average)]]</f>
        <v>3.2259073410134587</v>
      </c>
      <c r="L39" s="3">
        <f>Sig_Proteins[[#This Row],[2^(Control 3hr LFQ intensity average)]]/Sig_Proteins[[#This Row],[2^(DImer 3hr LFQ intensity average)]]</f>
        <v>0.30999030483182993</v>
      </c>
      <c r="M39" s="3">
        <f>Sig_Proteins[[#This Row],[2^(DImer 24hr LFQ intensity average)]]/Sig_Proteins[[#This Row],[2^(Control 24hr LFQ intensity average)]]</f>
        <v>0.10064866907091875</v>
      </c>
      <c r="N39" s="3">
        <f>Sig_Proteins[[#This Row],[2^(Control 24hr LFQ intensity average)]]/Sig_Proteins[[#This Row],[2^(DImer 24hr LFQ intensity average)]]</f>
        <v>9.9355511526474647</v>
      </c>
      <c r="O39" s="3">
        <f>Sig_Proteins[[#This Row],[2^(DImer 48hr LFQ intensity average)]]/Sig_Proteins[[#This Row],[2^(Control 48hr LFQ intensity average)]]</f>
        <v>0.78538121680380002</v>
      </c>
      <c r="P39" s="3">
        <f>Sig_Proteins[[#This Row],[2^(Control 48hr LFQ intensity average)]]/Sig_Proteins[[#This Row],[2^(DImer 48hr LFQ intensity average)]]</f>
        <v>1.2732670181107921</v>
      </c>
      <c r="Q39" s="3">
        <f>INDEX(Protein_Group[LFQ intensity Control3A],MATCH(Sig_Proteins[[#This Row],[ORF number Mtb]], Protein_Group[ORF number Mtb],0))</f>
        <v>20.069030000000001</v>
      </c>
      <c r="R39" s="3">
        <f>INDEX(Protein_Group[LFQ intensity Control3B],MATCH(Sig_Proteins[[#This Row],[ORF number Mtb]], Protein_Group[ORF number Mtb],0))</f>
        <v>18.815110000000001</v>
      </c>
      <c r="S39" s="3">
        <f>(Sig_Proteins[[#This Row],[LFQ intensity Control3A]]+Sig_Proteins[[#This Row],[LFQ intensity Control3B]])/2</f>
        <v>19.442070000000001</v>
      </c>
      <c r="T39" s="3">
        <f>2^Sig_Proteins[[#This Row],[Control 3 hr LFQ intensity average]]</f>
        <v>712272.61599807767</v>
      </c>
      <c r="U39" s="3">
        <f>INDEX(Protein_Group[LFQ intensity Control24A],MATCH(Sig_Proteins[[#This Row],[ORF number Mtb]], Protein_Group[ORF number Mtb],0))</f>
        <v>22.38374</v>
      </c>
      <c r="V39" s="3">
        <f>INDEX(Protein_Group[LFQ intensity Control24B],MATCH(Sig_Proteins[[#This Row],[ORF number Mtb]], Protein_Group[ORF number Mtb],0))</f>
        <v>22.651630000000001</v>
      </c>
      <c r="W39" s="3">
        <f>(Sig_Proteins[[#This Row],[LFQ intensity Control24A]]+Sig_Proteins[[#This Row],[LFQ intensity Control24B]])/2</f>
        <v>22.517685</v>
      </c>
      <c r="X39" s="3">
        <f>2^Sig_Proteins[[#This Row],[Control 24 hr LFQ intensity average]]</f>
        <v>6004800.9795275461</v>
      </c>
      <c r="Y39" s="3">
        <f>INDEX(Protein_Group[LFQ intensity Control48A],MATCH(Sig_Proteins[[#This Row],[ORF number Mtb]], Protein_Group[ORF number Mtb],0))</f>
        <v>22.095780000000001</v>
      </c>
      <c r="Z39" s="3">
        <f>INDEX(Protein_Group[LFQ intensity Control48B],MATCH(Sig_Proteins[[#This Row],[ORF number Mtb]], Protein_Group[ORF number Mtb],0))</f>
        <v>22.732040000000001</v>
      </c>
      <c r="AA39" s="3">
        <f>(Sig_Proteins[[#This Row],[LFQ intensity Control48A]]+Sig_Proteins[[#This Row],[LFQ intensity Control48B]])/2</f>
        <v>22.413910000000001</v>
      </c>
      <c r="AB39" s="3">
        <f>2^Sig_Proteins[[#This Row],[Control 48 hr LFQ intensity average]]</f>
        <v>5588036.4476553788</v>
      </c>
      <c r="AC39" s="3">
        <f>INDEX(Protein_Group[LFQ intensity Dimer3A],MATCH(Sig_Proteins[[#This Row],[ORF number Mtb]], Protein_Group[ORF number Mtb],0))</f>
        <v>20.064810000000001</v>
      </c>
      <c r="AD39" s="3">
        <f>INDEX(Protein_Group[LFQ intensity Dimer3B],MATCH(Sig_Proteins[[#This Row],[ORF number Mtb]], Protein_Group[ORF number Mtb],0))</f>
        <v>22.198740000000001</v>
      </c>
      <c r="AE39" s="3">
        <f>(Sig_Proteins[[#This Row],[LFQ intensity Dimer3A]]+Sig_Proteins[[#This Row],[LFQ intensity Dimer3B]])/2</f>
        <v>21.131775000000001</v>
      </c>
      <c r="AF39" s="3">
        <f>2^Sig_Proteins[[#This Row],[Dimer 3 hr LFQ intensity average]]</f>
        <v>2297725.460751059</v>
      </c>
      <c r="AG39" s="3">
        <f>INDEX(Protein_Group[LFQ intensity Dimer24A],MATCH(Sig_Proteins[[#This Row],[ORF number Mtb]], Protein_Group[ORF number Mtb],0))</f>
        <v>19.615020000000001</v>
      </c>
      <c r="AH39" s="3">
        <f>INDEX(Protein_Group[LFQ intensity Dimer24B],MATCH(Sig_Proteins[[#This Row],[ORF number Mtb]], Protein_Group[ORF number Mtb],0))</f>
        <v>18.79515</v>
      </c>
      <c r="AI39" s="3">
        <f>(Sig_Proteins[[#This Row],[LFQ intensity Dimer24A]]+Sig_Proteins[[#This Row],[LFQ intensity Dimer24B]])/2</f>
        <v>19.205085</v>
      </c>
      <c r="AJ39" s="3">
        <f>2^Sig_Proteins[[#This Row],[Dimer 24 hr LFQ intensity average]]</f>
        <v>604375.22662519675</v>
      </c>
      <c r="AK39" s="3">
        <f>INDEX(Protein_Group[LFQ intensity Dimer48A],MATCH(Sig_Proteins[[#This Row],[ORF number Mtb]], Protein_Group[ORF number Mtb],0))</f>
        <v>21.606660000000002</v>
      </c>
      <c r="AL39" s="3">
        <f>INDEX(Protein_Group[LFQ intensity Dimer48B],MATCH(Sig_Proteins[[#This Row],[ORF number Mtb]], Protein_Group[ORF number Mtb],0))</f>
        <v>22.524090000000001</v>
      </c>
      <c r="AM39" s="3">
        <f>(Sig_Proteins[[#This Row],[LFQ intensity Dimer48A]]+Sig_Proteins[[#This Row],[LFQ intensity Dimer48B]])/2</f>
        <v>22.065375000000003</v>
      </c>
      <c r="AN39" s="3">
        <f>2^Sig_Proteins[[#This Row],[Dimer 48 hr LFQ intensity average]]</f>
        <v>4388738.8648035657</v>
      </c>
      <c r="AO39" s="3">
        <f>INDEX(Protein_Group[Unique peptides],MATCH(Sig_Proteins[[#This Row],[ORF number Mtb]], Protein_Group[ORF number Mtb],0))</f>
        <v>5</v>
      </c>
      <c r="AP39" s="3">
        <f>INDEX(Protein_Group[Sequence coverage '[%']],MATCH(Sig_Proteins[[#This Row],[ORF number Mtb]], Protein_Group[ORF number Mtb],0))</f>
        <v>30.3</v>
      </c>
      <c r="AQ39" s="3">
        <f>INDEX(Protein_Group[Unique peptides Control3A],MATCH(Sig_Proteins[[#This Row],[ORF number Mtb]], Protein_Group[ORF number Mtb],0))</f>
        <v>1</v>
      </c>
      <c r="AR39" s="3">
        <f>INDEX(Protein_Group[Unique peptides Control3B],MATCH(Sig_Proteins[[#This Row],[ORF number Mtb]], Protein_Group[ORF number Mtb],0))</f>
        <v>1</v>
      </c>
      <c r="AS39" s="3">
        <f>INDEX(Protein_Group[Unique peptides Control24A],MATCH(Sig_Proteins[[#This Row],[ORF number Mtb]], Protein_Group[ORF number Mtb],0))</f>
        <v>2</v>
      </c>
      <c r="AT39" s="3">
        <f>INDEX(Protein_Group[Unique peptides Control24B],MATCH(Sig_Proteins[[#This Row],[ORF number Mtb]], Protein_Group[ORF number Mtb],0))</f>
        <v>2</v>
      </c>
      <c r="AU39" s="3">
        <f>INDEX(Protein_Group[Unique peptides Control48A],MATCH(Sig_Proteins[[#This Row],[ORF number Mtb]], Protein_Group[ORF number Mtb],0))</f>
        <v>3</v>
      </c>
      <c r="AV39" s="3">
        <f>INDEX(Protein_Group[Unique peptides Control48B],MATCH(Sig_Proteins[[#This Row],[ORF number Mtb]], Protein_Group[ORF number Mtb],0))</f>
        <v>2</v>
      </c>
      <c r="AW39" s="3">
        <f>INDEX(Protein_Group[Unique peptides Dimer3A],MATCH(Sig_Proteins[[#This Row],[ORF number Mtb]], Protein_Group[ORF number Mtb],0))</f>
        <v>1</v>
      </c>
      <c r="AX39" s="3">
        <f>INDEX(Protein_Group[Unique peptides Dimer3B],MATCH(Sig_Proteins[[#This Row],[ORF number Mtb]], Protein_Group[ORF number Mtb],0))</f>
        <v>2</v>
      </c>
      <c r="AY39" s="3">
        <f>INDEX(Protein_Group[Unique peptides Dimer24A],MATCH(Sig_Proteins[[#This Row],[ORF number Mtb]], Protein_Group[ORF number Mtb],0))</f>
        <v>1</v>
      </c>
      <c r="AZ39" s="3">
        <f>INDEX(Protein_Group[Unique peptides Dimer24B],MATCH(Sig_Proteins[[#This Row],[ORF number Mtb]], Protein_Group[ORF number Mtb],0))</f>
        <v>1</v>
      </c>
      <c r="BA39" s="3">
        <f>INDEX(Protein_Group[Unique peptides Dimer48A],MATCH(Sig_Proteins[[#This Row],[ORF number Mtb]], Protein_Group[ORF number Mtb],0))</f>
        <v>4</v>
      </c>
      <c r="BB39" s="3">
        <f>INDEX(Protein_Group[Unique peptides Dimer48B],MATCH(Sig_Proteins[[#This Row],[ORF number Mtb]], Protein_Group[ORF number Mtb],0))</f>
        <v>2</v>
      </c>
    </row>
    <row r="40" spans="1:54">
      <c r="A40" s="3"/>
      <c r="B40" s="3" t="s">
        <v>48</v>
      </c>
      <c r="C40" s="3"/>
      <c r="D40" s="3" t="s">
        <v>172</v>
      </c>
      <c r="E40" s="3" t="s">
        <v>171</v>
      </c>
      <c r="F40" s="3" t="s">
        <v>173</v>
      </c>
      <c r="G40" s="3" t="s">
        <v>174</v>
      </c>
      <c r="H40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Rv3309c</v>
      </c>
      <c r="I40" s="3" t="str">
        <f>INDEX(Protein_Group[functional category],MATCH(Sig_Proteins[[#This Row],[ORF number Mtb]], Protein_Group[ORF number Mtb],0))</f>
        <v>intermediary metabolism and respiration</v>
      </c>
      <c r="J40" s="3">
        <f>INDEX(Protein_Group[Mol. weight '[kDa']],MATCH(Sig_Proteins[[#This Row],[ORF number Mtb]], Protein_Group[ORF number Mtb],0))</f>
        <v>21.898</v>
      </c>
      <c r="K40" s="3">
        <f>Sig_Proteins[[#This Row],[2^(DImer 3hr LFQ intensity average)]]/Sig_Proteins[[#This Row],[2^(Control 3hr LFQ intensity average)]]</f>
        <v>1.2432186056702983</v>
      </c>
      <c r="L40" s="3">
        <f>Sig_Proteins[[#This Row],[2^(Control 3hr LFQ intensity average)]]/Sig_Proteins[[#This Row],[2^(DImer 3hr LFQ intensity average)]]</f>
        <v>0.80436376630708195</v>
      </c>
      <c r="M40" s="3">
        <f>Sig_Proteins[[#This Row],[2^(DImer 24hr LFQ intensity average)]]/Sig_Proteins[[#This Row],[2^(Control 24hr LFQ intensity average)]]</f>
        <v>0.11508087494756256</v>
      </c>
      <c r="N40" s="3">
        <f>Sig_Proteins[[#This Row],[2^(Control 24hr LFQ intensity average)]]/Sig_Proteins[[#This Row],[2^(DImer 24hr LFQ intensity average)]]</f>
        <v>8.6895411636004454</v>
      </c>
      <c r="O40" s="3">
        <f>Sig_Proteins[[#This Row],[2^(DImer 48hr LFQ intensity average)]]/Sig_Proteins[[#This Row],[2^(Control 48hr LFQ intensity average)]]</f>
        <v>0.528036659941863</v>
      </c>
      <c r="P40" s="3">
        <f>Sig_Proteins[[#This Row],[2^(Control 48hr LFQ intensity average)]]/Sig_Proteins[[#This Row],[2^(DImer 48hr LFQ intensity average)]]</f>
        <v>1.8938079036218816</v>
      </c>
      <c r="Q40" s="3">
        <f>INDEX(Protein_Group[LFQ intensity Control3A],MATCH(Sig_Proteins[[#This Row],[ORF number Mtb]], Protein_Group[ORF number Mtb],0))</f>
        <v>22.635380000000001</v>
      </c>
      <c r="R40" s="3">
        <f>INDEX(Protein_Group[LFQ intensity Control3B],MATCH(Sig_Proteins[[#This Row],[ORF number Mtb]], Protein_Group[ORF number Mtb],0))</f>
        <v>20.172889999999999</v>
      </c>
      <c r="S40" s="3">
        <f>(Sig_Proteins[[#This Row],[LFQ intensity Control3A]]+Sig_Proteins[[#This Row],[LFQ intensity Control3B]])/2</f>
        <v>21.404135</v>
      </c>
      <c r="T40" s="3">
        <f>2^Sig_Proteins[[#This Row],[Control 3 hr LFQ intensity average]]</f>
        <v>2775151.3038173541</v>
      </c>
      <c r="U40" s="3">
        <f>INDEX(Protein_Group[LFQ intensity Control24A],MATCH(Sig_Proteins[[#This Row],[ORF number Mtb]], Protein_Group[ORF number Mtb],0))</f>
        <v>22.951219999999999</v>
      </c>
      <c r="V40" s="3">
        <f>INDEX(Protein_Group[LFQ intensity Control24B],MATCH(Sig_Proteins[[#This Row],[ORF number Mtb]], Protein_Group[ORF number Mtb],0))</f>
        <v>23.656330000000001</v>
      </c>
      <c r="W40" s="3">
        <f>(Sig_Proteins[[#This Row],[LFQ intensity Control24A]]+Sig_Proteins[[#This Row],[LFQ intensity Control24B]])/2</f>
        <v>23.303775000000002</v>
      </c>
      <c r="X40" s="3">
        <f>2^Sig_Proteins[[#This Row],[Control 24 hr LFQ intensity average]]</f>
        <v>10354646.743559645</v>
      </c>
      <c r="Y40" s="3">
        <f>INDEX(Protein_Group[LFQ intensity Control48A],MATCH(Sig_Proteins[[#This Row],[ORF number Mtb]], Protein_Group[ORF number Mtb],0))</f>
        <v>20.720839999999999</v>
      </c>
      <c r="Z40" s="3">
        <f>INDEX(Protein_Group[LFQ intensity Control48B],MATCH(Sig_Proteins[[#This Row],[ORF number Mtb]], Protein_Group[ORF number Mtb],0))</f>
        <v>22.8443</v>
      </c>
      <c r="AA40" s="3">
        <f>(Sig_Proteins[[#This Row],[LFQ intensity Control48A]]+Sig_Proteins[[#This Row],[LFQ intensity Control48B]])/2</f>
        <v>21.78257</v>
      </c>
      <c r="AB40" s="3">
        <f>2^Sig_Proteins[[#This Row],[Control 48 hr LFQ intensity average]]</f>
        <v>3607505.0909778792</v>
      </c>
      <c r="AC40" s="3">
        <f>INDEX(Protein_Group[LFQ intensity Dimer3A],MATCH(Sig_Proteins[[#This Row],[ORF number Mtb]], Protein_Group[ORF number Mtb],0))</f>
        <v>19.829609999999999</v>
      </c>
      <c r="AD40" s="3">
        <f>INDEX(Protein_Group[LFQ intensity Dimer3B],MATCH(Sig_Proteins[[#This Row],[ORF number Mtb]], Protein_Group[ORF number Mtb],0))</f>
        <v>23.606819999999999</v>
      </c>
      <c r="AE40" s="3">
        <f>(Sig_Proteins[[#This Row],[LFQ intensity Dimer3A]]+Sig_Proteins[[#This Row],[LFQ intensity Dimer3B]])/2</f>
        <v>21.718215000000001</v>
      </c>
      <c r="AF40" s="3">
        <f>2^Sig_Proteins[[#This Row],[Dimer 3 hr LFQ intensity average]]</f>
        <v>3450119.7344559212</v>
      </c>
      <c r="AG40" s="3">
        <f>INDEX(Protein_Group[LFQ intensity Dimer24A],MATCH(Sig_Proteins[[#This Row],[ORF number Mtb]], Protein_Group[ORF number Mtb],0))</f>
        <v>20.579039999999999</v>
      </c>
      <c r="AH40" s="3">
        <f>INDEX(Protein_Group[LFQ intensity Dimer24B],MATCH(Sig_Proteins[[#This Row],[ORF number Mtb]], Protein_Group[ORF number Mtb],0))</f>
        <v>19.789950000000001</v>
      </c>
      <c r="AI40" s="3">
        <f>(Sig_Proteins[[#This Row],[LFQ intensity Dimer24A]]+Sig_Proteins[[#This Row],[LFQ intensity Dimer24B]])/2</f>
        <v>20.184494999999998</v>
      </c>
      <c r="AJ40" s="3">
        <f>2^Sig_Proteins[[#This Row],[Dimer 24 hr LFQ intensity average]]</f>
        <v>1191621.8070217734</v>
      </c>
      <c r="AK40" s="3">
        <f>INDEX(Protein_Group[LFQ intensity Dimer48A],MATCH(Sig_Proteins[[#This Row],[ORF number Mtb]], Protein_Group[ORF number Mtb],0))</f>
        <v>22.88034</v>
      </c>
      <c r="AL40" s="3">
        <f>INDEX(Protein_Group[LFQ intensity Dimer48B],MATCH(Sig_Proteins[[#This Row],[ORF number Mtb]], Protein_Group[ORF number Mtb],0))</f>
        <v>18.842220000000001</v>
      </c>
      <c r="AM40" s="3">
        <f>(Sig_Proteins[[#This Row],[LFQ intensity Dimer48A]]+Sig_Proteins[[#This Row],[LFQ intensity Dimer48B]])/2</f>
        <v>20.861280000000001</v>
      </c>
      <c r="AN40" s="3">
        <f>2^Sig_Proteins[[#This Row],[Dimer 48 hr LFQ intensity average]]</f>
        <v>1904894.938963226</v>
      </c>
      <c r="AO40" s="3">
        <f>INDEX(Protein_Group[Unique peptides],MATCH(Sig_Proteins[[#This Row],[ORF number Mtb]], Protein_Group[ORF number Mtb],0))</f>
        <v>3</v>
      </c>
      <c r="AP40" s="3">
        <f>INDEX(Protein_Group[Sequence coverage '[%']],MATCH(Sig_Proteins[[#This Row],[ORF number Mtb]], Protein_Group[ORF number Mtb],0))</f>
        <v>24.2</v>
      </c>
      <c r="AQ40" s="3">
        <f>INDEX(Protein_Group[Unique peptides Control3A],MATCH(Sig_Proteins[[#This Row],[ORF number Mtb]], Protein_Group[ORF number Mtb],0))</f>
        <v>2</v>
      </c>
      <c r="AR40" s="3">
        <f>INDEX(Protein_Group[Unique peptides Control3B],MATCH(Sig_Proteins[[#This Row],[ORF number Mtb]], Protein_Group[ORF number Mtb],0))</f>
        <v>2</v>
      </c>
      <c r="AS40" s="3">
        <f>INDEX(Protein_Group[Unique peptides Control24A],MATCH(Sig_Proteins[[#This Row],[ORF number Mtb]], Protein_Group[ORF number Mtb],0))</f>
        <v>2</v>
      </c>
      <c r="AT40" s="3">
        <f>INDEX(Protein_Group[Unique peptides Control24B],MATCH(Sig_Proteins[[#This Row],[ORF number Mtb]], Protein_Group[ORF number Mtb],0))</f>
        <v>2</v>
      </c>
      <c r="AU40" s="3">
        <f>INDEX(Protein_Group[Unique peptides Control48A],MATCH(Sig_Proteins[[#This Row],[ORF number Mtb]], Protein_Group[ORF number Mtb],0))</f>
        <v>2</v>
      </c>
      <c r="AV40" s="3">
        <f>INDEX(Protein_Group[Unique peptides Control48B],MATCH(Sig_Proteins[[#This Row],[ORF number Mtb]], Protein_Group[ORF number Mtb],0))</f>
        <v>2</v>
      </c>
      <c r="AW40" s="3">
        <f>INDEX(Protein_Group[Unique peptides Dimer3A],MATCH(Sig_Proteins[[#This Row],[ORF number Mtb]], Protein_Group[ORF number Mtb],0))</f>
        <v>2</v>
      </c>
      <c r="AX40" s="3">
        <f>INDEX(Protein_Group[Unique peptides Dimer3B],MATCH(Sig_Proteins[[#This Row],[ORF number Mtb]], Protein_Group[ORF number Mtb],0))</f>
        <v>2</v>
      </c>
      <c r="AY40" s="3">
        <f>INDEX(Protein_Group[Unique peptides Dimer24A],MATCH(Sig_Proteins[[#This Row],[ORF number Mtb]], Protein_Group[ORF number Mtb],0))</f>
        <v>2</v>
      </c>
      <c r="AZ40" s="3">
        <f>INDEX(Protein_Group[Unique peptides Dimer24B],MATCH(Sig_Proteins[[#This Row],[ORF number Mtb]], Protein_Group[ORF number Mtb],0))</f>
        <v>1</v>
      </c>
      <c r="BA40" s="3">
        <f>INDEX(Protein_Group[Unique peptides Dimer48A],MATCH(Sig_Proteins[[#This Row],[ORF number Mtb]], Protein_Group[ORF number Mtb],0))</f>
        <v>2</v>
      </c>
      <c r="BB40" s="3">
        <f>INDEX(Protein_Group[Unique peptides Dimer48B],MATCH(Sig_Proteins[[#This Row],[ORF number Mtb]], Protein_Group[ORF number Mtb],0))</f>
        <v>3</v>
      </c>
    </row>
    <row r="41" spans="1:54">
      <c r="A41" s="3"/>
      <c r="B41" s="3" t="s">
        <v>48</v>
      </c>
      <c r="C41" s="3"/>
      <c r="D41" s="3" t="s">
        <v>177</v>
      </c>
      <c r="E41" s="3" t="s">
        <v>178</v>
      </c>
      <c r="F41" s="3" t="s">
        <v>175</v>
      </c>
      <c r="G41" s="3" t="s">
        <v>176</v>
      </c>
      <c r="H41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Rv2764c</v>
      </c>
      <c r="I41" s="3" t="str">
        <f>INDEX(Protein_Group[functional category],MATCH(Sig_Proteins[[#This Row],[ORF number Mtb]], Protein_Group[ORF number Mtb],0))</f>
        <v>intermediary metabolism and respiration</v>
      </c>
      <c r="J41" s="3">
        <f>INDEX(Protein_Group[Mol. weight '[kDa']],MATCH(Sig_Proteins[[#This Row],[ORF number Mtb]], Protein_Group[ORF number Mtb],0))</f>
        <v>29.853000000000002</v>
      </c>
      <c r="K41" s="3">
        <f>Sig_Proteins[[#This Row],[2^(DImer 3hr LFQ intensity average)]]/Sig_Proteins[[#This Row],[2^(Control 3hr LFQ intensity average)]]</f>
        <v>0.1800525578625598</v>
      </c>
      <c r="L41" s="3">
        <f>Sig_Proteins[[#This Row],[2^(Control 3hr LFQ intensity average)]]/Sig_Proteins[[#This Row],[2^(DImer 3hr LFQ intensity average)]]</f>
        <v>5.5539338728158132</v>
      </c>
      <c r="M41" s="3">
        <f>Sig_Proteins[[#This Row],[2^(DImer 24hr LFQ intensity average)]]/Sig_Proteins[[#This Row],[2^(Control 24hr LFQ intensity average)]]</f>
        <v>0.10945539719420222</v>
      </c>
      <c r="N41" s="3">
        <f>Sig_Proteins[[#This Row],[2^(Control 24hr LFQ intensity average)]]/Sig_Proteins[[#This Row],[2^(DImer 24hr LFQ intensity average)]]</f>
        <v>9.1361415301041848</v>
      </c>
      <c r="O41" s="3">
        <f>Sig_Proteins[[#This Row],[2^(DImer 48hr LFQ intensity average)]]/Sig_Proteins[[#This Row],[2^(Control 48hr LFQ intensity average)]]</f>
        <v>1.5778663391279162</v>
      </c>
      <c r="P41" s="3">
        <f>Sig_Proteins[[#This Row],[2^(Control 48hr LFQ intensity average)]]/Sig_Proteins[[#This Row],[2^(DImer 48hr LFQ intensity average)]]</f>
        <v>0.63376724327150435</v>
      </c>
      <c r="Q41" s="3">
        <f>INDEX(Protein_Group[LFQ intensity Control3A],MATCH(Sig_Proteins[[#This Row],[ORF number Mtb]], Protein_Group[ORF number Mtb],0))</f>
        <v>22.735600000000002</v>
      </c>
      <c r="R41" s="3">
        <f>INDEX(Protein_Group[LFQ intensity Control3B],MATCH(Sig_Proteins[[#This Row],[ORF number Mtb]], Protein_Group[ORF number Mtb],0))</f>
        <v>22.28726</v>
      </c>
      <c r="S41" s="3">
        <f>(Sig_Proteins[[#This Row],[LFQ intensity Control3A]]+Sig_Proteins[[#This Row],[LFQ intensity Control3B]])/2</f>
        <v>22.511430000000001</v>
      </c>
      <c r="T41" s="3">
        <f>2^Sig_Proteins[[#This Row],[Control 3 hr LFQ intensity average]]</f>
        <v>5978822.7073986148</v>
      </c>
      <c r="U41" s="3">
        <f>INDEX(Protein_Group[LFQ intensity Control24A],MATCH(Sig_Proteins[[#This Row],[ORF number Mtb]], Protein_Group[ORF number Mtb],0))</f>
        <v>22.736979999999999</v>
      </c>
      <c r="V41" s="3">
        <f>INDEX(Protein_Group[LFQ intensity Control24B],MATCH(Sig_Proteins[[#This Row],[ORF number Mtb]], Protein_Group[ORF number Mtb],0))</f>
        <v>21.929659999999998</v>
      </c>
      <c r="W41" s="3">
        <f>(Sig_Proteins[[#This Row],[LFQ intensity Control24A]]+Sig_Proteins[[#This Row],[LFQ intensity Control24B]])/2</f>
        <v>22.333320000000001</v>
      </c>
      <c r="X41" s="3">
        <f>2^Sig_Proteins[[#This Row],[Control 24 hr LFQ intensity average]]</f>
        <v>5284443.0604084767</v>
      </c>
      <c r="Y41" s="3">
        <f>INDEX(Protein_Group[LFQ intensity Control48A],MATCH(Sig_Proteins[[#This Row],[ORF number Mtb]], Protein_Group[ORF number Mtb],0))</f>
        <v>17.4785</v>
      </c>
      <c r="Z41" s="3">
        <f>INDEX(Protein_Group[LFQ intensity Control48B],MATCH(Sig_Proteins[[#This Row],[ORF number Mtb]], Protein_Group[ORF number Mtb],0))</f>
        <v>19.411650000000002</v>
      </c>
      <c r="AA41" s="3">
        <f>(Sig_Proteins[[#This Row],[LFQ intensity Control48A]]+Sig_Proteins[[#This Row],[LFQ intensity Control48B]])/2</f>
        <v>18.445075000000003</v>
      </c>
      <c r="AB41" s="3">
        <f>2^Sig_Proteins[[#This Row],[Control 48 hr LFQ intensity average]]</f>
        <v>356878.8799926159</v>
      </c>
      <c r="AC41" s="3">
        <f>INDEX(Protein_Group[LFQ intensity Dimer3A],MATCH(Sig_Proteins[[#This Row],[ORF number Mtb]], Protein_Group[ORF number Mtb],0))</f>
        <v>17.845759999999999</v>
      </c>
      <c r="AD41" s="3">
        <f>INDEX(Protein_Group[LFQ intensity Dimer3B],MATCH(Sig_Proteins[[#This Row],[ORF number Mtb]], Protein_Group[ORF number Mtb],0))</f>
        <v>22.230080000000001</v>
      </c>
      <c r="AE41" s="3">
        <f>(Sig_Proteins[[#This Row],[LFQ intensity Dimer3A]]+Sig_Proteins[[#This Row],[LFQ intensity Dimer3B]])/2</f>
        <v>20.03792</v>
      </c>
      <c r="AF41" s="3">
        <f>2^Sig_Proteins[[#This Row],[Dimer 3 hr LFQ intensity average]]</f>
        <v>1076502.3214738755</v>
      </c>
      <c r="AG41" s="3">
        <f>INDEX(Protein_Group[LFQ intensity Dimer24A],MATCH(Sig_Proteins[[#This Row],[ORF number Mtb]], Protein_Group[ORF number Mtb],0))</f>
        <v>19.418790000000001</v>
      </c>
      <c r="AH41" s="3">
        <f>INDEX(Protein_Group[LFQ intensity Dimer24B],MATCH(Sig_Proteins[[#This Row],[ORF number Mtb]], Protein_Group[ORF number Mtb],0))</f>
        <v>18.86468</v>
      </c>
      <c r="AI41" s="3">
        <f>(Sig_Proteins[[#This Row],[LFQ intensity Dimer24A]]+Sig_Proteins[[#This Row],[LFQ intensity Dimer24B]])/2</f>
        <v>19.141735000000001</v>
      </c>
      <c r="AJ41" s="3">
        <f>2^Sig_Proteins[[#This Row],[Dimer 24 hr LFQ intensity average]]</f>
        <v>578410.81412715535</v>
      </c>
      <c r="AK41" s="3">
        <f>INDEX(Protein_Group[LFQ intensity Dimer48A],MATCH(Sig_Proteins[[#This Row],[ORF number Mtb]], Protein_Group[ORF number Mtb],0))</f>
        <v>19.249880000000001</v>
      </c>
      <c r="AL41" s="3">
        <f>INDEX(Protein_Group[LFQ intensity Dimer48B],MATCH(Sig_Proteins[[#This Row],[ORF number Mtb]], Protein_Group[ORF number Mtb],0))</f>
        <v>18.956219999999998</v>
      </c>
      <c r="AM41" s="3">
        <f>(Sig_Proteins[[#This Row],[LFQ intensity Dimer48A]]+Sig_Proteins[[#This Row],[LFQ intensity Dimer48B]])/2</f>
        <v>19.10305</v>
      </c>
      <c r="AN41" s="3">
        <f>2^Sig_Proteins[[#This Row],[Dimer 48 hr LFQ intensity average]]</f>
        <v>563107.17188601976</v>
      </c>
      <c r="AO41" s="3">
        <f>INDEX(Protein_Group[Unique peptides],MATCH(Sig_Proteins[[#This Row],[ORF number Mtb]], Protein_Group[ORF number Mtb],0))</f>
        <v>5</v>
      </c>
      <c r="AP41" s="3">
        <f>INDEX(Protein_Group[Sequence coverage '[%']],MATCH(Sig_Proteins[[#This Row],[ORF number Mtb]], Protein_Group[ORF number Mtb],0))</f>
        <v>35.4</v>
      </c>
      <c r="AQ41" s="3">
        <f>INDEX(Protein_Group[Unique peptides Control3A],MATCH(Sig_Proteins[[#This Row],[ORF number Mtb]], Protein_Group[ORF number Mtb],0))</f>
        <v>2</v>
      </c>
      <c r="AR41" s="3">
        <f>INDEX(Protein_Group[Unique peptides Control3B],MATCH(Sig_Proteins[[#This Row],[ORF number Mtb]], Protein_Group[ORF number Mtb],0))</f>
        <v>2</v>
      </c>
      <c r="AS41" s="3">
        <f>INDEX(Protein_Group[Unique peptides Control24A],MATCH(Sig_Proteins[[#This Row],[ORF number Mtb]], Protein_Group[ORF number Mtb],0))</f>
        <v>4</v>
      </c>
      <c r="AT41" s="3">
        <f>INDEX(Protein_Group[Unique peptides Control24B],MATCH(Sig_Proteins[[#This Row],[ORF number Mtb]], Protein_Group[ORF number Mtb],0))</f>
        <v>4</v>
      </c>
      <c r="AU41" s="3">
        <f>INDEX(Protein_Group[Unique peptides Control48A],MATCH(Sig_Proteins[[#This Row],[ORF number Mtb]], Protein_Group[ORF number Mtb],0))</f>
        <v>0</v>
      </c>
      <c r="AV41" s="3">
        <f>INDEX(Protein_Group[Unique peptides Control48B],MATCH(Sig_Proteins[[#This Row],[ORF number Mtb]], Protein_Group[ORF number Mtb],0))</f>
        <v>0</v>
      </c>
      <c r="AW41" s="3">
        <f>INDEX(Protein_Group[Unique peptides Dimer3A],MATCH(Sig_Proteins[[#This Row],[ORF number Mtb]], Protein_Group[ORF number Mtb],0))</f>
        <v>1</v>
      </c>
      <c r="AX41" s="3">
        <f>INDEX(Protein_Group[Unique peptides Dimer3B],MATCH(Sig_Proteins[[#This Row],[ORF number Mtb]], Protein_Group[ORF number Mtb],0))</f>
        <v>3</v>
      </c>
      <c r="AY41" s="3">
        <f>INDEX(Protein_Group[Unique peptides Dimer24A],MATCH(Sig_Proteins[[#This Row],[ORF number Mtb]], Protein_Group[ORF number Mtb],0))</f>
        <v>1</v>
      </c>
      <c r="AZ41" s="3">
        <f>INDEX(Protein_Group[Unique peptides Dimer24B],MATCH(Sig_Proteins[[#This Row],[ORF number Mtb]], Protein_Group[ORF number Mtb],0))</f>
        <v>2</v>
      </c>
      <c r="BA41" s="3">
        <f>INDEX(Protein_Group[Unique peptides Dimer48A],MATCH(Sig_Proteins[[#This Row],[ORF number Mtb]], Protein_Group[ORF number Mtb],0))</f>
        <v>0</v>
      </c>
      <c r="BB41" s="3">
        <f>INDEX(Protein_Group[Unique peptides Dimer48B],MATCH(Sig_Proteins[[#This Row],[ORF number Mtb]], Protein_Group[ORF number Mtb],0))</f>
        <v>1</v>
      </c>
    </row>
    <row r="42" spans="1:54">
      <c r="A42" s="3"/>
      <c r="B42" s="3" t="s">
        <v>48</v>
      </c>
      <c r="C42" s="3"/>
      <c r="D42" s="3" t="s">
        <v>180</v>
      </c>
      <c r="E42" s="3" t="s">
        <v>179</v>
      </c>
      <c r="F42" s="3" t="s">
        <v>181</v>
      </c>
      <c r="G42" s="3" t="s">
        <v>182</v>
      </c>
      <c r="H42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Rv1605</v>
      </c>
      <c r="I42" s="3" t="str">
        <f>INDEX(Protein_Group[functional category],MATCH(Sig_Proteins[[#This Row],[ORF number Mtb]], Protein_Group[ORF number Mtb],0))</f>
        <v>intermediary metabolism and respiration</v>
      </c>
      <c r="J42" s="3">
        <f>INDEX(Protein_Group[Mol. weight '[kDa']],MATCH(Sig_Proteins[[#This Row],[ORF number Mtb]], Protein_Group[ORF number Mtb],0))</f>
        <v>27.221</v>
      </c>
      <c r="K42" s="3">
        <f>Sig_Proteins[[#This Row],[2^(DImer 3hr LFQ intensity average)]]/Sig_Proteins[[#This Row],[2^(Control 3hr LFQ intensity average)]]</f>
        <v>0.15353133097598926</v>
      </c>
      <c r="L42" s="3">
        <f>Sig_Proteins[[#This Row],[2^(Control 3hr LFQ intensity average)]]/Sig_Proteins[[#This Row],[2^(DImer 3hr LFQ intensity average)]]</f>
        <v>6.5133285411066346</v>
      </c>
      <c r="M42" s="3">
        <f>Sig_Proteins[[#This Row],[2^(DImer 24hr LFQ intensity average)]]/Sig_Proteins[[#This Row],[2^(Control 24hr LFQ intensity average)]]</f>
        <v>6.4385739585401836E-2</v>
      </c>
      <c r="N42" s="3">
        <f>Sig_Proteins[[#This Row],[2^(Control 24hr LFQ intensity average)]]/Sig_Proteins[[#This Row],[2^(DImer 24hr LFQ intensity average)]]</f>
        <v>15.531389503938069</v>
      </c>
      <c r="O42" s="3">
        <f>Sig_Proteins[[#This Row],[2^(DImer 48hr LFQ intensity average)]]/Sig_Proteins[[#This Row],[2^(Control 48hr LFQ intensity average)]]</f>
        <v>0.21264517129335297</v>
      </c>
      <c r="P42" s="3">
        <f>Sig_Proteins[[#This Row],[2^(Control 48hr LFQ intensity average)]]/Sig_Proteins[[#This Row],[2^(DImer 48hr LFQ intensity average)]]</f>
        <v>4.7026696816945721</v>
      </c>
      <c r="Q42" s="3">
        <f>INDEX(Protein_Group[LFQ intensity Control3A],MATCH(Sig_Proteins[[#This Row],[ORF number Mtb]], Protein_Group[ORF number Mtb],0))</f>
        <v>23.931660000000001</v>
      </c>
      <c r="R42" s="3">
        <f>INDEX(Protein_Group[LFQ intensity Control3B],MATCH(Sig_Proteins[[#This Row],[ORF number Mtb]], Protein_Group[ORF number Mtb],0))</f>
        <v>23.216940000000001</v>
      </c>
      <c r="S42" s="3">
        <f>(Sig_Proteins[[#This Row],[LFQ intensity Control3A]]+Sig_Proteins[[#This Row],[LFQ intensity Control3B]])/2</f>
        <v>23.574300000000001</v>
      </c>
      <c r="T42" s="3">
        <f>2^Sig_Proteins[[#This Row],[Control 3 hr LFQ intensity average]]</f>
        <v>12490258.502866322</v>
      </c>
      <c r="U42" s="3">
        <f>INDEX(Protein_Group[LFQ intensity Control24A],MATCH(Sig_Proteins[[#This Row],[ORF number Mtb]], Protein_Group[ORF number Mtb],0))</f>
        <v>23.777660000000001</v>
      </c>
      <c r="V42" s="3">
        <f>INDEX(Protein_Group[LFQ intensity Control24B],MATCH(Sig_Proteins[[#This Row],[ORF number Mtb]], Protein_Group[ORF number Mtb],0))</f>
        <v>22.978860000000001</v>
      </c>
      <c r="W42" s="3">
        <f>(Sig_Proteins[[#This Row],[LFQ intensity Control24A]]+Sig_Proteins[[#This Row],[LFQ intensity Control24B]])/2</f>
        <v>23.378260000000001</v>
      </c>
      <c r="X42" s="3">
        <f>2^Sig_Proteins[[#This Row],[Control 24 hr LFQ intensity average]]</f>
        <v>10903288.570345107</v>
      </c>
      <c r="Y42" s="3">
        <f>INDEX(Protein_Group[LFQ intensity Control48A],MATCH(Sig_Proteins[[#This Row],[ORF number Mtb]], Protein_Group[ORF number Mtb],0))</f>
        <v>18.58464</v>
      </c>
      <c r="Z42" s="3">
        <f>INDEX(Protein_Group[LFQ intensity Control48B],MATCH(Sig_Proteins[[#This Row],[ORF number Mtb]], Protein_Group[ORF number Mtb],0))</f>
        <v>23.822790000000001</v>
      </c>
      <c r="AA42" s="3">
        <f>(Sig_Proteins[[#This Row],[LFQ intensity Control48A]]+Sig_Proteins[[#This Row],[LFQ intensity Control48B]])/2</f>
        <v>21.203715000000003</v>
      </c>
      <c r="AB42" s="3">
        <f>2^Sig_Proteins[[#This Row],[Control 48 hr LFQ intensity average]]</f>
        <v>2415206.3091672268</v>
      </c>
      <c r="AC42" s="3">
        <f>INDEX(Protein_Group[LFQ intensity Dimer3A],MATCH(Sig_Proteins[[#This Row],[ORF number Mtb]], Protein_Group[ORF number Mtb],0))</f>
        <v>19.0503</v>
      </c>
      <c r="AD42" s="3">
        <f>INDEX(Protein_Group[LFQ intensity Dimer3B],MATCH(Sig_Proteins[[#This Row],[ORF number Mtb]], Protein_Group[ORF number Mtb],0))</f>
        <v>22.691510000000001</v>
      </c>
      <c r="AE42" s="3">
        <f>(Sig_Proteins[[#This Row],[LFQ intensity Dimer3A]]+Sig_Proteins[[#This Row],[LFQ intensity Dimer3B]])/2</f>
        <v>20.870905</v>
      </c>
      <c r="AF42" s="3">
        <f>2^Sig_Proteins[[#This Row],[Dimer 3 hr LFQ intensity average]]</f>
        <v>1917646.0121792334</v>
      </c>
      <c r="AG42" s="3">
        <f>INDEX(Protein_Group[LFQ intensity Dimer24A],MATCH(Sig_Proteins[[#This Row],[ORF number Mtb]], Protein_Group[ORF number Mtb],0))</f>
        <v>19.556270000000001</v>
      </c>
      <c r="AH42" s="3">
        <f>INDEX(Protein_Group[LFQ intensity Dimer24B],MATCH(Sig_Proteins[[#This Row],[ORF number Mtb]], Protein_Group[ORF number Mtb],0))</f>
        <v>19.286020000000001</v>
      </c>
      <c r="AI42" s="3">
        <f>(Sig_Proteins[[#This Row],[LFQ intensity Dimer24A]]+Sig_Proteins[[#This Row],[LFQ intensity Dimer24B]])/2</f>
        <v>19.421145000000003</v>
      </c>
      <c r="AJ42" s="3">
        <f>2^Sig_Proteins[[#This Row],[Dimer 24 hr LFQ intensity average]]</f>
        <v>702016.29851472843</v>
      </c>
      <c r="AK42" s="3">
        <f>INDEX(Protein_Group[LFQ intensity Dimer48A],MATCH(Sig_Proteins[[#This Row],[ORF number Mtb]], Protein_Group[ORF number Mtb],0))</f>
        <v>18.984670000000001</v>
      </c>
      <c r="AL42" s="3">
        <f>INDEX(Protein_Group[LFQ intensity Dimer48B],MATCH(Sig_Proteins[[#This Row],[ORF number Mtb]], Protein_Group[ORF number Mtb],0))</f>
        <v>18.9558</v>
      </c>
      <c r="AM42" s="3">
        <f>(Sig_Proteins[[#This Row],[LFQ intensity Dimer48A]]+Sig_Proteins[[#This Row],[LFQ intensity Dimer48B]])/2</f>
        <v>18.970235000000002</v>
      </c>
      <c r="AN42" s="3">
        <f>2^Sig_Proteins[[#This Row],[Dimer 48 hr LFQ intensity average]]</f>
        <v>513581.95932165178</v>
      </c>
      <c r="AO42" s="3">
        <f>INDEX(Protein_Group[Unique peptides],MATCH(Sig_Proteins[[#This Row],[ORF number Mtb]], Protein_Group[ORF number Mtb],0))</f>
        <v>5</v>
      </c>
      <c r="AP42" s="3">
        <f>INDEX(Protein_Group[Sequence coverage '[%']],MATCH(Sig_Proteins[[#This Row],[ORF number Mtb]], Protein_Group[ORF number Mtb],0))</f>
        <v>32.6</v>
      </c>
      <c r="AQ42" s="3">
        <f>INDEX(Protein_Group[Unique peptides Control3A],MATCH(Sig_Proteins[[#This Row],[ORF number Mtb]], Protein_Group[ORF number Mtb],0))</f>
        <v>2</v>
      </c>
      <c r="AR42" s="3">
        <f>INDEX(Protein_Group[Unique peptides Control3B],MATCH(Sig_Proteins[[#This Row],[ORF number Mtb]], Protein_Group[ORF number Mtb],0))</f>
        <v>2</v>
      </c>
      <c r="AS42" s="3">
        <f>INDEX(Protein_Group[Unique peptides Control24A],MATCH(Sig_Proteins[[#This Row],[ORF number Mtb]], Protein_Group[ORF number Mtb],0))</f>
        <v>2</v>
      </c>
      <c r="AT42" s="3">
        <f>INDEX(Protein_Group[Unique peptides Control24B],MATCH(Sig_Proteins[[#This Row],[ORF number Mtb]], Protein_Group[ORF number Mtb],0))</f>
        <v>2</v>
      </c>
      <c r="AU42" s="3">
        <f>INDEX(Protein_Group[Unique peptides Control48A],MATCH(Sig_Proteins[[#This Row],[ORF number Mtb]], Protein_Group[ORF number Mtb],0))</f>
        <v>3</v>
      </c>
      <c r="AV42" s="3">
        <f>INDEX(Protein_Group[Unique peptides Control48B],MATCH(Sig_Proteins[[#This Row],[ORF number Mtb]], Protein_Group[ORF number Mtb],0))</f>
        <v>2</v>
      </c>
      <c r="AW42" s="3">
        <f>INDEX(Protein_Group[Unique peptides Dimer3A],MATCH(Sig_Proteins[[#This Row],[ORF number Mtb]], Protein_Group[ORF number Mtb],0))</f>
        <v>1</v>
      </c>
      <c r="AX42" s="3">
        <f>INDEX(Protein_Group[Unique peptides Dimer3B],MATCH(Sig_Proteins[[#This Row],[ORF number Mtb]], Protein_Group[ORF number Mtb],0))</f>
        <v>2</v>
      </c>
      <c r="AY42" s="3">
        <f>INDEX(Protein_Group[Unique peptides Dimer24A],MATCH(Sig_Proteins[[#This Row],[ORF number Mtb]], Protein_Group[ORF number Mtb],0))</f>
        <v>1</v>
      </c>
      <c r="AZ42" s="3">
        <f>INDEX(Protein_Group[Unique peptides Dimer24B],MATCH(Sig_Proteins[[#This Row],[ORF number Mtb]], Protein_Group[ORF number Mtb],0))</f>
        <v>1</v>
      </c>
      <c r="BA42" s="3">
        <f>INDEX(Protein_Group[Unique peptides Dimer48A],MATCH(Sig_Proteins[[#This Row],[ORF number Mtb]], Protein_Group[ORF number Mtb],0))</f>
        <v>2</v>
      </c>
      <c r="BB42" s="3">
        <f>INDEX(Protein_Group[Unique peptides Dimer48B],MATCH(Sig_Proteins[[#This Row],[ORF number Mtb]], Protein_Group[ORF number Mtb],0))</f>
        <v>0</v>
      </c>
    </row>
    <row r="43" spans="1:54">
      <c r="A43" s="3"/>
      <c r="B43" s="3" t="s">
        <v>48</v>
      </c>
      <c r="C43" s="3"/>
      <c r="D43" s="3" t="s">
        <v>185</v>
      </c>
      <c r="E43" s="3" t="s">
        <v>186</v>
      </c>
      <c r="F43" s="3" t="s">
        <v>184</v>
      </c>
      <c r="G43" s="3" t="s">
        <v>183</v>
      </c>
      <c r="H43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Rv0880</v>
      </c>
      <c r="I43" s="3" t="str">
        <f>INDEX(Protein_Group[functional category],MATCH(Sig_Proteins[[#This Row],[ORF number Mtb]], Protein_Group[ORF number Mtb],0))</f>
        <v>Regulatory proteins</v>
      </c>
      <c r="J43" s="3">
        <f>INDEX(Protein_Group[Mol. weight '[kDa']],MATCH(Sig_Proteins[[#This Row],[ORF number Mtb]], Protein_Group[ORF number Mtb],0))</f>
        <v>15.576000000000001</v>
      </c>
      <c r="K43" s="3">
        <f>Sig_Proteins[[#This Row],[2^(DImer 3hr LFQ intensity average)]]/Sig_Proteins[[#This Row],[2^(Control 3hr LFQ intensity average)]]</f>
        <v>1.2105225881186696</v>
      </c>
      <c r="L43" s="3">
        <f>Sig_Proteins[[#This Row],[2^(Control 3hr LFQ intensity average)]]/Sig_Proteins[[#This Row],[2^(DImer 3hr LFQ intensity average)]]</f>
        <v>0.8260895003654144</v>
      </c>
      <c r="M43" s="3">
        <f>Sig_Proteins[[#This Row],[2^(DImer 24hr LFQ intensity average)]]/Sig_Proteins[[#This Row],[2^(Control 24hr LFQ intensity average)]]</f>
        <v>8.8833029317030923E-2</v>
      </c>
      <c r="N43" s="3">
        <f>Sig_Proteins[[#This Row],[2^(Control 24hr LFQ intensity average)]]/Sig_Proteins[[#This Row],[2^(DImer 24hr LFQ intensity average)]]</f>
        <v>11.257074172616127</v>
      </c>
      <c r="O43" s="3">
        <f>Sig_Proteins[[#This Row],[2^(DImer 48hr LFQ intensity average)]]/Sig_Proteins[[#This Row],[2^(Control 48hr LFQ intensity average)]]</f>
        <v>0.10360639788848755</v>
      </c>
      <c r="P43" s="3">
        <f>Sig_Proteins[[#This Row],[2^(Control 48hr LFQ intensity average)]]/Sig_Proteins[[#This Row],[2^(DImer 48hr LFQ intensity average)]]</f>
        <v>9.6519135920187917</v>
      </c>
      <c r="Q43" s="3">
        <f>INDEX(Protein_Group[LFQ intensity Control3A],MATCH(Sig_Proteins[[#This Row],[ORF number Mtb]], Protein_Group[ORF number Mtb],0))</f>
        <v>21.42727</v>
      </c>
      <c r="R43" s="3">
        <f>INDEX(Protein_Group[LFQ intensity Control3B],MATCH(Sig_Proteins[[#This Row],[ORF number Mtb]], Protein_Group[ORF number Mtb],0))</f>
        <v>20.597660000000001</v>
      </c>
      <c r="S43" s="3">
        <f>(Sig_Proteins[[#This Row],[LFQ intensity Control3A]]+Sig_Proteins[[#This Row],[LFQ intensity Control3B]])/2</f>
        <v>21.012464999999999</v>
      </c>
      <c r="T43" s="3">
        <f>2^Sig_Proteins[[#This Row],[Control 3 hr LFQ intensity average]]</f>
        <v>2115350.0633748635</v>
      </c>
      <c r="U43" s="3">
        <f>INDEX(Protein_Group[LFQ intensity Control24A],MATCH(Sig_Proteins[[#This Row],[ORF number Mtb]], Protein_Group[ORF number Mtb],0))</f>
        <v>22.38822</v>
      </c>
      <c r="V43" s="3">
        <f>INDEX(Protein_Group[LFQ intensity Control24B],MATCH(Sig_Proteins[[#This Row],[ORF number Mtb]], Protein_Group[ORF number Mtb],0))</f>
        <v>23.307580000000002</v>
      </c>
      <c r="W43" s="3">
        <f>(Sig_Proteins[[#This Row],[LFQ intensity Control24A]]+Sig_Proteins[[#This Row],[LFQ intensity Control24B]])/2</f>
        <v>22.847900000000003</v>
      </c>
      <c r="X43" s="3">
        <f>2^Sig_Proteins[[#This Row],[Control 24 hr LFQ intensity average]]</f>
        <v>7549240.0966967745</v>
      </c>
      <c r="Y43" s="3">
        <f>INDEX(Protein_Group[LFQ intensity Control48A],MATCH(Sig_Proteins[[#This Row],[ORF number Mtb]], Protein_Group[ORF number Mtb],0))</f>
        <v>18.15035</v>
      </c>
      <c r="Z43" s="3">
        <f>INDEX(Protein_Group[LFQ intensity Control48B],MATCH(Sig_Proteins[[#This Row],[ORF number Mtb]], Protein_Group[ORF number Mtb],0))</f>
        <v>24.08034</v>
      </c>
      <c r="AA43" s="3">
        <f>(Sig_Proteins[[#This Row],[LFQ intensity Control48A]]+Sig_Proteins[[#This Row],[LFQ intensity Control48B]])/2</f>
        <v>21.115344999999998</v>
      </c>
      <c r="AB43" s="3">
        <f>2^Sig_Proteins[[#This Row],[Control 48 hr LFQ intensity average]]</f>
        <v>2271706.4640161996</v>
      </c>
      <c r="AC43" s="3">
        <f>INDEX(Protein_Group[LFQ intensity Dimer3A],MATCH(Sig_Proteins[[#This Row],[ORF number Mtb]], Protein_Group[ORF number Mtb],0))</f>
        <v>18.793320000000001</v>
      </c>
      <c r="AD43" s="3">
        <f>INDEX(Protein_Group[LFQ intensity Dimer3B],MATCH(Sig_Proteins[[#This Row],[ORF number Mtb]], Protein_Group[ORF number Mtb],0))</f>
        <v>23.782869999999999</v>
      </c>
      <c r="AE43" s="3">
        <f>(Sig_Proteins[[#This Row],[LFQ intensity Dimer3A]]+Sig_Proteins[[#This Row],[LFQ intensity Dimer3B]])/2</f>
        <v>21.288094999999998</v>
      </c>
      <c r="AF43" s="3">
        <f>2^Sig_Proteins[[#This Row],[Dimer 3 hr LFQ intensity average]]</f>
        <v>2560679.0334935314</v>
      </c>
      <c r="AG43" s="3">
        <f>INDEX(Protein_Group[LFQ intensity Dimer24A],MATCH(Sig_Proteins[[#This Row],[ORF number Mtb]], Protein_Group[ORF number Mtb],0))</f>
        <v>19.757020000000001</v>
      </c>
      <c r="AH43" s="3">
        <f>INDEX(Protein_Group[LFQ intensity Dimer24B],MATCH(Sig_Proteins[[#This Row],[ORF number Mtb]], Protein_Group[ORF number Mtb],0))</f>
        <v>18.95326</v>
      </c>
      <c r="AI43" s="3">
        <f>(Sig_Proteins[[#This Row],[LFQ intensity Dimer24A]]+Sig_Proteins[[#This Row],[LFQ intensity Dimer24B]])/2</f>
        <v>19.355139999999999</v>
      </c>
      <c r="AJ43" s="3">
        <f>2^Sig_Proteins[[#This Row],[Dimer 24 hr LFQ intensity average]]</f>
        <v>670621.86683116993</v>
      </c>
      <c r="AK43" s="3">
        <f>INDEX(Protein_Group[LFQ intensity Dimer48A],MATCH(Sig_Proteins[[#This Row],[ORF number Mtb]], Protein_Group[ORF number Mtb],0))</f>
        <v>17.77356</v>
      </c>
      <c r="AL43" s="3">
        <f>INDEX(Protein_Group[LFQ intensity Dimer48B],MATCH(Sig_Proteins[[#This Row],[ORF number Mtb]], Protein_Group[ORF number Mtb],0))</f>
        <v>17.915500000000002</v>
      </c>
      <c r="AM43" s="3">
        <f>(Sig_Proteins[[#This Row],[LFQ intensity Dimer48A]]+Sig_Proteins[[#This Row],[LFQ intensity Dimer48B]])/2</f>
        <v>17.844529999999999</v>
      </c>
      <c r="AN43" s="3">
        <f>2^Sig_Proteins[[#This Row],[Dimer 48 hr LFQ intensity average]]</f>
        <v>235363.32379671148</v>
      </c>
      <c r="AO43" s="3">
        <f>INDEX(Protein_Group[Unique peptides],MATCH(Sig_Proteins[[#This Row],[ORF number Mtb]], Protein_Group[ORF number Mtb],0))</f>
        <v>5</v>
      </c>
      <c r="AP43" s="3">
        <f>INDEX(Protein_Group[Sequence coverage '[%']],MATCH(Sig_Proteins[[#This Row],[ORF number Mtb]], Protein_Group[ORF number Mtb],0))</f>
        <v>50.3</v>
      </c>
      <c r="AQ43" s="3">
        <f>INDEX(Protein_Group[Unique peptides Control3A],MATCH(Sig_Proteins[[#This Row],[ORF number Mtb]], Protein_Group[ORF number Mtb],0))</f>
        <v>0</v>
      </c>
      <c r="AR43" s="3">
        <f>INDEX(Protein_Group[Unique peptides Control3B],MATCH(Sig_Proteins[[#This Row],[ORF number Mtb]], Protein_Group[ORF number Mtb],0))</f>
        <v>1</v>
      </c>
      <c r="AS43" s="3">
        <f>INDEX(Protein_Group[Unique peptides Control24A],MATCH(Sig_Proteins[[#This Row],[ORF number Mtb]], Protein_Group[ORF number Mtb],0))</f>
        <v>2</v>
      </c>
      <c r="AT43" s="3">
        <f>INDEX(Protein_Group[Unique peptides Control24B],MATCH(Sig_Proteins[[#This Row],[ORF number Mtb]], Protein_Group[ORF number Mtb],0))</f>
        <v>2</v>
      </c>
      <c r="AU43" s="3">
        <f>INDEX(Protein_Group[Unique peptides Control48A],MATCH(Sig_Proteins[[#This Row],[ORF number Mtb]], Protein_Group[ORF number Mtb],0))</f>
        <v>4</v>
      </c>
      <c r="AV43" s="3">
        <f>INDEX(Protein_Group[Unique peptides Control48B],MATCH(Sig_Proteins[[#This Row],[ORF number Mtb]], Protein_Group[ORF number Mtb],0))</f>
        <v>2</v>
      </c>
      <c r="AW43" s="3">
        <f>INDEX(Protein_Group[Unique peptides Dimer3A],MATCH(Sig_Proteins[[#This Row],[ORF number Mtb]], Protein_Group[ORF number Mtb],0))</f>
        <v>0</v>
      </c>
      <c r="AX43" s="3">
        <f>INDEX(Protein_Group[Unique peptides Dimer3B],MATCH(Sig_Proteins[[#This Row],[ORF number Mtb]], Protein_Group[ORF number Mtb],0))</f>
        <v>2</v>
      </c>
      <c r="AY43" s="3">
        <f>INDEX(Protein_Group[Unique peptides Dimer24A],MATCH(Sig_Proteins[[#This Row],[ORF number Mtb]], Protein_Group[ORF number Mtb],0))</f>
        <v>0</v>
      </c>
      <c r="AZ43" s="3">
        <f>INDEX(Protein_Group[Unique peptides Dimer24B],MATCH(Sig_Proteins[[#This Row],[ORF number Mtb]], Protein_Group[ORF number Mtb],0))</f>
        <v>1</v>
      </c>
      <c r="BA43" s="3">
        <f>INDEX(Protein_Group[Unique peptides Dimer48A],MATCH(Sig_Proteins[[#This Row],[ORF number Mtb]], Protein_Group[ORF number Mtb],0))</f>
        <v>3</v>
      </c>
      <c r="BB43" s="3">
        <f>INDEX(Protein_Group[Unique peptides Dimer48B],MATCH(Sig_Proteins[[#This Row],[ORF number Mtb]], Protein_Group[ORF number Mtb],0))</f>
        <v>3</v>
      </c>
    </row>
    <row r="44" spans="1:54">
      <c r="A44" s="3"/>
      <c r="B44" s="3" t="s">
        <v>48</v>
      </c>
      <c r="C44" s="3"/>
      <c r="D44" s="3" t="s">
        <v>189</v>
      </c>
      <c r="E44" s="3" t="s">
        <v>190</v>
      </c>
      <c r="F44" s="3" t="s">
        <v>187</v>
      </c>
      <c r="G44" s="3" t="s">
        <v>188</v>
      </c>
      <c r="H44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Rv2917</v>
      </c>
      <c r="I44" s="3" t="str">
        <f>INDEX(Protein_Group[functional category],MATCH(Sig_Proteins[[#This Row],[ORF number Mtb]], Protein_Group[ORF number Mtb],0))</f>
        <v>Conserved hypotheticals</v>
      </c>
      <c r="J44" s="3">
        <f>INDEX(Protein_Group[Mol. weight '[kDa']],MATCH(Sig_Proteins[[#This Row],[ORF number Mtb]], Protein_Group[ORF number Mtb],0))</f>
        <v>65.823999999999998</v>
      </c>
      <c r="K44" s="3">
        <f>Sig_Proteins[[#This Row],[2^(DImer 3hr LFQ intensity average)]]/Sig_Proteins[[#This Row],[2^(Control 3hr LFQ intensity average)]]</f>
        <v>0.87520324964195484</v>
      </c>
      <c r="L44" s="3">
        <f>Sig_Proteins[[#This Row],[2^(Control 3hr LFQ intensity average)]]/Sig_Proteins[[#This Row],[2^(DImer 3hr LFQ intensity average)]]</f>
        <v>1.1425917355872472</v>
      </c>
      <c r="M44" s="3">
        <f>Sig_Proteins[[#This Row],[2^(DImer 24hr LFQ intensity average)]]/Sig_Proteins[[#This Row],[2^(Control 24hr LFQ intensity average)]]</f>
        <v>0.10836757101206673</v>
      </c>
      <c r="N44" s="3">
        <f>Sig_Proteins[[#This Row],[2^(Control 24hr LFQ intensity average)]]/Sig_Proteins[[#This Row],[2^(DImer 24hr LFQ intensity average)]]</f>
        <v>9.2278528591237876</v>
      </c>
      <c r="O44" s="3">
        <f>Sig_Proteins[[#This Row],[2^(DImer 48hr LFQ intensity average)]]/Sig_Proteins[[#This Row],[2^(Control 48hr LFQ intensity average)]]</f>
        <v>0.99966388011837692</v>
      </c>
      <c r="P44" s="3">
        <f>Sig_Proteins[[#This Row],[2^(Control 48hr LFQ intensity average)]]/Sig_Proteins[[#This Row],[2^(DImer 48hr LFQ intensity average)]]</f>
        <v>1.0003362328961845</v>
      </c>
      <c r="Q44" s="3">
        <f>INDEX(Protein_Group[LFQ intensity Control3A],MATCH(Sig_Proteins[[#This Row],[ORF number Mtb]], Protein_Group[ORF number Mtb],0))</f>
        <v>23.266279999999998</v>
      </c>
      <c r="R44" s="3">
        <f>INDEX(Protein_Group[LFQ intensity Control3B],MATCH(Sig_Proteins[[#This Row],[ORF number Mtb]], Protein_Group[ORF number Mtb],0))</f>
        <v>19.419360000000001</v>
      </c>
      <c r="S44" s="3">
        <f>(Sig_Proteins[[#This Row],[LFQ intensity Control3A]]+Sig_Proteins[[#This Row],[LFQ intensity Control3B]])/2</f>
        <v>21.34282</v>
      </c>
      <c r="T44" s="3">
        <f>2^Sig_Proteins[[#This Row],[Control 3 hr LFQ intensity average]]</f>
        <v>2659677.700519131</v>
      </c>
      <c r="U44" s="3">
        <f>INDEX(Protein_Group[LFQ intensity Control24A],MATCH(Sig_Proteins[[#This Row],[ORF number Mtb]], Protein_Group[ORF number Mtb],0))</f>
        <v>22.29477</v>
      </c>
      <c r="V44" s="3">
        <f>INDEX(Protein_Group[LFQ intensity Control24B],MATCH(Sig_Proteins[[#This Row],[ORF number Mtb]], Protein_Group[ORF number Mtb],0))</f>
        <v>23.283339999999999</v>
      </c>
      <c r="W44" s="3">
        <f>(Sig_Proteins[[#This Row],[LFQ intensity Control24A]]+Sig_Proteins[[#This Row],[LFQ intensity Control24B]])/2</f>
        <v>22.789054999999998</v>
      </c>
      <c r="X44" s="3">
        <f>2^Sig_Proteins[[#This Row],[Control 24 hr LFQ intensity average]]</f>
        <v>7247515.0827703727</v>
      </c>
      <c r="Y44" s="3">
        <f>INDEX(Protein_Group[LFQ intensity Control48A],MATCH(Sig_Proteins[[#This Row],[ORF number Mtb]], Protein_Group[ORF number Mtb],0))</f>
        <v>18.544129999999999</v>
      </c>
      <c r="Z44" s="3">
        <f>INDEX(Protein_Group[LFQ intensity Control48B],MATCH(Sig_Proteins[[#This Row],[ORF number Mtb]], Protein_Group[ORF number Mtb],0))</f>
        <v>21.512920000000001</v>
      </c>
      <c r="AA44" s="3">
        <f>(Sig_Proteins[[#This Row],[LFQ intensity Control48A]]+Sig_Proteins[[#This Row],[LFQ intensity Control48B]])/2</f>
        <v>20.028525000000002</v>
      </c>
      <c r="AB44" s="3">
        <f>2^Sig_Proteins[[#This Row],[Control 48 hr LFQ intensity average]]</f>
        <v>1069514.7880998938</v>
      </c>
      <c r="AC44" s="3">
        <f>INDEX(Protein_Group[LFQ intensity Dimer3A],MATCH(Sig_Proteins[[#This Row],[ORF number Mtb]], Protein_Group[ORF number Mtb],0))</f>
        <v>20.172689999999999</v>
      </c>
      <c r="AD44" s="3">
        <f>INDEX(Protein_Group[LFQ intensity Dimer3B],MATCH(Sig_Proteins[[#This Row],[ORF number Mtb]], Protein_Group[ORF number Mtb],0))</f>
        <v>22.128329999999998</v>
      </c>
      <c r="AE44" s="3">
        <f>(Sig_Proteins[[#This Row],[LFQ intensity Dimer3A]]+Sig_Proteins[[#This Row],[LFQ intensity Dimer3B]])/2</f>
        <v>21.150509999999997</v>
      </c>
      <c r="AF44" s="3">
        <f>2^Sig_Proteins[[#This Row],[Dimer 3 hr LFQ intensity average]]</f>
        <v>2327758.5664945855</v>
      </c>
      <c r="AG44" s="3">
        <f>INDEX(Protein_Group[LFQ intensity Dimer24A],MATCH(Sig_Proteins[[#This Row],[ORF number Mtb]], Protein_Group[ORF number Mtb],0))</f>
        <v>19.433859999999999</v>
      </c>
      <c r="AH44" s="3">
        <f>INDEX(Protein_Group[LFQ intensity Dimer24B],MATCH(Sig_Proteins[[#This Row],[ORF number Mtb]], Protein_Group[ORF number Mtb],0))</f>
        <v>19.73226</v>
      </c>
      <c r="AI44" s="3">
        <f>(Sig_Proteins[[#This Row],[LFQ intensity Dimer24A]]+Sig_Proteins[[#This Row],[LFQ intensity Dimer24B]])/2</f>
        <v>19.58306</v>
      </c>
      <c r="AJ44" s="3">
        <f>2^Sig_Proteins[[#This Row],[Dimer 24 hr LFQ intensity average]]</f>
        <v>785395.60539314302</v>
      </c>
      <c r="AK44" s="3">
        <f>INDEX(Protein_Group[LFQ intensity Dimer48A],MATCH(Sig_Proteins[[#This Row],[ORF number Mtb]], Protein_Group[ORF number Mtb],0))</f>
        <v>20.623190000000001</v>
      </c>
      <c r="AL44" s="3">
        <f>INDEX(Protein_Group[LFQ intensity Dimer48B],MATCH(Sig_Proteins[[#This Row],[ORF number Mtb]], Protein_Group[ORF number Mtb],0))</f>
        <v>19.43289</v>
      </c>
      <c r="AM44" s="3">
        <f>(Sig_Proteins[[#This Row],[LFQ intensity Dimer48A]]+Sig_Proteins[[#This Row],[LFQ intensity Dimer48B]])/2</f>
        <v>20.028040000000001</v>
      </c>
      <c r="AN44" s="3">
        <f>2^Sig_Proteins[[#This Row],[Dimer 48 hr LFQ intensity average]]</f>
        <v>1069155.3029159235</v>
      </c>
      <c r="AO44" s="3">
        <f>INDEX(Protein_Group[Unique peptides],MATCH(Sig_Proteins[[#This Row],[ORF number Mtb]], Protein_Group[ORF number Mtb],0))</f>
        <v>4</v>
      </c>
      <c r="AP44" s="3">
        <f>INDEX(Protein_Group[Sequence coverage '[%']],MATCH(Sig_Proteins[[#This Row],[ORF number Mtb]], Protein_Group[ORF number Mtb],0))</f>
        <v>11.6</v>
      </c>
      <c r="AQ44" s="3">
        <f>INDEX(Protein_Group[Unique peptides Control3A],MATCH(Sig_Proteins[[#This Row],[ORF number Mtb]], Protein_Group[ORF number Mtb],0))</f>
        <v>3</v>
      </c>
      <c r="AR44" s="3">
        <f>INDEX(Protein_Group[Unique peptides Control3B],MATCH(Sig_Proteins[[#This Row],[ORF number Mtb]], Protein_Group[ORF number Mtb],0))</f>
        <v>2</v>
      </c>
      <c r="AS44" s="3">
        <f>INDEX(Protein_Group[Unique peptides Control24A],MATCH(Sig_Proteins[[#This Row],[ORF number Mtb]], Protein_Group[ORF number Mtb],0))</f>
        <v>3</v>
      </c>
      <c r="AT44" s="3">
        <f>INDEX(Protein_Group[Unique peptides Control24B],MATCH(Sig_Proteins[[#This Row],[ORF number Mtb]], Protein_Group[ORF number Mtb],0))</f>
        <v>4</v>
      </c>
      <c r="AU44" s="3">
        <f>INDEX(Protein_Group[Unique peptides Control48A],MATCH(Sig_Proteins[[#This Row],[ORF number Mtb]], Protein_Group[ORF number Mtb],0))</f>
        <v>0</v>
      </c>
      <c r="AV44" s="3">
        <f>INDEX(Protein_Group[Unique peptides Control48B],MATCH(Sig_Proteins[[#This Row],[ORF number Mtb]], Protein_Group[ORF number Mtb],0))</f>
        <v>2</v>
      </c>
      <c r="AW44" s="3">
        <f>INDEX(Protein_Group[Unique peptides Dimer3A],MATCH(Sig_Proteins[[#This Row],[ORF number Mtb]], Protein_Group[ORF number Mtb],0))</f>
        <v>1</v>
      </c>
      <c r="AX44" s="3">
        <f>INDEX(Protein_Group[Unique peptides Dimer3B],MATCH(Sig_Proteins[[#This Row],[ORF number Mtb]], Protein_Group[ORF number Mtb],0))</f>
        <v>2</v>
      </c>
      <c r="AY44" s="3">
        <f>INDEX(Protein_Group[Unique peptides Dimer24A],MATCH(Sig_Proteins[[#This Row],[ORF number Mtb]], Protein_Group[ORF number Mtb],0))</f>
        <v>1</v>
      </c>
      <c r="AZ44" s="3">
        <f>INDEX(Protein_Group[Unique peptides Dimer24B],MATCH(Sig_Proteins[[#This Row],[ORF number Mtb]], Protein_Group[ORF number Mtb],0))</f>
        <v>1</v>
      </c>
      <c r="BA44" s="3">
        <f>INDEX(Protein_Group[Unique peptides Dimer48A],MATCH(Sig_Proteins[[#This Row],[ORF number Mtb]], Protein_Group[ORF number Mtb],0))</f>
        <v>1</v>
      </c>
      <c r="BB44" s="3">
        <f>INDEX(Protein_Group[Unique peptides Dimer48B],MATCH(Sig_Proteins[[#This Row],[ORF number Mtb]], Protein_Group[ORF number Mtb],0))</f>
        <v>0</v>
      </c>
    </row>
    <row r="45" spans="1:54">
      <c r="A45" s="3"/>
      <c r="B45" s="3" t="s">
        <v>48</v>
      </c>
      <c r="C45" s="3"/>
      <c r="D45" s="3" t="s">
        <v>192</v>
      </c>
      <c r="E45" s="3" t="s">
        <v>191</v>
      </c>
      <c r="F45" s="3" t="s">
        <v>193</v>
      </c>
      <c r="G45" s="3" t="s">
        <v>194</v>
      </c>
      <c r="H45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Rv1547</v>
      </c>
      <c r="I45" s="3" t="str">
        <f>INDEX(Protein_Group[functional category],MATCH(Sig_Proteins[[#This Row],[ORF number Mtb]], Protein_Group[ORF number Mtb],0))</f>
        <v>information pathways</v>
      </c>
      <c r="J45" s="3">
        <f>INDEX(Protein_Group[Mol. weight '[kDa']],MATCH(Sig_Proteins[[#This Row],[ORF number Mtb]], Protein_Group[ORF number Mtb],0))</f>
        <v>129.32</v>
      </c>
      <c r="K45" s="3">
        <f>Sig_Proteins[[#This Row],[2^(DImer 3hr LFQ intensity average)]]/Sig_Proteins[[#This Row],[2^(Control 3hr LFQ intensity average)]]</f>
        <v>0.91164244407499684</v>
      </c>
      <c r="L45" s="3">
        <f>Sig_Proteins[[#This Row],[2^(Control 3hr LFQ intensity average)]]/Sig_Proteins[[#This Row],[2^(DImer 3hr LFQ intensity average)]]</f>
        <v>1.0969212836669266</v>
      </c>
      <c r="M45" s="3">
        <f>Sig_Proteins[[#This Row],[2^(DImer 24hr LFQ intensity average)]]/Sig_Proteins[[#This Row],[2^(Control 24hr LFQ intensity average)]]</f>
        <v>0.14418769948459534</v>
      </c>
      <c r="N45" s="3">
        <f>Sig_Proteins[[#This Row],[2^(Control 24hr LFQ intensity average)]]/Sig_Proteins[[#This Row],[2^(DImer 24hr LFQ intensity average)]]</f>
        <v>6.9354043623314583</v>
      </c>
      <c r="O45" s="3">
        <f>Sig_Proteins[[#This Row],[2^(DImer 48hr LFQ intensity average)]]/Sig_Proteins[[#This Row],[2^(Control 48hr LFQ intensity average)]]</f>
        <v>0.46271154474727894</v>
      </c>
      <c r="P45" s="3">
        <f>Sig_Proteins[[#This Row],[2^(Control 48hr LFQ intensity average)]]/Sig_Proteins[[#This Row],[2^(DImer 48hr LFQ intensity average)]]</f>
        <v>2.1611736541956699</v>
      </c>
      <c r="Q45" s="3">
        <f>INDEX(Protein_Group[LFQ intensity Control3A],MATCH(Sig_Proteins[[#This Row],[ORF number Mtb]], Protein_Group[ORF number Mtb],0))</f>
        <v>21.914190000000001</v>
      </c>
      <c r="R45" s="3">
        <f>INDEX(Protein_Group[LFQ intensity Control3B],MATCH(Sig_Proteins[[#This Row],[ORF number Mtb]], Protein_Group[ORF number Mtb],0))</f>
        <v>22.713539999999998</v>
      </c>
      <c r="S45" s="3">
        <f>(Sig_Proteins[[#This Row],[LFQ intensity Control3A]]+Sig_Proteins[[#This Row],[LFQ intensity Control3B]])/2</f>
        <v>22.313865</v>
      </c>
      <c r="T45" s="3">
        <f>2^Sig_Proteins[[#This Row],[Control 3 hr LFQ intensity average]]</f>
        <v>5213659.7385266796</v>
      </c>
      <c r="U45" s="3">
        <f>INDEX(Protein_Group[LFQ intensity Control24A],MATCH(Sig_Proteins[[#This Row],[ORF number Mtb]], Protein_Group[ORF number Mtb],0))</f>
        <v>22.32105</v>
      </c>
      <c r="V45" s="3">
        <f>INDEX(Protein_Group[LFQ intensity Control24B],MATCH(Sig_Proteins[[#This Row],[ORF number Mtb]], Protein_Group[ORF number Mtb],0))</f>
        <v>22.996690000000001</v>
      </c>
      <c r="W45" s="3">
        <f>(Sig_Proteins[[#This Row],[LFQ intensity Control24A]]+Sig_Proteins[[#This Row],[LFQ intensity Control24B]])/2</f>
        <v>22.65887</v>
      </c>
      <c r="X45" s="3">
        <f>2^Sig_Proteins[[#This Row],[Control 24 hr LFQ intensity average]]</f>
        <v>6622157.9901235253</v>
      </c>
      <c r="Y45" s="3">
        <f>INDEX(Protein_Group[LFQ intensity Control48A],MATCH(Sig_Proteins[[#This Row],[ORF number Mtb]], Protein_Group[ORF number Mtb],0))</f>
        <v>21.12041</v>
      </c>
      <c r="Z45" s="3">
        <f>INDEX(Protein_Group[LFQ intensity Control48B],MATCH(Sig_Proteins[[#This Row],[ORF number Mtb]], Protein_Group[ORF number Mtb],0))</f>
        <v>22.994620000000001</v>
      </c>
      <c r="AA45" s="3">
        <f>(Sig_Proteins[[#This Row],[LFQ intensity Control48A]]+Sig_Proteins[[#This Row],[LFQ intensity Control48B]])/2</f>
        <v>22.057515000000002</v>
      </c>
      <c r="AB45" s="3">
        <f>2^Sig_Proteins[[#This Row],[Control 48 hr LFQ intensity average]]</f>
        <v>4364893.4304931937</v>
      </c>
      <c r="AC45" s="3">
        <f>INDEX(Protein_Group[LFQ intensity Dimer3A],MATCH(Sig_Proteins[[#This Row],[ORF number Mtb]], Protein_Group[ORF number Mtb],0))</f>
        <v>22.466650000000001</v>
      </c>
      <c r="AD45" s="3">
        <f>INDEX(Protein_Group[LFQ intensity Dimer3B],MATCH(Sig_Proteins[[#This Row],[ORF number Mtb]], Protein_Group[ORF number Mtb],0))</f>
        <v>21.894159999999999</v>
      </c>
      <c r="AE45" s="3">
        <f>(Sig_Proteins[[#This Row],[LFQ intensity Dimer3A]]+Sig_Proteins[[#This Row],[LFQ intensity Dimer3B]])/2</f>
        <v>22.180405</v>
      </c>
      <c r="AF45" s="3">
        <f>2^Sig_Proteins[[#This Row],[Dimer 3 hr LFQ intensity average]]</f>
        <v>4752993.506605871</v>
      </c>
      <c r="AG45" s="3">
        <f>INDEX(Protein_Group[LFQ intensity Dimer24A],MATCH(Sig_Proteins[[#This Row],[ORF number Mtb]], Protein_Group[ORF number Mtb],0))</f>
        <v>19.085640000000001</v>
      </c>
      <c r="AH45" s="3">
        <f>INDEX(Protein_Group[LFQ intensity Dimer24B],MATCH(Sig_Proteins[[#This Row],[ORF number Mtb]], Protein_Group[ORF number Mtb],0))</f>
        <v>20.64414</v>
      </c>
      <c r="AI45" s="3">
        <f>(Sig_Proteins[[#This Row],[LFQ intensity Dimer24A]]+Sig_Proteins[[#This Row],[LFQ intensity Dimer24B]])/2</f>
        <v>19.864890000000003</v>
      </c>
      <c r="AJ45" s="3">
        <f>2^Sig_Proteins[[#This Row],[Dimer 24 hr LFQ intensity average]]</f>
        <v>954833.72621944279</v>
      </c>
      <c r="AK45" s="3">
        <f>INDEX(Protein_Group[LFQ intensity Dimer48A],MATCH(Sig_Proteins[[#This Row],[ORF number Mtb]], Protein_Group[ORF number Mtb],0))</f>
        <v>22.151959999999999</v>
      </c>
      <c r="AL45" s="3">
        <f>INDEX(Protein_Group[LFQ intensity Dimer48B],MATCH(Sig_Proteins[[#This Row],[ORF number Mtb]], Protein_Group[ORF number Mtb],0))</f>
        <v>19.739439999999998</v>
      </c>
      <c r="AM45" s="3">
        <f>(Sig_Proteins[[#This Row],[LFQ intensity Dimer48A]]+Sig_Proteins[[#This Row],[LFQ intensity Dimer48B]])/2</f>
        <v>20.945699999999999</v>
      </c>
      <c r="AN45" s="3">
        <f>2^Sig_Proteins[[#This Row],[Dimer 48 hr LFQ intensity average]]</f>
        <v>2019686.5818807553</v>
      </c>
      <c r="AO45" s="3">
        <f>INDEX(Protein_Group[Unique peptides],MATCH(Sig_Proteins[[#This Row],[ORF number Mtb]], Protein_Group[ORF number Mtb],0))</f>
        <v>10</v>
      </c>
      <c r="AP45" s="3">
        <f>INDEX(Protein_Group[Sequence coverage '[%']],MATCH(Sig_Proteins[[#This Row],[ORF number Mtb]], Protein_Group[ORF number Mtb],0))</f>
        <v>14.4</v>
      </c>
      <c r="AQ45" s="3">
        <f>INDEX(Protein_Group[Unique peptides Control3A],MATCH(Sig_Proteins[[#This Row],[ORF number Mtb]], Protein_Group[ORF number Mtb],0))</f>
        <v>3</v>
      </c>
      <c r="AR45" s="3">
        <f>INDEX(Protein_Group[Unique peptides Control3B],MATCH(Sig_Proteins[[#This Row],[ORF number Mtb]], Protein_Group[ORF number Mtb],0))</f>
        <v>6</v>
      </c>
      <c r="AS45" s="3">
        <f>INDEX(Protein_Group[Unique peptides Control24A],MATCH(Sig_Proteins[[#This Row],[ORF number Mtb]], Protein_Group[ORF number Mtb],0))</f>
        <v>6</v>
      </c>
      <c r="AT45" s="3">
        <f>INDEX(Protein_Group[Unique peptides Control24B],MATCH(Sig_Proteins[[#This Row],[ORF number Mtb]], Protein_Group[ORF number Mtb],0))</f>
        <v>7</v>
      </c>
      <c r="AU45" s="3">
        <f>INDEX(Protein_Group[Unique peptides Control48A],MATCH(Sig_Proteins[[#This Row],[ORF number Mtb]], Protein_Group[ORF number Mtb],0))</f>
        <v>4</v>
      </c>
      <c r="AV45" s="3">
        <f>INDEX(Protein_Group[Unique peptides Control48B],MATCH(Sig_Proteins[[#This Row],[ORF number Mtb]], Protein_Group[ORF number Mtb],0))</f>
        <v>8</v>
      </c>
      <c r="AW45" s="3">
        <f>INDEX(Protein_Group[Unique peptides Dimer3A],MATCH(Sig_Proteins[[#This Row],[ORF number Mtb]], Protein_Group[ORF number Mtb],0))</f>
        <v>3</v>
      </c>
      <c r="AX45" s="3">
        <f>INDEX(Protein_Group[Unique peptides Dimer3B],MATCH(Sig_Proteins[[#This Row],[ORF number Mtb]], Protein_Group[ORF number Mtb],0))</f>
        <v>4</v>
      </c>
      <c r="AY45" s="3">
        <f>INDEX(Protein_Group[Unique peptides Dimer24A],MATCH(Sig_Proteins[[#This Row],[ORF number Mtb]], Protein_Group[ORF number Mtb],0))</f>
        <v>2</v>
      </c>
      <c r="AZ45" s="3">
        <f>INDEX(Protein_Group[Unique peptides Dimer24B],MATCH(Sig_Proteins[[#This Row],[ORF number Mtb]], Protein_Group[ORF number Mtb],0))</f>
        <v>2</v>
      </c>
      <c r="BA45" s="3">
        <f>INDEX(Protein_Group[Unique peptides Dimer48A],MATCH(Sig_Proteins[[#This Row],[ORF number Mtb]], Protein_Group[ORF number Mtb],0))</f>
        <v>4</v>
      </c>
      <c r="BB45" s="3">
        <f>INDEX(Protein_Group[Unique peptides Dimer48B],MATCH(Sig_Proteins[[#This Row],[ORF number Mtb]], Protein_Group[ORF number Mtb],0))</f>
        <v>1</v>
      </c>
    </row>
    <row r="46" spans="1:54">
      <c r="A46" s="3"/>
      <c r="B46" s="3" t="s">
        <v>48</v>
      </c>
      <c r="C46" s="3"/>
      <c r="D46" s="3" t="s">
        <v>340</v>
      </c>
      <c r="E46" s="3" t="s">
        <v>197</v>
      </c>
      <c r="F46" s="3" t="s">
        <v>196</v>
      </c>
      <c r="G46" s="3" t="s">
        <v>195</v>
      </c>
      <c r="H46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Rv2561/Rv2562</v>
      </c>
      <c r="I46" s="3" t="str">
        <f>INDEX(Protein_Group[functional category],MATCH(Sig_Proteins[[#This Row],[ORF number Mtb]], Protein_Group[ORF number Mtb],0))</f>
        <v>Conserved hypotheticals</v>
      </c>
      <c r="J46" s="3">
        <f>INDEX(Protein_Group[Mol. weight '[kDa']],MATCH(Sig_Proteins[[#This Row],[ORF number Mtb]], Protein_Group[ORF number Mtb],0))</f>
        <v>27.510999999999999</v>
      </c>
      <c r="K46" s="3">
        <f>Sig_Proteins[[#This Row],[2^(DImer 3hr LFQ intensity average)]]/Sig_Proteins[[#This Row],[2^(Control 3hr LFQ intensity average)]]</f>
        <v>1.0084712811277943</v>
      </c>
      <c r="L46" s="3">
        <f>Sig_Proteins[[#This Row],[2^(Control 3hr LFQ intensity average)]]/Sig_Proteins[[#This Row],[2^(DImer 3hr LFQ intensity average)]]</f>
        <v>0.99159987866157118</v>
      </c>
      <c r="M46" s="3">
        <f>Sig_Proteins[[#This Row],[2^(DImer 24hr LFQ intensity average)]]/Sig_Proteins[[#This Row],[2^(Control 24hr LFQ intensity average)]]</f>
        <v>8.7321153592251205E-2</v>
      </c>
      <c r="N46" s="3">
        <f>Sig_Proteins[[#This Row],[2^(Control 24hr LFQ intensity average)]]/Sig_Proteins[[#This Row],[2^(DImer 24hr LFQ intensity average)]]</f>
        <v>11.451978803091981</v>
      </c>
      <c r="O46" s="3">
        <f>Sig_Proteins[[#This Row],[2^(DImer 48hr LFQ intensity average)]]/Sig_Proteins[[#This Row],[2^(Control 48hr LFQ intensity average)]]</f>
        <v>1.469326486022706</v>
      </c>
      <c r="P46" s="3">
        <f>Sig_Proteins[[#This Row],[2^(Control 48hr LFQ intensity average)]]/Sig_Proteins[[#This Row],[2^(DImer 48hr LFQ intensity average)]]</f>
        <v>0.68058393387223448</v>
      </c>
      <c r="Q46" s="3">
        <f>INDEX(Protein_Group[LFQ intensity Control3A],MATCH(Sig_Proteins[[#This Row],[ORF number Mtb]], Protein_Group[ORF number Mtb],0))</f>
        <v>23.44012</v>
      </c>
      <c r="R46" s="3">
        <f>INDEX(Protein_Group[LFQ intensity Control3B],MATCH(Sig_Proteins[[#This Row],[ORF number Mtb]], Protein_Group[ORF number Mtb],0))</f>
        <v>18.652640000000002</v>
      </c>
      <c r="S46" s="3">
        <f>(Sig_Proteins[[#This Row],[LFQ intensity Control3A]]+Sig_Proteins[[#This Row],[LFQ intensity Control3B]])/2</f>
        <v>21.046379999999999</v>
      </c>
      <c r="T46" s="3">
        <f>2^Sig_Proteins[[#This Row],[Control 3 hr LFQ intensity average]]</f>
        <v>2165667.0062403311</v>
      </c>
      <c r="U46" s="3">
        <f>INDEX(Protein_Group[LFQ intensity Control24A],MATCH(Sig_Proteins[[#This Row],[ORF number Mtb]], Protein_Group[ORF number Mtb],0))</f>
        <v>23.092130000000001</v>
      </c>
      <c r="V46" s="3">
        <f>INDEX(Protein_Group[LFQ intensity Control24B],MATCH(Sig_Proteins[[#This Row],[ORF number Mtb]], Protein_Group[ORF number Mtb],0))</f>
        <v>21.880949999999999</v>
      </c>
      <c r="W46" s="3">
        <f>(Sig_Proteins[[#This Row],[LFQ intensity Control24A]]+Sig_Proteins[[#This Row],[LFQ intensity Control24B]])/2</f>
        <v>22.486539999999998</v>
      </c>
      <c r="X46" s="3">
        <f>2^Sig_Proteins[[#This Row],[Control 24 hr LFQ intensity average]]</f>
        <v>5876558.1599694276</v>
      </c>
      <c r="Y46" s="3">
        <f>INDEX(Protein_Group[LFQ intensity Control48A],MATCH(Sig_Proteins[[#This Row],[ORF number Mtb]], Protein_Group[ORF number Mtb],0))</f>
        <v>18.478819999999999</v>
      </c>
      <c r="Z46" s="3">
        <f>INDEX(Protein_Group[LFQ intensity Control48B],MATCH(Sig_Proteins[[#This Row],[ORF number Mtb]], Protein_Group[ORF number Mtb],0))</f>
        <v>20.776440000000001</v>
      </c>
      <c r="AA46" s="3">
        <f>(Sig_Proteins[[#This Row],[LFQ intensity Control48A]]+Sig_Proteins[[#This Row],[LFQ intensity Control48B]])/2</f>
        <v>19.62763</v>
      </c>
      <c r="AB46" s="3">
        <f>2^Sig_Proteins[[#This Row],[Control 48 hr LFQ intensity average]]</f>
        <v>810037.96471906907</v>
      </c>
      <c r="AC46" s="3">
        <f>INDEX(Protein_Group[LFQ intensity Dimer3A],MATCH(Sig_Proteins[[#This Row],[ORF number Mtb]], Protein_Group[ORF number Mtb],0))</f>
        <v>20.283809999999999</v>
      </c>
      <c r="AD46" s="3">
        <f>INDEX(Protein_Group[LFQ intensity Dimer3B],MATCH(Sig_Proteins[[#This Row],[ORF number Mtb]], Protein_Group[ORF number Mtb],0))</f>
        <v>21.833290000000002</v>
      </c>
      <c r="AE46" s="3">
        <f>(Sig_Proteins[[#This Row],[LFQ intensity Dimer3A]]+Sig_Proteins[[#This Row],[LFQ intensity Dimer3B]])/2</f>
        <v>21.05855</v>
      </c>
      <c r="AF46" s="3">
        <f>2^Sig_Proteins[[#This Row],[Dimer 3 hr LFQ intensity average]]</f>
        <v>2184012.9802793814</v>
      </c>
      <c r="AG46" s="3">
        <f>INDEX(Protein_Group[LFQ intensity Dimer24A],MATCH(Sig_Proteins[[#This Row],[ORF number Mtb]], Protein_Group[ORF number Mtb],0))</f>
        <v>19.030069999999998</v>
      </c>
      <c r="AH46" s="3">
        <f>INDEX(Protein_Group[LFQ intensity Dimer24B],MATCH(Sig_Proteins[[#This Row],[ORF number Mtb]], Protein_Group[ORF number Mtb],0))</f>
        <v>18.907959999999999</v>
      </c>
      <c r="AI46" s="3">
        <f>(Sig_Proteins[[#This Row],[LFQ intensity Dimer24A]]+Sig_Proteins[[#This Row],[LFQ intensity Dimer24B]])/2</f>
        <v>18.969014999999999</v>
      </c>
      <c r="AJ46" s="3">
        <f>2^Sig_Proteins[[#This Row],[Dimer 24 hr LFQ intensity average]]</f>
        <v>513147.83768048749</v>
      </c>
      <c r="AK46" s="3">
        <f>INDEX(Protein_Group[LFQ intensity Dimer48A],MATCH(Sig_Proteins[[#This Row],[ORF number Mtb]], Protein_Group[ORF number Mtb],0))</f>
        <v>18.218540000000001</v>
      </c>
      <c r="AL46" s="3">
        <f>INDEX(Protein_Group[LFQ intensity Dimer48B],MATCH(Sig_Proteins[[#This Row],[ORF number Mtb]], Protein_Group[ORF number Mtb],0))</f>
        <v>22.147030000000001</v>
      </c>
      <c r="AM46" s="3">
        <f>(Sig_Proteins[[#This Row],[LFQ intensity Dimer48A]]+Sig_Proteins[[#This Row],[LFQ intensity Dimer48B]])/2</f>
        <v>20.182785000000003</v>
      </c>
      <c r="AN46" s="3">
        <f>2^Sig_Proteins[[#This Row],[Dimer 48 hr LFQ intensity average]]</f>
        <v>1190210.2362456545</v>
      </c>
      <c r="AO46" s="3">
        <f>INDEX(Protein_Group[Unique peptides],MATCH(Sig_Proteins[[#This Row],[ORF number Mtb]], Protein_Group[ORF number Mtb],0))</f>
        <v>3</v>
      </c>
      <c r="AP46" s="3">
        <f>INDEX(Protein_Group[Sequence coverage '[%']],MATCH(Sig_Proteins[[#This Row],[ORF number Mtb]], Protein_Group[ORF number Mtb],0))</f>
        <v>21.6</v>
      </c>
      <c r="AQ46" s="3">
        <f>INDEX(Protein_Group[Unique peptides Control3A],MATCH(Sig_Proteins[[#This Row],[ORF number Mtb]], Protein_Group[ORF number Mtb],0))</f>
        <v>2</v>
      </c>
      <c r="AR46" s="3">
        <f>INDEX(Protein_Group[Unique peptides Control3B],MATCH(Sig_Proteins[[#This Row],[ORF number Mtb]], Protein_Group[ORF number Mtb],0))</f>
        <v>0</v>
      </c>
      <c r="AS46" s="3">
        <f>INDEX(Protein_Group[Unique peptides Control24A],MATCH(Sig_Proteins[[#This Row],[ORF number Mtb]], Protein_Group[ORF number Mtb],0))</f>
        <v>2</v>
      </c>
      <c r="AT46" s="3">
        <f>INDEX(Protein_Group[Unique peptides Control24B],MATCH(Sig_Proteins[[#This Row],[ORF number Mtb]], Protein_Group[ORF number Mtb],0))</f>
        <v>3</v>
      </c>
      <c r="AU46" s="3">
        <f>INDEX(Protein_Group[Unique peptides Control48A],MATCH(Sig_Proteins[[#This Row],[ORF number Mtb]], Protein_Group[ORF number Mtb],0))</f>
        <v>0</v>
      </c>
      <c r="AV46" s="3">
        <f>INDEX(Protein_Group[Unique peptides Control48B],MATCH(Sig_Proteins[[#This Row],[ORF number Mtb]], Protein_Group[ORF number Mtb],0))</f>
        <v>1</v>
      </c>
      <c r="AW46" s="3">
        <f>INDEX(Protein_Group[Unique peptides Dimer3A],MATCH(Sig_Proteins[[#This Row],[ORF number Mtb]], Protein_Group[ORF number Mtb],0))</f>
        <v>0</v>
      </c>
      <c r="AX46" s="3">
        <f>INDEX(Protein_Group[Unique peptides Dimer3B],MATCH(Sig_Proteins[[#This Row],[ORF number Mtb]], Protein_Group[ORF number Mtb],0))</f>
        <v>1</v>
      </c>
      <c r="AY46" s="3">
        <f>INDEX(Protein_Group[Unique peptides Dimer24A],MATCH(Sig_Proteins[[#This Row],[ORF number Mtb]], Protein_Group[ORF number Mtb],0))</f>
        <v>1</v>
      </c>
      <c r="AZ46" s="3">
        <f>INDEX(Protein_Group[Unique peptides Dimer24B],MATCH(Sig_Proteins[[#This Row],[ORF number Mtb]], Protein_Group[ORF number Mtb],0))</f>
        <v>1</v>
      </c>
      <c r="BA46" s="3">
        <f>INDEX(Protein_Group[Unique peptides Dimer48A],MATCH(Sig_Proteins[[#This Row],[ORF number Mtb]], Protein_Group[ORF number Mtb],0))</f>
        <v>0</v>
      </c>
      <c r="BB46" s="3">
        <f>INDEX(Protein_Group[Unique peptides Dimer48B],MATCH(Sig_Proteins[[#This Row],[ORF number Mtb]], Protein_Group[ORF number Mtb],0))</f>
        <v>2</v>
      </c>
    </row>
    <row r="47" spans="1:54">
      <c r="A47" s="3"/>
      <c r="B47" s="3" t="s">
        <v>48</v>
      </c>
      <c r="C47" s="3"/>
      <c r="D47" s="3" t="s">
        <v>200</v>
      </c>
      <c r="E47" s="3" t="s">
        <v>201</v>
      </c>
      <c r="F47" s="3" t="s">
        <v>198</v>
      </c>
      <c r="G47" s="3" t="s">
        <v>199</v>
      </c>
      <c r="H47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Rv2913c</v>
      </c>
      <c r="I47" s="3" t="str">
        <f>INDEX(Protein_Group[functional category],MATCH(Sig_Proteins[[#This Row],[ORF number Mtb]], Protein_Group[ORF number Mtb],0))</f>
        <v>intermediary metabolism and respiration</v>
      </c>
      <c r="J47" s="3">
        <f>INDEX(Protein_Group[Mol. weight '[kDa']],MATCH(Sig_Proteins[[#This Row],[ORF number Mtb]], Protein_Group[ORF number Mtb],0))</f>
        <v>67.203999999999994</v>
      </c>
      <c r="K47" s="3">
        <f>Sig_Proteins[[#This Row],[2^(DImer 3hr LFQ intensity average)]]/Sig_Proteins[[#This Row],[2^(Control 3hr LFQ intensity average)]]</f>
        <v>1.7035921651068273</v>
      </c>
      <c r="L47" s="3">
        <f>Sig_Proteins[[#This Row],[2^(Control 3hr LFQ intensity average)]]/Sig_Proteins[[#This Row],[2^(DImer 3hr LFQ intensity average)]]</f>
        <v>0.58699495130472901</v>
      </c>
      <c r="M47" s="3">
        <f>Sig_Proteins[[#This Row],[2^(DImer 24hr LFQ intensity average)]]/Sig_Proteins[[#This Row],[2^(Control 24hr LFQ intensity average)]]</f>
        <v>7.3295071383784743E-2</v>
      </c>
      <c r="N47" s="3">
        <f>Sig_Proteins[[#This Row],[2^(Control 24hr LFQ intensity average)]]/Sig_Proteins[[#This Row],[2^(DImer 24hr LFQ intensity average)]]</f>
        <v>13.64348217581834</v>
      </c>
      <c r="O47" s="3">
        <f>Sig_Proteins[[#This Row],[2^(DImer 48hr LFQ intensity average)]]/Sig_Proteins[[#This Row],[2^(Control 48hr LFQ intensity average)]]</f>
        <v>0.52649071728465613</v>
      </c>
      <c r="P47" s="3">
        <f>Sig_Proteins[[#This Row],[2^(Control 48hr LFQ intensity average)]]/Sig_Proteins[[#This Row],[2^(DImer 48hr LFQ intensity average)]]</f>
        <v>1.8993687204162673</v>
      </c>
      <c r="Q47" s="3">
        <f>INDEX(Protein_Group[LFQ intensity Control3A],MATCH(Sig_Proteins[[#This Row],[ORF number Mtb]], Protein_Group[ORF number Mtb],0))</f>
        <v>18.044910000000002</v>
      </c>
      <c r="R47" s="3">
        <f>INDEX(Protein_Group[LFQ intensity Control3B],MATCH(Sig_Proteins[[#This Row],[ORF number Mtb]], Protein_Group[ORF number Mtb],0))</f>
        <v>18.91441</v>
      </c>
      <c r="S47" s="3">
        <f>(Sig_Proteins[[#This Row],[LFQ intensity Control3A]]+Sig_Proteins[[#This Row],[LFQ intensity Control3B]])/2</f>
        <v>18.479660000000003</v>
      </c>
      <c r="T47" s="3">
        <f>2^Sig_Proteins[[#This Row],[Control 3 hr LFQ intensity average]]</f>
        <v>365537.52727573633</v>
      </c>
      <c r="U47" s="3">
        <f>INDEX(Protein_Group[LFQ intensity Control24A],MATCH(Sig_Proteins[[#This Row],[ORF number Mtb]], Protein_Group[ORF number Mtb],0))</f>
        <v>23.17428</v>
      </c>
      <c r="V47" s="3">
        <f>INDEX(Protein_Group[LFQ intensity Control24B],MATCH(Sig_Proteins[[#This Row],[ORF number Mtb]], Protein_Group[ORF number Mtb],0))</f>
        <v>23.558820000000001</v>
      </c>
      <c r="W47" s="3">
        <f>(Sig_Proteins[[#This Row],[LFQ intensity Control24A]]+Sig_Proteins[[#This Row],[LFQ intensity Control24B]])/2</f>
        <v>23.36655</v>
      </c>
      <c r="X47" s="3">
        <f>2^Sig_Proteins[[#This Row],[Control 24 hr LFQ intensity average]]</f>
        <v>10815147.458595309</v>
      </c>
      <c r="Y47" s="3">
        <f>INDEX(Protein_Group[LFQ intensity Control48A],MATCH(Sig_Proteins[[#This Row],[ORF number Mtb]], Protein_Group[ORF number Mtb],0))</f>
        <v>18.47775</v>
      </c>
      <c r="Z47" s="3">
        <f>INDEX(Protein_Group[LFQ intensity Control48B],MATCH(Sig_Proteins[[#This Row],[ORF number Mtb]], Protein_Group[ORF number Mtb],0))</f>
        <v>17.815470000000001</v>
      </c>
      <c r="AA47" s="3">
        <f>(Sig_Proteins[[#This Row],[LFQ intensity Control48A]]+Sig_Proteins[[#This Row],[LFQ intensity Control48B]])/2</f>
        <v>18.146610000000003</v>
      </c>
      <c r="AB47" s="3">
        <f>2^Sig_Proteins[[#This Row],[Control 48 hr LFQ intensity average]]</f>
        <v>290184.31186054036</v>
      </c>
      <c r="AC47" s="3">
        <f>INDEX(Protein_Group[LFQ intensity Dimer3A],MATCH(Sig_Proteins[[#This Row],[ORF number Mtb]], Protein_Group[ORF number Mtb],0))</f>
        <v>19.469989999999999</v>
      </c>
      <c r="AD47" s="3">
        <f>INDEX(Protein_Group[LFQ intensity Dimer3B],MATCH(Sig_Proteins[[#This Row],[ORF number Mtb]], Protein_Group[ORF number Mtb],0))</f>
        <v>19.026489999999999</v>
      </c>
      <c r="AE47" s="3">
        <f>(Sig_Proteins[[#This Row],[LFQ intensity Dimer3A]]+Sig_Proteins[[#This Row],[LFQ intensity Dimer3B]])/2</f>
        <v>19.248239999999999</v>
      </c>
      <c r="AF47" s="3">
        <f>2^Sig_Proteins[[#This Row],[Dimer 3 hr LFQ intensity average]]</f>
        <v>622726.8675194676</v>
      </c>
      <c r="AG47" s="3">
        <f>INDEX(Protein_Group[LFQ intensity Dimer24A],MATCH(Sig_Proteins[[#This Row],[ORF number Mtb]], Protein_Group[ORF number Mtb],0))</f>
        <v>19.41911</v>
      </c>
      <c r="AH47" s="3">
        <f>INDEX(Protein_Group[LFQ intensity Dimer24B],MATCH(Sig_Proteins[[#This Row],[ORF number Mtb]], Protein_Group[ORF number Mtb],0))</f>
        <v>19.773710000000001</v>
      </c>
      <c r="AI47" s="3">
        <f>(Sig_Proteins[[#This Row],[LFQ intensity Dimer24A]]+Sig_Proteins[[#This Row],[LFQ intensity Dimer24B]])/2</f>
        <v>19.596409999999999</v>
      </c>
      <c r="AJ47" s="3">
        <f>2^Sig_Proteins[[#This Row],[Dimer 24 hr LFQ intensity average]]</f>
        <v>792697.00500390131</v>
      </c>
      <c r="AK47" s="3">
        <f>INDEX(Protein_Group[LFQ intensity Dimer48A],MATCH(Sig_Proteins[[#This Row],[ORF number Mtb]], Protein_Group[ORF number Mtb],0))</f>
        <v>17.573350000000001</v>
      </c>
      <c r="AL47" s="3">
        <f>INDEX(Protein_Group[LFQ intensity Dimer48B],MATCH(Sig_Proteins[[#This Row],[ORF number Mtb]], Protein_Group[ORF number Mtb],0))</f>
        <v>16.868829999999999</v>
      </c>
      <c r="AM47" s="3">
        <f>(Sig_Proteins[[#This Row],[LFQ intensity Dimer48A]]+Sig_Proteins[[#This Row],[LFQ intensity Dimer48B]])/2</f>
        <v>17.22109</v>
      </c>
      <c r="AN47" s="3">
        <f>2^Sig_Proteins[[#This Row],[Dimer 48 hr LFQ intensity average]]</f>
        <v>152779.34649621023</v>
      </c>
      <c r="AO47" s="3">
        <f>INDEX(Protein_Group[Unique peptides],MATCH(Sig_Proteins[[#This Row],[ORF number Mtb]], Protein_Group[ORF number Mtb],0))</f>
        <v>5</v>
      </c>
      <c r="AP47" s="3">
        <f>INDEX(Protein_Group[Sequence coverage '[%']],MATCH(Sig_Proteins[[#This Row],[ORF number Mtb]], Protein_Group[ORF number Mtb],0))</f>
        <v>14.2</v>
      </c>
      <c r="AQ47" s="3">
        <f>INDEX(Protein_Group[Unique peptides Control3A],MATCH(Sig_Proteins[[#This Row],[ORF number Mtb]], Protein_Group[ORF number Mtb],0))</f>
        <v>1</v>
      </c>
      <c r="AR47" s="3">
        <f>INDEX(Protein_Group[Unique peptides Control3B],MATCH(Sig_Proteins[[#This Row],[ORF number Mtb]], Protein_Group[ORF number Mtb],0))</f>
        <v>2</v>
      </c>
      <c r="AS47" s="3">
        <f>INDEX(Protein_Group[Unique peptides Control24A],MATCH(Sig_Proteins[[#This Row],[ORF number Mtb]], Protein_Group[ORF number Mtb],0))</f>
        <v>4</v>
      </c>
      <c r="AT47" s="3">
        <f>INDEX(Protein_Group[Unique peptides Control24B],MATCH(Sig_Proteins[[#This Row],[ORF number Mtb]], Protein_Group[ORF number Mtb],0))</f>
        <v>3</v>
      </c>
      <c r="AU47" s="3">
        <f>INDEX(Protein_Group[Unique peptides Control48A],MATCH(Sig_Proteins[[#This Row],[ORF number Mtb]], Protein_Group[ORF number Mtb],0))</f>
        <v>1</v>
      </c>
      <c r="AV47" s="3">
        <f>INDEX(Protein_Group[Unique peptides Control48B],MATCH(Sig_Proteins[[#This Row],[ORF number Mtb]], Protein_Group[ORF number Mtb],0))</f>
        <v>2</v>
      </c>
      <c r="AW47" s="3">
        <f>INDEX(Protein_Group[Unique peptides Dimer3A],MATCH(Sig_Proteins[[#This Row],[ORF number Mtb]], Protein_Group[ORF number Mtb],0))</f>
        <v>2</v>
      </c>
      <c r="AX47" s="3">
        <f>INDEX(Protein_Group[Unique peptides Dimer3B],MATCH(Sig_Proteins[[#This Row],[ORF number Mtb]], Protein_Group[ORF number Mtb],0))</f>
        <v>1</v>
      </c>
      <c r="AY47" s="3">
        <f>INDEX(Protein_Group[Unique peptides Dimer24A],MATCH(Sig_Proteins[[#This Row],[ORF number Mtb]], Protein_Group[ORF number Mtb],0))</f>
        <v>0</v>
      </c>
      <c r="AZ47" s="3">
        <f>INDEX(Protein_Group[Unique peptides Dimer24B],MATCH(Sig_Proteins[[#This Row],[ORF number Mtb]], Protein_Group[ORF number Mtb],0))</f>
        <v>0</v>
      </c>
      <c r="BA47" s="3">
        <f>INDEX(Protein_Group[Unique peptides Dimer48A],MATCH(Sig_Proteins[[#This Row],[ORF number Mtb]], Protein_Group[ORF number Mtb],0))</f>
        <v>1</v>
      </c>
      <c r="BB47" s="3">
        <f>INDEX(Protein_Group[Unique peptides Dimer48B],MATCH(Sig_Proteins[[#This Row],[ORF number Mtb]], Protein_Group[ORF number Mtb],0))</f>
        <v>1</v>
      </c>
    </row>
    <row r="48" spans="1:54">
      <c r="A48" s="3"/>
      <c r="B48" s="3" t="s">
        <v>48</v>
      </c>
      <c r="C48" s="3"/>
      <c r="D48" s="3" t="s">
        <v>203</v>
      </c>
      <c r="E48" s="3" t="s">
        <v>202</v>
      </c>
      <c r="F48" s="3" t="s">
        <v>204</v>
      </c>
      <c r="G48" s="3" t="s">
        <v>205</v>
      </c>
      <c r="H48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Rv0780</v>
      </c>
      <c r="I48" s="3" t="str">
        <f>INDEX(Protein_Group[functional category],MATCH(Sig_Proteins[[#This Row],[ORF number Mtb]], Protein_Group[ORF number Mtb],0))</f>
        <v>intermediary metabolism and respiration</v>
      </c>
      <c r="J48" s="3">
        <f>INDEX(Protein_Group[Mol. weight '[kDa']],MATCH(Sig_Proteins[[#This Row],[ORF number Mtb]], Protein_Group[ORF number Mtb],0))</f>
        <v>32.93</v>
      </c>
      <c r="K48" s="3">
        <f>Sig_Proteins[[#This Row],[2^(DImer 3hr LFQ intensity average)]]/Sig_Proteins[[#This Row],[2^(Control 3hr LFQ intensity average)]]</f>
        <v>0.23908657029893124</v>
      </c>
      <c r="L48" s="3">
        <f>Sig_Proteins[[#This Row],[2^(Control 3hr LFQ intensity average)]]/Sig_Proteins[[#This Row],[2^(DImer 3hr LFQ intensity average)]]</f>
        <v>4.1825854072426347</v>
      </c>
      <c r="M48" s="3">
        <f>Sig_Proteins[[#This Row],[2^(DImer 24hr LFQ intensity average)]]/Sig_Proteins[[#This Row],[2^(Control 24hr LFQ intensity average)]]</f>
        <v>0.11559853343382995</v>
      </c>
      <c r="N48" s="3">
        <f>Sig_Proteins[[#This Row],[2^(Control 24hr LFQ intensity average)]]/Sig_Proteins[[#This Row],[2^(DImer 24hr LFQ intensity average)]]</f>
        <v>8.6506287778504785</v>
      </c>
      <c r="O48" s="3">
        <f>Sig_Proteins[[#This Row],[2^(DImer 48hr LFQ intensity average)]]/Sig_Proteins[[#This Row],[2^(Control 48hr LFQ intensity average)]]</f>
        <v>1.8438930773600457</v>
      </c>
      <c r="P48" s="3">
        <f>Sig_Proteins[[#This Row],[2^(Control 48hr LFQ intensity average)]]/Sig_Proteins[[#This Row],[2^(DImer 48hr LFQ intensity average)]]</f>
        <v>0.54233079579198185</v>
      </c>
      <c r="Q48" s="3">
        <f>INDEX(Protein_Group[LFQ intensity Control3A],MATCH(Sig_Proteins[[#This Row],[ORF number Mtb]], Protein_Group[ORF number Mtb],0))</f>
        <v>22.617349999999998</v>
      </c>
      <c r="R48" s="3">
        <f>INDEX(Protein_Group[LFQ intensity Control3B],MATCH(Sig_Proteins[[#This Row],[ORF number Mtb]], Protein_Group[ORF number Mtb],0))</f>
        <v>22.835570000000001</v>
      </c>
      <c r="S48" s="3">
        <f>(Sig_Proteins[[#This Row],[LFQ intensity Control3A]]+Sig_Proteins[[#This Row],[LFQ intensity Control3B]])/2</f>
        <v>22.726459999999999</v>
      </c>
      <c r="T48" s="3">
        <f>2^Sig_Proteins[[#This Row],[Control 3 hr LFQ intensity average]]</f>
        <v>6939787.2272019358</v>
      </c>
      <c r="U48" s="3">
        <f>INDEX(Protein_Group[LFQ intensity Control24A],MATCH(Sig_Proteins[[#This Row],[ORF number Mtb]], Protein_Group[ORF number Mtb],0))</f>
        <v>22.24925</v>
      </c>
      <c r="V48" s="3">
        <f>INDEX(Protein_Group[LFQ intensity Control24B],MATCH(Sig_Proteins[[#This Row],[ORF number Mtb]], Protein_Group[ORF number Mtb],0))</f>
        <v>23.211279999999999</v>
      </c>
      <c r="W48" s="3">
        <f>(Sig_Proteins[[#This Row],[LFQ intensity Control24A]]+Sig_Proteins[[#This Row],[LFQ intensity Control24B]])/2</f>
        <v>22.730264999999999</v>
      </c>
      <c r="X48" s="3">
        <f>2^Sig_Proteins[[#This Row],[Control 24 hr LFQ intensity average]]</f>
        <v>6958114.5535333063</v>
      </c>
      <c r="Y48" s="3">
        <f>INDEX(Protein_Group[LFQ intensity Control48A],MATCH(Sig_Proteins[[#This Row],[ORF number Mtb]], Protein_Group[ORF number Mtb],0))</f>
        <v>23.060369999999999</v>
      </c>
      <c r="Z48" s="3">
        <f>INDEX(Protein_Group[LFQ intensity Control48B],MATCH(Sig_Proteins[[#This Row],[ORF number Mtb]], Protein_Group[ORF number Mtb],0))</f>
        <v>23.139040000000001</v>
      </c>
      <c r="AA48" s="3">
        <f>(Sig_Proteins[[#This Row],[LFQ intensity Control48A]]+Sig_Proteins[[#This Row],[LFQ intensity Control48B]])/2</f>
        <v>23.099705</v>
      </c>
      <c r="AB48" s="3">
        <f>2^Sig_Proteins[[#This Row],[Control 48 hr LFQ intensity average]]</f>
        <v>8988849.2284163088</v>
      </c>
      <c r="AC48" s="3">
        <f>INDEX(Protein_Group[LFQ intensity Dimer3A],MATCH(Sig_Proteins[[#This Row],[ORF number Mtb]], Protein_Group[ORF number Mtb],0))</f>
        <v>18.451619999999998</v>
      </c>
      <c r="AD48" s="3">
        <f>INDEX(Protein_Group[LFQ intensity Dimer3B],MATCH(Sig_Proteins[[#This Row],[ORF number Mtb]], Protein_Group[ORF number Mtb],0))</f>
        <v>22.872509999999998</v>
      </c>
      <c r="AE48" s="3">
        <f>(Sig_Proteins[[#This Row],[LFQ intensity Dimer3A]]+Sig_Proteins[[#This Row],[LFQ intensity Dimer3B]])/2</f>
        <v>20.662064999999998</v>
      </c>
      <c r="AF48" s="3">
        <f>2^Sig_Proteins[[#This Row],[Dimer 3 hr LFQ intensity average]]</f>
        <v>1659209.9267560407</v>
      </c>
      <c r="AG48" s="3">
        <f>INDEX(Protein_Group[LFQ intensity Dimer24A],MATCH(Sig_Proteins[[#This Row],[ORF number Mtb]], Protein_Group[ORF number Mtb],0))</f>
        <v>20.13758</v>
      </c>
      <c r="AH48" s="3">
        <f>INDEX(Protein_Group[LFQ intensity Dimer24B],MATCH(Sig_Proteins[[#This Row],[ORF number Mtb]], Protein_Group[ORF number Mtb],0))</f>
        <v>19.097339999999999</v>
      </c>
      <c r="AI48" s="3">
        <f>(Sig_Proteins[[#This Row],[LFQ intensity Dimer24A]]+Sig_Proteins[[#This Row],[LFQ intensity Dimer24B]])/2</f>
        <v>19.617460000000001</v>
      </c>
      <c r="AJ48" s="3">
        <f>2^Sig_Proteins[[#This Row],[Dimer 24 hr LFQ intensity average]]</f>
        <v>804347.83785303868</v>
      </c>
      <c r="AK48" s="3">
        <f>INDEX(Protein_Group[LFQ intensity Dimer48A],MATCH(Sig_Proteins[[#This Row],[ORF number Mtb]], Protein_Group[ORF number Mtb],0))</f>
        <v>24.264849999999999</v>
      </c>
      <c r="AL48" s="3">
        <f>INDEX(Protein_Group[LFQ intensity Dimer48B],MATCH(Sig_Proteins[[#This Row],[ORF number Mtb]], Protein_Group[ORF number Mtb],0))</f>
        <v>23.70007</v>
      </c>
      <c r="AM48" s="3">
        <f>(Sig_Proteins[[#This Row],[LFQ intensity Dimer48A]]+Sig_Proteins[[#This Row],[LFQ intensity Dimer48B]])/2</f>
        <v>23.98246</v>
      </c>
      <c r="AN48" s="3">
        <f>2^Sig_Proteins[[#This Row],[Dimer 48 hr LFQ intensity average]]</f>
        <v>16574476.86571002</v>
      </c>
      <c r="AO48" s="3">
        <f>INDEX(Protein_Group[Unique peptides],MATCH(Sig_Proteins[[#This Row],[ORF number Mtb]], Protein_Group[ORF number Mtb],0))</f>
        <v>16</v>
      </c>
      <c r="AP48" s="3">
        <f>INDEX(Protein_Group[Sequence coverage '[%']],MATCH(Sig_Proteins[[#This Row],[ORF number Mtb]], Protein_Group[ORF number Mtb],0))</f>
        <v>70.7</v>
      </c>
      <c r="AQ48" s="3">
        <f>INDEX(Protein_Group[Unique peptides Control3A],MATCH(Sig_Proteins[[#This Row],[ORF number Mtb]], Protein_Group[ORF number Mtb],0))</f>
        <v>5</v>
      </c>
      <c r="AR48" s="3">
        <f>INDEX(Protein_Group[Unique peptides Control3B],MATCH(Sig_Proteins[[#This Row],[ORF number Mtb]], Protein_Group[ORF number Mtb],0))</f>
        <v>3</v>
      </c>
      <c r="AS48" s="3">
        <f>INDEX(Protein_Group[Unique peptides Control24A],MATCH(Sig_Proteins[[#This Row],[ORF number Mtb]], Protein_Group[ORF number Mtb],0))</f>
        <v>6</v>
      </c>
      <c r="AT48" s="3">
        <f>INDEX(Protein_Group[Unique peptides Control24B],MATCH(Sig_Proteins[[#This Row],[ORF number Mtb]], Protein_Group[ORF number Mtb],0))</f>
        <v>6</v>
      </c>
      <c r="AU48" s="3">
        <f>INDEX(Protein_Group[Unique peptides Control48A],MATCH(Sig_Proteins[[#This Row],[ORF number Mtb]], Protein_Group[ORF number Mtb],0))</f>
        <v>12</v>
      </c>
      <c r="AV48" s="3">
        <f>INDEX(Protein_Group[Unique peptides Control48B],MATCH(Sig_Proteins[[#This Row],[ORF number Mtb]], Protein_Group[ORF number Mtb],0))</f>
        <v>4</v>
      </c>
      <c r="AW48" s="3">
        <f>INDEX(Protein_Group[Unique peptides Dimer3A],MATCH(Sig_Proteins[[#This Row],[ORF number Mtb]], Protein_Group[ORF number Mtb],0))</f>
        <v>1</v>
      </c>
      <c r="AX48" s="3">
        <f>INDEX(Protein_Group[Unique peptides Dimer3B],MATCH(Sig_Proteins[[#This Row],[ORF number Mtb]], Protein_Group[ORF number Mtb],0))</f>
        <v>2</v>
      </c>
      <c r="AY48" s="3">
        <f>INDEX(Protein_Group[Unique peptides Dimer24A],MATCH(Sig_Proteins[[#This Row],[ORF number Mtb]], Protein_Group[ORF number Mtb],0))</f>
        <v>1</v>
      </c>
      <c r="AZ48" s="3">
        <f>INDEX(Protein_Group[Unique peptides Dimer24B],MATCH(Sig_Proteins[[#This Row],[ORF number Mtb]], Protein_Group[ORF number Mtb],0))</f>
        <v>1</v>
      </c>
      <c r="BA48" s="3">
        <f>INDEX(Protein_Group[Unique peptides Dimer48A],MATCH(Sig_Proteins[[#This Row],[ORF number Mtb]], Protein_Group[ORF number Mtb],0))</f>
        <v>8</v>
      </c>
      <c r="BB48" s="3">
        <f>INDEX(Protein_Group[Unique peptides Dimer48B],MATCH(Sig_Proteins[[#This Row],[ORF number Mtb]], Protein_Group[ORF number Mtb],0))</f>
        <v>6</v>
      </c>
    </row>
    <row r="49" spans="1:54">
      <c r="A49" s="3"/>
      <c r="B49" s="3" t="s">
        <v>48</v>
      </c>
      <c r="C49" s="3"/>
      <c r="D49" s="3" t="s">
        <v>208</v>
      </c>
      <c r="E49" s="3" t="s">
        <v>209</v>
      </c>
      <c r="F49" s="3" t="s">
        <v>206</v>
      </c>
      <c r="G49" s="3" t="s">
        <v>207</v>
      </c>
      <c r="H49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Rv2667</v>
      </c>
      <c r="I49" s="3" t="str">
        <f>INDEX(Protein_Group[functional category],MATCH(Sig_Proteins[[#This Row],[ORF number Mtb]], Protein_Group[ORF number Mtb],0))</f>
        <v>intermediary metabolism and respiration</v>
      </c>
      <c r="J49" s="3">
        <f>INDEX(Protein_Group[Mol. weight '[kDa']],MATCH(Sig_Proteins[[#This Row],[ORF number Mtb]], Protein_Group[ORF number Mtb],0))</f>
        <v>26.626999999999999</v>
      </c>
      <c r="K49" s="3">
        <f>Sig_Proteins[[#This Row],[2^(DImer 3hr LFQ intensity average)]]/Sig_Proteins[[#This Row],[2^(Control 3hr LFQ intensity average)]]</f>
        <v>0.23536635324220254</v>
      </c>
      <c r="L49" s="3">
        <f>Sig_Proteins[[#This Row],[2^(Control 3hr LFQ intensity average)]]/Sig_Proteins[[#This Row],[2^(DImer 3hr LFQ intensity average)]]</f>
        <v>4.2486956450013702</v>
      </c>
      <c r="M49" s="3">
        <f>Sig_Proteins[[#This Row],[2^(DImer 24hr LFQ intensity average)]]/Sig_Proteins[[#This Row],[2^(Control 24hr LFQ intensity average)]]</f>
        <v>6.101742042518675E-2</v>
      </c>
      <c r="N49" s="3">
        <f>Sig_Proteins[[#This Row],[2^(Control 24hr LFQ intensity average)]]/Sig_Proteins[[#This Row],[2^(DImer 24hr LFQ intensity average)]]</f>
        <v>16.388762308070639</v>
      </c>
      <c r="O49" s="3">
        <f>Sig_Proteins[[#This Row],[2^(DImer 48hr LFQ intensity average)]]/Sig_Proteins[[#This Row],[2^(Control 48hr LFQ intensity average)]]</f>
        <v>0.53774905892167857</v>
      </c>
      <c r="P49" s="3">
        <f>Sig_Proteins[[#This Row],[2^(Control 48hr LFQ intensity average)]]/Sig_Proteins[[#This Row],[2^(DImer 48hr LFQ intensity average)]]</f>
        <v>1.8596034403207518</v>
      </c>
      <c r="Q49" s="3">
        <f>INDEX(Protein_Group[LFQ intensity Control3A],MATCH(Sig_Proteins[[#This Row],[ORF number Mtb]], Protein_Group[ORF number Mtb],0))</f>
        <v>22.503509999999999</v>
      </c>
      <c r="R49" s="3">
        <f>INDEX(Protein_Group[LFQ intensity Control3B],MATCH(Sig_Proteins[[#This Row],[ORF number Mtb]], Protein_Group[ORF number Mtb],0))</f>
        <v>20.645520000000001</v>
      </c>
      <c r="S49" s="3">
        <f>(Sig_Proteins[[#This Row],[LFQ intensity Control3A]]+Sig_Proteins[[#This Row],[LFQ intensity Control3B]])/2</f>
        <v>21.574514999999998</v>
      </c>
      <c r="T49" s="3">
        <f>2^Sig_Proteins[[#This Row],[Control 3 hr LFQ intensity average]]</f>
        <v>3123030.0057190047</v>
      </c>
      <c r="U49" s="3">
        <f>INDEX(Protein_Group[LFQ intensity Control24A],MATCH(Sig_Proteins[[#This Row],[ORF number Mtb]], Protein_Group[ORF number Mtb],0))</f>
        <v>23.808630000000001</v>
      </c>
      <c r="V49" s="3">
        <f>INDEX(Protein_Group[LFQ intensity Control24B],MATCH(Sig_Proteins[[#This Row],[ORF number Mtb]], Protein_Group[ORF number Mtb],0))</f>
        <v>22.496040000000001</v>
      </c>
      <c r="W49" s="3">
        <f>(Sig_Proteins[[#This Row],[LFQ intensity Control24A]]+Sig_Proteins[[#This Row],[LFQ intensity Control24B]])/2</f>
        <v>23.152335000000001</v>
      </c>
      <c r="X49" s="3">
        <f>2^Sig_Proteins[[#This Row],[Control 24 hr LFQ intensity average]]</f>
        <v>9322820.1177182123</v>
      </c>
      <c r="Y49" s="3">
        <f>INDEX(Protein_Group[LFQ intensity Control48A],MATCH(Sig_Proteins[[#This Row],[ORF number Mtb]], Protein_Group[ORF number Mtb],0))</f>
        <v>18.975370000000002</v>
      </c>
      <c r="Z49" s="3">
        <f>INDEX(Protein_Group[LFQ intensity Control48B],MATCH(Sig_Proteins[[#This Row],[ORF number Mtb]], Protein_Group[ORF number Mtb],0))</f>
        <v>19.31963</v>
      </c>
      <c r="AA49" s="3">
        <f>(Sig_Proteins[[#This Row],[LFQ intensity Control48A]]+Sig_Proteins[[#This Row],[LFQ intensity Control48B]])/2</f>
        <v>19.147500000000001</v>
      </c>
      <c r="AB49" s="3">
        <f>2^Sig_Proteins[[#This Row],[Control 48 hr LFQ intensity average]]</f>
        <v>580726.76415726123</v>
      </c>
      <c r="AC49" s="3">
        <f>INDEX(Protein_Group[LFQ intensity Dimer3A],MATCH(Sig_Proteins[[#This Row],[ORF number Mtb]], Protein_Group[ORF number Mtb],0))</f>
        <v>19.32244</v>
      </c>
      <c r="AD49" s="3">
        <f>INDEX(Protein_Group[LFQ intensity Dimer3B],MATCH(Sig_Proteins[[#This Row],[ORF number Mtb]], Protein_Group[ORF number Mtb],0))</f>
        <v>19.652550000000002</v>
      </c>
      <c r="AE49" s="3">
        <f>(Sig_Proteins[[#This Row],[LFQ intensity Dimer3A]]+Sig_Proteins[[#This Row],[LFQ intensity Dimer3B]])/2</f>
        <v>19.487495000000003</v>
      </c>
      <c r="AF49" s="3">
        <f>2^Sig_Proteins[[#This Row],[Dimer 3 hr LFQ intensity average]]</f>
        <v>735056.18351205706</v>
      </c>
      <c r="AG49" s="3">
        <f>INDEX(Protein_Group[LFQ intensity Dimer24A],MATCH(Sig_Proteins[[#This Row],[ORF number Mtb]], Protein_Group[ORF number Mtb],0))</f>
        <v>18.95467</v>
      </c>
      <c r="AH49" s="3">
        <f>INDEX(Protein_Group[LFQ intensity Dimer24B],MATCH(Sig_Proteins[[#This Row],[ORF number Mtb]], Protein_Group[ORF number Mtb],0))</f>
        <v>19.280729999999998</v>
      </c>
      <c r="AI49" s="3">
        <f>(Sig_Proteins[[#This Row],[LFQ intensity Dimer24A]]+Sig_Proteins[[#This Row],[LFQ intensity Dimer24B]])/2</f>
        <v>19.117699999999999</v>
      </c>
      <c r="AJ49" s="3">
        <f>2^Sig_Proteins[[#This Row],[Dimer 24 hr LFQ intensity average]]</f>
        <v>568854.43467120116</v>
      </c>
      <c r="AK49" s="3">
        <f>INDEX(Protein_Group[LFQ intensity Dimer48A],MATCH(Sig_Proteins[[#This Row],[ORF number Mtb]], Protein_Group[ORF number Mtb],0))</f>
        <v>16.881869999999999</v>
      </c>
      <c r="AL49" s="3">
        <f>INDEX(Protein_Group[LFQ intensity Dimer48B],MATCH(Sig_Proteins[[#This Row],[ORF number Mtb]], Protein_Group[ORF number Mtb],0))</f>
        <v>19.623139999999999</v>
      </c>
      <c r="AM49" s="3">
        <f>(Sig_Proteins[[#This Row],[LFQ intensity Dimer48A]]+Sig_Proteins[[#This Row],[LFQ intensity Dimer48B]])/2</f>
        <v>18.252504999999999</v>
      </c>
      <c r="AN49" s="3">
        <f>2^Sig_Proteins[[#This Row],[Dimer 48 hr LFQ intensity average]]</f>
        <v>312285.27091619879</v>
      </c>
      <c r="AO49" s="3">
        <f>INDEX(Protein_Group[Unique peptides],MATCH(Sig_Proteins[[#This Row],[ORF number Mtb]], Protein_Group[ORF number Mtb],0))</f>
        <v>4</v>
      </c>
      <c r="AP49" s="3">
        <f>INDEX(Protein_Group[Sequence coverage '[%']],MATCH(Sig_Proteins[[#This Row],[ORF number Mtb]], Protein_Group[ORF number Mtb],0))</f>
        <v>22.2</v>
      </c>
      <c r="AQ49" s="3">
        <f>INDEX(Protein_Group[Unique peptides Control3A],MATCH(Sig_Proteins[[#This Row],[ORF number Mtb]], Protein_Group[ORF number Mtb],0))</f>
        <v>1</v>
      </c>
      <c r="AR49" s="3">
        <f>INDEX(Protein_Group[Unique peptides Control3B],MATCH(Sig_Proteins[[#This Row],[ORF number Mtb]], Protein_Group[ORF number Mtb],0))</f>
        <v>1</v>
      </c>
      <c r="AS49" s="3">
        <f>INDEX(Protein_Group[Unique peptides Control24A],MATCH(Sig_Proteins[[#This Row],[ORF number Mtb]], Protein_Group[ORF number Mtb],0))</f>
        <v>1</v>
      </c>
      <c r="AT49" s="3">
        <f>INDEX(Protein_Group[Unique peptides Control24B],MATCH(Sig_Proteins[[#This Row],[ORF number Mtb]], Protein_Group[ORF number Mtb],0))</f>
        <v>1</v>
      </c>
      <c r="AU49" s="3">
        <f>INDEX(Protein_Group[Unique peptides Control48A],MATCH(Sig_Proteins[[#This Row],[ORF number Mtb]], Protein_Group[ORF number Mtb],0))</f>
        <v>3</v>
      </c>
      <c r="AV49" s="3">
        <f>INDEX(Protein_Group[Unique peptides Control48B],MATCH(Sig_Proteins[[#This Row],[ORF number Mtb]], Protein_Group[ORF number Mtb],0))</f>
        <v>2</v>
      </c>
      <c r="AW49" s="3">
        <f>INDEX(Protein_Group[Unique peptides Dimer3A],MATCH(Sig_Proteins[[#This Row],[ORF number Mtb]], Protein_Group[ORF number Mtb],0))</f>
        <v>0</v>
      </c>
      <c r="AX49" s="3">
        <f>INDEX(Protein_Group[Unique peptides Dimer3B],MATCH(Sig_Proteins[[#This Row],[ORF number Mtb]], Protein_Group[ORF number Mtb],0))</f>
        <v>0</v>
      </c>
      <c r="AY49" s="3">
        <f>INDEX(Protein_Group[Unique peptides Dimer24A],MATCH(Sig_Proteins[[#This Row],[ORF number Mtb]], Protein_Group[ORF number Mtb],0))</f>
        <v>1</v>
      </c>
      <c r="AZ49" s="3">
        <f>INDEX(Protein_Group[Unique peptides Dimer24B],MATCH(Sig_Proteins[[#This Row],[ORF number Mtb]], Protein_Group[ORF number Mtb],0))</f>
        <v>0</v>
      </c>
      <c r="BA49" s="3">
        <f>INDEX(Protein_Group[Unique peptides Dimer48A],MATCH(Sig_Proteins[[#This Row],[ORF number Mtb]], Protein_Group[ORF number Mtb],0))</f>
        <v>1</v>
      </c>
      <c r="BB49" s="3">
        <f>INDEX(Protein_Group[Unique peptides Dimer48B],MATCH(Sig_Proteins[[#This Row],[ORF number Mtb]], Protein_Group[ORF number Mtb],0))</f>
        <v>0</v>
      </c>
    </row>
    <row r="50" spans="1:54">
      <c r="A50" s="3"/>
      <c r="B50" s="3" t="s">
        <v>48</v>
      </c>
      <c r="C50" s="3"/>
      <c r="D50" s="3" t="s">
        <v>211</v>
      </c>
      <c r="E50" s="3" t="s">
        <v>210</v>
      </c>
      <c r="F50" s="3" t="s">
        <v>212</v>
      </c>
      <c r="G50" s="3" t="s">
        <v>213</v>
      </c>
      <c r="H50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Rv3602c</v>
      </c>
      <c r="I50" s="3" t="str">
        <f>INDEX(Protein_Group[functional category],MATCH(Sig_Proteins[[#This Row],[ORF number Mtb]], Protein_Group[ORF number Mtb],0))</f>
        <v>intermediary metabolism and respiration</v>
      </c>
      <c r="J50" s="3">
        <f>INDEX(Protein_Group[Mol. weight '[kDa']],MATCH(Sig_Proteins[[#This Row],[ORF number Mtb]], Protein_Group[ORF number Mtb],0))</f>
        <v>32.677</v>
      </c>
      <c r="K50" s="3">
        <f>Sig_Proteins[[#This Row],[2^(DImer 3hr LFQ intensity average)]]/Sig_Proteins[[#This Row],[2^(Control 3hr LFQ intensity average)]]</f>
        <v>4.1839192276240675</v>
      </c>
      <c r="L50" s="3">
        <f>Sig_Proteins[[#This Row],[2^(Control 3hr LFQ intensity average)]]/Sig_Proteins[[#This Row],[2^(DImer 3hr LFQ intensity average)]]</f>
        <v>0.23901035024709893</v>
      </c>
      <c r="M50" s="3">
        <f>Sig_Proteins[[#This Row],[2^(DImer 24hr LFQ intensity average)]]/Sig_Proteins[[#This Row],[2^(Control 24hr LFQ intensity average)]]</f>
        <v>0.14195789578624943</v>
      </c>
      <c r="N50" s="3">
        <f>Sig_Proteins[[#This Row],[2^(Control 24hr LFQ intensity average)]]/Sig_Proteins[[#This Row],[2^(DImer 24hr LFQ intensity average)]]</f>
        <v>7.044342228809394</v>
      </c>
      <c r="O50" s="3">
        <f>Sig_Proteins[[#This Row],[2^(DImer 48hr LFQ intensity average)]]/Sig_Proteins[[#This Row],[2^(Control 48hr LFQ intensity average)]]</f>
        <v>3.4832161458035045</v>
      </c>
      <c r="P50" s="3">
        <f>Sig_Proteins[[#This Row],[2^(Control 48hr LFQ intensity average)]]/Sig_Proteins[[#This Row],[2^(DImer 48hr LFQ intensity average)]]</f>
        <v>0.28709099812963834</v>
      </c>
      <c r="Q50" s="3">
        <f>INDEX(Protein_Group[LFQ intensity Control3A],MATCH(Sig_Proteins[[#This Row],[ORF number Mtb]], Protein_Group[ORF number Mtb],0))</f>
        <v>20.322769999999998</v>
      </c>
      <c r="R50" s="3">
        <f>INDEX(Protein_Group[LFQ intensity Control3B],MATCH(Sig_Proteins[[#This Row],[ORF number Mtb]], Protein_Group[ORF number Mtb],0))</f>
        <v>19.036950000000001</v>
      </c>
      <c r="S50" s="3">
        <f>(Sig_Proteins[[#This Row],[LFQ intensity Control3A]]+Sig_Proteins[[#This Row],[LFQ intensity Control3B]])/2</f>
        <v>19.679859999999998</v>
      </c>
      <c r="T50" s="3">
        <f>2^Sig_Proteins[[#This Row],[Control 3 hr LFQ intensity average]]</f>
        <v>839901.13949371141</v>
      </c>
      <c r="U50" s="3">
        <f>INDEX(Protein_Group[LFQ intensity Control24A],MATCH(Sig_Proteins[[#This Row],[ORF number Mtb]], Protein_Group[ORF number Mtb],0))</f>
        <v>23.739750000000001</v>
      </c>
      <c r="V50" s="3">
        <f>INDEX(Protein_Group[LFQ intensity Control24B],MATCH(Sig_Proteins[[#This Row],[ORF number Mtb]], Protein_Group[ORF number Mtb],0))</f>
        <v>22.02665</v>
      </c>
      <c r="W50" s="3">
        <f>(Sig_Proteins[[#This Row],[LFQ intensity Control24A]]+Sig_Proteins[[#This Row],[LFQ intensity Control24B]])/2</f>
        <v>22.883200000000002</v>
      </c>
      <c r="X50" s="3">
        <f>2^Sig_Proteins[[#This Row],[Control 24 hr LFQ intensity average]]</f>
        <v>7736233.9871676126</v>
      </c>
      <c r="Y50" s="3">
        <f>INDEX(Protein_Group[LFQ intensity Control48A],MATCH(Sig_Proteins[[#This Row],[ORF number Mtb]], Protein_Group[ORF number Mtb],0))</f>
        <v>17.411380000000001</v>
      </c>
      <c r="Z50" s="3">
        <f>INDEX(Protein_Group[LFQ intensity Control48B],MATCH(Sig_Proteins[[#This Row],[ORF number Mtb]], Protein_Group[ORF number Mtb],0))</f>
        <v>18.425630000000002</v>
      </c>
      <c r="AA50" s="3">
        <f>(Sig_Proteins[[#This Row],[LFQ intensity Control48A]]+Sig_Proteins[[#This Row],[LFQ intensity Control48B]])/2</f>
        <v>17.918505000000003</v>
      </c>
      <c r="AB50" s="3">
        <f>2^Sig_Proteins[[#This Row],[Control 48 hr LFQ intensity average]]</f>
        <v>247746.47414793604</v>
      </c>
      <c r="AC50" s="3">
        <f>INDEX(Protein_Group[LFQ intensity Dimer3A],MATCH(Sig_Proteins[[#This Row],[ORF number Mtb]], Protein_Group[ORF number Mtb],0))</f>
        <v>20.316490000000002</v>
      </c>
      <c r="AD50" s="3">
        <f>INDEX(Protein_Group[LFQ intensity Dimer3B],MATCH(Sig_Proteins[[#This Row],[ORF number Mtb]], Protein_Group[ORF number Mtb],0))</f>
        <v>23.172940000000001</v>
      </c>
      <c r="AE50" s="3">
        <f>(Sig_Proteins[[#This Row],[LFQ intensity Dimer3A]]+Sig_Proteins[[#This Row],[LFQ intensity Dimer3B]])/2</f>
        <v>21.744714999999999</v>
      </c>
      <c r="AF50" s="3">
        <f>2^Sig_Proteins[[#This Row],[Dimer 3 hr LFQ intensity average]]</f>
        <v>3514078.526831103</v>
      </c>
      <c r="AG50" s="3">
        <f>INDEX(Protein_Group[LFQ intensity Dimer24A],MATCH(Sig_Proteins[[#This Row],[ORF number Mtb]], Protein_Group[ORF number Mtb],0))</f>
        <v>19.673459999999999</v>
      </c>
      <c r="AH50" s="3">
        <f>INDEX(Protein_Group[LFQ intensity Dimer24B],MATCH(Sig_Proteins[[#This Row],[ORF number Mtb]], Protein_Group[ORF number Mtb],0))</f>
        <v>20.46001</v>
      </c>
      <c r="AI50" s="3">
        <f>(Sig_Proteins[[#This Row],[LFQ intensity Dimer24A]]+Sig_Proteins[[#This Row],[LFQ intensity Dimer24B]])/2</f>
        <v>20.066735000000001</v>
      </c>
      <c r="AJ50" s="3">
        <f>2^Sig_Proteins[[#This Row],[Dimer 24 hr LFQ intensity average]]</f>
        <v>1098219.4981283809</v>
      </c>
      <c r="AK50" s="3">
        <f>INDEX(Protein_Group[LFQ intensity Dimer48A],MATCH(Sig_Proteins[[#This Row],[ORF number Mtb]], Protein_Group[ORF number Mtb],0))</f>
        <v>19.902899999999999</v>
      </c>
      <c r="AL50" s="3">
        <f>INDEX(Protein_Group[LFQ intensity Dimer48B],MATCH(Sig_Proteins[[#This Row],[ORF number Mtb]], Protein_Group[ORF number Mtb],0))</f>
        <v>19.534949999999998</v>
      </c>
      <c r="AM50" s="3">
        <f>(Sig_Proteins[[#This Row],[LFQ intensity Dimer48A]]+Sig_Proteins[[#This Row],[LFQ intensity Dimer48B]])/2</f>
        <v>19.718924999999999</v>
      </c>
      <c r="AN50" s="3">
        <f>2^Sig_Proteins[[#This Row],[Dimer 48 hr LFQ intensity average]]</f>
        <v>862954.51881798136</v>
      </c>
      <c r="AO50" s="3">
        <f>INDEX(Protein_Group[Unique peptides],MATCH(Sig_Proteins[[#This Row],[ORF number Mtb]], Protein_Group[ORF number Mtb],0))</f>
        <v>3</v>
      </c>
      <c r="AP50" s="3">
        <f>INDEX(Protein_Group[Sequence coverage '[%']],MATCH(Sig_Proteins[[#This Row],[ORF number Mtb]], Protein_Group[ORF number Mtb],0))</f>
        <v>24.6</v>
      </c>
      <c r="AQ50" s="3">
        <f>INDEX(Protein_Group[Unique peptides Control3A],MATCH(Sig_Proteins[[#This Row],[ORF number Mtb]], Protein_Group[ORF number Mtb],0))</f>
        <v>1</v>
      </c>
      <c r="AR50" s="3">
        <f>INDEX(Protein_Group[Unique peptides Control3B],MATCH(Sig_Proteins[[#This Row],[ORF number Mtb]], Protein_Group[ORF number Mtb],0))</f>
        <v>1</v>
      </c>
      <c r="AS50" s="3">
        <f>INDEX(Protein_Group[Unique peptides Control24A],MATCH(Sig_Proteins[[#This Row],[ORF number Mtb]], Protein_Group[ORF number Mtb],0))</f>
        <v>3</v>
      </c>
      <c r="AT50" s="3">
        <f>INDEX(Protein_Group[Unique peptides Control24B],MATCH(Sig_Proteins[[#This Row],[ORF number Mtb]], Protein_Group[ORF number Mtb],0))</f>
        <v>3</v>
      </c>
      <c r="AU50" s="3">
        <f>INDEX(Protein_Group[Unique peptides Control48A],MATCH(Sig_Proteins[[#This Row],[ORF number Mtb]], Protein_Group[ORF number Mtb],0))</f>
        <v>0</v>
      </c>
      <c r="AV50" s="3">
        <f>INDEX(Protein_Group[Unique peptides Control48B],MATCH(Sig_Proteins[[#This Row],[ORF number Mtb]], Protein_Group[ORF number Mtb],0))</f>
        <v>2</v>
      </c>
      <c r="AW50" s="3">
        <f>INDEX(Protein_Group[Unique peptides Dimer3A],MATCH(Sig_Proteins[[#This Row],[ORF number Mtb]], Protein_Group[ORF number Mtb],0))</f>
        <v>1</v>
      </c>
      <c r="AX50" s="3">
        <f>INDEX(Protein_Group[Unique peptides Dimer3B],MATCH(Sig_Proteins[[#This Row],[ORF number Mtb]], Protein_Group[ORF number Mtb],0))</f>
        <v>2</v>
      </c>
      <c r="AY50" s="3">
        <f>INDEX(Protein_Group[Unique peptides Dimer24A],MATCH(Sig_Proteins[[#This Row],[ORF number Mtb]], Protein_Group[ORF number Mtb],0))</f>
        <v>1</v>
      </c>
      <c r="AZ50" s="3">
        <f>INDEX(Protein_Group[Unique peptides Dimer24B],MATCH(Sig_Proteins[[#This Row],[ORF number Mtb]], Protein_Group[ORF number Mtb],0))</f>
        <v>2</v>
      </c>
      <c r="BA50" s="3">
        <f>INDEX(Protein_Group[Unique peptides Dimer48A],MATCH(Sig_Proteins[[#This Row],[ORF number Mtb]], Protein_Group[ORF number Mtb],0))</f>
        <v>1</v>
      </c>
      <c r="BB50" s="3">
        <f>INDEX(Protein_Group[Unique peptides Dimer48B],MATCH(Sig_Proteins[[#This Row],[ORF number Mtb]], Protein_Group[ORF number Mtb],0))</f>
        <v>1</v>
      </c>
    </row>
    <row r="51" spans="1:54">
      <c r="A51" s="3"/>
      <c r="B51" s="3"/>
      <c r="C51" s="3" t="s">
        <v>9</v>
      </c>
      <c r="D51" s="3" t="s">
        <v>217</v>
      </c>
      <c r="E51" s="3" t="s">
        <v>216</v>
      </c>
      <c r="F51" s="3" t="s">
        <v>215</v>
      </c>
      <c r="G51" s="3" t="s">
        <v>214</v>
      </c>
      <c r="H51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Rv1362c</v>
      </c>
      <c r="I51" s="3" t="str">
        <f>INDEX(Protein_Group[functional category],MATCH(Sig_Proteins[[#This Row],[ORF number Mtb]], Protein_Group[ORF number Mtb],0))</f>
        <v>cell wall and cell processes</v>
      </c>
      <c r="J51" s="3">
        <f>INDEX(Protein_Group[Mol. weight '[kDa']],MATCH(Sig_Proteins[[#This Row],[ORF number Mtb]], Protein_Group[ORF number Mtb],0))</f>
        <v>23.460999999999999</v>
      </c>
      <c r="K51" s="3">
        <f>Sig_Proteins[[#This Row],[2^(DImer 3hr LFQ intensity average)]]/Sig_Proteins[[#This Row],[2^(Control 3hr LFQ intensity average)]]</f>
        <v>0.5952654227820563</v>
      </c>
      <c r="L51" s="3">
        <f>Sig_Proteins[[#This Row],[2^(Control 3hr LFQ intensity average)]]/Sig_Proteins[[#This Row],[2^(DImer 3hr LFQ intensity average)]]</f>
        <v>1.6799228742807872</v>
      </c>
      <c r="M51" s="3">
        <f>Sig_Proteins[[#This Row],[2^(DImer 24hr LFQ intensity average)]]/Sig_Proteins[[#This Row],[2^(Control 24hr LFQ intensity average)]]</f>
        <v>12.28362951477129</v>
      </c>
      <c r="N51" s="3">
        <f>Sig_Proteins[[#This Row],[2^(Control 24hr LFQ intensity average)]]/Sig_Proteins[[#This Row],[2^(DImer 24hr LFQ intensity average)]]</f>
        <v>8.1409163211694197E-2</v>
      </c>
      <c r="O51" s="3">
        <f>Sig_Proteins[[#This Row],[2^(DImer 48hr LFQ intensity average)]]/Sig_Proteins[[#This Row],[2^(Control 48hr LFQ intensity average)]]</f>
        <v>69.609147435784095</v>
      </c>
      <c r="P51" s="3">
        <f>Sig_Proteins[[#This Row],[2^(Control 48hr LFQ intensity average)]]/Sig_Proteins[[#This Row],[2^(DImer 48hr LFQ intensity average)]]</f>
        <v>1.4365927997071377E-2</v>
      </c>
      <c r="Q51" s="3">
        <f>INDEX(Protein_Group[LFQ intensity Control3A],MATCH(Sig_Proteins[[#This Row],[ORF number Mtb]], Protein_Group[ORF number Mtb],0))</f>
        <v>25.914359999999999</v>
      </c>
      <c r="R51" s="3">
        <f>INDEX(Protein_Group[LFQ intensity Control3B],MATCH(Sig_Proteins[[#This Row],[ORF number Mtb]], Protein_Group[ORF number Mtb],0))</f>
        <v>24.716799999999999</v>
      </c>
      <c r="S51" s="3">
        <f>(Sig_Proteins[[#This Row],[LFQ intensity Control3A]]+Sig_Proteins[[#This Row],[LFQ intensity Control3B]])/2</f>
        <v>25.315579999999997</v>
      </c>
      <c r="T51" s="3">
        <f>2^Sig_Proteins[[#This Row],[Control 3 hr LFQ intensity average]]</f>
        <v>41758889.186291181</v>
      </c>
      <c r="U51" s="3">
        <f>INDEX(Protein_Group[LFQ intensity Control24A],MATCH(Sig_Proteins[[#This Row],[ORF number Mtb]], Protein_Group[ORF number Mtb],0))</f>
        <v>18.333950000000002</v>
      </c>
      <c r="V51" s="3">
        <f>INDEX(Protein_Group[LFQ intensity Control24B],MATCH(Sig_Proteins[[#This Row],[ORF number Mtb]], Protein_Group[ORF number Mtb],0))</f>
        <v>24.871500000000001</v>
      </c>
      <c r="W51" s="3">
        <f>(Sig_Proteins[[#This Row],[LFQ intensity Control24A]]+Sig_Proteins[[#This Row],[LFQ intensity Control24B]])/2</f>
        <v>21.602725</v>
      </c>
      <c r="X51" s="3">
        <f>2^Sig_Proteins[[#This Row],[Control 24 hr LFQ intensity average]]</f>
        <v>3184697.6915153302</v>
      </c>
      <c r="Y51" s="3">
        <f>INDEX(Protein_Group[LFQ intensity Control48A],MATCH(Sig_Proteins[[#This Row],[ORF number Mtb]], Protein_Group[ORF number Mtb],0))</f>
        <v>17.896429999999999</v>
      </c>
      <c r="Z51" s="3">
        <f>INDEX(Protein_Group[LFQ intensity Control48B],MATCH(Sig_Proteins[[#This Row],[ORF number Mtb]], Protein_Group[ORF number Mtb],0))</f>
        <v>19.13599</v>
      </c>
      <c r="AA51" s="3">
        <f>(Sig_Proteins[[#This Row],[LFQ intensity Control48A]]+Sig_Proteins[[#This Row],[LFQ intensity Control48B]])/2</f>
        <v>18.516210000000001</v>
      </c>
      <c r="AB51" s="3">
        <f>2^Sig_Proteins[[#This Row],[Control 48 hr LFQ intensity average]]</f>
        <v>374916.55348704878</v>
      </c>
      <c r="AC51" s="3">
        <f>INDEX(Protein_Group[LFQ intensity Dimer3A],MATCH(Sig_Proteins[[#This Row],[ORF number Mtb]], Protein_Group[ORF number Mtb],0))</f>
        <v>24.896609999999999</v>
      </c>
      <c r="AD51" s="3">
        <f>INDEX(Protein_Group[LFQ intensity Dimer3B],MATCH(Sig_Proteins[[#This Row],[ORF number Mtb]], Protein_Group[ORF number Mtb],0))</f>
        <v>24.237760000000002</v>
      </c>
      <c r="AE51" s="3">
        <f>(Sig_Proteins[[#This Row],[LFQ intensity Dimer3A]]+Sig_Proteins[[#This Row],[LFQ intensity Dimer3B]])/2</f>
        <v>24.567185000000002</v>
      </c>
      <c r="AF51" s="3">
        <f>2^Sig_Proteins[[#This Row],[Dimer 3 hr LFQ intensity average]]</f>
        <v>24857622.826386657</v>
      </c>
      <c r="AG51" s="3">
        <f>INDEX(Protein_Group[LFQ intensity Dimer24A],MATCH(Sig_Proteins[[#This Row],[ORF number Mtb]], Protein_Group[ORF number Mtb],0))</f>
        <v>25.259789999999999</v>
      </c>
      <c r="AH51" s="3">
        <f>INDEX(Protein_Group[LFQ intensity Dimer24B],MATCH(Sig_Proteins[[#This Row],[ORF number Mtb]], Protein_Group[ORF number Mtb],0))</f>
        <v>25.18299</v>
      </c>
      <c r="AI51" s="3">
        <f>(Sig_Proteins[[#This Row],[LFQ intensity Dimer24A]]+Sig_Proteins[[#This Row],[LFQ intensity Dimer24B]])/2</f>
        <v>25.22139</v>
      </c>
      <c r="AJ51" s="3">
        <f>2^Sig_Proteins[[#This Row],[Dimer 24 hr LFQ intensity average]]</f>
        <v>39119646.559121706</v>
      </c>
      <c r="AK51" s="3">
        <f>INDEX(Protein_Group[LFQ intensity Dimer48A],MATCH(Sig_Proteins[[#This Row],[ORF number Mtb]], Protein_Group[ORF number Mtb],0))</f>
        <v>24.902380000000001</v>
      </c>
      <c r="AL51" s="3">
        <f>INDEX(Protein_Group[LFQ intensity Dimer48B],MATCH(Sig_Proteins[[#This Row],[ORF number Mtb]], Protein_Group[ORF number Mtb],0))</f>
        <v>24.372450000000001</v>
      </c>
      <c r="AM51" s="3">
        <f>(Sig_Proteins[[#This Row],[LFQ intensity Dimer48A]]+Sig_Proteins[[#This Row],[LFQ intensity Dimer48B]])/2</f>
        <v>24.637415000000001</v>
      </c>
      <c r="AN51" s="3">
        <f>2^Sig_Proteins[[#This Row],[Dimer 48 hr LFQ intensity average]]</f>
        <v>26097621.647796012</v>
      </c>
      <c r="AO51" s="3">
        <f>INDEX(Protein_Group[Unique peptides],MATCH(Sig_Proteins[[#This Row],[ORF number Mtb]], Protein_Group[ORF number Mtb],0))</f>
        <v>5</v>
      </c>
      <c r="AP51" s="3">
        <f>INDEX(Protein_Group[Sequence coverage '[%']],MATCH(Sig_Proteins[[#This Row],[ORF number Mtb]], Protein_Group[ORF number Mtb],0))</f>
        <v>58.2</v>
      </c>
      <c r="AQ51" s="3">
        <f>INDEX(Protein_Group[Unique peptides Control3A],MATCH(Sig_Proteins[[#This Row],[ORF number Mtb]], Protein_Group[ORF number Mtb],0))</f>
        <v>2</v>
      </c>
      <c r="AR51" s="3">
        <f>INDEX(Protein_Group[Unique peptides Control3B],MATCH(Sig_Proteins[[#This Row],[ORF number Mtb]], Protein_Group[ORF number Mtb],0))</f>
        <v>2</v>
      </c>
      <c r="AS51" s="3">
        <f>INDEX(Protein_Group[Unique peptides Control24A],MATCH(Sig_Proteins[[#This Row],[ORF number Mtb]], Protein_Group[ORF number Mtb],0))</f>
        <v>2</v>
      </c>
      <c r="AT51" s="3">
        <f>INDEX(Protein_Group[Unique peptides Control24B],MATCH(Sig_Proteins[[#This Row],[ORF number Mtb]], Protein_Group[ORF number Mtb],0))</f>
        <v>2</v>
      </c>
      <c r="AU51" s="3">
        <f>INDEX(Protein_Group[Unique peptides Control48A],MATCH(Sig_Proteins[[#This Row],[ORF number Mtb]], Protein_Group[ORF number Mtb],0))</f>
        <v>3</v>
      </c>
      <c r="AV51" s="3">
        <f>INDEX(Protein_Group[Unique peptides Control48B],MATCH(Sig_Proteins[[#This Row],[ORF number Mtb]], Protein_Group[ORF number Mtb],0))</f>
        <v>1</v>
      </c>
      <c r="AW51" s="3">
        <f>INDEX(Protein_Group[Unique peptides Dimer3A],MATCH(Sig_Proteins[[#This Row],[ORF number Mtb]], Protein_Group[ORF number Mtb],0))</f>
        <v>2</v>
      </c>
      <c r="AX51" s="3">
        <f>INDEX(Protein_Group[Unique peptides Dimer3B],MATCH(Sig_Proteins[[#This Row],[ORF number Mtb]], Protein_Group[ORF number Mtb],0))</f>
        <v>2</v>
      </c>
      <c r="AY51" s="3">
        <f>INDEX(Protein_Group[Unique peptides Dimer24A],MATCH(Sig_Proteins[[#This Row],[ORF number Mtb]], Protein_Group[ORF number Mtb],0))</f>
        <v>3</v>
      </c>
      <c r="AZ51" s="3">
        <f>INDEX(Protein_Group[Unique peptides Dimer24B],MATCH(Sig_Proteins[[#This Row],[ORF number Mtb]], Protein_Group[ORF number Mtb],0))</f>
        <v>1</v>
      </c>
      <c r="BA51" s="3">
        <f>INDEX(Protein_Group[Unique peptides Dimer48A],MATCH(Sig_Proteins[[#This Row],[ORF number Mtb]], Protein_Group[ORF number Mtb],0))</f>
        <v>3</v>
      </c>
      <c r="BB51" s="3">
        <f>INDEX(Protein_Group[Unique peptides Dimer48B],MATCH(Sig_Proteins[[#This Row],[ORF number Mtb]], Protein_Group[ORF number Mtb],0))</f>
        <v>3</v>
      </c>
    </row>
    <row r="52" spans="1:54">
      <c r="A52" s="3"/>
      <c r="B52" s="3"/>
      <c r="C52" s="3" t="s">
        <v>9</v>
      </c>
      <c r="D52" s="3" t="s">
        <v>218</v>
      </c>
      <c r="E52" s="3" t="s">
        <v>219</v>
      </c>
      <c r="F52" s="3" t="s">
        <v>220</v>
      </c>
      <c r="G52" s="3" t="s">
        <v>221</v>
      </c>
      <c r="H52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Rv3836</v>
      </c>
      <c r="I52" s="3" t="str">
        <f>INDEX(Protein_Group[functional category],MATCH(Sig_Proteins[[#This Row],[ORF number Mtb]], Protein_Group[ORF number Mtb],0))</f>
        <v>Conserved hypotheticals</v>
      </c>
      <c r="J52" s="3">
        <f>INDEX(Protein_Group[Mol. weight '[kDa']],MATCH(Sig_Proteins[[#This Row],[ORF number Mtb]], Protein_Group[ORF number Mtb],0))</f>
        <v>12.881</v>
      </c>
      <c r="K52" s="3">
        <f>Sig_Proteins[[#This Row],[2^(DImer 3hr LFQ intensity average)]]/Sig_Proteins[[#This Row],[2^(Control 3hr LFQ intensity average)]]</f>
        <v>0.49725404083826924</v>
      </c>
      <c r="L52" s="3">
        <f>Sig_Proteins[[#This Row],[2^(Control 3hr LFQ intensity average)]]/Sig_Proteins[[#This Row],[2^(DImer 3hr LFQ intensity average)]]</f>
        <v>2.0110444920954356</v>
      </c>
      <c r="M52" s="3">
        <f>Sig_Proteins[[#This Row],[2^(DImer 24hr LFQ intensity average)]]/Sig_Proteins[[#This Row],[2^(Control 24hr LFQ intensity average)]]</f>
        <v>1.9691527124628134</v>
      </c>
      <c r="N52" s="3">
        <f>Sig_Proteins[[#This Row],[2^(Control 24hr LFQ intensity average)]]/Sig_Proteins[[#This Row],[2^(DImer 24hr LFQ intensity average)]]</f>
        <v>0.50783262957259567</v>
      </c>
      <c r="O52" s="3">
        <f>Sig_Proteins[[#This Row],[2^(DImer 48hr LFQ intensity average)]]/Sig_Proteins[[#This Row],[2^(Control 48hr LFQ intensity average)]]</f>
        <v>9.8460154268110749</v>
      </c>
      <c r="P52" s="3">
        <f>Sig_Proteins[[#This Row],[2^(Control 48hr LFQ intensity average)]]/Sig_Proteins[[#This Row],[2^(DImer 48hr LFQ intensity average)]]</f>
        <v>0.10156392780748259</v>
      </c>
      <c r="Q52" s="3">
        <f>INDEX(Protein_Group[LFQ intensity Control3A],MATCH(Sig_Proteins[[#This Row],[ORF number Mtb]], Protein_Group[ORF number Mtb],0))</f>
        <v>20.592949999999998</v>
      </c>
      <c r="R52" s="3">
        <f>INDEX(Protein_Group[LFQ intensity Control3B],MATCH(Sig_Proteins[[#This Row],[ORF number Mtb]], Protein_Group[ORF number Mtb],0))</f>
        <v>21.010110000000001</v>
      </c>
      <c r="S52" s="3">
        <f>(Sig_Proteins[[#This Row],[LFQ intensity Control3A]]+Sig_Proteins[[#This Row],[LFQ intensity Control3B]])/2</f>
        <v>20.80153</v>
      </c>
      <c r="T52" s="3">
        <f>2^Sig_Proteins[[#This Row],[Control 3 hr LFQ intensity average]]</f>
        <v>1827614.0399729516</v>
      </c>
      <c r="U52" s="3">
        <f>INDEX(Protein_Group[LFQ intensity Control24A],MATCH(Sig_Proteins[[#This Row],[ORF number Mtb]], Protein_Group[ORF number Mtb],0))</f>
        <v>20.744350000000001</v>
      </c>
      <c r="V52" s="3">
        <f>INDEX(Protein_Group[LFQ intensity Control24B],MATCH(Sig_Proteins[[#This Row],[ORF number Mtb]], Protein_Group[ORF number Mtb],0))</f>
        <v>18.540569999999999</v>
      </c>
      <c r="W52" s="3">
        <f>(Sig_Proteins[[#This Row],[LFQ intensity Control24A]]+Sig_Proteins[[#This Row],[LFQ intensity Control24B]])/2</f>
        <v>19.64246</v>
      </c>
      <c r="X52" s="3">
        <f>2^Sig_Proteins[[#This Row],[Control 24 hr LFQ intensity average]]</f>
        <v>818407.59040217078</v>
      </c>
      <c r="Y52" s="3">
        <f>INDEX(Protein_Group[LFQ intensity Control48A],MATCH(Sig_Proteins[[#This Row],[ORF number Mtb]], Protein_Group[ORF number Mtb],0))</f>
        <v>19.367519999999999</v>
      </c>
      <c r="Z52" s="3">
        <f>INDEX(Protein_Group[LFQ intensity Control48B],MATCH(Sig_Proteins[[#This Row],[ORF number Mtb]], Protein_Group[ORF number Mtb],0))</f>
        <v>18.136620000000001</v>
      </c>
      <c r="AA52" s="3">
        <f>(Sig_Proteins[[#This Row],[LFQ intensity Control48A]]+Sig_Proteins[[#This Row],[LFQ intensity Control48B]])/2</f>
        <v>18.75207</v>
      </c>
      <c r="AB52" s="3">
        <f>2^Sig_Proteins[[#This Row],[Control 48 hr LFQ intensity average]]</f>
        <v>441504.92325425026</v>
      </c>
      <c r="AC52" s="3">
        <f>INDEX(Protein_Group[LFQ intensity Dimer3A],MATCH(Sig_Proteins[[#This Row],[ORF number Mtb]], Protein_Group[ORF number Mtb],0))</f>
        <v>21.448440000000002</v>
      </c>
      <c r="AD52" s="3">
        <f>INDEX(Protein_Group[LFQ intensity Dimer3B],MATCH(Sig_Proteins[[#This Row],[ORF number Mtb]], Protein_Group[ORF number Mtb],0))</f>
        <v>18.138729999999999</v>
      </c>
      <c r="AE52" s="3">
        <f>(Sig_Proteins[[#This Row],[LFQ intensity Dimer3A]]+Sig_Proteins[[#This Row],[LFQ intensity Dimer3B]])/2</f>
        <v>19.793585</v>
      </c>
      <c r="AF52" s="3">
        <f>2^Sig_Proteins[[#This Row],[Dimer 3 hr LFQ intensity average]]</f>
        <v>908788.46646930429</v>
      </c>
      <c r="AG52" s="3">
        <f>INDEX(Protein_Group[LFQ intensity Dimer24A],MATCH(Sig_Proteins[[#This Row],[ORF number Mtb]], Protein_Group[ORF number Mtb],0))</f>
        <v>20.53032</v>
      </c>
      <c r="AH52" s="3">
        <f>INDEX(Protein_Group[LFQ intensity Dimer24B],MATCH(Sig_Proteins[[#This Row],[ORF number Mtb]], Protein_Group[ORF number Mtb],0))</f>
        <v>20.70975</v>
      </c>
      <c r="AI52" s="3">
        <f>(Sig_Proteins[[#This Row],[LFQ intensity Dimer24A]]+Sig_Proteins[[#This Row],[LFQ intensity Dimer24B]])/2</f>
        <v>20.620035000000001</v>
      </c>
      <c r="AJ52" s="3">
        <f>2^Sig_Proteins[[#This Row],[Dimer 24 hr LFQ intensity average]]</f>
        <v>1611569.5265405898</v>
      </c>
      <c r="AK52" s="3">
        <f>INDEX(Protein_Group[LFQ intensity Dimer48A],MATCH(Sig_Proteins[[#This Row],[ORF number Mtb]], Protein_Group[ORF number Mtb],0))</f>
        <v>22.427620000000001</v>
      </c>
      <c r="AL52" s="3">
        <f>INDEX(Protein_Group[LFQ intensity Dimer48B],MATCH(Sig_Proteins[[#This Row],[ORF number Mtb]], Protein_Group[ORF number Mtb],0))</f>
        <v>21.675599999999999</v>
      </c>
      <c r="AM52" s="3">
        <f>(Sig_Proteins[[#This Row],[LFQ intensity Dimer48A]]+Sig_Proteins[[#This Row],[LFQ intensity Dimer48B]])/2</f>
        <v>22.05161</v>
      </c>
      <c r="AN52" s="3">
        <f>2^Sig_Proteins[[#This Row],[Dimer 48 hr LFQ intensity average]]</f>
        <v>4347064.2853743881</v>
      </c>
      <c r="AO52" s="3">
        <f>INDEX(Protein_Group[Unique peptides],MATCH(Sig_Proteins[[#This Row],[ORF number Mtb]], Protein_Group[ORF number Mtb],0))</f>
        <v>3</v>
      </c>
      <c r="AP52" s="3">
        <f>INDEX(Protein_Group[Sequence coverage '[%']],MATCH(Sig_Proteins[[#This Row],[ORF number Mtb]], Protein_Group[ORF number Mtb],0))</f>
        <v>60.3</v>
      </c>
      <c r="AQ52" s="3">
        <f>INDEX(Protein_Group[Unique peptides Control3A],MATCH(Sig_Proteins[[#This Row],[ORF number Mtb]], Protein_Group[ORF number Mtb],0))</f>
        <v>2</v>
      </c>
      <c r="AR52" s="3">
        <f>INDEX(Protein_Group[Unique peptides Control3B],MATCH(Sig_Proteins[[#This Row],[ORF number Mtb]], Protein_Group[ORF number Mtb],0))</f>
        <v>3</v>
      </c>
      <c r="AS52" s="3">
        <f>INDEX(Protein_Group[Unique peptides Control24A],MATCH(Sig_Proteins[[#This Row],[ORF number Mtb]], Protein_Group[ORF number Mtb],0))</f>
        <v>2</v>
      </c>
      <c r="AT52" s="3">
        <f>INDEX(Protein_Group[Unique peptides Control24B],MATCH(Sig_Proteins[[#This Row],[ORF number Mtb]], Protein_Group[ORF number Mtb],0))</f>
        <v>0</v>
      </c>
      <c r="AU52" s="3">
        <f>INDEX(Protein_Group[Unique peptides Control48A],MATCH(Sig_Proteins[[#This Row],[ORF number Mtb]], Protein_Group[ORF number Mtb],0))</f>
        <v>1</v>
      </c>
      <c r="AV52" s="3">
        <f>INDEX(Protein_Group[Unique peptides Control48B],MATCH(Sig_Proteins[[#This Row],[ORF number Mtb]], Protein_Group[ORF number Mtb],0))</f>
        <v>1</v>
      </c>
      <c r="AW52" s="3">
        <f>INDEX(Protein_Group[Unique peptides Dimer3A],MATCH(Sig_Proteins[[#This Row],[ORF number Mtb]], Protein_Group[ORF number Mtb],0))</f>
        <v>3</v>
      </c>
      <c r="AX52" s="3">
        <f>INDEX(Protein_Group[Unique peptides Dimer3B],MATCH(Sig_Proteins[[#This Row],[ORF number Mtb]], Protein_Group[ORF number Mtb],0))</f>
        <v>0</v>
      </c>
      <c r="AY52" s="3">
        <f>INDEX(Protein_Group[Unique peptides Dimer24A],MATCH(Sig_Proteins[[#This Row],[ORF number Mtb]], Protein_Group[ORF number Mtb],0))</f>
        <v>3</v>
      </c>
      <c r="AZ52" s="3">
        <f>INDEX(Protein_Group[Unique peptides Dimer24B],MATCH(Sig_Proteins[[#This Row],[ORF number Mtb]], Protein_Group[ORF number Mtb],0))</f>
        <v>0</v>
      </c>
      <c r="BA52" s="3">
        <f>INDEX(Protein_Group[Unique peptides Dimer48A],MATCH(Sig_Proteins[[#This Row],[ORF number Mtb]], Protein_Group[ORF number Mtb],0))</f>
        <v>3</v>
      </c>
      <c r="BB52" s="3">
        <f>INDEX(Protein_Group[Unique peptides Dimer48B],MATCH(Sig_Proteins[[#This Row],[ORF number Mtb]], Protein_Group[ORF number Mtb],0))</f>
        <v>2</v>
      </c>
    </row>
    <row r="53" spans="1:54">
      <c r="A53" s="3"/>
      <c r="B53" s="3"/>
      <c r="C53" s="3" t="s">
        <v>9</v>
      </c>
      <c r="D53" s="3" t="s">
        <v>224</v>
      </c>
      <c r="E53" s="3" t="s">
        <v>225</v>
      </c>
      <c r="F53" s="3" t="s">
        <v>222</v>
      </c>
      <c r="G53" s="3" t="s">
        <v>223</v>
      </c>
      <c r="H53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Rv3221c</v>
      </c>
      <c r="I53" s="3" t="str">
        <f>INDEX(Protein_Group[functional category],MATCH(Sig_Proteins[[#This Row],[ORF number Mtb]], Protein_Group[ORF number Mtb],0))</f>
        <v>lipid metabolism</v>
      </c>
      <c r="J53" s="3">
        <f>INDEX(Protein_Group[Mol. weight '[kDa']],MATCH(Sig_Proteins[[#This Row],[ORF number Mtb]], Protein_Group[ORF number Mtb],0))</f>
        <v>7.3064</v>
      </c>
      <c r="K53" s="3">
        <f>Sig_Proteins[[#This Row],[2^(DImer 3hr LFQ intensity average)]]/Sig_Proteins[[#This Row],[2^(Control 3hr LFQ intensity average)]]</f>
        <v>0.42989016204242153</v>
      </c>
      <c r="L53" s="3">
        <f>Sig_Proteins[[#This Row],[2^(Control 3hr LFQ intensity average)]]/Sig_Proteins[[#This Row],[2^(DImer 3hr LFQ intensity average)]]</f>
        <v>2.3261755869196188</v>
      </c>
      <c r="M53" s="3">
        <f>Sig_Proteins[[#This Row],[2^(DImer 24hr LFQ intensity average)]]/Sig_Proteins[[#This Row],[2^(Control 24hr LFQ intensity average)]]</f>
        <v>0.78099488239482506</v>
      </c>
      <c r="N53" s="3">
        <f>Sig_Proteins[[#This Row],[2^(Control 24hr LFQ intensity average)]]/Sig_Proteins[[#This Row],[2^(DImer 24hr LFQ intensity average)]]</f>
        <v>1.2804181212220274</v>
      </c>
      <c r="O53" s="3">
        <f>Sig_Proteins[[#This Row],[2^(DImer 48hr LFQ intensity average)]]/Sig_Proteins[[#This Row],[2^(Control 48hr LFQ intensity average)]]</f>
        <v>21.987322103834511</v>
      </c>
      <c r="P53" s="3">
        <f>Sig_Proteins[[#This Row],[2^(Control 48hr LFQ intensity average)]]/Sig_Proteins[[#This Row],[2^(DImer 48hr LFQ intensity average)]]</f>
        <v>4.5480754558355402E-2</v>
      </c>
      <c r="Q53" s="3">
        <f>INDEX(Protein_Group[LFQ intensity Control3A],MATCH(Sig_Proteins[[#This Row],[ORF number Mtb]], Protein_Group[ORF number Mtb],0))</f>
        <v>24.921710000000001</v>
      </c>
      <c r="R53" s="3">
        <f>INDEX(Protein_Group[LFQ intensity Control3B],MATCH(Sig_Proteins[[#This Row],[ORF number Mtb]], Protein_Group[ORF number Mtb],0))</f>
        <v>25.77861</v>
      </c>
      <c r="S53" s="3">
        <f>(Sig_Proteins[[#This Row],[LFQ intensity Control3A]]+Sig_Proteins[[#This Row],[LFQ intensity Control3B]])/2</f>
        <v>25.350160000000002</v>
      </c>
      <c r="T53" s="3">
        <f>2^Sig_Proteins[[#This Row],[Control 3 hr LFQ intensity average]]</f>
        <v>42771901.191867709</v>
      </c>
      <c r="U53" s="3">
        <f>INDEX(Protein_Group[LFQ intensity Control24A],MATCH(Sig_Proteins[[#This Row],[ORF number Mtb]], Protein_Group[ORF number Mtb],0))</f>
        <v>25.042020000000001</v>
      </c>
      <c r="V53" s="3">
        <f>INDEX(Protein_Group[LFQ intensity Control24B],MATCH(Sig_Proteins[[#This Row],[ORF number Mtb]], Protein_Group[ORF number Mtb],0))</f>
        <v>20.601140000000001</v>
      </c>
      <c r="W53" s="3">
        <f>(Sig_Proteins[[#This Row],[LFQ intensity Control24A]]+Sig_Proteins[[#This Row],[LFQ intensity Control24B]])/2</f>
        <v>22.821580000000001</v>
      </c>
      <c r="X53" s="3">
        <f>2^Sig_Proteins[[#This Row],[Control 24 hr LFQ intensity average]]</f>
        <v>7412763.227256475</v>
      </c>
      <c r="Y53" s="3">
        <f>INDEX(Protein_Group[LFQ intensity Control48A],MATCH(Sig_Proteins[[#This Row],[ORF number Mtb]], Protein_Group[ORF number Mtb],0))</f>
        <v>22.03631</v>
      </c>
      <c r="Z53" s="3">
        <f>INDEX(Protein_Group[LFQ intensity Control48B],MATCH(Sig_Proteins[[#This Row],[ORF number Mtb]], Protein_Group[ORF number Mtb],0))</f>
        <v>22.564879999999999</v>
      </c>
      <c r="AA53" s="3">
        <f>(Sig_Proteins[[#This Row],[LFQ intensity Control48A]]+Sig_Proteins[[#This Row],[LFQ intensity Control48B]])/2</f>
        <v>22.300595000000001</v>
      </c>
      <c r="AB53" s="3">
        <f>2^Sig_Proteins[[#This Row],[Control 48 hr LFQ intensity average]]</f>
        <v>5165924.0418708213</v>
      </c>
      <c r="AC53" s="3">
        <f>INDEX(Protein_Group[LFQ intensity Dimer3A],MATCH(Sig_Proteins[[#This Row],[ORF number Mtb]], Protein_Group[ORF number Mtb],0))</f>
        <v>25.665600000000001</v>
      </c>
      <c r="AD53" s="3">
        <f>INDEX(Protein_Group[LFQ intensity Dimer3B],MATCH(Sig_Proteins[[#This Row],[ORF number Mtb]], Protein_Group[ORF number Mtb],0))</f>
        <v>22.598800000000001</v>
      </c>
      <c r="AE53" s="3">
        <f>(Sig_Proteins[[#This Row],[LFQ intensity Dimer3A]]+Sig_Proteins[[#This Row],[LFQ intensity Dimer3B]])/2</f>
        <v>24.132200000000001</v>
      </c>
      <c r="AF53" s="3">
        <f>2^Sig_Proteins[[#This Row],[Dimer 3 hr LFQ intensity average]]</f>
        <v>18387219.534234453</v>
      </c>
      <c r="AG53" s="3">
        <f>INDEX(Protein_Group[LFQ intensity Dimer24A],MATCH(Sig_Proteins[[#This Row],[ORF number Mtb]], Protein_Group[ORF number Mtb],0))</f>
        <v>24.025379999999998</v>
      </c>
      <c r="AH53" s="3">
        <f>INDEX(Protein_Group[LFQ intensity Dimer24B],MATCH(Sig_Proteins[[#This Row],[ORF number Mtb]], Protein_Group[ORF number Mtb],0))</f>
        <v>20.90455</v>
      </c>
      <c r="AI53" s="3">
        <f>(Sig_Proteins[[#This Row],[LFQ intensity Dimer24A]]+Sig_Proteins[[#This Row],[LFQ intensity Dimer24B]])/2</f>
        <v>22.464964999999999</v>
      </c>
      <c r="AJ53" s="3">
        <f>2^Sig_Proteins[[#This Row],[Dimer 24 hr LFQ intensity average]]</f>
        <v>5789330.1448918544</v>
      </c>
      <c r="AK53" s="3">
        <f>INDEX(Protein_Group[LFQ intensity Dimer48A],MATCH(Sig_Proteins[[#This Row],[ORF number Mtb]], Protein_Group[ORF number Mtb],0))</f>
        <v>27.179310000000001</v>
      </c>
      <c r="AL53" s="3">
        <f>INDEX(Protein_Group[LFQ intensity Dimer48B],MATCH(Sig_Proteins[[#This Row],[ORF number Mtb]], Protein_Group[ORF number Mtb],0))</f>
        <v>26.339079999999999</v>
      </c>
      <c r="AM53" s="3">
        <f>(Sig_Proteins[[#This Row],[LFQ intensity Dimer48A]]+Sig_Proteins[[#This Row],[LFQ intensity Dimer48B]])/2</f>
        <v>26.759194999999998</v>
      </c>
      <c r="AN53" s="3">
        <f>2^Sig_Proteins[[#This Row],[Dimer 48 hr LFQ intensity average]]</f>
        <v>113584835.87255643</v>
      </c>
      <c r="AO53" s="3">
        <f>INDEX(Protein_Group[Unique peptides],MATCH(Sig_Proteins[[#This Row],[ORF number Mtb]], Protein_Group[ORF number Mtb],0))</f>
        <v>2</v>
      </c>
      <c r="AP53" s="3">
        <f>INDEX(Protein_Group[Sequence coverage '[%']],MATCH(Sig_Proteins[[#This Row],[ORF number Mtb]], Protein_Group[ORF number Mtb],0))</f>
        <v>54.9</v>
      </c>
      <c r="AQ53" s="3">
        <f>INDEX(Protein_Group[Unique peptides Control3A],MATCH(Sig_Proteins[[#This Row],[ORF number Mtb]], Protein_Group[ORF number Mtb],0))</f>
        <v>1</v>
      </c>
      <c r="AR53" s="3">
        <f>INDEX(Protein_Group[Unique peptides Control3B],MATCH(Sig_Proteins[[#This Row],[ORF number Mtb]], Protein_Group[ORF number Mtb],0))</f>
        <v>1</v>
      </c>
      <c r="AS53" s="3">
        <f>INDEX(Protein_Group[Unique peptides Control24A],MATCH(Sig_Proteins[[#This Row],[ORF number Mtb]], Protein_Group[ORF number Mtb],0))</f>
        <v>1</v>
      </c>
      <c r="AT53" s="3">
        <f>INDEX(Protein_Group[Unique peptides Control24B],MATCH(Sig_Proteins[[#This Row],[ORF number Mtb]], Protein_Group[ORF number Mtb],0))</f>
        <v>1</v>
      </c>
      <c r="AU53" s="3">
        <f>INDEX(Protein_Group[Unique peptides Control48A],MATCH(Sig_Proteins[[#This Row],[ORF number Mtb]], Protein_Group[ORF number Mtb],0))</f>
        <v>1</v>
      </c>
      <c r="AV53" s="3">
        <f>INDEX(Protein_Group[Unique peptides Control48B],MATCH(Sig_Proteins[[#This Row],[ORF number Mtb]], Protein_Group[ORF number Mtb],0))</f>
        <v>1</v>
      </c>
      <c r="AW53" s="3">
        <f>INDEX(Protein_Group[Unique peptides Dimer3A],MATCH(Sig_Proteins[[#This Row],[ORF number Mtb]], Protein_Group[ORF number Mtb],0))</f>
        <v>1</v>
      </c>
      <c r="AX53" s="3">
        <f>INDEX(Protein_Group[Unique peptides Dimer3B],MATCH(Sig_Proteins[[#This Row],[ORF number Mtb]], Protein_Group[ORF number Mtb],0))</f>
        <v>1</v>
      </c>
      <c r="AY53" s="3">
        <f>INDEX(Protein_Group[Unique peptides Dimer24A],MATCH(Sig_Proteins[[#This Row],[ORF number Mtb]], Protein_Group[ORF number Mtb],0))</f>
        <v>1</v>
      </c>
      <c r="AZ53" s="3">
        <f>INDEX(Protein_Group[Unique peptides Dimer24B],MATCH(Sig_Proteins[[#This Row],[ORF number Mtb]], Protein_Group[ORF number Mtb],0))</f>
        <v>1</v>
      </c>
      <c r="BA53" s="3">
        <f>INDEX(Protein_Group[Unique peptides Dimer48A],MATCH(Sig_Proteins[[#This Row],[ORF number Mtb]], Protein_Group[ORF number Mtb],0))</f>
        <v>1</v>
      </c>
      <c r="BB53" s="3">
        <f>INDEX(Protein_Group[Unique peptides Dimer48B],MATCH(Sig_Proteins[[#This Row],[ORF number Mtb]], Protein_Group[ORF number Mtb],0))</f>
        <v>2</v>
      </c>
    </row>
    <row r="54" spans="1:54">
      <c r="A54" s="3"/>
      <c r="B54" s="3"/>
      <c r="C54" s="3" t="s">
        <v>9</v>
      </c>
      <c r="D54" s="3" t="s">
        <v>227</v>
      </c>
      <c r="E54" s="3" t="s">
        <v>226</v>
      </c>
      <c r="F54" s="3" t="s">
        <v>228</v>
      </c>
      <c r="G54" s="3" t="s">
        <v>229</v>
      </c>
      <c r="H54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Rv0875c</v>
      </c>
      <c r="I54" s="3" t="str">
        <f>INDEX(Protein_Group[functional category],MATCH(Sig_Proteins[[#This Row],[ORF number Mtb]], Protein_Group[ORF number Mtb],0))</f>
        <v>cell wall and cell processes</v>
      </c>
      <c r="J54" s="3">
        <f>INDEX(Protein_Group[Mol. weight '[kDa']],MATCH(Sig_Proteins[[#This Row],[ORF number Mtb]], Protein_Group[ORF number Mtb],0))</f>
        <v>17.832000000000001</v>
      </c>
      <c r="K54" s="3">
        <f>Sig_Proteins[[#This Row],[2^(DImer 3hr LFQ intensity average)]]/Sig_Proteins[[#This Row],[2^(Control 3hr LFQ intensity average)]]</f>
        <v>0.20100941751930188</v>
      </c>
      <c r="L54" s="3">
        <f>Sig_Proteins[[#This Row],[2^(Control 3hr LFQ intensity average)]]/Sig_Proteins[[#This Row],[2^(DImer 3hr LFQ intensity average)]]</f>
        <v>4.9748912878869236</v>
      </c>
      <c r="M54" s="3">
        <f>Sig_Proteins[[#This Row],[2^(DImer 24hr LFQ intensity average)]]/Sig_Proteins[[#This Row],[2^(Control 24hr LFQ intensity average)]]</f>
        <v>0.45526548698484948</v>
      </c>
      <c r="N54" s="3">
        <f>Sig_Proteins[[#This Row],[2^(Control 24hr LFQ intensity average)]]/Sig_Proteins[[#This Row],[2^(DImer 24hr LFQ intensity average)]]</f>
        <v>2.1965205546830271</v>
      </c>
      <c r="O54" s="3">
        <f>Sig_Proteins[[#This Row],[2^(DImer 48hr LFQ intensity average)]]/Sig_Proteins[[#This Row],[2^(Control 48hr LFQ intensity average)]]</f>
        <v>15.030853215442834</v>
      </c>
      <c r="P54" s="3">
        <f>Sig_Proteins[[#This Row],[2^(Control 48hr LFQ intensity average)]]/Sig_Proteins[[#This Row],[2^(DImer 48hr LFQ intensity average)]]</f>
        <v>6.6529822736382721E-2</v>
      </c>
      <c r="Q54" s="3">
        <f>INDEX(Protein_Group[LFQ intensity Control3A],MATCH(Sig_Proteins[[#This Row],[ORF number Mtb]], Protein_Group[ORF number Mtb],0))</f>
        <v>23.554379999999998</v>
      </c>
      <c r="R54" s="3">
        <f>INDEX(Protein_Group[LFQ intensity Control3B],MATCH(Sig_Proteins[[#This Row],[ORF number Mtb]], Protein_Group[ORF number Mtb],0))</f>
        <v>19.65476</v>
      </c>
      <c r="S54" s="3">
        <f>(Sig_Proteins[[#This Row],[LFQ intensity Control3A]]+Sig_Proteins[[#This Row],[LFQ intensity Control3B]])/2</f>
        <v>21.604569999999999</v>
      </c>
      <c r="T54" s="3">
        <f>2^Sig_Proteins[[#This Row],[Control 3 hr LFQ intensity average]]</f>
        <v>3188773.0683676992</v>
      </c>
      <c r="U54" s="3">
        <f>INDEX(Protein_Group[LFQ intensity Control24A],MATCH(Sig_Proteins[[#This Row],[ORF number Mtb]], Protein_Group[ORF number Mtb],0))</f>
        <v>22.809080000000002</v>
      </c>
      <c r="V54" s="3">
        <f>INDEX(Protein_Group[LFQ intensity Control24B],MATCH(Sig_Proteins[[#This Row],[ORF number Mtb]], Protein_Group[ORF number Mtb],0))</f>
        <v>21.855630000000001</v>
      </c>
      <c r="W54" s="3">
        <f>(Sig_Proteins[[#This Row],[LFQ intensity Control24A]]+Sig_Proteins[[#This Row],[LFQ intensity Control24B]])/2</f>
        <v>22.332355</v>
      </c>
      <c r="X54" s="3">
        <f>2^Sig_Proteins[[#This Row],[Control 24 hr LFQ intensity average]]</f>
        <v>5280909.5468810275</v>
      </c>
      <c r="Y54" s="3">
        <f>INDEX(Protein_Group[LFQ intensity Control48A],MATCH(Sig_Proteins[[#This Row],[ORF number Mtb]], Protein_Group[ORF number Mtb],0))</f>
        <v>18.21716</v>
      </c>
      <c r="Z54" s="3">
        <f>INDEX(Protein_Group[LFQ intensity Control48B],MATCH(Sig_Proteins[[#This Row],[ORF number Mtb]], Protein_Group[ORF number Mtb],0))</f>
        <v>18.229310000000002</v>
      </c>
      <c r="AA54" s="3">
        <f>(Sig_Proteins[[#This Row],[LFQ intensity Control48A]]+Sig_Proteins[[#This Row],[LFQ intensity Control48B]])/2</f>
        <v>18.223235000000003</v>
      </c>
      <c r="AB54" s="3">
        <f>2^Sig_Proteins[[#This Row],[Control 48 hr LFQ intensity average]]</f>
        <v>306013.3357696046</v>
      </c>
      <c r="AC54" s="3">
        <f>INDEX(Protein_Group[LFQ intensity Dimer3A],MATCH(Sig_Proteins[[#This Row],[ORF number Mtb]], Protein_Group[ORF number Mtb],0))</f>
        <v>19.82619</v>
      </c>
      <c r="AD54" s="3">
        <f>INDEX(Protein_Group[LFQ intensity Dimer3B],MATCH(Sig_Proteins[[#This Row],[ORF number Mtb]], Protein_Group[ORF number Mtb],0))</f>
        <v>18.753620000000002</v>
      </c>
      <c r="AE54" s="3">
        <f>(Sig_Proteins[[#This Row],[LFQ intensity Dimer3A]]+Sig_Proteins[[#This Row],[LFQ intensity Dimer3B]])/2</f>
        <v>19.289905000000001</v>
      </c>
      <c r="AF54" s="3">
        <f>2^Sig_Proteins[[#This Row],[Dimer 3 hr LFQ intensity average]]</f>
        <v>640973.41707382817</v>
      </c>
      <c r="AG54" s="3">
        <f>INDEX(Protein_Group[LFQ intensity Dimer24A],MATCH(Sig_Proteins[[#This Row],[ORF number Mtb]], Protein_Group[ORF number Mtb],0))</f>
        <v>22.90652</v>
      </c>
      <c r="AH54" s="3">
        <f>INDEX(Protein_Group[LFQ intensity Dimer24B],MATCH(Sig_Proteins[[#This Row],[ORF number Mtb]], Protein_Group[ORF number Mtb],0))</f>
        <v>19.487749999999998</v>
      </c>
      <c r="AI54" s="3">
        <f>(Sig_Proteins[[#This Row],[LFQ intensity Dimer24A]]+Sig_Proteins[[#This Row],[LFQ intensity Dimer24B]])/2</f>
        <v>21.197134999999999</v>
      </c>
      <c r="AJ54" s="3">
        <f>2^Sig_Proteins[[#This Row],[Dimer 24 hr LFQ intensity average]]</f>
        <v>2404215.8565837317</v>
      </c>
      <c r="AK54" s="3">
        <f>INDEX(Protein_Group[LFQ intensity Dimer48A],MATCH(Sig_Proteins[[#This Row],[ORF number Mtb]], Protein_Group[ORF number Mtb],0))</f>
        <v>21.85624</v>
      </c>
      <c r="AL54" s="3">
        <f>INDEX(Protein_Group[LFQ intensity Dimer48B],MATCH(Sig_Proteins[[#This Row],[ORF number Mtb]], Protein_Group[ORF number Mtb],0))</f>
        <v>22.409939999999999</v>
      </c>
      <c r="AM54" s="3">
        <f>(Sig_Proteins[[#This Row],[LFQ intensity Dimer48A]]+Sig_Proteins[[#This Row],[LFQ intensity Dimer48B]])/2</f>
        <v>22.133089999999999</v>
      </c>
      <c r="AN54" s="3">
        <f>2^Sig_Proteins[[#This Row],[Dimer 48 hr LFQ intensity average]]</f>
        <v>4599641.531920949</v>
      </c>
      <c r="AO54" s="3">
        <f>INDEX(Protein_Group[Unique peptides],MATCH(Sig_Proteins[[#This Row],[ORF number Mtb]], Protein_Group[ORF number Mtb],0))</f>
        <v>4</v>
      </c>
      <c r="AP54" s="3">
        <f>INDEX(Protein_Group[Sequence coverage '[%']],MATCH(Sig_Proteins[[#This Row],[ORF number Mtb]], Protein_Group[ORF number Mtb],0))</f>
        <v>42.6</v>
      </c>
      <c r="AQ54" s="3">
        <f>INDEX(Protein_Group[Unique peptides Control3A],MATCH(Sig_Proteins[[#This Row],[ORF number Mtb]], Protein_Group[ORF number Mtb],0))</f>
        <v>1</v>
      </c>
      <c r="AR54" s="3">
        <f>INDEX(Protein_Group[Unique peptides Control3B],MATCH(Sig_Proteins[[#This Row],[ORF number Mtb]], Protein_Group[ORF number Mtb],0))</f>
        <v>1</v>
      </c>
      <c r="AS54" s="3">
        <f>INDEX(Protein_Group[Unique peptides Control24A],MATCH(Sig_Proteins[[#This Row],[ORF number Mtb]], Protein_Group[ORF number Mtb],0))</f>
        <v>1</v>
      </c>
      <c r="AT54" s="3">
        <f>INDEX(Protein_Group[Unique peptides Control24B],MATCH(Sig_Proteins[[#This Row],[ORF number Mtb]], Protein_Group[ORF number Mtb],0))</f>
        <v>2</v>
      </c>
      <c r="AU54" s="3">
        <f>INDEX(Protein_Group[Unique peptides Control48A],MATCH(Sig_Proteins[[#This Row],[ORF number Mtb]], Protein_Group[ORF number Mtb],0))</f>
        <v>1</v>
      </c>
      <c r="AV54" s="3">
        <f>INDEX(Protein_Group[Unique peptides Control48B],MATCH(Sig_Proteins[[#This Row],[ORF number Mtb]], Protein_Group[ORF number Mtb],0))</f>
        <v>1</v>
      </c>
      <c r="AW54" s="3">
        <f>INDEX(Protein_Group[Unique peptides Dimer3A],MATCH(Sig_Proteins[[#This Row],[ORF number Mtb]], Protein_Group[ORF number Mtb],0))</f>
        <v>1</v>
      </c>
      <c r="AX54" s="3">
        <f>INDEX(Protein_Group[Unique peptides Dimer3B],MATCH(Sig_Proteins[[#This Row],[ORF number Mtb]], Protein_Group[ORF number Mtb],0))</f>
        <v>0</v>
      </c>
      <c r="AY54" s="3">
        <f>INDEX(Protein_Group[Unique peptides Dimer24A],MATCH(Sig_Proteins[[#This Row],[ORF number Mtb]], Protein_Group[ORF number Mtb],0))</f>
        <v>1</v>
      </c>
      <c r="AZ54" s="3">
        <f>INDEX(Protein_Group[Unique peptides Dimer24B],MATCH(Sig_Proteins[[#This Row],[ORF number Mtb]], Protein_Group[ORF number Mtb],0))</f>
        <v>1</v>
      </c>
      <c r="BA54" s="3">
        <f>INDEX(Protein_Group[Unique peptides Dimer48A],MATCH(Sig_Proteins[[#This Row],[ORF number Mtb]], Protein_Group[ORF number Mtb],0))</f>
        <v>4</v>
      </c>
      <c r="BB54" s="3">
        <f>INDEX(Protein_Group[Unique peptides Dimer48B],MATCH(Sig_Proteins[[#This Row],[ORF number Mtb]], Protein_Group[ORF number Mtb],0))</f>
        <v>2</v>
      </c>
    </row>
    <row r="55" spans="1:54">
      <c r="A55" s="3"/>
      <c r="B55" s="3"/>
      <c r="C55" s="3" t="s">
        <v>9</v>
      </c>
      <c r="D55" s="3" t="s">
        <v>232</v>
      </c>
      <c r="E55" s="3" t="s">
        <v>233</v>
      </c>
      <c r="F55" s="3" t="s">
        <v>230</v>
      </c>
      <c r="G55" s="3" t="s">
        <v>231</v>
      </c>
      <c r="H55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Rv1056</v>
      </c>
      <c r="I55" s="3" t="str">
        <f>INDEX(Protein_Group[functional category],MATCH(Sig_Proteins[[#This Row],[ORF number Mtb]], Protein_Group[ORF number Mtb],0))</f>
        <v>Conserved hypotheticals</v>
      </c>
      <c r="J55" s="3">
        <f>INDEX(Protein_Group[Mol. weight '[kDa']],MATCH(Sig_Proteins[[#This Row],[ORF number Mtb]], Protein_Group[ORF number Mtb],0))</f>
        <v>28.945</v>
      </c>
      <c r="K55" s="3">
        <f>Sig_Proteins[[#This Row],[2^(DImer 3hr LFQ intensity average)]]/Sig_Proteins[[#This Row],[2^(Control 3hr LFQ intensity average)]]</f>
        <v>0.59775243209405271</v>
      </c>
      <c r="L55" s="3">
        <f>Sig_Proteins[[#This Row],[2^(Control 3hr LFQ intensity average)]]/Sig_Proteins[[#This Row],[2^(DImer 3hr LFQ intensity average)]]</f>
        <v>1.6729333856439352</v>
      </c>
      <c r="M55" s="3">
        <f>Sig_Proteins[[#This Row],[2^(DImer 24hr LFQ intensity average)]]/Sig_Proteins[[#This Row],[2^(Control 24hr LFQ intensity average)]]</f>
        <v>0.85979522307162093</v>
      </c>
      <c r="N55" s="3">
        <f>Sig_Proteins[[#This Row],[2^(Control 24hr LFQ intensity average)]]/Sig_Proteins[[#This Row],[2^(DImer 24hr LFQ intensity average)]]</f>
        <v>1.163067638858817</v>
      </c>
      <c r="O55" s="3">
        <f>Sig_Proteins[[#This Row],[2^(DImer 48hr LFQ intensity average)]]/Sig_Proteins[[#This Row],[2^(Control 48hr LFQ intensity average)]]</f>
        <v>10.181300856177309</v>
      </c>
      <c r="P55" s="3">
        <f>Sig_Proteins[[#This Row],[2^(Control 48hr LFQ intensity average)]]/Sig_Proteins[[#This Row],[2^(DImer 48hr LFQ intensity average)]]</f>
        <v>9.8219276114728415E-2</v>
      </c>
      <c r="Q55" s="3">
        <f>INDEX(Protein_Group[LFQ intensity Control3A],MATCH(Sig_Proteins[[#This Row],[ORF number Mtb]], Protein_Group[ORF number Mtb],0))</f>
        <v>24.805869999999999</v>
      </c>
      <c r="R55" s="3">
        <f>INDEX(Protein_Group[LFQ intensity Control3B],MATCH(Sig_Proteins[[#This Row],[ORF number Mtb]], Protein_Group[ORF number Mtb],0))</f>
        <v>24.50882</v>
      </c>
      <c r="S55" s="3">
        <f>(Sig_Proteins[[#This Row],[LFQ intensity Control3A]]+Sig_Proteins[[#This Row],[LFQ intensity Control3B]])/2</f>
        <v>24.657344999999999</v>
      </c>
      <c r="T55" s="3">
        <f>2^Sig_Proteins[[#This Row],[Control 3 hr LFQ intensity average]]</f>
        <v>26460646.960010033</v>
      </c>
      <c r="U55" s="3">
        <f>INDEX(Protein_Group[LFQ intensity Control24A],MATCH(Sig_Proteins[[#This Row],[ORF number Mtb]], Protein_Group[ORF number Mtb],0))</f>
        <v>24.60885</v>
      </c>
      <c r="V55" s="3">
        <f>INDEX(Protein_Group[LFQ intensity Control24B],MATCH(Sig_Proteins[[#This Row],[ORF number Mtb]], Protein_Group[ORF number Mtb],0))</f>
        <v>24.937190000000001</v>
      </c>
      <c r="W55" s="3">
        <f>(Sig_Proteins[[#This Row],[LFQ intensity Control24A]]+Sig_Proteins[[#This Row],[LFQ intensity Control24B]])/2</f>
        <v>24.773020000000002</v>
      </c>
      <c r="X55" s="3">
        <f>2^Sig_Proteins[[#This Row],[Control 24 hr LFQ intensity average]]</f>
        <v>28669630.993545119</v>
      </c>
      <c r="Y55" s="3">
        <f>INDEX(Protein_Group[LFQ intensity Control48A],MATCH(Sig_Proteins[[#This Row],[ORF number Mtb]], Protein_Group[ORF number Mtb],0))</f>
        <v>20.405719999999999</v>
      </c>
      <c r="Z55" s="3">
        <f>INDEX(Protein_Group[LFQ intensity Control48B],MATCH(Sig_Proteins[[#This Row],[ORF number Mtb]], Protein_Group[ORF number Mtb],0))</f>
        <v>21.199760000000001</v>
      </c>
      <c r="AA55" s="3">
        <f>(Sig_Proteins[[#This Row],[LFQ intensity Control48A]]+Sig_Proteins[[#This Row],[LFQ intensity Control48B]])/2</f>
        <v>20.80274</v>
      </c>
      <c r="AB55" s="3">
        <f>2^Sig_Proteins[[#This Row],[Control 48 hr LFQ intensity average]]</f>
        <v>1829147.5176310602</v>
      </c>
      <c r="AC55" s="3">
        <f>INDEX(Protein_Group[LFQ intensity Dimer3A],MATCH(Sig_Proteins[[#This Row],[ORF number Mtb]], Protein_Group[ORF number Mtb],0))</f>
        <v>23.137930000000001</v>
      </c>
      <c r="AD55" s="3">
        <f>INDEX(Protein_Group[LFQ intensity Dimer3B],MATCH(Sig_Proteins[[#This Row],[ORF number Mtb]], Protein_Group[ORF number Mtb],0))</f>
        <v>24.692</v>
      </c>
      <c r="AE55" s="3">
        <f>(Sig_Proteins[[#This Row],[LFQ intensity Dimer3A]]+Sig_Proteins[[#This Row],[LFQ intensity Dimer3B]])/2</f>
        <v>23.914965000000002</v>
      </c>
      <c r="AF55" s="3">
        <f>2^Sig_Proteins[[#This Row],[Dimer 3 hr LFQ intensity average]]</f>
        <v>15816916.075128099</v>
      </c>
      <c r="AG55" s="3">
        <f>INDEX(Protein_Group[LFQ intensity Dimer24A],MATCH(Sig_Proteins[[#This Row],[ORF number Mtb]], Protein_Group[ORF number Mtb],0))</f>
        <v>24.190460000000002</v>
      </c>
      <c r="AH55" s="3">
        <f>INDEX(Protein_Group[LFQ intensity Dimer24B],MATCH(Sig_Proteins[[#This Row],[ORF number Mtb]], Protein_Group[ORF number Mtb],0))</f>
        <v>24.919709999999998</v>
      </c>
      <c r="AI55" s="3">
        <f>(Sig_Proteins[[#This Row],[LFQ intensity Dimer24A]]+Sig_Proteins[[#This Row],[LFQ intensity Dimer24B]])/2</f>
        <v>24.555084999999998</v>
      </c>
      <c r="AJ55" s="3">
        <f>2^Sig_Proteins[[#This Row],[Dimer 24 hr LFQ intensity average]]</f>
        <v>24650011.775476184</v>
      </c>
      <c r="AK55" s="3">
        <f>INDEX(Protein_Group[LFQ intensity Dimer48A],MATCH(Sig_Proteins[[#This Row],[ORF number Mtb]], Protein_Group[ORF number Mtb],0))</f>
        <v>23.93966</v>
      </c>
      <c r="AL55" s="3">
        <f>INDEX(Protein_Group[LFQ intensity Dimer48B],MATCH(Sig_Proteins[[#This Row],[ORF number Mtb]], Protein_Group[ORF number Mtb],0))</f>
        <v>24.361519999999999</v>
      </c>
      <c r="AM55" s="3">
        <f>(Sig_Proteins[[#This Row],[LFQ intensity Dimer48A]]+Sig_Proteins[[#This Row],[LFQ intensity Dimer48B]])/2</f>
        <v>24.150590000000001</v>
      </c>
      <c r="AN55" s="3">
        <f>2^Sig_Proteins[[#This Row],[Dimer 48 hr LFQ intensity average]]</f>
        <v>18623101.187331714</v>
      </c>
      <c r="AO55" s="3">
        <f>INDEX(Protein_Group[Unique peptides],MATCH(Sig_Proteins[[#This Row],[ORF number Mtb]], Protein_Group[ORF number Mtb],0))</f>
        <v>7</v>
      </c>
      <c r="AP55" s="3">
        <f>INDEX(Protein_Group[Sequence coverage '[%']],MATCH(Sig_Proteins[[#This Row],[ORF number Mtb]], Protein_Group[ORF number Mtb],0))</f>
        <v>47.2</v>
      </c>
      <c r="AQ55" s="3">
        <f>INDEX(Protein_Group[Unique peptides Control3A],MATCH(Sig_Proteins[[#This Row],[ORF number Mtb]], Protein_Group[ORF number Mtb],0))</f>
        <v>4</v>
      </c>
      <c r="AR55" s="3">
        <f>INDEX(Protein_Group[Unique peptides Control3B],MATCH(Sig_Proteins[[#This Row],[ORF number Mtb]], Protein_Group[ORF number Mtb],0))</f>
        <v>2</v>
      </c>
      <c r="AS55" s="3">
        <f>INDEX(Protein_Group[Unique peptides Control24A],MATCH(Sig_Proteins[[#This Row],[ORF number Mtb]], Protein_Group[ORF number Mtb],0))</f>
        <v>5</v>
      </c>
      <c r="AT55" s="3">
        <f>INDEX(Protein_Group[Unique peptides Control24B],MATCH(Sig_Proteins[[#This Row],[ORF number Mtb]], Protein_Group[ORF number Mtb],0))</f>
        <v>4</v>
      </c>
      <c r="AU55" s="3">
        <f>INDEX(Protein_Group[Unique peptides Control48A],MATCH(Sig_Proteins[[#This Row],[ORF number Mtb]], Protein_Group[ORF number Mtb],0))</f>
        <v>5</v>
      </c>
      <c r="AV55" s="3">
        <f>INDEX(Protein_Group[Unique peptides Control48B],MATCH(Sig_Proteins[[#This Row],[ORF number Mtb]], Protein_Group[ORF number Mtb],0))</f>
        <v>2</v>
      </c>
      <c r="AW55" s="3">
        <f>INDEX(Protein_Group[Unique peptides Dimer3A],MATCH(Sig_Proteins[[#This Row],[ORF number Mtb]], Protein_Group[ORF number Mtb],0))</f>
        <v>2</v>
      </c>
      <c r="AX55" s="3">
        <f>INDEX(Protein_Group[Unique peptides Dimer3B],MATCH(Sig_Proteins[[#This Row],[ORF number Mtb]], Protein_Group[ORF number Mtb],0))</f>
        <v>3</v>
      </c>
      <c r="AY55" s="3">
        <f>INDEX(Protein_Group[Unique peptides Dimer24A],MATCH(Sig_Proteins[[#This Row],[ORF number Mtb]], Protein_Group[ORF number Mtb],0))</f>
        <v>5</v>
      </c>
      <c r="AZ55" s="3">
        <f>INDEX(Protein_Group[Unique peptides Dimer24B],MATCH(Sig_Proteins[[#This Row],[ORF number Mtb]], Protein_Group[ORF number Mtb],0))</f>
        <v>4</v>
      </c>
      <c r="BA55" s="3">
        <f>INDEX(Protein_Group[Unique peptides Dimer48A],MATCH(Sig_Proteins[[#This Row],[ORF number Mtb]], Protein_Group[ORF number Mtb],0))</f>
        <v>6</v>
      </c>
      <c r="BB55" s="3">
        <f>INDEX(Protein_Group[Unique peptides Dimer48B],MATCH(Sig_Proteins[[#This Row],[ORF number Mtb]], Protein_Group[ORF number Mtb],0))</f>
        <v>5</v>
      </c>
    </row>
    <row r="56" spans="1:54">
      <c r="A56" s="3"/>
      <c r="B56" s="3"/>
      <c r="C56" s="3" t="s">
        <v>9</v>
      </c>
      <c r="D56" s="3" t="s">
        <v>237</v>
      </c>
      <c r="E56" s="3" t="s">
        <v>236</v>
      </c>
      <c r="F56" s="3" t="s">
        <v>235</v>
      </c>
      <c r="G56" s="3" t="s">
        <v>234</v>
      </c>
      <c r="H56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Rv0676c</v>
      </c>
      <c r="I56" s="3" t="str">
        <f>INDEX(Protein_Group[functional category],MATCH(Sig_Proteins[[#This Row],[ORF number Mtb]], Protein_Group[ORF number Mtb],0))</f>
        <v>cell wall and cell processes</v>
      </c>
      <c r="J56" s="3">
        <f>INDEX(Protein_Group[Mol. weight '[kDa']],MATCH(Sig_Proteins[[#This Row],[ORF number Mtb]], Protein_Group[ORF number Mtb],0))</f>
        <v>104.78</v>
      </c>
      <c r="K56" s="3">
        <f>Sig_Proteins[[#This Row],[2^(DImer 3hr LFQ intensity average)]]/Sig_Proteins[[#This Row],[2^(Control 3hr LFQ intensity average)]]</f>
        <v>0.80658864443211709</v>
      </c>
      <c r="L56" s="3">
        <f>Sig_Proteins[[#This Row],[2^(Control 3hr LFQ intensity average)]]/Sig_Proteins[[#This Row],[2^(DImer 3hr LFQ intensity average)]]</f>
        <v>1.2397893361169934</v>
      </c>
      <c r="M56" s="3">
        <f>Sig_Proteins[[#This Row],[2^(DImer 24hr LFQ intensity average)]]/Sig_Proteins[[#This Row],[2^(Control 24hr LFQ intensity average)]]</f>
        <v>1.2813015064338169</v>
      </c>
      <c r="N56" s="3">
        <f>Sig_Proteins[[#This Row],[2^(Control 24hr LFQ intensity average)]]/Sig_Proteins[[#This Row],[2^(DImer 24hr LFQ intensity average)]]</f>
        <v>0.7804564304175764</v>
      </c>
      <c r="O56" s="3">
        <f>Sig_Proteins[[#This Row],[2^(DImer 48hr LFQ intensity average)]]/Sig_Proteins[[#This Row],[2^(Control 48hr LFQ intensity average)]]</f>
        <v>14.907795202305785</v>
      </c>
      <c r="P56" s="3">
        <f>Sig_Proteins[[#This Row],[2^(Control 48hr LFQ intensity average)]]/Sig_Proteins[[#This Row],[2^(DImer 48hr LFQ intensity average)]]</f>
        <v>6.7079000377287867E-2</v>
      </c>
      <c r="Q56" s="3">
        <f>INDEX(Protein_Group[LFQ intensity Control3A],MATCH(Sig_Proteins[[#This Row],[ORF number Mtb]], Protein_Group[ORF number Mtb],0))</f>
        <v>20.558430000000001</v>
      </c>
      <c r="R56" s="3">
        <f>INDEX(Protein_Group[LFQ intensity Control3B],MATCH(Sig_Proteins[[#This Row],[ORF number Mtb]], Protein_Group[ORF number Mtb],0))</f>
        <v>20.097899999999999</v>
      </c>
      <c r="S56" s="3">
        <f>(Sig_Proteins[[#This Row],[LFQ intensity Control3A]]+Sig_Proteins[[#This Row],[LFQ intensity Control3B]])/2</f>
        <v>20.328164999999998</v>
      </c>
      <c r="T56" s="3">
        <f>2^Sig_Proteins[[#This Row],[Control 3 hr LFQ intensity average]]</f>
        <v>1316398.6304919203</v>
      </c>
      <c r="U56" s="3">
        <f>INDEX(Protein_Group[LFQ intensity Control24A],MATCH(Sig_Proteins[[#This Row],[ORF number Mtb]], Protein_Group[ORF number Mtb],0))</f>
        <v>21.65504</v>
      </c>
      <c r="V56" s="3">
        <f>INDEX(Protein_Group[LFQ intensity Control24B],MATCH(Sig_Proteins[[#This Row],[ORF number Mtb]], Protein_Group[ORF number Mtb],0))</f>
        <v>20.938479999999998</v>
      </c>
      <c r="W56" s="3">
        <f>(Sig_Proteins[[#This Row],[LFQ intensity Control24A]]+Sig_Proteins[[#This Row],[LFQ intensity Control24B]])/2</f>
        <v>21.296759999999999</v>
      </c>
      <c r="X56" s="3">
        <f>2^Sig_Proteins[[#This Row],[Control 24 hr LFQ intensity average]]</f>
        <v>2576105.058777892</v>
      </c>
      <c r="Y56" s="3">
        <f>INDEX(Protein_Group[LFQ intensity Control48A],MATCH(Sig_Proteins[[#This Row],[ORF number Mtb]], Protein_Group[ORF number Mtb],0))</f>
        <v>19.86054</v>
      </c>
      <c r="Z56" s="3">
        <f>INDEX(Protein_Group[LFQ intensity Control48B],MATCH(Sig_Proteins[[#This Row],[ORF number Mtb]], Protein_Group[ORF number Mtb],0))</f>
        <v>20.431039999999999</v>
      </c>
      <c r="AA56" s="3">
        <f>(Sig_Proteins[[#This Row],[LFQ intensity Control48A]]+Sig_Proteins[[#This Row],[LFQ intensity Control48B]])/2</f>
        <v>20.145789999999998</v>
      </c>
      <c r="AB56" s="3">
        <f>2^Sig_Proteins[[#This Row],[Control 48 hr LFQ intensity average]]</f>
        <v>1160077.6942632024</v>
      </c>
      <c r="AC56" s="3">
        <f>INDEX(Protein_Group[LFQ intensity Dimer3A],MATCH(Sig_Proteins[[#This Row],[ORF number Mtb]], Protein_Group[ORF number Mtb],0))</f>
        <v>19.54738</v>
      </c>
      <c r="AD56" s="3">
        <f>INDEX(Protein_Group[LFQ intensity Dimer3B],MATCH(Sig_Proteins[[#This Row],[ORF number Mtb]], Protein_Group[ORF number Mtb],0))</f>
        <v>20.488759999999999</v>
      </c>
      <c r="AE56" s="3">
        <f>(Sig_Proteins[[#This Row],[LFQ intensity Dimer3A]]+Sig_Proteins[[#This Row],[LFQ intensity Dimer3B]])/2</f>
        <v>20.018070000000002</v>
      </c>
      <c r="AF56" s="3">
        <f>2^Sig_Proteins[[#This Row],[Dimer 3 hr LFQ intensity average]]</f>
        <v>1061792.1869007733</v>
      </c>
      <c r="AG56" s="3">
        <f>INDEX(Protein_Group[LFQ intensity Dimer24A],MATCH(Sig_Proteins[[#This Row],[ORF number Mtb]], Protein_Group[ORF number Mtb],0))</f>
        <v>22.67709</v>
      </c>
      <c r="AH56" s="3">
        <f>INDEX(Protein_Group[LFQ intensity Dimer24B],MATCH(Sig_Proteins[[#This Row],[ORF number Mtb]], Protein_Group[ORF number Mtb],0))</f>
        <v>20.63165</v>
      </c>
      <c r="AI56" s="3">
        <f>(Sig_Proteins[[#This Row],[LFQ intensity Dimer24A]]+Sig_Proteins[[#This Row],[LFQ intensity Dimer24B]])/2</f>
        <v>21.65437</v>
      </c>
      <c r="AJ56" s="3">
        <f>2^Sig_Proteins[[#This Row],[Dimer 24 hr LFQ intensity average]]</f>
        <v>3300767.2925438895</v>
      </c>
      <c r="AK56" s="3">
        <f>INDEX(Protein_Group[LFQ intensity Dimer48A],MATCH(Sig_Proteins[[#This Row],[ORF number Mtb]], Protein_Group[ORF number Mtb],0))</f>
        <v>24.656980000000001</v>
      </c>
      <c r="AL56" s="3">
        <f>INDEX(Protein_Group[LFQ intensity Dimer48B],MATCH(Sig_Proteins[[#This Row],[ORF number Mtb]], Protein_Group[ORF number Mtb],0))</f>
        <v>23.430589999999999</v>
      </c>
      <c r="AM56" s="3">
        <f>(Sig_Proteins[[#This Row],[LFQ intensity Dimer48A]]+Sig_Proteins[[#This Row],[LFQ intensity Dimer48B]])/2</f>
        <v>24.043785</v>
      </c>
      <c r="AN56" s="3">
        <f>2^Sig_Proteins[[#This Row],[Dimer 48 hr LFQ intensity average]]</f>
        <v>17294200.684838925</v>
      </c>
      <c r="AO56" s="3">
        <f>INDEX(Protein_Group[Unique peptides],MATCH(Sig_Proteins[[#This Row],[ORF number Mtb]], Protein_Group[ORF number Mtb],0))</f>
        <v>19</v>
      </c>
      <c r="AP56" s="3">
        <f>INDEX(Protein_Group[Sequence coverage '[%']],MATCH(Sig_Proteins[[#This Row],[ORF number Mtb]], Protein_Group[ORF number Mtb],0))</f>
        <v>31</v>
      </c>
      <c r="AQ56" s="3">
        <f>INDEX(Protein_Group[Unique peptides Control3A],MATCH(Sig_Proteins[[#This Row],[ORF number Mtb]], Protein_Group[ORF number Mtb],0))</f>
        <v>1</v>
      </c>
      <c r="AR56" s="3">
        <f>INDEX(Protein_Group[Unique peptides Control3B],MATCH(Sig_Proteins[[#This Row],[ORF number Mtb]], Protein_Group[ORF number Mtb],0))</f>
        <v>1</v>
      </c>
      <c r="AS56" s="3">
        <f>INDEX(Protein_Group[Unique peptides Control24A],MATCH(Sig_Proteins[[#This Row],[ORF number Mtb]], Protein_Group[ORF number Mtb],0))</f>
        <v>3</v>
      </c>
      <c r="AT56" s="3">
        <f>INDEX(Protein_Group[Unique peptides Control24B],MATCH(Sig_Proteins[[#This Row],[ORF number Mtb]], Protein_Group[ORF number Mtb],0))</f>
        <v>6</v>
      </c>
      <c r="AU56" s="3">
        <f>INDEX(Protein_Group[Unique peptides Control48A],MATCH(Sig_Proteins[[#This Row],[ORF number Mtb]], Protein_Group[ORF number Mtb],0))</f>
        <v>6</v>
      </c>
      <c r="AV56" s="3">
        <f>INDEX(Protein_Group[Unique peptides Control48B],MATCH(Sig_Proteins[[#This Row],[ORF number Mtb]], Protein_Group[ORF number Mtb],0))</f>
        <v>5</v>
      </c>
      <c r="AW56" s="3">
        <f>INDEX(Protein_Group[Unique peptides Dimer3A],MATCH(Sig_Proteins[[#This Row],[ORF number Mtb]], Protein_Group[ORF number Mtb],0))</f>
        <v>1</v>
      </c>
      <c r="AX56" s="3">
        <f>INDEX(Protein_Group[Unique peptides Dimer3B],MATCH(Sig_Proteins[[#This Row],[ORF number Mtb]], Protein_Group[ORF number Mtb],0))</f>
        <v>4</v>
      </c>
      <c r="AY56" s="3">
        <f>INDEX(Protein_Group[Unique peptides Dimer24A],MATCH(Sig_Proteins[[#This Row],[ORF number Mtb]], Protein_Group[ORF number Mtb],0))</f>
        <v>6</v>
      </c>
      <c r="AZ56" s="3">
        <f>INDEX(Protein_Group[Unique peptides Dimer24B],MATCH(Sig_Proteins[[#This Row],[ORF number Mtb]], Protein_Group[ORF number Mtb],0))</f>
        <v>3</v>
      </c>
      <c r="BA56" s="3">
        <f>INDEX(Protein_Group[Unique peptides Dimer48A],MATCH(Sig_Proteins[[#This Row],[ORF number Mtb]], Protein_Group[ORF number Mtb],0))</f>
        <v>14</v>
      </c>
      <c r="BB56" s="3">
        <f>INDEX(Protein_Group[Unique peptides Dimer48B],MATCH(Sig_Proteins[[#This Row],[ORF number Mtb]], Protein_Group[ORF number Mtb],0))</f>
        <v>14</v>
      </c>
    </row>
    <row r="57" spans="1:54">
      <c r="A57" s="3"/>
      <c r="B57" s="3"/>
      <c r="C57" s="3" t="s">
        <v>9</v>
      </c>
      <c r="D57" s="3" t="s">
        <v>239</v>
      </c>
      <c r="E57" s="3" t="s">
        <v>238</v>
      </c>
      <c r="F57" s="3" t="s">
        <v>240</v>
      </c>
      <c r="G57" s="3" t="s">
        <v>241</v>
      </c>
      <c r="H57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Rv0542c</v>
      </c>
      <c r="I57" s="3" t="str">
        <f>INDEX(Protein_Group[functional category],MATCH(Sig_Proteins[[#This Row],[ORF number Mtb]], Protein_Group[ORF number Mtb],0))</f>
        <v>intermediary metabolism and respiration</v>
      </c>
      <c r="J57" s="3">
        <f>INDEX(Protein_Group[Mol. weight '[kDa']],MATCH(Sig_Proteins[[#This Row],[ORF number Mtb]], Protein_Group[ORF number Mtb],0))</f>
        <v>37.51</v>
      </c>
      <c r="K57" s="3">
        <f>Sig_Proteins[[#This Row],[2^(DImer 3hr LFQ intensity average)]]/Sig_Proteins[[#This Row],[2^(Control 3hr LFQ intensity average)]]</f>
        <v>0.45538068314235447</v>
      </c>
      <c r="L57" s="3">
        <f>Sig_Proteins[[#This Row],[2^(Control 3hr LFQ intensity average)]]/Sig_Proteins[[#This Row],[2^(DImer 3hr LFQ intensity average)]]</f>
        <v>2.1959649080841546</v>
      </c>
      <c r="M57" s="3">
        <f>Sig_Proteins[[#This Row],[2^(DImer 24hr LFQ intensity average)]]/Sig_Proteins[[#This Row],[2^(Control 24hr LFQ intensity average)]]</f>
        <v>0.70104550597016158</v>
      </c>
      <c r="N57" s="3">
        <f>Sig_Proteins[[#This Row],[2^(Control 24hr LFQ intensity average)]]/Sig_Proteins[[#This Row],[2^(DImer 24hr LFQ intensity average)]]</f>
        <v>1.4264409249954777</v>
      </c>
      <c r="O57" s="3">
        <f>Sig_Proteins[[#This Row],[2^(DImer 48hr LFQ intensity average)]]/Sig_Proteins[[#This Row],[2^(Control 48hr LFQ intensity average)]]</f>
        <v>17.659774303813116</v>
      </c>
      <c r="P57" s="3">
        <f>Sig_Proteins[[#This Row],[2^(Control 48hr LFQ intensity average)]]/Sig_Proteins[[#This Row],[2^(DImer 48hr LFQ intensity average)]]</f>
        <v>5.662586524585872E-2</v>
      </c>
      <c r="Q57" s="3">
        <f>INDEX(Protein_Group[LFQ intensity Control3A],MATCH(Sig_Proteins[[#This Row],[ORF number Mtb]], Protein_Group[ORF number Mtb],0))</f>
        <v>18.819230000000001</v>
      </c>
      <c r="R57" s="3">
        <f>INDEX(Protein_Group[LFQ intensity Control3B],MATCH(Sig_Proteins[[#This Row],[ORF number Mtb]], Protein_Group[ORF number Mtb],0))</f>
        <v>22.088480000000001</v>
      </c>
      <c r="S57" s="3">
        <f>(Sig_Proteins[[#This Row],[LFQ intensity Control3A]]+Sig_Proteins[[#This Row],[LFQ intensity Control3B]])/2</f>
        <v>20.453855000000001</v>
      </c>
      <c r="T57" s="3">
        <f>2^Sig_Proteins[[#This Row],[Control 3 hr LFQ intensity average]]</f>
        <v>1436229.6293609336</v>
      </c>
      <c r="U57" s="3">
        <f>INDEX(Protein_Group[LFQ intensity Control24A],MATCH(Sig_Proteins[[#This Row],[ORF number Mtb]], Protein_Group[ORF number Mtb],0))</f>
        <v>23.388639999999999</v>
      </c>
      <c r="V57" s="3">
        <f>INDEX(Protein_Group[LFQ intensity Control24B],MATCH(Sig_Proteins[[#This Row],[ORF number Mtb]], Protein_Group[ORF number Mtb],0))</f>
        <v>18.728100000000001</v>
      </c>
      <c r="W57" s="3">
        <f>(Sig_Proteins[[#This Row],[LFQ intensity Control24A]]+Sig_Proteins[[#This Row],[LFQ intensity Control24B]])/2</f>
        <v>21.05837</v>
      </c>
      <c r="X57" s="3">
        <f>2^Sig_Proteins[[#This Row],[Control 24 hr LFQ intensity average]]</f>
        <v>2183740.5056384611</v>
      </c>
      <c r="Y57" s="3">
        <f>INDEX(Protein_Group[LFQ intensity Control48A],MATCH(Sig_Proteins[[#This Row],[ORF number Mtb]], Protein_Group[ORF number Mtb],0))</f>
        <v>18.019069999999999</v>
      </c>
      <c r="Z57" s="3">
        <f>INDEX(Protein_Group[LFQ intensity Control48B],MATCH(Sig_Proteins[[#This Row],[ORF number Mtb]], Protein_Group[ORF number Mtb],0))</f>
        <v>19.638739999999999</v>
      </c>
      <c r="AA57" s="3">
        <f>(Sig_Proteins[[#This Row],[LFQ intensity Control48A]]+Sig_Proteins[[#This Row],[LFQ intensity Control48B]])/2</f>
        <v>18.828904999999999</v>
      </c>
      <c r="AB57" s="3">
        <f>2^Sig_Proteins[[#This Row],[Control 48 hr LFQ intensity average]]</f>
        <v>465655.98635630211</v>
      </c>
      <c r="AC57" s="3">
        <f>INDEX(Protein_Group[LFQ intensity Dimer3A],MATCH(Sig_Proteins[[#This Row],[ORF number Mtb]], Protein_Group[ORF number Mtb],0))</f>
        <v>19.920390000000001</v>
      </c>
      <c r="AD57" s="3">
        <f>INDEX(Protein_Group[LFQ intensity Dimer3B],MATCH(Sig_Proteins[[#This Row],[ORF number Mtb]], Protein_Group[ORF number Mtb],0))</f>
        <v>18.717610000000001</v>
      </c>
      <c r="AE57" s="3">
        <f>(Sig_Proteins[[#This Row],[LFQ intensity Dimer3A]]+Sig_Proteins[[#This Row],[LFQ intensity Dimer3B]])/2</f>
        <v>19.319000000000003</v>
      </c>
      <c r="AF57" s="3">
        <f>2^Sig_Proteins[[#This Row],[Dimer 3 hr LFQ intensity average]]</f>
        <v>654031.22976767248</v>
      </c>
      <c r="AG57" s="3">
        <f>INDEX(Protein_Group[LFQ intensity Dimer24A],MATCH(Sig_Proteins[[#This Row],[ORF number Mtb]], Protein_Group[ORF number Mtb],0))</f>
        <v>19.20729</v>
      </c>
      <c r="AH57" s="3">
        <f>INDEX(Protein_Group[LFQ intensity Dimer24B],MATCH(Sig_Proteins[[#This Row],[ORF number Mtb]], Protein_Group[ORF number Mtb],0))</f>
        <v>21.884609999999999</v>
      </c>
      <c r="AI57" s="3">
        <f>(Sig_Proteins[[#This Row],[LFQ intensity Dimer24A]]+Sig_Proteins[[#This Row],[LFQ intensity Dimer24B]])/2</f>
        <v>20.545949999999998</v>
      </c>
      <c r="AJ57" s="3">
        <f>2^Sig_Proteins[[#This Row],[Dimer 24 hr LFQ intensity average]]</f>
        <v>1530901.4676828515</v>
      </c>
      <c r="AK57" s="3">
        <f>INDEX(Protein_Group[LFQ intensity Dimer48A],MATCH(Sig_Proteins[[#This Row],[ORF number Mtb]], Protein_Group[ORF number Mtb],0))</f>
        <v>22.155639999999998</v>
      </c>
      <c r="AL57" s="3">
        <f>INDEX(Protein_Group[LFQ intensity Dimer48B],MATCH(Sig_Proteins[[#This Row],[ORF number Mtb]], Protein_Group[ORF number Mtb],0))</f>
        <v>23.786960000000001</v>
      </c>
      <c r="AM57" s="3">
        <f>(Sig_Proteins[[#This Row],[LFQ intensity Dimer48A]]+Sig_Proteins[[#This Row],[LFQ intensity Dimer48B]])/2</f>
        <v>22.971299999999999</v>
      </c>
      <c r="AN57" s="3">
        <f>2^Sig_Proteins[[#This Row],[Dimer 48 hr LFQ intensity average]]</f>
        <v>8223379.6222717753</v>
      </c>
      <c r="AO57" s="3">
        <f>INDEX(Protein_Group[Unique peptides],MATCH(Sig_Proteins[[#This Row],[ORF number Mtb]], Protein_Group[ORF number Mtb],0))</f>
        <v>3</v>
      </c>
      <c r="AP57" s="3">
        <f>INDEX(Protein_Group[Sequence coverage '[%']],MATCH(Sig_Proteins[[#This Row],[ORF number Mtb]], Protein_Group[ORF number Mtb],0))</f>
        <v>15.4</v>
      </c>
      <c r="AQ57" s="3">
        <f>INDEX(Protein_Group[Unique peptides Control3A],MATCH(Sig_Proteins[[#This Row],[ORF number Mtb]], Protein_Group[ORF number Mtb],0))</f>
        <v>1</v>
      </c>
      <c r="AR57" s="3">
        <f>INDEX(Protein_Group[Unique peptides Control3B],MATCH(Sig_Proteins[[#This Row],[ORF number Mtb]], Protein_Group[ORF number Mtb],0))</f>
        <v>2</v>
      </c>
      <c r="AS57" s="3">
        <f>INDEX(Protein_Group[Unique peptides Control24A],MATCH(Sig_Proteins[[#This Row],[ORF number Mtb]], Protein_Group[ORF number Mtb],0))</f>
        <v>2</v>
      </c>
      <c r="AT57" s="3">
        <f>INDEX(Protein_Group[Unique peptides Control24B],MATCH(Sig_Proteins[[#This Row],[ORF number Mtb]], Protein_Group[ORF number Mtb],0))</f>
        <v>1</v>
      </c>
      <c r="AU57" s="3">
        <f>INDEX(Protein_Group[Unique peptides Control48A],MATCH(Sig_Proteins[[#This Row],[ORF number Mtb]], Protein_Group[ORF number Mtb],0))</f>
        <v>2</v>
      </c>
      <c r="AV57" s="3">
        <f>INDEX(Protein_Group[Unique peptides Control48B],MATCH(Sig_Proteins[[#This Row],[ORF number Mtb]], Protein_Group[ORF number Mtb],0))</f>
        <v>1</v>
      </c>
      <c r="AW57" s="3">
        <f>INDEX(Protein_Group[Unique peptides Dimer3A],MATCH(Sig_Proteins[[#This Row],[ORF number Mtb]], Protein_Group[ORF number Mtb],0))</f>
        <v>1</v>
      </c>
      <c r="AX57" s="3">
        <f>INDEX(Protein_Group[Unique peptides Dimer3B],MATCH(Sig_Proteins[[#This Row],[ORF number Mtb]], Protein_Group[ORF number Mtb],0))</f>
        <v>1</v>
      </c>
      <c r="AY57" s="3">
        <f>INDEX(Protein_Group[Unique peptides Dimer24A],MATCH(Sig_Proteins[[#This Row],[ORF number Mtb]], Protein_Group[ORF number Mtb],0))</f>
        <v>1</v>
      </c>
      <c r="AZ57" s="3">
        <f>INDEX(Protein_Group[Unique peptides Dimer24B],MATCH(Sig_Proteins[[#This Row],[ORF number Mtb]], Protein_Group[ORF number Mtb],0))</f>
        <v>2</v>
      </c>
      <c r="BA57" s="3">
        <f>INDEX(Protein_Group[Unique peptides Dimer48A],MATCH(Sig_Proteins[[#This Row],[ORF number Mtb]], Protein_Group[ORF number Mtb],0))</f>
        <v>2</v>
      </c>
      <c r="BB57" s="3">
        <f>INDEX(Protein_Group[Unique peptides Dimer48B],MATCH(Sig_Proteins[[#This Row],[ORF number Mtb]], Protein_Group[ORF number Mtb],0))</f>
        <v>2</v>
      </c>
    </row>
    <row r="58" spans="1:54">
      <c r="A58" s="3"/>
      <c r="B58" s="3"/>
      <c r="C58" s="3" t="s">
        <v>9</v>
      </c>
      <c r="D58" s="3" t="s">
        <v>244</v>
      </c>
      <c r="E58" s="3" t="s">
        <v>245</v>
      </c>
      <c r="F58" s="3" t="s">
        <v>243</v>
      </c>
      <c r="G58" s="3" t="s">
        <v>242</v>
      </c>
      <c r="H58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Rv1710</v>
      </c>
      <c r="I58" s="3" t="str">
        <f>INDEX(Protein_Group[functional category],MATCH(Sig_Proteins[[#This Row],[ORF number Mtb]], Protein_Group[ORF number Mtb],0))</f>
        <v>cell wall and cell processes</v>
      </c>
      <c r="J58" s="3">
        <f>INDEX(Protein_Group[Mol. weight '[kDa']],MATCH(Sig_Proteins[[#This Row],[ORF number Mtb]], Protein_Group[ORF number Mtb],0))</f>
        <v>25.276</v>
      </c>
      <c r="K58" s="3">
        <f>Sig_Proteins[[#This Row],[2^(DImer 3hr LFQ intensity average)]]/Sig_Proteins[[#This Row],[2^(Control 3hr LFQ intensity average)]]</f>
        <v>2.0164882510631195</v>
      </c>
      <c r="L58" s="3">
        <f>Sig_Proteins[[#This Row],[2^(Control 3hr LFQ intensity average)]]/Sig_Proteins[[#This Row],[2^(DImer 3hr LFQ intensity average)]]</f>
        <v>0.4959116421693936</v>
      </c>
      <c r="M58" s="3">
        <f>Sig_Proteins[[#This Row],[2^(DImer 24hr LFQ intensity average)]]/Sig_Proteins[[#This Row],[2^(Control 24hr LFQ intensity average)]]</f>
        <v>3.9689434313319145</v>
      </c>
      <c r="N58" s="3">
        <f>Sig_Proteins[[#This Row],[2^(Control 24hr LFQ intensity average)]]/Sig_Proteins[[#This Row],[2^(DImer 24hr LFQ intensity average)]]</f>
        <v>0.25195622394255585</v>
      </c>
      <c r="O58" s="3">
        <f>Sig_Proteins[[#This Row],[2^(DImer 48hr LFQ intensity average)]]/Sig_Proteins[[#This Row],[2^(Control 48hr LFQ intensity average)]]</f>
        <v>43.755880090471159</v>
      </c>
      <c r="P58" s="3">
        <f>Sig_Proteins[[#This Row],[2^(Control 48hr LFQ intensity average)]]/Sig_Proteins[[#This Row],[2^(DImer 48hr LFQ intensity average)]]</f>
        <v>2.2854071222710312E-2</v>
      </c>
      <c r="Q58" s="3">
        <f>INDEX(Protein_Group[LFQ intensity Control3A],MATCH(Sig_Proteins[[#This Row],[ORF number Mtb]], Protein_Group[ORF number Mtb],0))</f>
        <v>17.976279999999999</v>
      </c>
      <c r="R58" s="3">
        <f>INDEX(Protein_Group[LFQ intensity Control3B],MATCH(Sig_Proteins[[#This Row],[ORF number Mtb]], Protein_Group[ORF number Mtb],0))</f>
        <v>21.177610000000001</v>
      </c>
      <c r="S58" s="3">
        <f>(Sig_Proteins[[#This Row],[LFQ intensity Control3A]]+Sig_Proteins[[#This Row],[LFQ intensity Control3B]])/2</f>
        <v>19.576945000000002</v>
      </c>
      <c r="T58" s="3">
        <f>2^Sig_Proteins[[#This Row],[Control 3 hr LFQ intensity average]]</f>
        <v>782073.67662866984</v>
      </c>
      <c r="U58" s="3">
        <f>INDEX(Protein_Group[LFQ intensity Control24A],MATCH(Sig_Proteins[[#This Row],[ORF number Mtb]], Protein_Group[ORF number Mtb],0))</f>
        <v>17.252870000000001</v>
      </c>
      <c r="V58" s="3">
        <f>INDEX(Protein_Group[LFQ intensity Control24B],MATCH(Sig_Proteins[[#This Row],[ORF number Mtb]], Protein_Group[ORF number Mtb],0))</f>
        <v>17.145769999999999</v>
      </c>
      <c r="W58" s="3">
        <f>(Sig_Proteins[[#This Row],[LFQ intensity Control24A]]+Sig_Proteins[[#This Row],[LFQ intensity Control24B]])/2</f>
        <v>17.19932</v>
      </c>
      <c r="X58" s="3">
        <f>2^Sig_Proteins[[#This Row],[Control 24 hr LFQ intensity average]]</f>
        <v>150491.24151263427</v>
      </c>
      <c r="Y58" s="3">
        <f>INDEX(Protein_Group[LFQ intensity Control48A],MATCH(Sig_Proteins[[#This Row],[ORF number Mtb]], Protein_Group[ORF number Mtb],0))</f>
        <v>17.589690000000001</v>
      </c>
      <c r="Z58" s="3">
        <f>INDEX(Protein_Group[LFQ intensity Control48B],MATCH(Sig_Proteins[[#This Row],[ORF number Mtb]], Protein_Group[ORF number Mtb],0))</f>
        <v>16.884550000000001</v>
      </c>
      <c r="AA58" s="3">
        <f>(Sig_Proteins[[#This Row],[LFQ intensity Control48A]]+Sig_Proteins[[#This Row],[LFQ intensity Control48B]])/2</f>
        <v>17.237120000000001</v>
      </c>
      <c r="AB58" s="3">
        <f>2^Sig_Proteins[[#This Row],[Control 48 hr LFQ intensity average]]</f>
        <v>154486.36654102727</v>
      </c>
      <c r="AC58" s="3">
        <f>INDEX(Protein_Group[LFQ intensity Dimer3A],MATCH(Sig_Proteins[[#This Row],[ORF number Mtb]], Protein_Group[ORF number Mtb],0))</f>
        <v>21.26962</v>
      </c>
      <c r="AD58" s="3">
        <f>INDEX(Protein_Group[LFQ intensity Dimer3B],MATCH(Sig_Proteins[[#This Row],[ORF number Mtb]], Protein_Group[ORF number Mtb],0))</f>
        <v>19.907959999999999</v>
      </c>
      <c r="AE58" s="3">
        <f>(Sig_Proteins[[#This Row],[LFQ intensity Dimer3A]]+Sig_Proteins[[#This Row],[LFQ intensity Dimer3B]])/2</f>
        <v>20.588789999999999</v>
      </c>
      <c r="AF58" s="3">
        <f>2^Sig_Proteins[[#This Row],[Dimer 3 hr LFQ intensity average]]</f>
        <v>1577042.3803874501</v>
      </c>
      <c r="AG58" s="3">
        <f>INDEX(Protein_Group[LFQ intensity Dimer24A],MATCH(Sig_Proteins[[#This Row],[ORF number Mtb]], Protein_Group[ORF number Mtb],0))</f>
        <v>19.182960000000001</v>
      </c>
      <c r="AH58" s="3">
        <f>INDEX(Protein_Group[LFQ intensity Dimer24B],MATCH(Sig_Proteins[[#This Row],[ORF number Mtb]], Protein_Group[ORF number Mtb],0))</f>
        <v>19.193190000000001</v>
      </c>
      <c r="AI58" s="3">
        <f>(Sig_Proteins[[#This Row],[LFQ intensity Dimer24A]]+Sig_Proteins[[#This Row],[LFQ intensity Dimer24B]])/2</f>
        <v>19.188075000000001</v>
      </c>
      <c r="AJ58" s="3">
        <f>2^Sig_Proteins[[#This Row],[Dimer 24 hr LFQ intensity average]]</f>
        <v>597291.22447455453</v>
      </c>
      <c r="AK58" s="3">
        <f>INDEX(Protein_Group[LFQ intensity Dimer48A],MATCH(Sig_Proteins[[#This Row],[ORF number Mtb]], Protein_Group[ORF number Mtb],0))</f>
        <v>23.211749999999999</v>
      </c>
      <c r="AL58" s="3">
        <f>INDEX(Protein_Group[LFQ intensity Dimer48B],MATCH(Sig_Proteins[[#This Row],[ORF number Mtb]], Protein_Group[ORF number Mtb],0))</f>
        <v>22.165299999999998</v>
      </c>
      <c r="AM58" s="3">
        <f>(Sig_Proteins[[#This Row],[LFQ intensity Dimer48A]]+Sig_Proteins[[#This Row],[LFQ intensity Dimer48B]])/2</f>
        <v>22.688524999999998</v>
      </c>
      <c r="AN58" s="3">
        <f>2^Sig_Proteins[[#This Row],[Dimer 48 hr LFQ intensity average]]</f>
        <v>6759686.9299817644</v>
      </c>
      <c r="AO58" s="3">
        <f>INDEX(Protein_Group[Unique peptides],MATCH(Sig_Proteins[[#This Row],[ORF number Mtb]], Protein_Group[ORF number Mtb],0))</f>
        <v>5</v>
      </c>
      <c r="AP58" s="3">
        <f>INDEX(Protein_Group[Sequence coverage '[%']],MATCH(Sig_Proteins[[#This Row],[ORF number Mtb]], Protein_Group[ORF number Mtb],0))</f>
        <v>36.4</v>
      </c>
      <c r="AQ58" s="3">
        <f>INDEX(Protein_Group[Unique peptides Control3A],MATCH(Sig_Proteins[[#This Row],[ORF number Mtb]], Protein_Group[ORF number Mtb],0))</f>
        <v>3</v>
      </c>
      <c r="AR58" s="3">
        <f>INDEX(Protein_Group[Unique peptides Control3B],MATCH(Sig_Proteins[[#This Row],[ORF number Mtb]], Protein_Group[ORF number Mtb],0))</f>
        <v>2</v>
      </c>
      <c r="AS58" s="3">
        <f>INDEX(Protein_Group[Unique peptides Control24A],MATCH(Sig_Proteins[[#This Row],[ORF number Mtb]], Protein_Group[ORF number Mtb],0))</f>
        <v>3</v>
      </c>
      <c r="AT58" s="3">
        <f>INDEX(Protein_Group[Unique peptides Control24B],MATCH(Sig_Proteins[[#This Row],[ORF number Mtb]], Protein_Group[ORF number Mtb],0))</f>
        <v>1</v>
      </c>
      <c r="AU58" s="3">
        <f>INDEX(Protein_Group[Unique peptides Control48A],MATCH(Sig_Proteins[[#This Row],[ORF number Mtb]], Protein_Group[ORF number Mtb],0))</f>
        <v>4</v>
      </c>
      <c r="AV58" s="3">
        <f>INDEX(Protein_Group[Unique peptides Control48B],MATCH(Sig_Proteins[[#This Row],[ORF number Mtb]], Protein_Group[ORF number Mtb],0))</f>
        <v>2</v>
      </c>
      <c r="AW58" s="3">
        <f>INDEX(Protein_Group[Unique peptides Dimer3A],MATCH(Sig_Proteins[[#This Row],[ORF number Mtb]], Protein_Group[ORF number Mtb],0))</f>
        <v>2</v>
      </c>
      <c r="AX58" s="3">
        <f>INDEX(Protein_Group[Unique peptides Dimer3B],MATCH(Sig_Proteins[[#This Row],[ORF number Mtb]], Protein_Group[ORF number Mtb],0))</f>
        <v>2</v>
      </c>
      <c r="AY58" s="3">
        <f>INDEX(Protein_Group[Unique peptides Dimer24A],MATCH(Sig_Proteins[[#This Row],[ORF number Mtb]], Protein_Group[ORF number Mtb],0))</f>
        <v>1</v>
      </c>
      <c r="AZ58" s="3">
        <f>INDEX(Protein_Group[Unique peptides Dimer24B],MATCH(Sig_Proteins[[#This Row],[ORF number Mtb]], Protein_Group[ORF number Mtb],0))</f>
        <v>0</v>
      </c>
      <c r="BA58" s="3">
        <f>INDEX(Protein_Group[Unique peptides Dimer48A],MATCH(Sig_Proteins[[#This Row],[ORF number Mtb]], Protein_Group[ORF number Mtb],0))</f>
        <v>2</v>
      </c>
      <c r="BB58" s="3">
        <f>INDEX(Protein_Group[Unique peptides Dimer48B],MATCH(Sig_Proteins[[#This Row],[ORF number Mtb]], Protein_Group[ORF number Mtb],0))</f>
        <v>2</v>
      </c>
    </row>
    <row r="59" spans="1:54">
      <c r="A59" s="3"/>
      <c r="B59" s="3"/>
      <c r="C59" s="3" t="s">
        <v>9</v>
      </c>
      <c r="D59" s="3" t="s">
        <v>248</v>
      </c>
      <c r="E59" s="3" t="s">
        <v>247</v>
      </c>
      <c r="F59" s="3" t="s">
        <v>249</v>
      </c>
      <c r="G59" s="3" t="s">
        <v>251</v>
      </c>
      <c r="H59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Rv0634A</v>
      </c>
      <c r="I59" s="3" t="str">
        <f>INDEX(Protein_Group[functional category],MATCH(Sig_Proteins[[#This Row],[ORF number Mtb]], Protein_Group[ORF number Mtb],0))</f>
        <v>Conserved hypotheticals</v>
      </c>
      <c r="J59" s="3">
        <f>INDEX(Protein_Group[Mol. weight '[kDa']],MATCH(Sig_Proteins[[#This Row],[ORF number Mtb]], Protein_Group[ORF number Mtb],0))</f>
        <v>9.4263999999999992</v>
      </c>
      <c r="K59" s="3">
        <f>Sig_Proteins[[#This Row],[2^(DImer 3hr LFQ intensity average)]]/Sig_Proteins[[#This Row],[2^(Control 3hr LFQ intensity average)]]</f>
        <v>0.46691925844829735</v>
      </c>
      <c r="L59" s="3">
        <f>Sig_Proteins[[#This Row],[2^(Control 3hr LFQ intensity average)]]/Sig_Proteins[[#This Row],[2^(DImer 3hr LFQ intensity average)]]</f>
        <v>2.1416979100910902</v>
      </c>
      <c r="M59" s="3">
        <f>Sig_Proteins[[#This Row],[2^(DImer 24hr LFQ intensity average)]]/Sig_Proteins[[#This Row],[2^(Control 24hr LFQ intensity average)]]</f>
        <v>1.4285534337623218</v>
      </c>
      <c r="N59" s="3">
        <f>Sig_Proteins[[#This Row],[2^(Control 24hr LFQ intensity average)]]/Sig_Proteins[[#This Row],[2^(DImer 24hr LFQ intensity average)]]</f>
        <v>0.70000881756753164</v>
      </c>
      <c r="O59" s="3">
        <f>Sig_Proteins[[#This Row],[2^(DImer 48hr LFQ intensity average)]]/Sig_Proteins[[#This Row],[2^(Control 48hr LFQ intensity average)]]</f>
        <v>32.397935998823819</v>
      </c>
      <c r="P59" s="3">
        <f>Sig_Proteins[[#This Row],[2^(Control 48hr LFQ intensity average)]]/Sig_Proteins[[#This Row],[2^(DImer 48hr LFQ intensity average)]]</f>
        <v>3.0866163820939218E-2</v>
      </c>
      <c r="Q59" s="3">
        <f>INDEX(Protein_Group[LFQ intensity Control3A],MATCH(Sig_Proteins[[#This Row],[ORF number Mtb]], Protein_Group[ORF number Mtb],0))</f>
        <v>22.371860000000002</v>
      </c>
      <c r="R59" s="3">
        <f>INDEX(Protein_Group[LFQ intensity Control3B],MATCH(Sig_Proteins[[#This Row],[ORF number Mtb]], Protein_Group[ORF number Mtb],0))</f>
        <v>23.326630000000002</v>
      </c>
      <c r="S59" s="3">
        <f>(Sig_Proteins[[#This Row],[LFQ intensity Control3A]]+Sig_Proteins[[#This Row],[LFQ intensity Control3B]])/2</f>
        <v>22.849245000000003</v>
      </c>
      <c r="T59" s="3">
        <f>2^Sig_Proteins[[#This Row],[Control 3 hr LFQ intensity average]]</f>
        <v>7556281.4063201519</v>
      </c>
      <c r="U59" s="3">
        <f>INDEX(Protein_Group[LFQ intensity Control24A],MATCH(Sig_Proteins[[#This Row],[ORF number Mtb]], Protein_Group[ORF number Mtb],0))</f>
        <v>23.44088</v>
      </c>
      <c r="V59" s="3">
        <f>INDEX(Protein_Group[LFQ intensity Control24B],MATCH(Sig_Proteins[[#This Row],[ORF number Mtb]], Protein_Group[ORF number Mtb],0))</f>
        <v>18.993690000000001</v>
      </c>
      <c r="W59" s="3">
        <f>(Sig_Proteins[[#This Row],[LFQ intensity Control24A]]+Sig_Proteins[[#This Row],[LFQ intensity Control24B]])/2</f>
        <v>21.217285</v>
      </c>
      <c r="X59" s="3">
        <f>2^Sig_Proteins[[#This Row],[Control 24 hr LFQ intensity average]]</f>
        <v>2438030.9332073638</v>
      </c>
      <c r="Y59" s="3">
        <f>INDEX(Protein_Group[LFQ intensity Control48A],MATCH(Sig_Proteins[[#This Row],[ORF number Mtb]], Protein_Group[ORF number Mtb],0))</f>
        <v>19.97841</v>
      </c>
      <c r="Z59" s="3">
        <f>INDEX(Protein_Group[LFQ intensity Control48B],MATCH(Sig_Proteins[[#This Row],[ORF number Mtb]], Protein_Group[ORF number Mtb],0))</f>
        <v>20.98593</v>
      </c>
      <c r="AA59" s="3">
        <f>(Sig_Proteins[[#This Row],[LFQ intensity Control48A]]+Sig_Proteins[[#This Row],[LFQ intensity Control48B]])/2</f>
        <v>20.48217</v>
      </c>
      <c r="AB59" s="3">
        <f>2^Sig_Proteins[[#This Row],[Control 48 hr LFQ intensity average]]</f>
        <v>1464696.1711958572</v>
      </c>
      <c r="AC59" s="3">
        <f>INDEX(Protein_Group[LFQ intensity Dimer3A],MATCH(Sig_Proteins[[#This Row],[ORF number Mtb]], Protein_Group[ORF number Mtb],0))</f>
        <v>23.47531</v>
      </c>
      <c r="AD59" s="3">
        <f>INDEX(Protein_Group[LFQ intensity Dimer3B],MATCH(Sig_Proteins[[#This Row],[ORF number Mtb]], Protein_Group[ORF number Mtb],0))</f>
        <v>20.025670000000002</v>
      </c>
      <c r="AE59" s="3">
        <f>(Sig_Proteins[[#This Row],[LFQ intensity Dimer3A]]+Sig_Proteins[[#This Row],[LFQ intensity Dimer3B]])/2</f>
        <v>21.750489999999999</v>
      </c>
      <c r="AF59" s="3">
        <f>2^Sig_Proteins[[#This Row],[Dimer 3 hr LFQ intensity average]]</f>
        <v>3528173.3108656625</v>
      </c>
      <c r="AG59" s="3">
        <f>INDEX(Protein_Group[LFQ intensity Dimer24A],MATCH(Sig_Proteins[[#This Row],[ORF number Mtb]], Protein_Group[ORF number Mtb],0))</f>
        <v>23.166319999999999</v>
      </c>
      <c r="AH59" s="3">
        <f>INDEX(Protein_Group[LFQ intensity Dimer24B],MATCH(Sig_Proteins[[#This Row],[ORF number Mtb]], Protein_Group[ORF number Mtb],0))</f>
        <v>20.297360000000001</v>
      </c>
      <c r="AI59" s="3">
        <f>(Sig_Proteins[[#This Row],[LFQ intensity Dimer24A]]+Sig_Proteins[[#This Row],[LFQ intensity Dimer24B]])/2</f>
        <v>21.731839999999998</v>
      </c>
      <c r="AJ59" s="3">
        <f>2^Sig_Proteins[[#This Row],[Dimer 24 hr LFQ intensity average]]</f>
        <v>3482857.4612521376</v>
      </c>
      <c r="AK59" s="3">
        <f>INDEX(Protein_Group[LFQ intensity Dimer48A],MATCH(Sig_Proteins[[#This Row],[ORF number Mtb]], Protein_Group[ORF number Mtb],0))</f>
        <v>26.263290000000001</v>
      </c>
      <c r="AL59" s="3">
        <f>INDEX(Protein_Group[LFQ intensity Dimer48B],MATCH(Sig_Proteins[[#This Row],[ORF number Mtb]], Protein_Group[ORF number Mtb],0))</f>
        <v>24.736709999999999</v>
      </c>
      <c r="AM59" s="3">
        <f>(Sig_Proteins[[#This Row],[LFQ intensity Dimer48A]]+Sig_Proteins[[#This Row],[LFQ intensity Dimer48B]])/2</f>
        <v>25.5</v>
      </c>
      <c r="AN59" s="3">
        <f>2^Sig_Proteins[[#This Row],[Dimer 48 hr LFQ intensity average]]</f>
        <v>47453132.812125675</v>
      </c>
      <c r="AO59" s="3">
        <f>INDEX(Protein_Group[Unique peptides],MATCH(Sig_Proteins[[#This Row],[ORF number Mtb]], Protein_Group[ORF number Mtb],0))</f>
        <v>4</v>
      </c>
      <c r="AP59" s="3">
        <f>INDEX(Protein_Group[Sequence coverage '[%']],MATCH(Sig_Proteins[[#This Row],[ORF number Mtb]], Protein_Group[ORF number Mtb],0))</f>
        <v>60.2</v>
      </c>
      <c r="AQ59" s="3">
        <f>INDEX(Protein_Group[Unique peptides Control3A],MATCH(Sig_Proteins[[#This Row],[ORF number Mtb]], Protein_Group[ORF number Mtb],0))</f>
        <v>2</v>
      </c>
      <c r="AR59" s="3">
        <f>INDEX(Protein_Group[Unique peptides Control3B],MATCH(Sig_Proteins[[#This Row],[ORF number Mtb]], Protein_Group[ORF number Mtb],0))</f>
        <v>2</v>
      </c>
      <c r="AS59" s="3">
        <f>INDEX(Protein_Group[Unique peptides Control24A],MATCH(Sig_Proteins[[#This Row],[ORF number Mtb]], Protein_Group[ORF number Mtb],0))</f>
        <v>2</v>
      </c>
      <c r="AT59" s="3">
        <f>INDEX(Protein_Group[Unique peptides Control24B],MATCH(Sig_Proteins[[#This Row],[ORF number Mtb]], Protein_Group[ORF number Mtb],0))</f>
        <v>2</v>
      </c>
      <c r="AU59" s="3">
        <f>INDEX(Protein_Group[Unique peptides Control48A],MATCH(Sig_Proteins[[#This Row],[ORF number Mtb]], Protein_Group[ORF number Mtb],0))</f>
        <v>3</v>
      </c>
      <c r="AV59" s="3">
        <f>INDEX(Protein_Group[Unique peptides Control48B],MATCH(Sig_Proteins[[#This Row],[ORF number Mtb]], Protein_Group[ORF number Mtb],0))</f>
        <v>3</v>
      </c>
      <c r="AW59" s="3">
        <f>INDEX(Protein_Group[Unique peptides Dimer3A],MATCH(Sig_Proteins[[#This Row],[ORF number Mtb]], Protein_Group[ORF number Mtb],0))</f>
        <v>4</v>
      </c>
      <c r="AX59" s="3">
        <f>INDEX(Protein_Group[Unique peptides Dimer3B],MATCH(Sig_Proteins[[#This Row],[ORF number Mtb]], Protein_Group[ORF number Mtb],0))</f>
        <v>2</v>
      </c>
      <c r="AY59" s="3">
        <f>INDEX(Protein_Group[Unique peptides Dimer24A],MATCH(Sig_Proteins[[#This Row],[ORF number Mtb]], Protein_Group[ORF number Mtb],0))</f>
        <v>3</v>
      </c>
      <c r="AZ59" s="3">
        <f>INDEX(Protein_Group[Unique peptides Dimer24B],MATCH(Sig_Proteins[[#This Row],[ORF number Mtb]], Protein_Group[ORF number Mtb],0))</f>
        <v>1</v>
      </c>
      <c r="BA59" s="3">
        <f>INDEX(Protein_Group[Unique peptides Dimer48A],MATCH(Sig_Proteins[[#This Row],[ORF number Mtb]], Protein_Group[ORF number Mtb],0))</f>
        <v>3</v>
      </c>
      <c r="BB59" s="3">
        <f>INDEX(Protein_Group[Unique peptides Dimer48B],MATCH(Sig_Proteins[[#This Row],[ORF number Mtb]], Protein_Group[ORF number Mtb],0))</f>
        <v>3</v>
      </c>
    </row>
    <row r="60" spans="1:54">
      <c r="A60" s="3"/>
      <c r="B60" s="3"/>
      <c r="C60" s="3" t="s">
        <v>9</v>
      </c>
      <c r="D60" s="3" t="s">
        <v>253</v>
      </c>
      <c r="E60" s="3" t="s">
        <v>254</v>
      </c>
      <c r="F60" s="3" t="s">
        <v>250</v>
      </c>
      <c r="G60" s="3" t="s">
        <v>252</v>
      </c>
      <c r="H60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Rv0523c</v>
      </c>
      <c r="I60" s="3" t="str">
        <f>INDEX(Protein_Group[functional category],MATCH(Sig_Proteins[[#This Row],[ORF number Mtb]], Protein_Group[ORF number Mtb],0))</f>
        <v>Conserved hypotheticals</v>
      </c>
      <c r="J60" s="3">
        <f>INDEX(Protein_Group[Mol. weight '[kDa']],MATCH(Sig_Proteins[[#This Row],[ORF number Mtb]], Protein_Group[ORF number Mtb],0))</f>
        <v>14.827</v>
      </c>
      <c r="K60" s="3">
        <f>Sig_Proteins[[#This Row],[2^(DImer 3hr LFQ intensity average)]]/Sig_Proteins[[#This Row],[2^(Control 3hr LFQ intensity average)]]</f>
        <v>0.44532329910738488</v>
      </c>
      <c r="L60" s="3">
        <f>Sig_Proteins[[#This Row],[2^(Control 3hr LFQ intensity average)]]/Sig_Proteins[[#This Row],[2^(DImer 3hr LFQ intensity average)]]</f>
        <v>2.2455595788597194</v>
      </c>
      <c r="M60" s="3">
        <f>Sig_Proteins[[#This Row],[2^(DImer 24hr LFQ intensity average)]]/Sig_Proteins[[#This Row],[2^(Control 24hr LFQ intensity average)]]</f>
        <v>1.2581160464044721</v>
      </c>
      <c r="N60" s="3">
        <f>Sig_Proteins[[#This Row],[2^(Control 24hr LFQ intensity average)]]/Sig_Proteins[[#This Row],[2^(DImer 24hr LFQ intensity average)]]</f>
        <v>0.79483923828637804</v>
      </c>
      <c r="O60" s="3">
        <f>Sig_Proteins[[#This Row],[2^(DImer 48hr LFQ intensity average)]]/Sig_Proteins[[#This Row],[2^(Control 48hr LFQ intensity average)]]</f>
        <v>18.382358824020603</v>
      </c>
      <c r="P60" s="3">
        <f>Sig_Proteins[[#This Row],[2^(Control 48hr LFQ intensity average)]]/Sig_Proteins[[#This Row],[2^(DImer 48hr LFQ intensity average)]]</f>
        <v>5.4399982590551968E-2</v>
      </c>
      <c r="Q60" s="3">
        <f>INDEX(Protein_Group[LFQ intensity Control3A],MATCH(Sig_Proteins[[#This Row],[ORF number Mtb]], Protein_Group[ORF number Mtb],0))</f>
        <v>24.578769999999999</v>
      </c>
      <c r="R60" s="3">
        <f>INDEX(Protein_Group[LFQ intensity Control3B],MATCH(Sig_Proteins[[#This Row],[ORF number Mtb]], Protein_Group[ORF number Mtb],0))</f>
        <v>19.2469</v>
      </c>
      <c r="S60" s="3">
        <f>(Sig_Proteins[[#This Row],[LFQ intensity Control3A]]+Sig_Proteins[[#This Row],[LFQ intensity Control3B]])/2</f>
        <v>21.912835000000001</v>
      </c>
      <c r="T60" s="3">
        <f>2^Sig_Proteins[[#This Row],[Control 3 hr LFQ intensity average]]</f>
        <v>3948395.2887696372</v>
      </c>
      <c r="U60" s="3">
        <f>INDEX(Protein_Group[LFQ intensity Control24A],MATCH(Sig_Proteins[[#This Row],[ORF number Mtb]], Protein_Group[ORF number Mtb],0))</f>
        <v>23.261119999999998</v>
      </c>
      <c r="V60" s="3">
        <f>INDEX(Protein_Group[LFQ intensity Control24B],MATCH(Sig_Proteins[[#This Row],[ORF number Mtb]], Protein_Group[ORF number Mtb],0))</f>
        <v>22.807600000000001</v>
      </c>
      <c r="W60" s="3">
        <f>(Sig_Proteins[[#This Row],[LFQ intensity Control24A]]+Sig_Proteins[[#This Row],[LFQ intensity Control24B]])/2</f>
        <v>23.03436</v>
      </c>
      <c r="X60" s="3">
        <f>2^Sig_Proteins[[#This Row],[Control 24 hr LFQ intensity average]]</f>
        <v>8590793.7186713852</v>
      </c>
      <c r="Y60" s="3">
        <f>INDEX(Protein_Group[LFQ intensity Control48A],MATCH(Sig_Proteins[[#This Row],[ORF number Mtb]], Protein_Group[ORF number Mtb],0))</f>
        <v>18.543150000000001</v>
      </c>
      <c r="Z60" s="3">
        <f>INDEX(Protein_Group[LFQ intensity Control48B],MATCH(Sig_Proteins[[#This Row],[ORF number Mtb]], Protein_Group[ORF number Mtb],0))</f>
        <v>19.07057</v>
      </c>
      <c r="AA60" s="3">
        <f>(Sig_Proteins[[#This Row],[LFQ intensity Control48A]]+Sig_Proteins[[#This Row],[LFQ intensity Control48B]])/2</f>
        <v>18.80686</v>
      </c>
      <c r="AB60" s="3">
        <f>2^Sig_Proteins[[#This Row],[Control 48 hr LFQ intensity average]]</f>
        <v>458594.65036115999</v>
      </c>
      <c r="AC60" s="3">
        <f>INDEX(Protein_Group[LFQ intensity Dimer3A],MATCH(Sig_Proteins[[#This Row],[ORF number Mtb]], Protein_Group[ORF number Mtb],0))</f>
        <v>22.67258</v>
      </c>
      <c r="AD60" s="3">
        <f>INDEX(Protein_Group[LFQ intensity Dimer3B],MATCH(Sig_Proteins[[#This Row],[ORF number Mtb]], Protein_Group[ORF number Mtb],0))</f>
        <v>18.818940000000001</v>
      </c>
      <c r="AE60" s="3">
        <f>(Sig_Proteins[[#This Row],[LFQ intensity Dimer3A]]+Sig_Proteins[[#This Row],[LFQ intensity Dimer3B]])/2</f>
        <v>20.745760000000001</v>
      </c>
      <c r="AF60" s="3">
        <f>2^Sig_Proteins[[#This Row],[Dimer 3 hr LFQ intensity average]]</f>
        <v>1758312.4161749505</v>
      </c>
      <c r="AG60" s="3">
        <f>INDEX(Protein_Group[LFQ intensity Dimer24A],MATCH(Sig_Proteins[[#This Row],[ORF number Mtb]], Protein_Group[ORF number Mtb],0))</f>
        <v>24.855239999999998</v>
      </c>
      <c r="AH60" s="3">
        <f>INDEX(Protein_Group[LFQ intensity Dimer24B],MATCH(Sig_Proteins[[#This Row],[ORF number Mtb]], Protein_Group[ORF number Mtb],0))</f>
        <v>21.876010000000001</v>
      </c>
      <c r="AI60" s="3">
        <f>(Sig_Proteins[[#This Row],[LFQ intensity Dimer24A]]+Sig_Proteins[[#This Row],[LFQ intensity Dimer24B]])/2</f>
        <v>23.365625000000001</v>
      </c>
      <c r="AJ60" s="3">
        <f>2^Sig_Proteins[[#This Row],[Dimer 24 hr LFQ intensity average]]</f>
        <v>10808215.428811215</v>
      </c>
      <c r="AK60" s="3">
        <f>INDEX(Protein_Group[LFQ intensity Dimer48A],MATCH(Sig_Proteins[[#This Row],[ORF number Mtb]], Protein_Group[ORF number Mtb],0))</f>
        <v>23.410540000000001</v>
      </c>
      <c r="AL60" s="3">
        <f>INDEX(Protein_Group[LFQ intensity Dimer48B],MATCH(Sig_Proteins[[#This Row],[ORF number Mtb]], Protein_Group[ORF number Mtb],0))</f>
        <v>22.603680000000001</v>
      </c>
      <c r="AM60" s="3">
        <f>(Sig_Proteins[[#This Row],[LFQ intensity Dimer48A]]+Sig_Proteins[[#This Row],[LFQ intensity Dimer48B]])/2</f>
        <v>23.007110000000001</v>
      </c>
      <c r="AN60" s="3">
        <f>2^Sig_Proteins[[#This Row],[Dimer 48 hr LFQ intensity average]]</f>
        <v>8430051.4177151117</v>
      </c>
      <c r="AO60" s="3">
        <f>INDEX(Protein_Group[Unique peptides],MATCH(Sig_Proteins[[#This Row],[ORF number Mtb]], Protein_Group[ORF number Mtb],0))</f>
        <v>3</v>
      </c>
      <c r="AP60" s="3">
        <f>INDEX(Protein_Group[Sequence coverage '[%']],MATCH(Sig_Proteins[[#This Row],[ORF number Mtb]], Protein_Group[ORF number Mtb],0))</f>
        <v>29.8</v>
      </c>
      <c r="AQ60" s="3">
        <f>INDEX(Protein_Group[Unique peptides Control3A],MATCH(Sig_Proteins[[#This Row],[ORF number Mtb]], Protein_Group[ORF number Mtb],0))</f>
        <v>1</v>
      </c>
      <c r="AR60" s="3">
        <f>INDEX(Protein_Group[Unique peptides Control3B],MATCH(Sig_Proteins[[#This Row],[ORF number Mtb]], Protein_Group[ORF number Mtb],0))</f>
        <v>1</v>
      </c>
      <c r="AS60" s="3">
        <f>INDEX(Protein_Group[Unique peptides Control24A],MATCH(Sig_Proteins[[#This Row],[ORF number Mtb]], Protein_Group[ORF number Mtb],0))</f>
        <v>1</v>
      </c>
      <c r="AT60" s="3">
        <f>INDEX(Protein_Group[Unique peptides Control24B],MATCH(Sig_Proteins[[#This Row],[ORF number Mtb]], Protein_Group[ORF number Mtb],0))</f>
        <v>2</v>
      </c>
      <c r="AU60" s="3">
        <f>INDEX(Protein_Group[Unique peptides Control48A],MATCH(Sig_Proteins[[#This Row],[ORF number Mtb]], Protein_Group[ORF number Mtb],0))</f>
        <v>0</v>
      </c>
      <c r="AV60" s="3">
        <f>INDEX(Protein_Group[Unique peptides Control48B],MATCH(Sig_Proteins[[#This Row],[ORF number Mtb]], Protein_Group[ORF number Mtb],0))</f>
        <v>2</v>
      </c>
      <c r="AW60" s="3">
        <f>INDEX(Protein_Group[Unique peptides Dimer3A],MATCH(Sig_Proteins[[#This Row],[ORF number Mtb]], Protein_Group[ORF number Mtb],0))</f>
        <v>2</v>
      </c>
      <c r="AX60" s="3">
        <f>INDEX(Protein_Group[Unique peptides Dimer3B],MATCH(Sig_Proteins[[#This Row],[ORF number Mtb]], Protein_Group[ORF number Mtb],0))</f>
        <v>1</v>
      </c>
      <c r="AY60" s="3">
        <f>INDEX(Protein_Group[Unique peptides Dimer24A],MATCH(Sig_Proteins[[#This Row],[ORF number Mtb]], Protein_Group[ORF number Mtb],0))</f>
        <v>2</v>
      </c>
      <c r="AZ60" s="3">
        <f>INDEX(Protein_Group[Unique peptides Dimer24B],MATCH(Sig_Proteins[[#This Row],[ORF number Mtb]], Protein_Group[ORF number Mtb],0))</f>
        <v>2</v>
      </c>
      <c r="BA60" s="3">
        <f>INDEX(Protein_Group[Unique peptides Dimer48A],MATCH(Sig_Proteins[[#This Row],[ORF number Mtb]], Protein_Group[ORF number Mtb],0))</f>
        <v>2</v>
      </c>
      <c r="BB60" s="3">
        <f>INDEX(Protein_Group[Unique peptides Dimer48B],MATCH(Sig_Proteins[[#This Row],[ORF number Mtb]], Protein_Group[ORF number Mtb],0))</f>
        <v>1</v>
      </c>
    </row>
    <row r="61" spans="1:54">
      <c r="A61" s="3"/>
      <c r="B61" s="3"/>
      <c r="C61" s="3" t="s">
        <v>9</v>
      </c>
      <c r="D61" s="3" t="s">
        <v>338</v>
      </c>
      <c r="E61" s="3" t="s">
        <v>339</v>
      </c>
      <c r="F61" s="3" t="s">
        <v>336</v>
      </c>
      <c r="G61" s="3" t="s">
        <v>337</v>
      </c>
      <c r="H61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Rv1852</v>
      </c>
      <c r="I61" s="3" t="str">
        <f>INDEX(Protein_Group[functional category],MATCH(Sig_Proteins[[#This Row],[ORF number Mtb]], Protein_Group[ORF number Mtb],0))</f>
        <v>intermediary metabolism and respiration</v>
      </c>
      <c r="J61" s="3">
        <f>INDEX(Protein_Group[Mol. weight '[kDa']],MATCH(Sig_Proteins[[#This Row],[ORF number Mtb]], Protein_Group[ORF number Mtb],0))</f>
        <v>23.347999999999999</v>
      </c>
      <c r="K61" s="3">
        <f>Sig_Proteins[[#This Row],[2^(DImer 3hr LFQ intensity average)]]/Sig_Proteins[[#This Row],[2^(Control 3hr LFQ intensity average)]]</f>
        <v>0.35891397414353576</v>
      </c>
      <c r="L61" s="3">
        <f>Sig_Proteins[[#This Row],[2^(Control 3hr LFQ intensity average)]]/Sig_Proteins[[#This Row],[2^(DImer 3hr LFQ intensity average)]]</f>
        <v>2.7861829631634323</v>
      </c>
      <c r="M61" s="3">
        <f>Sig_Proteins[[#This Row],[2^(DImer 24hr LFQ intensity average)]]/Sig_Proteins[[#This Row],[2^(Control 24hr LFQ intensity average)]]</f>
        <v>0.39642641454862465</v>
      </c>
      <c r="N61" s="3">
        <f>Sig_Proteins[[#This Row],[2^(Control 24hr LFQ intensity average)]]/Sig_Proteins[[#This Row],[2^(DImer 24hr LFQ intensity average)]]</f>
        <v>2.5225362470828556</v>
      </c>
      <c r="O61" s="3">
        <f>Sig_Proteins[[#This Row],[2^(DImer 48hr LFQ intensity average)]]/Sig_Proteins[[#This Row],[2^(Control 48hr LFQ intensity average)]]</f>
        <v>3.6584435546727141</v>
      </c>
      <c r="P61" s="3">
        <f>Sig_Proteins[[#This Row],[2^(Control 48hr LFQ intensity average)]]/Sig_Proteins[[#This Row],[2^(DImer 48hr LFQ intensity average)]]</f>
        <v>0.27334028393652787</v>
      </c>
      <c r="Q61" s="3">
        <f>INDEX(Protein_Group[LFQ intensity Control3A],MATCH(Sig_Proteins[[#This Row],[ORF number Mtb]], Protein_Group[ORF number Mtb],0))</f>
        <v>21.041060000000002</v>
      </c>
      <c r="R61" s="3">
        <f>INDEX(Protein_Group[LFQ intensity Control3B],MATCH(Sig_Proteins[[#This Row],[ORF number Mtb]], Protein_Group[ORF number Mtb],0))</f>
        <v>22.02638</v>
      </c>
      <c r="S61" s="3">
        <f>(Sig_Proteins[[#This Row],[LFQ intensity Control3A]]+Sig_Proteins[[#This Row],[LFQ intensity Control3B]])/2</f>
        <v>21.533720000000002</v>
      </c>
      <c r="T61" s="3">
        <f>2^Sig_Proteins[[#This Row],[Control 3 hr LFQ intensity average]]</f>
        <v>3035957.1546601858</v>
      </c>
      <c r="U61" s="3">
        <f>INDEX(Protein_Group[LFQ intensity Control24A],MATCH(Sig_Proteins[[#This Row],[ORF number Mtb]], Protein_Group[ORF number Mtb],0))</f>
        <v>21.597370000000002</v>
      </c>
      <c r="V61" s="3">
        <f>INDEX(Protein_Group[LFQ intensity Control24B],MATCH(Sig_Proteins[[#This Row],[ORF number Mtb]], Protein_Group[ORF number Mtb],0))</f>
        <v>21.7578</v>
      </c>
      <c r="W61" s="3">
        <f>(Sig_Proteins[[#This Row],[LFQ intensity Control24A]]+Sig_Proteins[[#This Row],[LFQ intensity Control24B]])/2</f>
        <v>21.677585000000001</v>
      </c>
      <c r="X61" s="3">
        <f>2^Sig_Proteins[[#This Row],[Control 24 hr LFQ intensity average]]</f>
        <v>3354310.9393796343</v>
      </c>
      <c r="Y61" s="3">
        <f>INDEX(Protein_Group[LFQ intensity Control48A],MATCH(Sig_Proteins[[#This Row],[ORF number Mtb]], Protein_Group[ORF number Mtb],0))</f>
        <v>21.696719999999999</v>
      </c>
      <c r="Z61" s="3">
        <f>INDEX(Protein_Group[LFQ intensity Control48B],MATCH(Sig_Proteins[[#This Row],[ORF number Mtb]], Protein_Group[ORF number Mtb],0))</f>
        <v>21.700489999999999</v>
      </c>
      <c r="AA61" s="3">
        <f>(Sig_Proteins[[#This Row],[LFQ intensity Control48A]]+Sig_Proteins[[#This Row],[LFQ intensity Control48B]])/2</f>
        <v>21.698605000000001</v>
      </c>
      <c r="AB61" s="3">
        <f>2^Sig_Proteins[[#This Row],[Control 48 hr LFQ intensity average]]</f>
        <v>3403540.8625430521</v>
      </c>
      <c r="AC61" s="3">
        <f>INDEX(Protein_Group[LFQ intensity Dimer3A],MATCH(Sig_Proteins[[#This Row],[ORF number Mtb]], Protein_Group[ORF number Mtb],0))</f>
        <v>21.44116</v>
      </c>
      <c r="AD61" s="3">
        <f>INDEX(Protein_Group[LFQ intensity Dimer3B],MATCH(Sig_Proteins[[#This Row],[ORF number Mtb]], Protein_Group[ORF number Mtb],0))</f>
        <v>18.669699999999999</v>
      </c>
      <c r="AE61" s="3">
        <f>(Sig_Proteins[[#This Row],[LFQ intensity Dimer3A]]+Sig_Proteins[[#This Row],[LFQ intensity Dimer3B]])/2</f>
        <v>20.055430000000001</v>
      </c>
      <c r="AF61" s="3">
        <f>2^Sig_Proteins[[#This Row],[Dimer 3 hr LFQ intensity average]]</f>
        <v>1089647.4477085883</v>
      </c>
      <c r="AG61" s="3">
        <f>INDEX(Protein_Group[LFQ intensity Dimer24A],MATCH(Sig_Proteins[[#This Row],[ORF number Mtb]], Protein_Group[ORF number Mtb],0))</f>
        <v>21.787479999999999</v>
      </c>
      <c r="AH61" s="3">
        <f>INDEX(Protein_Group[LFQ intensity Dimer24B],MATCH(Sig_Proteins[[#This Row],[ORF number Mtb]], Protein_Group[ORF number Mtb],0))</f>
        <v>18.897939999999998</v>
      </c>
      <c r="AI61" s="3">
        <f>(Sig_Proteins[[#This Row],[LFQ intensity Dimer24A]]+Sig_Proteins[[#This Row],[LFQ intensity Dimer24B]])/2</f>
        <v>20.342709999999997</v>
      </c>
      <c r="AJ61" s="3">
        <f>2^Sig_Proteins[[#This Row],[Dimer 24 hr LFQ intensity average]]</f>
        <v>1329737.4589794974</v>
      </c>
      <c r="AK61" s="3">
        <f>INDEX(Protein_Group[LFQ intensity Dimer48A],MATCH(Sig_Proteins[[#This Row],[ORF number Mtb]], Protein_Group[ORF number Mtb],0))</f>
        <v>23.696249999999999</v>
      </c>
      <c r="AL61" s="3">
        <f>INDEX(Protein_Group[LFQ intensity Dimer48B],MATCH(Sig_Proteins[[#This Row],[ORF number Mtb]], Protein_Group[ORF number Mtb],0))</f>
        <v>23.44342</v>
      </c>
      <c r="AM61" s="3">
        <f>(Sig_Proteins[[#This Row],[LFQ intensity Dimer48A]]+Sig_Proteins[[#This Row],[LFQ intensity Dimer48B]])/2</f>
        <v>23.569834999999998</v>
      </c>
      <c r="AN61" s="3">
        <f>2^Sig_Proteins[[#This Row],[Dimer 48 hr LFQ intensity average]]</f>
        <v>12451662.131635839</v>
      </c>
      <c r="AO61" s="3">
        <f>INDEX(Protein_Group[Unique peptides],MATCH(Sig_Proteins[[#This Row],[ORF number Mtb]], Protein_Group[ORF number Mtb],0))</f>
        <v>8</v>
      </c>
      <c r="AP61" s="3">
        <f>INDEX(Protein_Group[Sequence coverage '[%']],MATCH(Sig_Proteins[[#This Row],[ORF number Mtb]], Protein_Group[ORF number Mtb],0))</f>
        <v>49.1</v>
      </c>
      <c r="AQ61" s="3">
        <f>INDEX(Protein_Group[Unique peptides Control3A],MATCH(Sig_Proteins[[#This Row],[ORF number Mtb]], Protein_Group[ORF number Mtb],0))</f>
        <v>3</v>
      </c>
      <c r="AR61" s="3">
        <f>INDEX(Protein_Group[Unique peptides Control3B],MATCH(Sig_Proteins[[#This Row],[ORF number Mtb]], Protein_Group[ORF number Mtb],0))</f>
        <v>3</v>
      </c>
      <c r="AS61" s="3">
        <f>INDEX(Protein_Group[Unique peptides Control24A],MATCH(Sig_Proteins[[#This Row],[ORF number Mtb]], Protein_Group[ORF number Mtb],0))</f>
        <v>3</v>
      </c>
      <c r="AT61" s="3">
        <f>INDEX(Protein_Group[Unique peptides Control24B],MATCH(Sig_Proteins[[#This Row],[ORF number Mtb]], Protein_Group[ORF number Mtb],0))</f>
        <v>3</v>
      </c>
      <c r="AU61" s="3">
        <f>INDEX(Protein_Group[Unique peptides Control48A],MATCH(Sig_Proteins[[#This Row],[ORF number Mtb]], Protein_Group[ORF number Mtb],0))</f>
        <v>5</v>
      </c>
      <c r="AV61" s="3">
        <f>INDEX(Protein_Group[Unique peptides Control48B],MATCH(Sig_Proteins[[#This Row],[ORF number Mtb]], Protein_Group[ORF number Mtb],0))</f>
        <v>4</v>
      </c>
      <c r="AW61" s="3">
        <f>INDEX(Protein_Group[Unique peptides Dimer3A],MATCH(Sig_Proteins[[#This Row],[ORF number Mtb]], Protein_Group[ORF number Mtb],0))</f>
        <v>3</v>
      </c>
      <c r="AX61" s="3">
        <f>INDEX(Protein_Group[Unique peptides Dimer3B],MATCH(Sig_Proteins[[#This Row],[ORF number Mtb]], Protein_Group[ORF number Mtb],0))</f>
        <v>1</v>
      </c>
      <c r="AY61" s="3">
        <f>INDEX(Protein_Group[Unique peptides Dimer24A],MATCH(Sig_Proteins[[#This Row],[ORF number Mtb]], Protein_Group[ORF number Mtb],0))</f>
        <v>2</v>
      </c>
      <c r="AZ61" s="3">
        <f>INDEX(Protein_Group[Unique peptides Dimer24B],MATCH(Sig_Proteins[[#This Row],[ORF number Mtb]], Protein_Group[ORF number Mtb],0))</f>
        <v>0</v>
      </c>
      <c r="BA61" s="3">
        <f>INDEX(Protein_Group[Unique peptides Dimer48A],MATCH(Sig_Proteins[[#This Row],[ORF number Mtb]], Protein_Group[ORF number Mtb],0))</f>
        <v>5</v>
      </c>
      <c r="BB61" s="3">
        <f>INDEX(Protein_Group[Unique peptides Dimer48B],MATCH(Sig_Proteins[[#This Row],[ORF number Mtb]], Protein_Group[ORF number Mtb],0))</f>
        <v>3</v>
      </c>
    </row>
    <row r="62" spans="1:54">
      <c r="A62" s="3"/>
      <c r="B62" s="3"/>
      <c r="C62" s="3" t="s">
        <v>9</v>
      </c>
      <c r="D62" s="3" t="s">
        <v>332</v>
      </c>
      <c r="E62" s="3" t="s">
        <v>333</v>
      </c>
      <c r="F62" s="3" t="s">
        <v>334</v>
      </c>
      <c r="G62" s="3" t="s">
        <v>335</v>
      </c>
      <c r="H62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Rv2402</v>
      </c>
      <c r="I62" s="3" t="str">
        <f>INDEX(Protein_Group[functional category],MATCH(Sig_Proteins[[#This Row],[ORF number Mtb]], Protein_Group[ORF number Mtb],0))</f>
        <v>Conserved hypotheticals</v>
      </c>
      <c r="J62" s="3">
        <f>INDEX(Protein_Group[Mol. weight '[kDa']],MATCH(Sig_Proteins[[#This Row],[ORF number Mtb]], Protein_Group[ORF number Mtb],0))</f>
        <v>72.733000000000004</v>
      </c>
      <c r="K62" s="3">
        <f>Sig_Proteins[[#This Row],[2^(DImer 3hr LFQ intensity average)]]/Sig_Proteins[[#This Row],[2^(Control 3hr LFQ intensity average)]]</f>
        <v>1.0587558933138663</v>
      </c>
      <c r="L62" s="3">
        <f>Sig_Proteins[[#This Row],[2^(Control 3hr LFQ intensity average)]]/Sig_Proteins[[#This Row],[2^(DImer 3hr LFQ intensity average)]]</f>
        <v>0.94450477802776378</v>
      </c>
      <c r="M62" s="3">
        <f>Sig_Proteins[[#This Row],[2^(DImer 24hr LFQ intensity average)]]/Sig_Proteins[[#This Row],[2^(Control 24hr LFQ intensity average)]]</f>
        <v>0.32219030772428781</v>
      </c>
      <c r="N62" s="3">
        <f>Sig_Proteins[[#This Row],[2^(Control 24hr LFQ intensity average)]]/Sig_Proteins[[#This Row],[2^(DImer 24hr LFQ intensity average)]]</f>
        <v>3.1037556873242238</v>
      </c>
      <c r="O62" s="3">
        <f>Sig_Proteins[[#This Row],[2^(DImer 48hr LFQ intensity average)]]/Sig_Proteins[[#This Row],[2^(Control 48hr LFQ intensity average)]]</f>
        <v>12.781896452487549</v>
      </c>
      <c r="P62" s="3">
        <f>Sig_Proteins[[#This Row],[2^(Control 48hr LFQ intensity average)]]/Sig_Proteins[[#This Row],[2^(DImer 48hr LFQ intensity average)]]</f>
        <v>7.8235651784316004E-2</v>
      </c>
      <c r="Q62" s="3">
        <f>INDEX(Protein_Group[LFQ intensity Control3A],MATCH(Sig_Proteins[[#This Row],[ORF number Mtb]], Protein_Group[ORF number Mtb],0))</f>
        <v>22.44453</v>
      </c>
      <c r="R62" s="3">
        <f>INDEX(Protein_Group[LFQ intensity Control3B],MATCH(Sig_Proteins[[#This Row],[ORF number Mtb]], Protein_Group[ORF number Mtb],0))</f>
        <v>18.40354</v>
      </c>
      <c r="S62" s="3">
        <f>(Sig_Proteins[[#This Row],[LFQ intensity Control3A]]+Sig_Proteins[[#This Row],[LFQ intensity Control3B]])/2</f>
        <v>20.424035</v>
      </c>
      <c r="T62" s="3">
        <f>2^Sig_Proteins[[#This Row],[Control 3 hr LFQ intensity average]]</f>
        <v>1406847.9675287167</v>
      </c>
      <c r="U62" s="3">
        <f>INDEX(Protein_Group[LFQ intensity Control24A],MATCH(Sig_Proteins[[#This Row],[ORF number Mtb]], Protein_Group[ORF number Mtb],0))</f>
        <v>22.95881</v>
      </c>
      <c r="V62" s="3">
        <f>INDEX(Protein_Group[LFQ intensity Control24B],MATCH(Sig_Proteins[[#This Row],[ORF number Mtb]], Protein_Group[ORF number Mtb],0))</f>
        <v>22.251449999999998</v>
      </c>
      <c r="W62" s="3">
        <f>(Sig_Proteins[[#This Row],[LFQ intensity Control24A]]+Sig_Proteins[[#This Row],[LFQ intensity Control24B]])/2</f>
        <v>22.605129999999999</v>
      </c>
      <c r="X62" s="3">
        <f>2^Sig_Proteins[[#This Row],[Control 24 hr LFQ intensity average]]</f>
        <v>6380022.1409994159</v>
      </c>
      <c r="Y62" s="3">
        <f>INDEX(Protein_Group[LFQ intensity Control48A],MATCH(Sig_Proteins[[#This Row],[ORF number Mtb]], Protein_Group[ORF number Mtb],0))</f>
        <v>18.010179999999998</v>
      </c>
      <c r="Z62" s="3">
        <f>INDEX(Protein_Group[LFQ intensity Control48B],MATCH(Sig_Proteins[[#This Row],[ORF number Mtb]], Protein_Group[ORF number Mtb],0))</f>
        <v>18.733699999999999</v>
      </c>
      <c r="AA62" s="3">
        <f>(Sig_Proteins[[#This Row],[LFQ intensity Control48A]]+Sig_Proteins[[#This Row],[LFQ intensity Control48B]])/2</f>
        <v>18.371939999999999</v>
      </c>
      <c r="AB62" s="3">
        <f>2^Sig_Proteins[[#This Row],[Control 48 hr LFQ intensity average]]</f>
        <v>339238.40962653956</v>
      </c>
      <c r="AC62" s="3">
        <f>INDEX(Protein_Group[LFQ intensity Dimer3A],MATCH(Sig_Proteins[[#This Row],[ORF number Mtb]], Protein_Group[ORF number Mtb],0))</f>
        <v>19.113409999999998</v>
      </c>
      <c r="AD62" s="3">
        <f>INDEX(Protein_Group[LFQ intensity Dimer3B],MATCH(Sig_Proteins[[#This Row],[ORF number Mtb]], Protein_Group[ORF number Mtb],0))</f>
        <v>21.8994</v>
      </c>
      <c r="AE62" s="3">
        <f>(Sig_Proteins[[#This Row],[LFQ intensity Dimer3A]]+Sig_Proteins[[#This Row],[LFQ intensity Dimer3B]])/2</f>
        <v>20.506405000000001</v>
      </c>
      <c r="AF62" s="3">
        <f>2^Sig_Proteins[[#This Row],[Dimer 3 hr LFQ intensity average]]</f>
        <v>1489508.5766176635</v>
      </c>
      <c r="AG62" s="3">
        <f>INDEX(Protein_Group[LFQ intensity Dimer24A],MATCH(Sig_Proteins[[#This Row],[ORF number Mtb]], Protein_Group[ORF number Mtb],0))</f>
        <v>22.223469999999999</v>
      </c>
      <c r="AH62" s="3">
        <f>INDEX(Protein_Group[LFQ intensity Dimer24B],MATCH(Sig_Proteins[[#This Row],[ORF number Mtb]], Protein_Group[ORF number Mtb],0))</f>
        <v>19.71876</v>
      </c>
      <c r="AI62" s="3">
        <f>(Sig_Proteins[[#This Row],[LFQ intensity Dimer24A]]+Sig_Proteins[[#This Row],[LFQ intensity Dimer24B]])/2</f>
        <v>20.971114999999998</v>
      </c>
      <c r="AJ62" s="3">
        <f>2^Sig_Proteins[[#This Row],[Dimer 24 hr LFQ intensity average]]</f>
        <v>2055581.2968963713</v>
      </c>
      <c r="AK62" s="3">
        <f>INDEX(Protein_Group[LFQ intensity Dimer48A],MATCH(Sig_Proteins[[#This Row],[ORF number Mtb]], Protein_Group[ORF number Mtb],0))</f>
        <v>21.923359999999999</v>
      </c>
      <c r="AL62" s="3">
        <f>INDEX(Protein_Group[LFQ intensity Dimer48B],MATCH(Sig_Proteins[[#This Row],[ORF number Mtb]], Protein_Group[ORF number Mtb],0))</f>
        <v>22.17258</v>
      </c>
      <c r="AM62" s="3">
        <f>(Sig_Proteins[[#This Row],[LFQ intensity Dimer48A]]+Sig_Proteins[[#This Row],[LFQ intensity Dimer48B]])/2</f>
        <v>22.047969999999999</v>
      </c>
      <c r="AN62" s="3">
        <f>2^Sig_Proteins[[#This Row],[Dimer 48 hr LFQ intensity average]]</f>
        <v>4336110.2245529843</v>
      </c>
      <c r="AO62" s="3">
        <f>INDEX(Protein_Group[Unique peptides],MATCH(Sig_Proteins[[#This Row],[ORF number Mtb]], Protein_Group[ORF number Mtb],0))</f>
        <v>8</v>
      </c>
      <c r="AP62" s="3">
        <f>INDEX(Protein_Group[Sequence coverage '[%']],MATCH(Sig_Proteins[[#This Row],[ORF number Mtb]], Protein_Group[ORF number Mtb],0))</f>
        <v>20.399999999999999</v>
      </c>
      <c r="AQ62" s="3">
        <f>INDEX(Protein_Group[Unique peptides Control3A],MATCH(Sig_Proteins[[#This Row],[ORF number Mtb]], Protein_Group[ORF number Mtb],0))</f>
        <v>3</v>
      </c>
      <c r="AR62" s="3">
        <f>INDEX(Protein_Group[Unique peptides Control3B],MATCH(Sig_Proteins[[#This Row],[ORF number Mtb]], Protein_Group[ORF number Mtb],0))</f>
        <v>3</v>
      </c>
      <c r="AS62" s="3">
        <f>INDEX(Protein_Group[Unique peptides Control24A],MATCH(Sig_Proteins[[#This Row],[ORF number Mtb]], Protein_Group[ORF number Mtb],0))</f>
        <v>3</v>
      </c>
      <c r="AT62" s="3">
        <f>INDEX(Protein_Group[Unique peptides Control24B],MATCH(Sig_Proteins[[#This Row],[ORF number Mtb]], Protein_Group[ORF number Mtb],0))</f>
        <v>5</v>
      </c>
      <c r="AU62" s="3">
        <f>INDEX(Protein_Group[Unique peptides Control48A],MATCH(Sig_Proteins[[#This Row],[ORF number Mtb]], Protein_Group[ORF number Mtb],0))</f>
        <v>1</v>
      </c>
      <c r="AV62" s="3">
        <f>INDEX(Protein_Group[Unique peptides Control48B],MATCH(Sig_Proteins[[#This Row],[ORF number Mtb]], Protein_Group[ORF number Mtb],0))</f>
        <v>3</v>
      </c>
      <c r="AW62" s="3">
        <f>INDEX(Protein_Group[Unique peptides Dimer3A],MATCH(Sig_Proteins[[#This Row],[ORF number Mtb]], Protein_Group[ORF number Mtb],0))</f>
        <v>2</v>
      </c>
      <c r="AX62" s="3">
        <f>INDEX(Protein_Group[Unique peptides Dimer3B],MATCH(Sig_Proteins[[#This Row],[ORF number Mtb]], Protein_Group[ORF number Mtb],0))</f>
        <v>2</v>
      </c>
      <c r="AY62" s="3">
        <f>INDEX(Protein_Group[Unique peptides Dimer24A],MATCH(Sig_Proteins[[#This Row],[ORF number Mtb]], Protein_Group[ORF number Mtb],0))</f>
        <v>3</v>
      </c>
      <c r="AZ62" s="3">
        <f>INDEX(Protein_Group[Unique peptides Dimer24B],MATCH(Sig_Proteins[[#This Row],[ORF number Mtb]], Protein_Group[ORF number Mtb],0))</f>
        <v>0</v>
      </c>
      <c r="BA62" s="3">
        <f>INDEX(Protein_Group[Unique peptides Dimer48A],MATCH(Sig_Proteins[[#This Row],[ORF number Mtb]], Protein_Group[ORF number Mtb],0))</f>
        <v>5</v>
      </c>
      <c r="BB62" s="3">
        <f>INDEX(Protein_Group[Unique peptides Dimer48B],MATCH(Sig_Proteins[[#This Row],[ORF number Mtb]], Protein_Group[ORF number Mtb],0))</f>
        <v>4</v>
      </c>
    </row>
    <row r="63" spans="1:54">
      <c r="A63" s="3"/>
      <c r="B63" s="3"/>
      <c r="C63" s="3" t="s">
        <v>9</v>
      </c>
      <c r="D63" s="3" t="s">
        <v>329</v>
      </c>
      <c r="E63" s="3" t="s">
        <v>330</v>
      </c>
      <c r="F63" s="3" t="s">
        <v>327</v>
      </c>
      <c r="G63" s="3" t="s">
        <v>328</v>
      </c>
      <c r="H63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Rv0251c</v>
      </c>
      <c r="I63" s="3" t="str">
        <f>INDEX(Protein_Group[functional category],MATCH(Sig_Proteins[[#This Row],[ORF number Mtb]], Protein_Group[ORF number Mtb],0))</f>
        <v>virulence, detoxification and adaptation</v>
      </c>
      <c r="J63" s="3">
        <f>INDEX(Protein_Group[Mol. weight '[kDa']],MATCH(Sig_Proteins[[#This Row],[ORF number Mtb]], Protein_Group[ORF number Mtb],0))</f>
        <v>17.786000000000001</v>
      </c>
      <c r="K63" s="3">
        <f>Sig_Proteins[[#This Row],[2^(DImer 3hr LFQ intensity average)]]/Sig_Proteins[[#This Row],[2^(Control 3hr LFQ intensity average)]]</f>
        <v>6.7630780339308059</v>
      </c>
      <c r="L63" s="3">
        <f>Sig_Proteins[[#This Row],[2^(Control 3hr LFQ intensity average)]]/Sig_Proteins[[#This Row],[2^(DImer 3hr LFQ intensity average)]]</f>
        <v>0.1478616681609963</v>
      </c>
      <c r="M63" s="3">
        <f>Sig_Proteins[[#This Row],[2^(DImer 24hr LFQ intensity average)]]/Sig_Proteins[[#This Row],[2^(Control 24hr LFQ intensity average)]]</f>
        <v>14.371163867912058</v>
      </c>
      <c r="N63" s="3">
        <f>Sig_Proteins[[#This Row],[2^(Control 24hr LFQ intensity average)]]/Sig_Proteins[[#This Row],[2^(DImer 24hr LFQ intensity average)]]</f>
        <v>6.9583786615418156E-2</v>
      </c>
      <c r="O63" s="3">
        <f>Sig_Proteins[[#This Row],[2^(DImer 48hr LFQ intensity average)]]/Sig_Proteins[[#This Row],[2^(Control 48hr LFQ intensity average)]]</f>
        <v>25.48930267184781</v>
      </c>
      <c r="P63" s="3">
        <f>Sig_Proteins[[#This Row],[2^(Control 48hr LFQ intensity average)]]/Sig_Proteins[[#This Row],[2^(DImer 48hr LFQ intensity average)]]</f>
        <v>3.9232144279273309E-2</v>
      </c>
      <c r="Q63" s="3">
        <f>INDEX(Protein_Group[LFQ intensity Control3A],MATCH(Sig_Proteins[[#This Row],[ORF number Mtb]], Protein_Group[ORF number Mtb],0))</f>
        <v>18.34958</v>
      </c>
      <c r="R63" s="3">
        <f>INDEX(Protein_Group[LFQ intensity Control3B],MATCH(Sig_Proteins[[#This Row],[ORF number Mtb]], Protein_Group[ORF number Mtb],0))</f>
        <v>24.336269999999999</v>
      </c>
      <c r="S63" s="3">
        <f>(Sig_Proteins[[#This Row],[LFQ intensity Control3A]]+Sig_Proteins[[#This Row],[LFQ intensity Control3B]])/2</f>
        <v>21.342925000000001</v>
      </c>
      <c r="T63" s="3">
        <f>2^Sig_Proteins[[#This Row],[Control 3 hr LFQ intensity average]]</f>
        <v>2659871.2801138787</v>
      </c>
      <c r="U63" s="3">
        <f>INDEX(Protein_Group[LFQ intensity Control24A],MATCH(Sig_Proteins[[#This Row],[ORF number Mtb]], Protein_Group[ORF number Mtb],0))</f>
        <v>18.069870000000002</v>
      </c>
      <c r="V63" s="3">
        <f>INDEX(Protein_Group[LFQ intensity Control24B],MATCH(Sig_Proteins[[#This Row],[ORF number Mtb]], Protein_Group[ORF number Mtb],0))</f>
        <v>21.3705</v>
      </c>
      <c r="W63" s="3">
        <f>(Sig_Proteins[[#This Row],[LFQ intensity Control24A]]+Sig_Proteins[[#This Row],[LFQ intensity Control24B]])/2</f>
        <v>19.720185000000001</v>
      </c>
      <c r="X63" s="3">
        <f>2^Sig_Proteins[[#This Row],[Control 24 hr LFQ intensity average]]</f>
        <v>863708.52269002434</v>
      </c>
      <c r="Y63" s="3">
        <f>INDEX(Protein_Group[LFQ intensity Control48A],MATCH(Sig_Proteins[[#This Row],[ORF number Mtb]], Protein_Group[ORF number Mtb],0))</f>
        <v>21.469259999999998</v>
      </c>
      <c r="Z63" s="3">
        <f>INDEX(Protein_Group[LFQ intensity Control48B],MATCH(Sig_Proteins[[#This Row],[ORF number Mtb]], Protein_Group[ORF number Mtb],0))</f>
        <v>18.727160000000001</v>
      </c>
      <c r="AA63" s="3">
        <f>(Sig_Proteins[[#This Row],[LFQ intensity Control48A]]+Sig_Proteins[[#This Row],[LFQ intensity Control48B]])/2</f>
        <v>20.098210000000002</v>
      </c>
      <c r="AB63" s="3">
        <f>2^Sig_Proteins[[#This Row],[Control 48 hr LFQ intensity average]]</f>
        <v>1122442.41408771</v>
      </c>
      <c r="AC63" s="3">
        <f>INDEX(Protein_Group[LFQ intensity Dimer3A],MATCH(Sig_Proteins[[#This Row],[ORF number Mtb]], Protein_Group[ORF number Mtb],0))</f>
        <v>23.901499999999999</v>
      </c>
      <c r="AD63" s="3">
        <f>INDEX(Protein_Group[LFQ intensity Dimer3B],MATCH(Sig_Proteins[[#This Row],[ORF number Mtb]], Protein_Group[ORF number Mtb],0))</f>
        <v>24.299710000000001</v>
      </c>
      <c r="AE63" s="3">
        <f>(Sig_Proteins[[#This Row],[LFQ intensity Dimer3A]]+Sig_Proteins[[#This Row],[LFQ intensity Dimer3B]])/2</f>
        <v>24.100605000000002</v>
      </c>
      <c r="AF63" s="3">
        <f>2^Sig_Proteins[[#This Row],[Dimer 3 hr LFQ intensity average]]</f>
        <v>17988917.027621586</v>
      </c>
      <c r="AG63" s="3">
        <f>INDEX(Protein_Group[LFQ intensity Dimer24A],MATCH(Sig_Proteins[[#This Row],[ORF number Mtb]], Protein_Group[ORF number Mtb],0))</f>
        <v>23.223569999999999</v>
      </c>
      <c r="AH63" s="3">
        <f>INDEX(Protein_Group[LFQ intensity Dimer24B],MATCH(Sig_Proteins[[#This Row],[ORF number Mtb]], Protein_Group[ORF number Mtb],0))</f>
        <v>23.90701</v>
      </c>
      <c r="AI63" s="3">
        <f>(Sig_Proteins[[#This Row],[LFQ intensity Dimer24A]]+Sig_Proteins[[#This Row],[LFQ intensity Dimer24B]])/2</f>
        <v>23.565289999999997</v>
      </c>
      <c r="AJ63" s="3">
        <f>2^Sig_Proteins[[#This Row],[Dimer 24 hr LFQ intensity average]]</f>
        <v>12412496.713690579</v>
      </c>
      <c r="AK63" s="3">
        <f>INDEX(Protein_Group[LFQ intensity Dimer48A],MATCH(Sig_Proteins[[#This Row],[ORF number Mtb]], Protein_Group[ORF number Mtb],0))</f>
        <v>25.931100000000001</v>
      </c>
      <c r="AL63" s="3">
        <f>INDEX(Protein_Group[LFQ intensity Dimer48B],MATCH(Sig_Proteins[[#This Row],[ORF number Mtb]], Protein_Group[ORF number Mtb],0))</f>
        <v>23.60896</v>
      </c>
      <c r="AM63" s="3">
        <f>(Sig_Proteins[[#This Row],[LFQ intensity Dimer48A]]+Sig_Proteins[[#This Row],[LFQ intensity Dimer48B]])/2</f>
        <v>24.770029999999998</v>
      </c>
      <c r="AN63" s="3">
        <f>2^Sig_Proteins[[#This Row],[Dimer 48 hr LFQ intensity average]]</f>
        <v>28610274.424401172</v>
      </c>
      <c r="AO63" s="3">
        <f>INDEX(Protein_Group[Unique peptides],MATCH(Sig_Proteins[[#This Row],[ORF number Mtb]], Protein_Group[ORF number Mtb],0))</f>
        <v>9</v>
      </c>
      <c r="AP63" s="3">
        <f>INDEX(Protein_Group[Sequence coverage '[%']],MATCH(Sig_Proteins[[#This Row],[ORF number Mtb]], Protein_Group[ORF number Mtb],0))</f>
        <v>67.3</v>
      </c>
      <c r="AQ63" s="3">
        <f>INDEX(Protein_Group[Unique peptides Control3A],MATCH(Sig_Proteins[[#This Row],[ORF number Mtb]], Protein_Group[ORF number Mtb],0))</f>
        <v>1</v>
      </c>
      <c r="AR63" s="3">
        <f>INDEX(Protein_Group[Unique peptides Control3B],MATCH(Sig_Proteins[[#This Row],[ORF number Mtb]], Protein_Group[ORF number Mtb],0))</f>
        <v>2</v>
      </c>
      <c r="AS63" s="3">
        <f>INDEX(Protein_Group[Unique peptides Control24A],MATCH(Sig_Proteins[[#This Row],[ORF number Mtb]], Protein_Group[ORF number Mtb],0))</f>
        <v>0</v>
      </c>
      <c r="AT63" s="3">
        <f>INDEX(Protein_Group[Unique peptides Control24B],MATCH(Sig_Proteins[[#This Row],[ORF number Mtb]], Protein_Group[ORF number Mtb],0))</f>
        <v>4</v>
      </c>
      <c r="AU63" s="3">
        <f>INDEX(Protein_Group[Unique peptides Control48A],MATCH(Sig_Proteins[[#This Row],[ORF number Mtb]], Protein_Group[ORF number Mtb],0))</f>
        <v>4</v>
      </c>
      <c r="AV63" s="3">
        <f>INDEX(Protein_Group[Unique peptides Control48B],MATCH(Sig_Proteins[[#This Row],[ORF number Mtb]], Protein_Group[ORF number Mtb],0))</f>
        <v>2</v>
      </c>
      <c r="AW63" s="3">
        <f>INDEX(Protein_Group[Unique peptides Dimer3A],MATCH(Sig_Proteins[[#This Row],[ORF number Mtb]], Protein_Group[ORF number Mtb],0))</f>
        <v>3</v>
      </c>
      <c r="AX63" s="3">
        <f>INDEX(Protein_Group[Unique peptides Dimer3B],MATCH(Sig_Proteins[[#This Row],[ORF number Mtb]], Protein_Group[ORF number Mtb],0))</f>
        <v>6</v>
      </c>
      <c r="AY63" s="3">
        <f>INDEX(Protein_Group[Unique peptides Dimer24A],MATCH(Sig_Proteins[[#This Row],[ORF number Mtb]], Protein_Group[ORF number Mtb],0))</f>
        <v>4</v>
      </c>
      <c r="AZ63" s="3">
        <f>INDEX(Protein_Group[Unique peptides Dimer24B],MATCH(Sig_Proteins[[#This Row],[ORF number Mtb]], Protein_Group[ORF number Mtb],0))</f>
        <v>5</v>
      </c>
      <c r="BA63" s="3">
        <f>INDEX(Protein_Group[Unique peptides Dimer48A],MATCH(Sig_Proteins[[#This Row],[ORF number Mtb]], Protein_Group[ORF number Mtb],0))</f>
        <v>7</v>
      </c>
      <c r="BB63" s="3">
        <f>INDEX(Protein_Group[Unique peptides Dimer48B],MATCH(Sig_Proteins[[#This Row],[ORF number Mtb]], Protein_Group[ORF number Mtb],0))</f>
        <v>4</v>
      </c>
    </row>
    <row r="64" spans="1:54">
      <c r="A64" s="3"/>
      <c r="B64" s="3"/>
      <c r="C64" s="3" t="s">
        <v>9</v>
      </c>
      <c r="D64" s="3" t="s">
        <v>324</v>
      </c>
      <c r="E64" s="3" t="s">
        <v>323</v>
      </c>
      <c r="F64" s="3" t="s">
        <v>325</v>
      </c>
      <c r="G64" s="3" t="s">
        <v>326</v>
      </c>
      <c r="H64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Rv1826</v>
      </c>
      <c r="I64" s="3" t="str">
        <f>INDEX(Protein_Group[functional category],MATCH(Sig_Proteins[[#This Row],[ORF number Mtb]], Protein_Group[ORF number Mtb],0))</f>
        <v>intermediary metabolism and respiration</v>
      </c>
      <c r="J64" s="3">
        <f>INDEX(Protein_Group[Mol. weight '[kDa']],MATCH(Sig_Proteins[[#This Row],[ORF number Mtb]], Protein_Group[ORF number Mtb],0))</f>
        <v>14.237</v>
      </c>
      <c r="K64" s="3">
        <f>Sig_Proteins[[#This Row],[2^(DImer 3hr LFQ intensity average)]]/Sig_Proteins[[#This Row],[2^(Control 3hr LFQ intensity average)]]</f>
        <v>0.11614347417977036</v>
      </c>
      <c r="L64" s="3">
        <f>Sig_Proteins[[#This Row],[2^(Control 3hr LFQ intensity average)]]/Sig_Proteins[[#This Row],[2^(DImer 3hr LFQ intensity average)]]</f>
        <v>8.6100403579470157</v>
      </c>
      <c r="M64" s="3">
        <f>Sig_Proteins[[#This Row],[2^(DImer 24hr LFQ intensity average)]]/Sig_Proteins[[#This Row],[2^(Control 24hr LFQ intensity average)]]</f>
        <v>1.531473071840431</v>
      </c>
      <c r="N64" s="3">
        <f>Sig_Proteins[[#This Row],[2^(Control 24hr LFQ intensity average)]]/Sig_Proteins[[#This Row],[2^(DImer 24hr LFQ intensity average)]]</f>
        <v>0.65296610066950833</v>
      </c>
      <c r="O64" s="3">
        <f>Sig_Proteins[[#This Row],[2^(DImer 48hr LFQ intensity average)]]/Sig_Proteins[[#This Row],[2^(Control 48hr LFQ intensity average)]]</f>
        <v>14.33440384181468</v>
      </c>
      <c r="P64" s="3">
        <f>Sig_Proteins[[#This Row],[2^(Control 48hr LFQ intensity average)]]/Sig_Proteins[[#This Row],[2^(DImer 48hr LFQ intensity average)]]</f>
        <v>6.9762231553914686E-2</v>
      </c>
      <c r="Q64" s="3">
        <f>INDEX(Protein_Group[LFQ intensity Control3A],MATCH(Sig_Proteins[[#This Row],[ORF number Mtb]], Protein_Group[ORF number Mtb],0))</f>
        <v>22.867270000000001</v>
      </c>
      <c r="R64" s="3">
        <f>INDEX(Protein_Group[LFQ intensity Control3B],MATCH(Sig_Proteins[[#This Row],[ORF number Mtb]], Protein_Group[ORF number Mtb],0))</f>
        <v>22.892769999999999</v>
      </c>
      <c r="S64" s="3">
        <f>(Sig_Proteins[[#This Row],[LFQ intensity Control3A]]+Sig_Proteins[[#This Row],[LFQ intensity Control3B]])/2</f>
        <v>22.880020000000002</v>
      </c>
      <c r="T64" s="3">
        <f>2^Sig_Proteins[[#This Row],[Control 3 hr LFQ intensity average]]</f>
        <v>7719200.4976325165</v>
      </c>
      <c r="U64" s="3">
        <f>INDEX(Protein_Group[LFQ intensity Control24A],MATCH(Sig_Proteins[[#This Row],[ORF number Mtb]], Protein_Group[ORF number Mtb],0))</f>
        <v>23.464259999999999</v>
      </c>
      <c r="V64" s="3">
        <f>INDEX(Protein_Group[LFQ intensity Control24B],MATCH(Sig_Proteins[[#This Row],[ORF number Mtb]], Protein_Group[ORF number Mtb],0))</f>
        <v>17.66506</v>
      </c>
      <c r="W64" s="3">
        <f>(Sig_Proteins[[#This Row],[LFQ intensity Control24A]]+Sig_Proteins[[#This Row],[LFQ intensity Control24B]])/2</f>
        <v>20.56466</v>
      </c>
      <c r="X64" s="3">
        <f>2^Sig_Proteins[[#This Row],[Control 24 hr LFQ intensity average]]</f>
        <v>1550884.6967656913</v>
      </c>
      <c r="Y64" s="3">
        <f>INDEX(Protein_Group[LFQ intensity Control48A],MATCH(Sig_Proteins[[#This Row],[ORF number Mtb]], Protein_Group[ORF number Mtb],0))</f>
        <v>19.955749999999998</v>
      </c>
      <c r="Z64" s="3">
        <f>INDEX(Protein_Group[LFQ intensity Control48B],MATCH(Sig_Proteins[[#This Row],[ORF number Mtb]], Protein_Group[ORF number Mtb],0))</f>
        <v>21.45166</v>
      </c>
      <c r="AA64" s="3">
        <f>(Sig_Proteins[[#This Row],[LFQ intensity Control48A]]+Sig_Proteins[[#This Row],[LFQ intensity Control48B]])/2</f>
        <v>20.703704999999999</v>
      </c>
      <c r="AB64" s="3">
        <f>2^Sig_Proteins[[#This Row],[Control 48 hr LFQ intensity average]]</f>
        <v>1707796.9215894374</v>
      </c>
      <c r="AC64" s="3">
        <f>INDEX(Protein_Group[LFQ intensity Dimer3A],MATCH(Sig_Proteins[[#This Row],[ORF number Mtb]], Protein_Group[ORF number Mtb],0))</f>
        <v>21.707460000000001</v>
      </c>
      <c r="AD64" s="3">
        <f>INDEX(Protein_Group[LFQ intensity Dimer3B],MATCH(Sig_Proteins[[#This Row],[ORF number Mtb]], Protein_Group[ORF number Mtb],0))</f>
        <v>17.840540000000001</v>
      </c>
      <c r="AE64" s="3">
        <f>(Sig_Proteins[[#This Row],[LFQ intensity Dimer3A]]+Sig_Proteins[[#This Row],[LFQ intensity Dimer3B]])/2</f>
        <v>19.774000000000001</v>
      </c>
      <c r="AF64" s="3">
        <f>2^Sig_Proteins[[#This Row],[Dimer 3 hr LFQ intensity average]]</f>
        <v>896534.76368525275</v>
      </c>
      <c r="AG64" s="3">
        <f>INDEX(Protein_Group[LFQ intensity Dimer24A],MATCH(Sig_Proteins[[#This Row],[ORF number Mtb]], Protein_Group[ORF number Mtb],0))</f>
        <v>22.841000000000001</v>
      </c>
      <c r="AH64" s="3">
        <f>INDEX(Protein_Group[LFQ intensity Dimer24B],MATCH(Sig_Proteins[[#This Row],[ORF number Mtb]], Protein_Group[ORF number Mtb],0))</f>
        <v>19.518160000000002</v>
      </c>
      <c r="AI64" s="3">
        <f>(Sig_Proteins[[#This Row],[LFQ intensity Dimer24A]]+Sig_Proteins[[#This Row],[LFQ intensity Dimer24B]])/2</f>
        <v>21.179580000000001</v>
      </c>
      <c r="AJ64" s="3">
        <f>2^Sig_Proteins[[#This Row],[Dimer 24 hr LFQ intensity average]]</f>
        <v>2375138.1506260685</v>
      </c>
      <c r="AK64" s="3">
        <f>INDEX(Protein_Group[LFQ intensity Dimer48A],MATCH(Sig_Proteins[[#This Row],[ORF number Mtb]], Protein_Group[ORF number Mtb],0))</f>
        <v>25.392379999999999</v>
      </c>
      <c r="AL64" s="3">
        <f>INDEX(Protein_Group[LFQ intensity Dimer48B],MATCH(Sig_Proteins[[#This Row],[ORF number Mtb]], Protein_Group[ORF number Mtb],0))</f>
        <v>23.697849999999999</v>
      </c>
      <c r="AM64" s="3">
        <f>(Sig_Proteins[[#This Row],[LFQ intensity Dimer48A]]+Sig_Proteins[[#This Row],[LFQ intensity Dimer48B]])/2</f>
        <v>24.545114999999999</v>
      </c>
      <c r="AN64" s="3">
        <f>2^Sig_Proteins[[#This Row],[Dimer 48 hr LFQ intensity average]]</f>
        <v>24480250.753870916</v>
      </c>
      <c r="AO64" s="3">
        <f>INDEX(Protein_Group[Unique peptides],MATCH(Sig_Proteins[[#This Row],[ORF number Mtb]], Protein_Group[ORF number Mtb],0))</f>
        <v>2</v>
      </c>
      <c r="AP64" s="3">
        <f>INDEX(Protein_Group[Sequence coverage '[%']],MATCH(Sig_Proteins[[#This Row],[ORF number Mtb]], Protein_Group[ORF number Mtb],0))</f>
        <v>21.6</v>
      </c>
      <c r="AQ64" s="3">
        <f>INDEX(Protein_Group[Unique peptides Control3A],MATCH(Sig_Proteins[[#This Row],[ORF number Mtb]], Protein_Group[ORF number Mtb],0))</f>
        <v>1</v>
      </c>
      <c r="AR64" s="3">
        <f>INDEX(Protein_Group[Unique peptides Control3B],MATCH(Sig_Proteins[[#This Row],[ORF number Mtb]], Protein_Group[ORF number Mtb],0))</f>
        <v>1</v>
      </c>
      <c r="AS64" s="3">
        <f>INDEX(Protein_Group[Unique peptides Control24A],MATCH(Sig_Proteins[[#This Row],[ORF number Mtb]], Protein_Group[ORF number Mtb],0))</f>
        <v>1</v>
      </c>
      <c r="AT64" s="3">
        <f>INDEX(Protein_Group[Unique peptides Control24B],MATCH(Sig_Proteins[[#This Row],[ORF number Mtb]], Protein_Group[ORF number Mtb],0))</f>
        <v>1</v>
      </c>
      <c r="AU64" s="3">
        <f>INDEX(Protein_Group[Unique peptides Control48A],MATCH(Sig_Proteins[[#This Row],[ORF number Mtb]], Protein_Group[ORF number Mtb],0))</f>
        <v>2</v>
      </c>
      <c r="AV64" s="3">
        <f>INDEX(Protein_Group[Unique peptides Control48B],MATCH(Sig_Proteins[[#This Row],[ORF number Mtb]], Protein_Group[ORF number Mtb],0))</f>
        <v>1</v>
      </c>
      <c r="AW64" s="3">
        <f>INDEX(Protein_Group[Unique peptides Dimer3A],MATCH(Sig_Proteins[[#This Row],[ORF number Mtb]], Protein_Group[ORF number Mtb],0))</f>
        <v>1</v>
      </c>
      <c r="AX64" s="3">
        <f>INDEX(Protein_Group[Unique peptides Dimer3B],MATCH(Sig_Proteins[[#This Row],[ORF number Mtb]], Protein_Group[ORF number Mtb],0))</f>
        <v>1</v>
      </c>
      <c r="AY64" s="3">
        <f>INDEX(Protein_Group[Unique peptides Dimer24A],MATCH(Sig_Proteins[[#This Row],[ORF number Mtb]], Protein_Group[ORF number Mtb],0))</f>
        <v>1</v>
      </c>
      <c r="AZ64" s="3">
        <f>INDEX(Protein_Group[Unique peptides Dimer24B],MATCH(Sig_Proteins[[#This Row],[ORF number Mtb]], Protein_Group[ORF number Mtb],0))</f>
        <v>0</v>
      </c>
      <c r="BA64" s="3">
        <f>INDEX(Protein_Group[Unique peptides Dimer48A],MATCH(Sig_Proteins[[#This Row],[ORF number Mtb]], Protein_Group[ORF number Mtb],0))</f>
        <v>1</v>
      </c>
      <c r="BB64" s="3">
        <f>INDEX(Protein_Group[Unique peptides Dimer48B],MATCH(Sig_Proteins[[#This Row],[ORF number Mtb]], Protein_Group[ORF number Mtb],0))</f>
        <v>1</v>
      </c>
    </row>
    <row r="65" spans="1:54">
      <c r="A65" s="3"/>
      <c r="B65" s="3"/>
      <c r="C65" s="3" t="s">
        <v>9</v>
      </c>
      <c r="D65" s="3" t="s">
        <v>321</v>
      </c>
      <c r="E65" s="3" t="s">
        <v>322</v>
      </c>
      <c r="F65" s="3" t="s">
        <v>319</v>
      </c>
      <c r="G65" s="3" t="s">
        <v>320</v>
      </c>
      <c r="H65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Rv1103c</v>
      </c>
      <c r="I65" s="3" t="str">
        <f>INDEX(Protein_Group[functional category],MATCH(Sig_Proteins[[#This Row],[ORF number Mtb]], Protein_Group[ORF number Mtb],0))</f>
        <v>virulence, detoxification and adaptation</v>
      </c>
      <c r="J65" s="3">
        <f>INDEX(Protein_Group[Mol. weight '[kDa']],MATCH(Sig_Proteins[[#This Row],[ORF number Mtb]], Protein_Group[ORF number Mtb],0))</f>
        <v>11.395</v>
      </c>
      <c r="K65" s="3">
        <f>Sig_Proteins[[#This Row],[2^(DImer 3hr LFQ intensity average)]]/Sig_Proteins[[#This Row],[2^(Control 3hr LFQ intensity average)]]</f>
        <v>1.6342344842455854</v>
      </c>
      <c r="L65" s="3">
        <f>Sig_Proteins[[#This Row],[2^(Control 3hr LFQ intensity average)]]/Sig_Proteins[[#This Row],[2^(DImer 3hr LFQ intensity average)]]</f>
        <v>0.61190729337817873</v>
      </c>
      <c r="M65" s="3">
        <f>Sig_Proteins[[#This Row],[2^(DImer 24hr LFQ intensity average)]]/Sig_Proteins[[#This Row],[2^(Control 24hr LFQ intensity average)]]</f>
        <v>0.55945732780086344</v>
      </c>
      <c r="N65" s="3">
        <f>Sig_Proteins[[#This Row],[2^(Control 24hr LFQ intensity average)]]/Sig_Proteins[[#This Row],[2^(DImer 24hr LFQ intensity average)]]</f>
        <v>1.7874464240746275</v>
      </c>
      <c r="O65" s="3">
        <f>Sig_Proteins[[#This Row],[2^(DImer 48hr LFQ intensity average)]]/Sig_Proteins[[#This Row],[2^(Control 48hr LFQ intensity average)]]</f>
        <v>13.763972408251369</v>
      </c>
      <c r="P65" s="3">
        <f>Sig_Proteins[[#This Row],[2^(Control 48hr LFQ intensity average)]]/Sig_Proteins[[#This Row],[2^(DImer 48hr LFQ intensity average)]]</f>
        <v>7.2653444103136205E-2</v>
      </c>
      <c r="Q65" s="3">
        <f>INDEX(Protein_Group[LFQ intensity Control3A],MATCH(Sig_Proteins[[#This Row],[ORF number Mtb]], Protein_Group[ORF number Mtb],0))</f>
        <v>19.222560000000001</v>
      </c>
      <c r="R65" s="3">
        <f>INDEX(Protein_Group[LFQ intensity Control3B],MATCH(Sig_Proteins[[#This Row],[ORF number Mtb]], Protein_Group[ORF number Mtb],0))</f>
        <v>19.725439999999999</v>
      </c>
      <c r="S65" s="3">
        <f>(Sig_Proteins[[#This Row],[LFQ intensity Control3A]]+Sig_Proteins[[#This Row],[LFQ intensity Control3B]])/2</f>
        <v>19.474</v>
      </c>
      <c r="T65" s="3">
        <f>2^Sig_Proteins[[#This Row],[Control 3 hr LFQ intensity average]]</f>
        <v>728212.51022001845</v>
      </c>
      <c r="U65" s="3">
        <f>INDEX(Protein_Group[LFQ intensity Control24A],MATCH(Sig_Proteins[[#This Row],[ORF number Mtb]], Protein_Group[ORF number Mtb],0))</f>
        <v>21.87998</v>
      </c>
      <c r="V65" s="3">
        <f>INDEX(Protein_Group[LFQ intensity Control24B],MATCH(Sig_Proteins[[#This Row],[ORF number Mtb]], Protein_Group[ORF number Mtb],0))</f>
        <v>17.203060000000001</v>
      </c>
      <c r="W65" s="3">
        <f>(Sig_Proteins[[#This Row],[LFQ intensity Control24A]]+Sig_Proteins[[#This Row],[LFQ intensity Control24B]])/2</f>
        <v>19.541519999999998</v>
      </c>
      <c r="X65" s="3">
        <f>2^Sig_Proteins[[#This Row],[Control 24 hr LFQ intensity average]]</f>
        <v>763103.91362795082</v>
      </c>
      <c r="Y65" s="3">
        <f>INDEX(Protein_Group[LFQ intensity Control48A],MATCH(Sig_Proteins[[#This Row],[ORF number Mtb]], Protein_Group[ORF number Mtb],0))</f>
        <v>20.194600000000001</v>
      </c>
      <c r="Z65" s="3">
        <f>INDEX(Protein_Group[LFQ intensity Control48B],MATCH(Sig_Proteins[[#This Row],[ORF number Mtb]], Protein_Group[ORF number Mtb],0))</f>
        <v>17.908950000000001</v>
      </c>
      <c r="AA65" s="3">
        <f>(Sig_Proteins[[#This Row],[LFQ intensity Control48A]]+Sig_Proteins[[#This Row],[LFQ intensity Control48B]])/2</f>
        <v>19.051774999999999</v>
      </c>
      <c r="AB65" s="3">
        <f>2^Sig_Proteins[[#This Row],[Control 48 hr LFQ intensity average]]</f>
        <v>543445.18555490777</v>
      </c>
      <c r="AC65" s="3">
        <f>INDEX(Protein_Group[LFQ intensity Dimer3A],MATCH(Sig_Proteins[[#This Row],[ORF number Mtb]], Protein_Group[ORF number Mtb],0))</f>
        <v>20.231400000000001</v>
      </c>
      <c r="AD65" s="3">
        <f>INDEX(Protein_Group[LFQ intensity Dimer3B],MATCH(Sig_Proteins[[#This Row],[ORF number Mtb]], Protein_Group[ORF number Mtb],0))</f>
        <v>20.13383</v>
      </c>
      <c r="AE65" s="3">
        <f>(Sig_Proteins[[#This Row],[LFQ intensity Dimer3A]]+Sig_Proteins[[#This Row],[LFQ intensity Dimer3B]])/2</f>
        <v>20.182614999999998</v>
      </c>
      <c r="AF65" s="3">
        <f>2^Sig_Proteins[[#This Row],[Dimer 3 hr LFQ intensity average]]</f>
        <v>1190069.9960605949</v>
      </c>
      <c r="AG65" s="3">
        <f>INDEX(Protein_Group[LFQ intensity Dimer24A],MATCH(Sig_Proteins[[#This Row],[ORF number Mtb]], Protein_Group[ORF number Mtb],0))</f>
        <v>18.377500000000001</v>
      </c>
      <c r="AH65" s="3">
        <f>INDEX(Protein_Group[LFQ intensity Dimer24B],MATCH(Sig_Proteins[[#This Row],[ORF number Mtb]], Protein_Group[ORF number Mtb],0))</f>
        <v>19.02974</v>
      </c>
      <c r="AI65" s="3">
        <f>(Sig_Proteins[[#This Row],[LFQ intensity Dimer24A]]+Sig_Proteins[[#This Row],[LFQ intensity Dimer24B]])/2</f>
        <v>18.703620000000001</v>
      </c>
      <c r="AJ65" s="3">
        <f>2^Sig_Proteins[[#This Row],[Dimer 24 hr LFQ intensity average]]</f>
        <v>426924.07635267422</v>
      </c>
      <c r="AK65" s="3">
        <f>INDEX(Protein_Group[LFQ intensity Dimer48A],MATCH(Sig_Proteins[[#This Row],[ORF number Mtb]], Protein_Group[ORF number Mtb],0))</f>
        <v>23.41377</v>
      </c>
      <c r="AL65" s="3">
        <f>INDEX(Protein_Group[LFQ intensity Dimer48B],MATCH(Sig_Proteins[[#This Row],[ORF number Mtb]], Protein_Group[ORF number Mtb],0))</f>
        <v>22.25543</v>
      </c>
      <c r="AM65" s="3">
        <f>(Sig_Proteins[[#This Row],[LFQ intensity Dimer48A]]+Sig_Proteins[[#This Row],[LFQ intensity Dimer48B]])/2</f>
        <v>22.834600000000002</v>
      </c>
      <c r="AN65" s="3">
        <f>2^Sig_Proteins[[#This Row],[Dimer 48 hr LFQ intensity average]]</f>
        <v>7479964.5393747967</v>
      </c>
      <c r="AO65" s="3">
        <f>INDEX(Protein_Group[Unique peptides],MATCH(Sig_Proteins[[#This Row],[ORF number Mtb]], Protein_Group[ORF number Mtb],0))</f>
        <v>2</v>
      </c>
      <c r="AP65" s="3">
        <f>INDEX(Protein_Group[Sequence coverage '[%']],MATCH(Sig_Proteins[[#This Row],[ORF number Mtb]], Protein_Group[ORF number Mtb],0))</f>
        <v>35.799999999999997</v>
      </c>
      <c r="AQ65" s="3">
        <f>INDEX(Protein_Group[Unique peptides Control3A],MATCH(Sig_Proteins[[#This Row],[ORF number Mtb]], Protein_Group[ORF number Mtb],0))</f>
        <v>1</v>
      </c>
      <c r="AR65" s="3">
        <f>INDEX(Protein_Group[Unique peptides Control3B],MATCH(Sig_Proteins[[#This Row],[ORF number Mtb]], Protein_Group[ORF number Mtb],0))</f>
        <v>0</v>
      </c>
      <c r="AS65" s="3">
        <f>INDEX(Protein_Group[Unique peptides Control24A],MATCH(Sig_Proteins[[#This Row],[ORF number Mtb]], Protein_Group[ORF number Mtb],0))</f>
        <v>2</v>
      </c>
      <c r="AT65" s="3">
        <f>INDEX(Protein_Group[Unique peptides Control24B],MATCH(Sig_Proteins[[#This Row],[ORF number Mtb]], Protein_Group[ORF number Mtb],0))</f>
        <v>0</v>
      </c>
      <c r="AU65" s="3">
        <f>INDEX(Protein_Group[Unique peptides Control48A],MATCH(Sig_Proteins[[#This Row],[ORF number Mtb]], Protein_Group[ORF number Mtb],0))</f>
        <v>2</v>
      </c>
      <c r="AV65" s="3">
        <f>INDEX(Protein_Group[Unique peptides Control48B],MATCH(Sig_Proteins[[#This Row],[ORF number Mtb]], Protein_Group[ORF number Mtb],0))</f>
        <v>0</v>
      </c>
      <c r="AW65" s="3">
        <f>INDEX(Protein_Group[Unique peptides Dimer3A],MATCH(Sig_Proteins[[#This Row],[ORF number Mtb]], Protein_Group[ORF number Mtb],0))</f>
        <v>0</v>
      </c>
      <c r="AX65" s="3">
        <f>INDEX(Protein_Group[Unique peptides Dimer3B],MATCH(Sig_Proteins[[#This Row],[ORF number Mtb]], Protein_Group[ORF number Mtb],0))</f>
        <v>0</v>
      </c>
      <c r="AY65" s="3">
        <f>INDEX(Protein_Group[Unique peptides Dimer24A],MATCH(Sig_Proteins[[#This Row],[ORF number Mtb]], Protein_Group[ORF number Mtb],0))</f>
        <v>0</v>
      </c>
      <c r="AZ65" s="3">
        <f>INDEX(Protein_Group[Unique peptides Dimer24B],MATCH(Sig_Proteins[[#This Row],[ORF number Mtb]], Protein_Group[ORF number Mtb],0))</f>
        <v>0</v>
      </c>
      <c r="BA65" s="3">
        <f>INDEX(Protein_Group[Unique peptides Dimer48A],MATCH(Sig_Proteins[[#This Row],[ORF number Mtb]], Protein_Group[ORF number Mtb],0))</f>
        <v>1</v>
      </c>
      <c r="BB65" s="3">
        <f>INDEX(Protein_Group[Unique peptides Dimer48B],MATCH(Sig_Proteins[[#This Row],[ORF number Mtb]], Protein_Group[ORF number Mtb],0))</f>
        <v>2</v>
      </c>
    </row>
    <row r="66" spans="1:54">
      <c r="A66" s="3"/>
      <c r="B66" s="3"/>
      <c r="C66" s="3" t="s">
        <v>9</v>
      </c>
      <c r="D66" s="3" t="s">
        <v>256</v>
      </c>
      <c r="E66" s="3" t="s">
        <v>255</v>
      </c>
      <c r="F66" s="3" t="s">
        <v>257</v>
      </c>
      <c r="G66" s="3" t="s">
        <v>258</v>
      </c>
      <c r="H66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Rv3285</v>
      </c>
      <c r="I66" s="3" t="str">
        <f>INDEX(Protein_Group[functional category],MATCH(Sig_Proteins[[#This Row],[ORF number Mtb]], Protein_Group[ORF number Mtb],0))</f>
        <v>lipid metabolism</v>
      </c>
      <c r="J66" s="3">
        <f>INDEX(Protein_Group[Mol. weight '[kDa']],MATCH(Sig_Proteins[[#This Row],[ORF number Mtb]], Protein_Group[ORF number Mtb],0))</f>
        <v>63.781999999999996</v>
      </c>
      <c r="K66" s="3">
        <f>Sig_Proteins[[#This Row],[2^(DImer 3hr LFQ intensity average)]]/Sig_Proteins[[#This Row],[2^(Control 3hr LFQ intensity average)]]</f>
        <v>0.71542131142338772</v>
      </c>
      <c r="L66" s="3">
        <f>Sig_Proteins[[#This Row],[2^(Control 3hr LFQ intensity average)]]/Sig_Proteins[[#This Row],[2^(DImer 3hr LFQ intensity average)]]</f>
        <v>1.397777762603158</v>
      </c>
      <c r="M66" s="3">
        <f>Sig_Proteins[[#This Row],[2^(DImer 24hr LFQ intensity average)]]/Sig_Proteins[[#This Row],[2^(Control 24hr LFQ intensity average)]]</f>
        <v>0.89061573129073535</v>
      </c>
      <c r="N66" s="3">
        <f>Sig_Proteins[[#This Row],[2^(Control 24hr LFQ intensity average)]]/Sig_Proteins[[#This Row],[2^(DImer 24hr LFQ intensity average)]]</f>
        <v>1.1228187026864416</v>
      </c>
      <c r="O66" s="3">
        <f>Sig_Proteins[[#This Row],[2^(DImer 48hr LFQ intensity average)]]/Sig_Proteins[[#This Row],[2^(Control 48hr LFQ intensity average)]]</f>
        <v>5.8482297936001384</v>
      </c>
      <c r="P66" s="3">
        <f>Sig_Proteins[[#This Row],[2^(Control 48hr LFQ intensity average)]]/Sig_Proteins[[#This Row],[2^(DImer 48hr LFQ intensity average)]]</f>
        <v>0.17099191298781122</v>
      </c>
      <c r="Q66" s="3">
        <f>INDEX(Protein_Group[LFQ intensity Control3A],MATCH(Sig_Proteins[[#This Row],[ORF number Mtb]], Protein_Group[ORF number Mtb],0))</f>
        <v>24.857659999999999</v>
      </c>
      <c r="R66" s="3">
        <f>INDEX(Protein_Group[LFQ intensity Control3B],MATCH(Sig_Proteins[[#This Row],[ORF number Mtb]], Protein_Group[ORF number Mtb],0))</f>
        <v>27.30443</v>
      </c>
      <c r="S66" s="3">
        <f>(Sig_Proteins[[#This Row],[LFQ intensity Control3A]]+Sig_Proteins[[#This Row],[LFQ intensity Control3B]])/2</f>
        <v>26.081045</v>
      </c>
      <c r="T66" s="3">
        <f>2^Sig_Proteins[[#This Row],[Control 3 hr LFQ intensity average]]</f>
        <v>70986679.718566775</v>
      </c>
      <c r="U66" s="3">
        <f>INDEX(Protein_Group[LFQ intensity Control24A],MATCH(Sig_Proteins[[#This Row],[ORF number Mtb]], Protein_Group[ORF number Mtb],0))</f>
        <v>25.418890000000001</v>
      </c>
      <c r="V66" s="3">
        <f>INDEX(Protein_Group[LFQ intensity Control24B],MATCH(Sig_Proteins[[#This Row],[ORF number Mtb]], Protein_Group[ORF number Mtb],0))</f>
        <v>24.95562</v>
      </c>
      <c r="W66" s="3">
        <f>(Sig_Proteins[[#This Row],[LFQ intensity Control24A]]+Sig_Proteins[[#This Row],[LFQ intensity Control24B]])/2</f>
        <v>25.187255</v>
      </c>
      <c r="X66" s="3">
        <f>2^Sig_Proteins[[#This Row],[Control 24 hr LFQ intensity average]]</f>
        <v>38204917.256868951</v>
      </c>
      <c r="Y66" s="3">
        <f>INDEX(Protein_Group[LFQ intensity Control48A],MATCH(Sig_Proteins[[#This Row],[ORF number Mtb]], Protein_Group[ORF number Mtb],0))</f>
        <v>23.91516</v>
      </c>
      <c r="Z66" s="3">
        <f>INDEX(Protein_Group[LFQ intensity Control48B],MATCH(Sig_Proteins[[#This Row],[ORF number Mtb]], Protein_Group[ORF number Mtb],0))</f>
        <v>23.79392</v>
      </c>
      <c r="AA66" s="3">
        <f>(Sig_Proteins[[#This Row],[LFQ intensity Control48A]]+Sig_Proteins[[#This Row],[LFQ intensity Control48B]])/2</f>
        <v>23.85454</v>
      </c>
      <c r="AB66" s="3">
        <f>2^Sig_Proteins[[#This Row],[Control 48 hr LFQ intensity average]]</f>
        <v>15168131.068429785</v>
      </c>
      <c r="AC66" s="3">
        <f>INDEX(Protein_Group[LFQ intensity Dimer3A],MATCH(Sig_Proteins[[#This Row],[ORF number Mtb]], Protein_Group[ORF number Mtb],0))</f>
        <v>26.754300000000001</v>
      </c>
      <c r="AD66" s="3">
        <f>INDEX(Protein_Group[LFQ intensity Dimer3B],MATCH(Sig_Proteins[[#This Row],[ORF number Mtb]], Protein_Group[ORF number Mtb],0))</f>
        <v>24.441520000000001</v>
      </c>
      <c r="AE66" s="3">
        <f>(Sig_Proteins[[#This Row],[LFQ intensity Dimer3A]]+Sig_Proteins[[#This Row],[LFQ intensity Dimer3B]])/2</f>
        <v>25.597909999999999</v>
      </c>
      <c r="AF66" s="3">
        <f>2^Sig_Proteins[[#This Row],[Dimer 3 hr LFQ intensity average]]</f>
        <v>50785383.49784904</v>
      </c>
      <c r="AG66" s="3">
        <f>INDEX(Protein_Group[LFQ intensity Dimer24A],MATCH(Sig_Proteins[[#This Row],[ORF number Mtb]], Protein_Group[ORF number Mtb],0))</f>
        <v>25.160229999999999</v>
      </c>
      <c r="AH66" s="3">
        <f>INDEX(Protein_Group[LFQ intensity Dimer24B],MATCH(Sig_Proteins[[#This Row],[ORF number Mtb]], Protein_Group[ORF number Mtb],0))</f>
        <v>24.880030000000001</v>
      </c>
      <c r="AI66" s="3">
        <f>(Sig_Proteins[[#This Row],[LFQ intensity Dimer24A]]+Sig_Proteins[[#This Row],[LFQ intensity Dimer24B]])/2</f>
        <v>25.020130000000002</v>
      </c>
      <c r="AJ66" s="3">
        <f>2^Sig_Proteins[[#This Row],[Dimer 24 hr LFQ intensity average]]</f>
        <v>34025900.321628377</v>
      </c>
      <c r="AK66" s="3">
        <f>INDEX(Protein_Group[LFQ intensity Dimer48A],MATCH(Sig_Proteins[[#This Row],[ORF number Mtb]], Protein_Group[ORF number Mtb],0))</f>
        <v>26.21059</v>
      </c>
      <c r="AL66" s="3">
        <f>INDEX(Protein_Group[LFQ intensity Dimer48B],MATCH(Sig_Proteins[[#This Row],[ORF number Mtb]], Protein_Group[ORF number Mtb],0))</f>
        <v>26.59449</v>
      </c>
      <c r="AM66" s="3">
        <f>(Sig_Proteins[[#This Row],[LFQ intensity Dimer48A]]+Sig_Proteins[[#This Row],[LFQ intensity Dimer48B]])/2</f>
        <v>26.402540000000002</v>
      </c>
      <c r="AN66" s="3">
        <f>2^Sig_Proteins[[#This Row],[Dimer 48 hr LFQ intensity average]]</f>
        <v>88706716.027622968</v>
      </c>
      <c r="AO66" s="3">
        <f>INDEX(Protein_Group[Unique peptides],MATCH(Sig_Proteins[[#This Row],[ORF number Mtb]], Protein_Group[ORF number Mtb],0))</f>
        <v>21</v>
      </c>
      <c r="AP66" s="3">
        <f>INDEX(Protein_Group[Sequence coverage '[%']],MATCH(Sig_Proteins[[#This Row],[ORF number Mtb]], Protein_Group[ORF number Mtb],0))</f>
        <v>65.7</v>
      </c>
      <c r="AQ66" s="3">
        <f>INDEX(Protein_Group[Unique peptides Control3A],MATCH(Sig_Proteins[[#This Row],[ORF number Mtb]], Protein_Group[ORF number Mtb],0))</f>
        <v>17</v>
      </c>
      <c r="AR66" s="3">
        <f>INDEX(Protein_Group[Unique peptides Control3B],MATCH(Sig_Proteins[[#This Row],[ORF number Mtb]], Protein_Group[ORF number Mtb],0))</f>
        <v>8</v>
      </c>
      <c r="AS66" s="3">
        <f>INDEX(Protein_Group[Unique peptides Control24A],MATCH(Sig_Proteins[[#This Row],[ORF number Mtb]], Protein_Group[ORF number Mtb],0))</f>
        <v>18</v>
      </c>
      <c r="AT66" s="3">
        <f>INDEX(Protein_Group[Unique peptides Control24B],MATCH(Sig_Proteins[[#This Row],[ORF number Mtb]], Protein_Group[ORF number Mtb],0))</f>
        <v>10</v>
      </c>
      <c r="AU66" s="3">
        <f>INDEX(Protein_Group[Unique peptides Control48A],MATCH(Sig_Proteins[[#This Row],[ORF number Mtb]], Protein_Group[ORF number Mtb],0))</f>
        <v>16</v>
      </c>
      <c r="AV66" s="3">
        <f>INDEX(Protein_Group[Unique peptides Control48B],MATCH(Sig_Proteins[[#This Row],[ORF number Mtb]], Protein_Group[ORF number Mtb],0))</f>
        <v>12</v>
      </c>
      <c r="AW66" s="3">
        <f>INDEX(Protein_Group[Unique peptides Dimer3A],MATCH(Sig_Proteins[[#This Row],[ORF number Mtb]], Protein_Group[ORF number Mtb],0))</f>
        <v>8</v>
      </c>
      <c r="AX66" s="3">
        <f>INDEX(Protein_Group[Unique peptides Dimer3B],MATCH(Sig_Proteins[[#This Row],[ORF number Mtb]], Protein_Group[ORF number Mtb],0))</f>
        <v>11</v>
      </c>
      <c r="AY66" s="3">
        <f>INDEX(Protein_Group[Unique peptides Dimer24A],MATCH(Sig_Proteins[[#This Row],[ORF number Mtb]], Protein_Group[ORF number Mtb],0))</f>
        <v>12</v>
      </c>
      <c r="AZ66" s="3">
        <f>INDEX(Protein_Group[Unique peptides Dimer24B],MATCH(Sig_Proteins[[#This Row],[ORF number Mtb]], Protein_Group[ORF number Mtb],0))</f>
        <v>9</v>
      </c>
      <c r="BA66" s="3">
        <f>INDEX(Protein_Group[Unique peptides Dimer48A],MATCH(Sig_Proteins[[#This Row],[ORF number Mtb]], Protein_Group[ORF number Mtb],0))</f>
        <v>17</v>
      </c>
      <c r="BB66" s="3">
        <f>INDEX(Protein_Group[Unique peptides Dimer48B],MATCH(Sig_Proteins[[#This Row],[ORF number Mtb]], Protein_Group[ORF number Mtb],0))</f>
        <v>15</v>
      </c>
    </row>
    <row r="67" spans="1:54">
      <c r="A67" s="3"/>
      <c r="B67" s="3"/>
      <c r="C67" s="3" t="s">
        <v>48</v>
      </c>
      <c r="D67" s="3" t="s">
        <v>262</v>
      </c>
      <c r="E67" s="3" t="s">
        <v>261</v>
      </c>
      <c r="F67" s="3" t="s">
        <v>260</v>
      </c>
      <c r="G67" s="3" t="s">
        <v>259</v>
      </c>
      <c r="H67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Rv0986</v>
      </c>
      <c r="I67" s="3" t="str">
        <f>INDEX(Protein_Group[functional category],MATCH(Sig_Proteins[[#This Row],[ORF number Mtb]], Protein_Group[ORF number Mtb],0))</f>
        <v>cell wall and cell processes</v>
      </c>
      <c r="J67" s="3">
        <f>INDEX(Protein_Group[Mol. weight '[kDa']],MATCH(Sig_Proteins[[#This Row],[ORF number Mtb]], Protein_Group[ORF number Mtb],0))</f>
        <v>27.387</v>
      </c>
      <c r="K67" s="3">
        <f>Sig_Proteins[[#This Row],[2^(DImer 3hr LFQ intensity average)]]/Sig_Proteins[[#This Row],[2^(Control 3hr LFQ intensity average)]]</f>
        <v>1.3964607261001152</v>
      </c>
      <c r="L67" s="3">
        <f>Sig_Proteins[[#This Row],[2^(Control 3hr LFQ intensity average)]]/Sig_Proteins[[#This Row],[2^(DImer 3hr LFQ intensity average)]]</f>
        <v>0.71609604288170137</v>
      </c>
      <c r="M67" s="3">
        <f>Sig_Proteins[[#This Row],[2^(DImer 24hr LFQ intensity average)]]/Sig_Proteins[[#This Row],[2^(Control 24hr LFQ intensity average)]]</f>
        <v>0.87150146823424079</v>
      </c>
      <c r="N67" s="3">
        <f>Sig_Proteins[[#This Row],[2^(Control 24hr LFQ intensity average)]]/Sig_Proteins[[#This Row],[2^(DImer 24hr LFQ intensity average)]]</f>
        <v>1.1474449974549228</v>
      </c>
      <c r="O67" s="3">
        <f>Sig_Proteins[[#This Row],[2^(DImer 48hr LFQ intensity average)]]/Sig_Proteins[[#This Row],[2^(Control 48hr LFQ intensity average)]]</f>
        <v>1.8575115607000082E-2</v>
      </c>
      <c r="P67" s="3">
        <f>Sig_Proteins[[#This Row],[2^(Control 48hr LFQ intensity average)]]/Sig_Proteins[[#This Row],[2^(DImer 48hr LFQ intensity average)]]</f>
        <v>53.835465746611419</v>
      </c>
      <c r="Q67" s="3">
        <f>INDEX(Protein_Group[LFQ intensity Control3A],MATCH(Sig_Proteins[[#This Row],[ORF number Mtb]], Protein_Group[ORF number Mtb],0))</f>
        <v>23.74858</v>
      </c>
      <c r="R67" s="3">
        <f>INDEX(Protein_Group[LFQ intensity Control3B],MATCH(Sig_Proteins[[#This Row],[ORF number Mtb]], Protein_Group[ORF number Mtb],0))</f>
        <v>23.660900000000002</v>
      </c>
      <c r="S67" s="3">
        <f>(Sig_Proteins[[#This Row],[LFQ intensity Control3A]]+Sig_Proteins[[#This Row],[LFQ intensity Control3B]])/2</f>
        <v>23.704740000000001</v>
      </c>
      <c r="T67" s="3">
        <f>2^Sig_Proteins[[#This Row],[Control 3 hr LFQ intensity average]]</f>
        <v>13672180.377649494</v>
      </c>
      <c r="U67" s="3">
        <f>INDEX(Protein_Group[LFQ intensity Control24A],MATCH(Sig_Proteins[[#This Row],[ORF number Mtb]], Protein_Group[ORF number Mtb],0))</f>
        <v>24.338789999999999</v>
      </c>
      <c r="V67" s="3">
        <f>INDEX(Protein_Group[LFQ intensity Control24B],MATCH(Sig_Proteins[[#This Row],[ORF number Mtb]], Protein_Group[ORF number Mtb],0))</f>
        <v>23.67098</v>
      </c>
      <c r="W67" s="3">
        <f>(Sig_Proteins[[#This Row],[LFQ intensity Control24A]]+Sig_Proteins[[#This Row],[LFQ intensity Control24B]])/2</f>
        <v>24.004885000000002</v>
      </c>
      <c r="X67" s="3">
        <f>2^Sig_Proteins[[#This Row],[Control 24 hr LFQ intensity average]]</f>
        <v>16834120.341007318</v>
      </c>
      <c r="Y67" s="3">
        <f>INDEX(Protein_Group[LFQ intensity Control48A],MATCH(Sig_Proteins[[#This Row],[ORF number Mtb]], Protein_Group[ORF number Mtb],0))</f>
        <v>24.420919999999999</v>
      </c>
      <c r="Z67" s="3">
        <f>INDEX(Protein_Group[LFQ intensity Control48B],MATCH(Sig_Proteins[[#This Row],[ORF number Mtb]], Protein_Group[ORF number Mtb],0))</f>
        <v>24.40334</v>
      </c>
      <c r="AA67" s="3">
        <f>(Sig_Proteins[[#This Row],[LFQ intensity Control48A]]+Sig_Proteins[[#This Row],[LFQ intensity Control48B]])/2</f>
        <v>24.412129999999998</v>
      </c>
      <c r="AB67" s="3">
        <f>2^Sig_Proteins[[#This Row],[Control 48 hr LFQ intensity average]]</f>
        <v>22324584.674832396</v>
      </c>
      <c r="AC67" s="3">
        <f>INDEX(Protein_Group[LFQ intensity Dimer3A],MATCH(Sig_Proteins[[#This Row],[ORF number Mtb]], Protein_Group[ORF number Mtb],0))</f>
        <v>24.375109999999999</v>
      </c>
      <c r="AD67" s="3">
        <f>INDEX(Protein_Group[LFQ intensity Dimer3B],MATCH(Sig_Proteins[[#This Row],[ORF number Mtb]], Protein_Group[ORF number Mtb],0))</f>
        <v>23.997920000000001</v>
      </c>
      <c r="AE67" s="3">
        <f>(Sig_Proteins[[#This Row],[LFQ intensity Dimer3A]]+Sig_Proteins[[#This Row],[LFQ intensity Dimer3B]])/2</f>
        <v>24.186515</v>
      </c>
      <c r="AF67" s="3">
        <f>2^Sig_Proteins[[#This Row],[Dimer 3 hr LFQ intensity average]]</f>
        <v>19092662.93754416</v>
      </c>
      <c r="AG67" s="3">
        <f>INDEX(Protein_Group[LFQ intensity Dimer24A],MATCH(Sig_Proteins[[#This Row],[ORF number Mtb]], Protein_Group[ORF number Mtb],0))</f>
        <v>24.095310000000001</v>
      </c>
      <c r="AH67" s="3">
        <f>INDEX(Protein_Group[LFQ intensity Dimer24B],MATCH(Sig_Proteins[[#This Row],[ORF number Mtb]], Protein_Group[ORF number Mtb],0))</f>
        <v>23.517610000000001</v>
      </c>
      <c r="AI67" s="3">
        <f>(Sig_Proteins[[#This Row],[LFQ intensity Dimer24A]]+Sig_Proteins[[#This Row],[LFQ intensity Dimer24B]])/2</f>
        <v>23.806460000000001</v>
      </c>
      <c r="AJ67" s="3">
        <f>2^Sig_Proteins[[#This Row],[Dimer 24 hr LFQ intensity average]]</f>
        <v>14670960.593619777</v>
      </c>
      <c r="AK67" s="3">
        <f>INDEX(Protein_Group[LFQ intensity Dimer48A],MATCH(Sig_Proteins[[#This Row],[ORF number Mtb]], Protein_Group[ORF number Mtb],0))</f>
        <v>18.058990000000001</v>
      </c>
      <c r="AL67" s="3">
        <f>INDEX(Protein_Group[LFQ intensity Dimer48B],MATCH(Sig_Proteins[[#This Row],[ORF number Mtb]], Protein_Group[ORF number Mtb],0))</f>
        <v>19.264299999999999</v>
      </c>
      <c r="AM67" s="3">
        <f>(Sig_Proteins[[#This Row],[LFQ intensity Dimer48A]]+Sig_Proteins[[#This Row],[LFQ intensity Dimer48B]])/2</f>
        <v>18.661645</v>
      </c>
      <c r="AN67" s="3">
        <f>2^Sig_Proteins[[#This Row],[Dimer 48 hr LFQ intensity average]]</f>
        <v>414681.74121327407</v>
      </c>
      <c r="AO67" s="3">
        <f>INDEX(Protein_Group[Unique peptides],MATCH(Sig_Proteins[[#This Row],[ORF number Mtb]], Protein_Group[ORF number Mtb],0))</f>
        <v>7</v>
      </c>
      <c r="AP67" s="3">
        <f>INDEX(Protein_Group[Sequence coverage '[%']],MATCH(Sig_Proteins[[#This Row],[ORF number Mtb]], Protein_Group[ORF number Mtb],0))</f>
        <v>47.6</v>
      </c>
      <c r="AQ67" s="3">
        <f>INDEX(Protein_Group[Unique peptides Control3A],MATCH(Sig_Proteins[[#This Row],[ORF number Mtb]], Protein_Group[ORF number Mtb],0))</f>
        <v>5</v>
      </c>
      <c r="AR67" s="3">
        <f>INDEX(Protein_Group[Unique peptides Control3B],MATCH(Sig_Proteins[[#This Row],[ORF number Mtb]], Protein_Group[ORF number Mtb],0))</f>
        <v>3</v>
      </c>
      <c r="AS67" s="3">
        <f>INDEX(Protein_Group[Unique peptides Control24A],MATCH(Sig_Proteins[[#This Row],[ORF number Mtb]], Protein_Group[ORF number Mtb],0))</f>
        <v>4</v>
      </c>
      <c r="AT67" s="3">
        <f>INDEX(Protein_Group[Unique peptides Control24B],MATCH(Sig_Proteins[[#This Row],[ORF number Mtb]], Protein_Group[ORF number Mtb],0))</f>
        <v>5</v>
      </c>
      <c r="AU67" s="3">
        <f>INDEX(Protein_Group[Unique peptides Control48A],MATCH(Sig_Proteins[[#This Row],[ORF number Mtb]], Protein_Group[ORF number Mtb],0))</f>
        <v>4</v>
      </c>
      <c r="AV67" s="3">
        <f>INDEX(Protein_Group[Unique peptides Control48B],MATCH(Sig_Proteins[[#This Row],[ORF number Mtb]], Protein_Group[ORF number Mtb],0))</f>
        <v>4</v>
      </c>
      <c r="AW67" s="3">
        <f>INDEX(Protein_Group[Unique peptides Dimer3A],MATCH(Sig_Proteins[[#This Row],[ORF number Mtb]], Protein_Group[ORF number Mtb],0))</f>
        <v>2</v>
      </c>
      <c r="AX67" s="3">
        <f>INDEX(Protein_Group[Unique peptides Dimer3B],MATCH(Sig_Proteins[[#This Row],[ORF number Mtb]], Protein_Group[ORF number Mtb],0))</f>
        <v>5</v>
      </c>
      <c r="AY67" s="3">
        <f>INDEX(Protein_Group[Unique peptides Dimer24A],MATCH(Sig_Proteins[[#This Row],[ORF number Mtb]], Protein_Group[ORF number Mtb],0))</f>
        <v>3</v>
      </c>
      <c r="AZ67" s="3">
        <f>INDEX(Protein_Group[Unique peptides Dimer24B],MATCH(Sig_Proteins[[#This Row],[ORF number Mtb]], Protein_Group[ORF number Mtb],0))</f>
        <v>3</v>
      </c>
      <c r="BA67" s="3">
        <f>INDEX(Protein_Group[Unique peptides Dimer48A],MATCH(Sig_Proteins[[#This Row],[ORF number Mtb]], Protein_Group[ORF number Mtb],0))</f>
        <v>2</v>
      </c>
      <c r="BB67" s="3">
        <f>INDEX(Protein_Group[Unique peptides Dimer48B],MATCH(Sig_Proteins[[#This Row],[ORF number Mtb]], Protein_Group[ORF number Mtb],0))</f>
        <v>0</v>
      </c>
    </row>
    <row r="68" spans="1:54">
      <c r="A68" s="3"/>
      <c r="B68" s="3"/>
      <c r="C68" s="3" t="s">
        <v>48</v>
      </c>
      <c r="D68" s="3" t="s">
        <v>264</v>
      </c>
      <c r="E68" s="3" t="s">
        <v>263</v>
      </c>
      <c r="F68" s="3" t="s">
        <v>265</v>
      </c>
      <c r="G68" s="3" t="s">
        <v>266</v>
      </c>
      <c r="H68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Rv2619c</v>
      </c>
      <c r="I68" s="3" t="str">
        <f>INDEX(Protein_Group[functional category],MATCH(Sig_Proteins[[#This Row],[ORF number Mtb]], Protein_Group[ORF number Mtb],0))</f>
        <v>Conserved hypotheticals</v>
      </c>
      <c r="J68" s="3">
        <f>INDEX(Protein_Group[Mol. weight '[kDa']],MATCH(Sig_Proteins[[#This Row],[ORF number Mtb]], Protein_Group[ORF number Mtb],0))</f>
        <v>12.321999999999999</v>
      </c>
      <c r="K68" s="3">
        <f>Sig_Proteins[[#This Row],[2^(DImer 3hr LFQ intensity average)]]/Sig_Proteins[[#This Row],[2^(Control 3hr LFQ intensity average)]]</f>
        <v>1.326054435180233</v>
      </c>
      <c r="L68" s="3">
        <f>Sig_Proteins[[#This Row],[2^(Control 3hr LFQ intensity average)]]/Sig_Proteins[[#This Row],[2^(DImer 3hr LFQ intensity average)]]</f>
        <v>0.75411685483641799</v>
      </c>
      <c r="M68" s="3">
        <f>Sig_Proteins[[#This Row],[2^(DImer 24hr LFQ intensity average)]]/Sig_Proteins[[#This Row],[2^(Control 24hr LFQ intensity average)]]</f>
        <v>0.48889955591241135</v>
      </c>
      <c r="N68" s="3">
        <f>Sig_Proteins[[#This Row],[2^(Control 24hr LFQ intensity average)]]/Sig_Proteins[[#This Row],[2^(DImer 24hr LFQ intensity average)]]</f>
        <v>2.0454099168360766</v>
      </c>
      <c r="O68" s="3">
        <f>Sig_Proteins[[#This Row],[2^(DImer 48hr LFQ intensity average)]]/Sig_Proteins[[#This Row],[2^(Control 48hr LFQ intensity average)]]</f>
        <v>0.17539019465513259</v>
      </c>
      <c r="P68" s="3">
        <f>Sig_Proteins[[#This Row],[2^(Control 48hr LFQ intensity average)]]/Sig_Proteins[[#This Row],[2^(DImer 48hr LFQ intensity average)]]</f>
        <v>5.701573009633103</v>
      </c>
      <c r="Q68" s="3">
        <f>INDEX(Protein_Group[LFQ intensity Control3A],MATCH(Sig_Proteins[[#This Row],[ORF number Mtb]], Protein_Group[ORF number Mtb],0))</f>
        <v>22.401350000000001</v>
      </c>
      <c r="R68" s="3">
        <f>INDEX(Protein_Group[LFQ intensity Control3B],MATCH(Sig_Proteins[[#This Row],[ORF number Mtb]], Protein_Group[ORF number Mtb],0))</f>
        <v>22.914059999999999</v>
      </c>
      <c r="S68" s="3">
        <f>(Sig_Proteins[[#This Row],[LFQ intensity Control3A]]+Sig_Proteins[[#This Row],[LFQ intensity Control3B]])/2</f>
        <v>22.657705</v>
      </c>
      <c r="T68" s="3">
        <f>2^Sig_Proteins[[#This Row],[Control 3 hr LFQ intensity average]]</f>
        <v>6616812.6470270855</v>
      </c>
      <c r="U68" s="3">
        <f>INDEX(Protein_Group[LFQ intensity Control24A],MATCH(Sig_Proteins[[#This Row],[ORF number Mtb]], Protein_Group[ORF number Mtb],0))</f>
        <v>26.018820000000002</v>
      </c>
      <c r="V68" s="3">
        <f>INDEX(Protein_Group[LFQ intensity Control24B],MATCH(Sig_Proteins[[#This Row],[ORF number Mtb]], Protein_Group[ORF number Mtb],0))</f>
        <v>23.90757</v>
      </c>
      <c r="W68" s="3">
        <f>(Sig_Proteins[[#This Row],[LFQ intensity Control24A]]+Sig_Proteins[[#This Row],[LFQ intensity Control24B]])/2</f>
        <v>24.963194999999999</v>
      </c>
      <c r="X68" s="3">
        <f>2^Sig_Proteins[[#This Row],[Control 24 hr LFQ intensity average]]</f>
        <v>32709242.199969534</v>
      </c>
      <c r="Y68" s="3">
        <f>INDEX(Protein_Group[LFQ intensity Control48A],MATCH(Sig_Proteins[[#This Row],[ORF number Mtb]], Protein_Group[ORF number Mtb],0))</f>
        <v>25.55958</v>
      </c>
      <c r="Z68" s="3">
        <f>INDEX(Protein_Group[LFQ intensity Control48B],MATCH(Sig_Proteins[[#This Row],[ORF number Mtb]], Protein_Group[ORF number Mtb],0))</f>
        <v>25.331759999999999</v>
      </c>
      <c r="AA68" s="3">
        <f>(Sig_Proteins[[#This Row],[LFQ intensity Control48A]]+Sig_Proteins[[#This Row],[LFQ intensity Control48B]])/2</f>
        <v>25.44567</v>
      </c>
      <c r="AB68" s="3">
        <f>2^Sig_Proteins[[#This Row],[Control 48 hr LFQ intensity average]]</f>
        <v>45699340.192474969</v>
      </c>
      <c r="AC68" s="3">
        <f>INDEX(Protein_Group[LFQ intensity Dimer3A],MATCH(Sig_Proteins[[#This Row],[ORF number Mtb]], Protein_Group[ORF number Mtb],0))</f>
        <v>24.310359999999999</v>
      </c>
      <c r="AD68" s="3">
        <f>INDEX(Protein_Group[LFQ intensity Dimer3B],MATCH(Sig_Proteins[[#This Row],[ORF number Mtb]], Protein_Group[ORF number Mtb],0))</f>
        <v>21.819330000000001</v>
      </c>
      <c r="AE68" s="3">
        <f>(Sig_Proteins[[#This Row],[LFQ intensity Dimer3A]]+Sig_Proteins[[#This Row],[LFQ intensity Dimer3B]])/2</f>
        <v>23.064844999999998</v>
      </c>
      <c r="AF68" s="3">
        <f>2^Sig_Proteins[[#This Row],[Dimer 3 hr LFQ intensity average]]</f>
        <v>8774253.7573469244</v>
      </c>
      <c r="AG68" s="3">
        <f>INDEX(Protein_Group[LFQ intensity Dimer24A],MATCH(Sig_Proteins[[#This Row],[ORF number Mtb]], Protein_Group[ORF number Mtb],0))</f>
        <v>24.930710000000001</v>
      </c>
      <c r="AH68" s="3">
        <f>INDEX(Protein_Group[LFQ intensity Dimer24B],MATCH(Sig_Proteins[[#This Row],[ORF number Mtb]], Protein_Group[ORF number Mtb],0))</f>
        <v>22.930900000000001</v>
      </c>
      <c r="AI68" s="3">
        <f>(Sig_Proteins[[#This Row],[LFQ intensity Dimer24A]]+Sig_Proteins[[#This Row],[LFQ intensity Dimer24B]])/2</f>
        <v>23.930804999999999</v>
      </c>
      <c r="AJ68" s="3">
        <f>2^Sig_Proteins[[#This Row],[Dimer 24 hr LFQ intensity average]]</f>
        <v>15991533.98579661</v>
      </c>
      <c r="AK68" s="3">
        <f>INDEX(Protein_Group[LFQ intensity Dimer48A],MATCH(Sig_Proteins[[#This Row],[ORF number Mtb]], Protein_Group[ORF number Mtb],0))</f>
        <v>22.820399999999999</v>
      </c>
      <c r="AL68" s="3">
        <f>INDEX(Protein_Group[LFQ intensity Dimer48B],MATCH(Sig_Proteins[[#This Row],[ORF number Mtb]], Protein_Group[ORF number Mtb],0))</f>
        <v>23.048220000000001</v>
      </c>
      <c r="AM68" s="3">
        <f>(Sig_Proteins[[#This Row],[LFQ intensity Dimer48A]]+Sig_Proteins[[#This Row],[LFQ intensity Dimer48B]])/2</f>
        <v>22.93431</v>
      </c>
      <c r="AN68" s="3">
        <f>2^Sig_Proteins[[#This Row],[Dimer 48 hr LFQ intensity average]]</f>
        <v>8015216.1719693085</v>
      </c>
      <c r="AO68" s="3">
        <f>INDEX(Protein_Group[Unique peptides],MATCH(Sig_Proteins[[#This Row],[ORF number Mtb]], Protein_Group[ORF number Mtb],0))</f>
        <v>5</v>
      </c>
      <c r="AP68" s="3">
        <f>INDEX(Protein_Group[Sequence coverage '[%']],MATCH(Sig_Proteins[[#This Row],[ORF number Mtb]], Protein_Group[ORF number Mtb],0))</f>
        <v>82.9</v>
      </c>
      <c r="AQ68" s="3">
        <f>INDEX(Protein_Group[Unique peptides Control3A],MATCH(Sig_Proteins[[#This Row],[ORF number Mtb]], Protein_Group[ORF number Mtb],0))</f>
        <v>4</v>
      </c>
      <c r="AR68" s="3">
        <f>INDEX(Protein_Group[Unique peptides Control3B],MATCH(Sig_Proteins[[#This Row],[ORF number Mtb]], Protein_Group[ORF number Mtb],0))</f>
        <v>4</v>
      </c>
      <c r="AS68" s="3">
        <f>INDEX(Protein_Group[Unique peptides Control24A],MATCH(Sig_Proteins[[#This Row],[ORF number Mtb]], Protein_Group[ORF number Mtb],0))</f>
        <v>4</v>
      </c>
      <c r="AT68" s="3">
        <f>INDEX(Protein_Group[Unique peptides Control24B],MATCH(Sig_Proteins[[#This Row],[ORF number Mtb]], Protein_Group[ORF number Mtb],0))</f>
        <v>3</v>
      </c>
      <c r="AU68" s="3">
        <f>INDEX(Protein_Group[Unique peptides Control48A],MATCH(Sig_Proteins[[#This Row],[ORF number Mtb]], Protein_Group[ORF number Mtb],0))</f>
        <v>2</v>
      </c>
      <c r="AV68" s="3">
        <f>INDEX(Protein_Group[Unique peptides Control48B],MATCH(Sig_Proteins[[#This Row],[ORF number Mtb]], Protein_Group[ORF number Mtb],0))</f>
        <v>4</v>
      </c>
      <c r="AW68" s="3">
        <f>INDEX(Protein_Group[Unique peptides Dimer3A],MATCH(Sig_Proteins[[#This Row],[ORF number Mtb]], Protein_Group[ORF number Mtb],0))</f>
        <v>4</v>
      </c>
      <c r="AX68" s="3">
        <f>INDEX(Protein_Group[Unique peptides Dimer3B],MATCH(Sig_Proteins[[#This Row],[ORF number Mtb]], Protein_Group[ORF number Mtb],0))</f>
        <v>3</v>
      </c>
      <c r="AY68" s="3">
        <f>INDEX(Protein_Group[Unique peptides Dimer24A],MATCH(Sig_Proteins[[#This Row],[ORF number Mtb]], Protein_Group[ORF number Mtb],0))</f>
        <v>4</v>
      </c>
      <c r="AZ68" s="3">
        <f>INDEX(Protein_Group[Unique peptides Dimer24B],MATCH(Sig_Proteins[[#This Row],[ORF number Mtb]], Protein_Group[ORF number Mtb],0))</f>
        <v>3</v>
      </c>
      <c r="BA68" s="3">
        <f>INDEX(Protein_Group[Unique peptides Dimer48A],MATCH(Sig_Proteins[[#This Row],[ORF number Mtb]], Protein_Group[ORF number Mtb],0))</f>
        <v>4</v>
      </c>
      <c r="BB68" s="3">
        <f>INDEX(Protein_Group[Unique peptides Dimer48B],MATCH(Sig_Proteins[[#This Row],[ORF number Mtb]], Protein_Group[ORF number Mtb],0))</f>
        <v>4</v>
      </c>
    </row>
    <row r="69" spans="1:54">
      <c r="A69" s="3"/>
      <c r="B69" s="3"/>
      <c r="C69" s="3" t="s">
        <v>48</v>
      </c>
      <c r="D69" s="3" t="s">
        <v>269</v>
      </c>
      <c r="E69" s="3" t="s">
        <v>270</v>
      </c>
      <c r="F69" s="3" t="s">
        <v>267</v>
      </c>
      <c r="G69" s="3" t="s">
        <v>268</v>
      </c>
      <c r="H69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Rv2911</v>
      </c>
      <c r="I69" s="3" t="str">
        <f>INDEX(Protein_Group[functional category],MATCH(Sig_Proteins[[#This Row],[ORF number Mtb]], Protein_Group[ORF number Mtb],0))</f>
        <v>cell wall and cell processes</v>
      </c>
      <c r="J69" s="3">
        <f>INDEX(Protein_Group[Mol. weight '[kDa']],MATCH(Sig_Proteins[[#This Row],[ORF number Mtb]], Protein_Group[ORF number Mtb],0))</f>
        <v>29.745999999999999</v>
      </c>
      <c r="K69" s="3">
        <f>Sig_Proteins[[#This Row],[2^(DImer 3hr LFQ intensity average)]]/Sig_Proteins[[#This Row],[2^(Control 3hr LFQ intensity average)]]</f>
        <v>0.55509823076713039</v>
      </c>
      <c r="L69" s="3">
        <f>Sig_Proteins[[#This Row],[2^(Control 3hr LFQ intensity average)]]/Sig_Proteins[[#This Row],[2^(DImer 3hr LFQ intensity average)]]</f>
        <v>1.8014829530586463</v>
      </c>
      <c r="M69" s="3">
        <f>Sig_Proteins[[#This Row],[2^(DImer 24hr LFQ intensity average)]]/Sig_Proteins[[#This Row],[2^(Control 24hr LFQ intensity average)]]</f>
        <v>2.8638084518465834</v>
      </c>
      <c r="N69" s="3">
        <f>Sig_Proteins[[#This Row],[2^(Control 24hr LFQ intensity average)]]/Sig_Proteins[[#This Row],[2^(DImer 24hr LFQ intensity average)]]</f>
        <v>0.34918536515778498</v>
      </c>
      <c r="O69" s="3">
        <f>Sig_Proteins[[#This Row],[2^(DImer 48hr LFQ intensity average)]]/Sig_Proteins[[#This Row],[2^(Control 48hr LFQ intensity average)]]</f>
        <v>8.0809851928017429E-2</v>
      </c>
      <c r="P69" s="3">
        <f>Sig_Proteins[[#This Row],[2^(Control 48hr LFQ intensity average)]]/Sig_Proteins[[#This Row],[2^(DImer 48hr LFQ intensity average)]]</f>
        <v>12.374728775530548</v>
      </c>
      <c r="Q69" s="3">
        <f>INDEX(Protein_Group[LFQ intensity Control3A],MATCH(Sig_Proteins[[#This Row],[ORF number Mtb]], Protein_Group[ORF number Mtb],0))</f>
        <v>18.684519999999999</v>
      </c>
      <c r="R69" s="3">
        <f>INDEX(Protein_Group[LFQ intensity Control3B],MATCH(Sig_Proteins[[#This Row],[ORF number Mtb]], Protein_Group[ORF number Mtb],0))</f>
        <v>20.8584</v>
      </c>
      <c r="S69" s="3">
        <f>(Sig_Proteins[[#This Row],[LFQ intensity Control3A]]+Sig_Proteins[[#This Row],[LFQ intensity Control3B]])/2</f>
        <v>19.771459999999998</v>
      </c>
      <c r="T69" s="3">
        <f>2^Sig_Proteins[[#This Row],[Control 3 hr LFQ intensity average]]</f>
        <v>894957.71877933154</v>
      </c>
      <c r="U69" s="3">
        <f>INDEX(Protein_Group[LFQ intensity Control24A],MATCH(Sig_Proteins[[#This Row],[ORF number Mtb]], Protein_Group[ORF number Mtb],0))</f>
        <v>19.323730000000001</v>
      </c>
      <c r="V69" s="3">
        <f>INDEX(Protein_Group[LFQ intensity Control24B],MATCH(Sig_Proteins[[#This Row],[ORF number Mtb]], Protein_Group[ORF number Mtb],0))</f>
        <v>19.839400000000001</v>
      </c>
      <c r="W69" s="3">
        <f>(Sig_Proteins[[#This Row],[LFQ intensity Control24A]]+Sig_Proteins[[#This Row],[LFQ intensity Control24B]])/2</f>
        <v>19.581565000000001</v>
      </c>
      <c r="X69" s="3">
        <f>2^Sig_Proteins[[#This Row],[Control 24 hr LFQ intensity average]]</f>
        <v>784582.15678553691</v>
      </c>
      <c r="Y69" s="3">
        <f>INDEX(Protein_Group[LFQ intensity Control48A],MATCH(Sig_Proteins[[#This Row],[ORF number Mtb]], Protein_Group[ORF number Mtb],0))</f>
        <v>22.334589999999999</v>
      </c>
      <c r="Z69" s="3">
        <f>INDEX(Protein_Group[LFQ intensity Control48B],MATCH(Sig_Proteins[[#This Row],[ORF number Mtb]], Protein_Group[ORF number Mtb],0))</f>
        <v>22.072379999999999</v>
      </c>
      <c r="AA69" s="3">
        <f>(Sig_Proteins[[#This Row],[LFQ intensity Control48A]]+Sig_Proteins[[#This Row],[LFQ intensity Control48B]])/2</f>
        <v>22.203485000000001</v>
      </c>
      <c r="AB69" s="3">
        <f>2^Sig_Proteins[[#This Row],[Control 48 hr LFQ intensity average]]</f>
        <v>4829642.5967318965</v>
      </c>
      <c r="AC69" s="3">
        <f>INDEX(Protein_Group[LFQ intensity Dimer3A],MATCH(Sig_Proteins[[#This Row],[ORF number Mtb]], Protein_Group[ORF number Mtb],0))</f>
        <v>18.557749999999999</v>
      </c>
      <c r="AD69" s="3">
        <f>INDEX(Protein_Group[LFQ intensity Dimer3B],MATCH(Sig_Proteins[[#This Row],[ORF number Mtb]], Protein_Group[ORF number Mtb],0))</f>
        <v>19.286799999999999</v>
      </c>
      <c r="AE69" s="3">
        <f>(Sig_Proteins[[#This Row],[LFQ intensity Dimer3A]]+Sig_Proteins[[#This Row],[LFQ intensity Dimer3B]])/2</f>
        <v>18.922274999999999</v>
      </c>
      <c r="AF69" s="3">
        <f>2^Sig_Proteins[[#This Row],[Dimer 3 hr LFQ intensity average]]</f>
        <v>496789.446305794</v>
      </c>
      <c r="AG69" s="3">
        <f>INDEX(Protein_Group[LFQ intensity Dimer24A],MATCH(Sig_Proteins[[#This Row],[ORF number Mtb]], Protein_Group[ORF number Mtb],0))</f>
        <v>20.668310000000002</v>
      </c>
      <c r="AH69" s="3">
        <f>INDEX(Protein_Group[LFQ intensity Dimer24B],MATCH(Sig_Proteins[[#This Row],[ORF number Mtb]], Protein_Group[ORF number Mtb],0))</f>
        <v>21.53069</v>
      </c>
      <c r="AI69" s="3">
        <f>(Sig_Proteins[[#This Row],[LFQ intensity Dimer24A]]+Sig_Proteins[[#This Row],[LFQ intensity Dimer24B]])/2</f>
        <v>21.099499999999999</v>
      </c>
      <c r="AJ69" s="3">
        <f>2^Sig_Proteins[[#This Row],[Dimer 24 hr LFQ intensity average]]</f>
        <v>2246893.0117704417</v>
      </c>
      <c r="AK69" s="3">
        <f>INDEX(Protein_Group[LFQ intensity Dimer48A],MATCH(Sig_Proteins[[#This Row],[ORF number Mtb]], Protein_Group[ORF number Mtb],0))</f>
        <v>18.27384</v>
      </c>
      <c r="AL69" s="3">
        <f>INDEX(Protein_Group[LFQ intensity Dimer48B],MATCH(Sig_Proteins[[#This Row],[ORF number Mtb]], Protein_Group[ORF number Mtb],0))</f>
        <v>18.874479999999998</v>
      </c>
      <c r="AM69" s="3">
        <f>(Sig_Proteins[[#This Row],[LFQ intensity Dimer48A]]+Sig_Proteins[[#This Row],[LFQ intensity Dimer48B]])/2</f>
        <v>18.574159999999999</v>
      </c>
      <c r="AN69" s="3">
        <f>2^Sig_Proteins[[#This Row],[Dimer 48 hr LFQ intensity average]]</f>
        <v>390282.70310715016</v>
      </c>
      <c r="AO69" s="3">
        <f>INDEX(Protein_Group[Unique peptides],MATCH(Sig_Proteins[[#This Row],[ORF number Mtb]], Protein_Group[ORF number Mtb],0))</f>
        <v>6</v>
      </c>
      <c r="AP69" s="3">
        <f>INDEX(Protein_Group[Sequence coverage '[%']],MATCH(Sig_Proteins[[#This Row],[ORF number Mtb]], Protein_Group[ORF number Mtb],0))</f>
        <v>36.799999999999997</v>
      </c>
      <c r="AQ69" s="3">
        <f>INDEX(Protein_Group[Unique peptides Control3A],MATCH(Sig_Proteins[[#This Row],[ORF number Mtb]], Protein_Group[ORF number Mtb],0))</f>
        <v>2</v>
      </c>
      <c r="AR69" s="3">
        <f>INDEX(Protein_Group[Unique peptides Control3B],MATCH(Sig_Proteins[[#This Row],[ORF number Mtb]], Protein_Group[ORF number Mtb],0))</f>
        <v>1</v>
      </c>
      <c r="AS69" s="3">
        <f>INDEX(Protein_Group[Unique peptides Control24A],MATCH(Sig_Proteins[[#This Row],[ORF number Mtb]], Protein_Group[ORF number Mtb],0))</f>
        <v>3</v>
      </c>
      <c r="AT69" s="3">
        <f>INDEX(Protein_Group[Unique peptides Control24B],MATCH(Sig_Proteins[[#This Row],[ORF number Mtb]], Protein_Group[ORF number Mtb],0))</f>
        <v>5</v>
      </c>
      <c r="AU69" s="3">
        <f>INDEX(Protein_Group[Unique peptides Control48A],MATCH(Sig_Proteins[[#This Row],[ORF number Mtb]], Protein_Group[ORF number Mtb],0))</f>
        <v>3</v>
      </c>
      <c r="AV69" s="3">
        <f>INDEX(Protein_Group[Unique peptides Control48B],MATCH(Sig_Proteins[[#This Row],[ORF number Mtb]], Protein_Group[ORF number Mtb],0))</f>
        <v>3</v>
      </c>
      <c r="AW69" s="3">
        <f>INDEX(Protein_Group[Unique peptides Dimer3A],MATCH(Sig_Proteins[[#This Row],[ORF number Mtb]], Protein_Group[ORF number Mtb],0))</f>
        <v>0</v>
      </c>
      <c r="AX69" s="3">
        <f>INDEX(Protein_Group[Unique peptides Dimer3B],MATCH(Sig_Proteins[[#This Row],[ORF number Mtb]], Protein_Group[ORF number Mtb],0))</f>
        <v>2</v>
      </c>
      <c r="AY69" s="3">
        <f>INDEX(Protein_Group[Unique peptides Dimer24A],MATCH(Sig_Proteins[[#This Row],[ORF number Mtb]], Protein_Group[ORF number Mtb],0))</f>
        <v>1</v>
      </c>
      <c r="AZ69" s="3">
        <f>INDEX(Protein_Group[Unique peptides Dimer24B],MATCH(Sig_Proteins[[#This Row],[ORF number Mtb]], Protein_Group[ORF number Mtb],0))</f>
        <v>1</v>
      </c>
      <c r="BA69" s="3">
        <f>INDEX(Protein_Group[Unique peptides Dimer48A],MATCH(Sig_Proteins[[#This Row],[ORF number Mtb]], Protein_Group[ORF number Mtb],0))</f>
        <v>1</v>
      </c>
      <c r="BB69" s="3">
        <f>INDEX(Protein_Group[Unique peptides Dimer48B],MATCH(Sig_Proteins[[#This Row],[ORF number Mtb]], Protein_Group[ORF number Mtb],0))</f>
        <v>0</v>
      </c>
    </row>
    <row r="70" spans="1:54">
      <c r="A70" s="3"/>
      <c r="B70" s="3"/>
      <c r="C70" s="3" t="s">
        <v>48</v>
      </c>
      <c r="D70" s="3" t="s">
        <v>272</v>
      </c>
      <c r="E70" s="3" t="s">
        <v>271</v>
      </c>
      <c r="F70" s="3" t="s">
        <v>273</v>
      </c>
      <c r="G70" s="3" t="s">
        <v>274</v>
      </c>
      <c r="H70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Rv1957</v>
      </c>
      <c r="I70" s="3" t="str">
        <f>INDEX(Protein_Group[functional category],MATCH(Sig_Proteins[[#This Row],[ORF number Mtb]], Protein_Group[ORF number Mtb],0))</f>
        <v>Conserved hypotheticals</v>
      </c>
      <c r="J70" s="3">
        <f>INDEX(Protein_Group[Mol. weight '[kDa']],MATCH(Sig_Proteins[[#This Row],[ORF number Mtb]], Protein_Group[ORF number Mtb],0))</f>
        <v>20.106000000000002</v>
      </c>
      <c r="K70" s="3">
        <f>Sig_Proteins[[#This Row],[2^(DImer 3hr LFQ intensity average)]]/Sig_Proteins[[#This Row],[2^(Control 3hr LFQ intensity average)]]</f>
        <v>0.3480243126449189</v>
      </c>
      <c r="L70" s="3">
        <f>Sig_Proteins[[#This Row],[2^(Control 3hr LFQ intensity average)]]/Sig_Proteins[[#This Row],[2^(DImer 3hr LFQ intensity average)]]</f>
        <v>2.8733624740185228</v>
      </c>
      <c r="M70" s="3">
        <f>Sig_Proteins[[#This Row],[2^(DImer 24hr LFQ intensity average)]]/Sig_Proteins[[#This Row],[2^(Control 24hr LFQ intensity average)]]</f>
        <v>1.3618662291896964</v>
      </c>
      <c r="N70" s="3">
        <f>Sig_Proteins[[#This Row],[2^(Control 24hr LFQ intensity average)]]/Sig_Proteins[[#This Row],[2^(DImer 24hr LFQ intensity average)]]</f>
        <v>0.73428650961922681</v>
      </c>
      <c r="O70" s="3">
        <f>Sig_Proteins[[#This Row],[2^(DImer 48hr LFQ intensity average)]]/Sig_Proteins[[#This Row],[2^(Control 48hr LFQ intensity average)]]</f>
        <v>2.2722415208445361E-2</v>
      </c>
      <c r="P70" s="3">
        <f>Sig_Proteins[[#This Row],[2^(Control 48hr LFQ intensity average)]]/Sig_Proteins[[#This Row],[2^(DImer 48hr LFQ intensity average)]]</f>
        <v>44.009406166837614</v>
      </c>
      <c r="Q70" s="3">
        <f>INDEX(Protein_Group[LFQ intensity Control3A],MATCH(Sig_Proteins[[#This Row],[ORF number Mtb]], Protein_Group[ORF number Mtb],0))</f>
        <v>23.445689999999999</v>
      </c>
      <c r="R70" s="3">
        <f>INDEX(Protein_Group[LFQ intensity Control3B],MATCH(Sig_Proteins[[#This Row],[ORF number Mtb]], Protein_Group[ORF number Mtb],0))</f>
        <v>23.42137</v>
      </c>
      <c r="S70" s="3">
        <f>(Sig_Proteins[[#This Row],[LFQ intensity Control3A]]+Sig_Proteins[[#This Row],[LFQ intensity Control3B]])/2</f>
        <v>23.433529999999998</v>
      </c>
      <c r="T70" s="3">
        <f>2^Sig_Proteins[[#This Row],[Control 3 hr LFQ intensity average]]</f>
        <v>11329100.62701836</v>
      </c>
      <c r="U70" s="3">
        <f>INDEX(Protein_Group[LFQ intensity Control24A],MATCH(Sig_Proteins[[#This Row],[ORF number Mtb]], Protein_Group[ORF number Mtb],0))</f>
        <v>21.887889999999999</v>
      </c>
      <c r="V70" s="3">
        <f>INDEX(Protein_Group[LFQ intensity Control24B],MATCH(Sig_Proteins[[#This Row],[ORF number Mtb]], Protein_Group[ORF number Mtb],0))</f>
        <v>24.001100000000001</v>
      </c>
      <c r="W70" s="3">
        <f>(Sig_Proteins[[#This Row],[LFQ intensity Control24A]]+Sig_Proteins[[#This Row],[LFQ intensity Control24B]])/2</f>
        <v>22.944495</v>
      </c>
      <c r="X70" s="3">
        <f>2^Sig_Proteins[[#This Row],[Control 24 hr LFQ intensity average]]</f>
        <v>8072001.433637212</v>
      </c>
      <c r="Y70" s="3">
        <f>INDEX(Protein_Group[LFQ intensity Control48A],MATCH(Sig_Proteins[[#This Row],[ORF number Mtb]], Protein_Group[ORF number Mtb],0))</f>
        <v>24.431290000000001</v>
      </c>
      <c r="Z70" s="3">
        <f>INDEX(Protein_Group[LFQ intensity Control48B],MATCH(Sig_Proteins[[#This Row],[ORF number Mtb]], Protein_Group[ORF number Mtb],0))</f>
        <v>24.088529999999999</v>
      </c>
      <c r="AA70" s="3">
        <f>(Sig_Proteins[[#This Row],[LFQ intensity Control48A]]+Sig_Proteins[[#This Row],[LFQ intensity Control48B]])/2</f>
        <v>24.259909999999998</v>
      </c>
      <c r="AB70" s="3">
        <f>2^Sig_Proteins[[#This Row],[Control 48 hr LFQ intensity average]]</f>
        <v>20089105.620078191</v>
      </c>
      <c r="AC70" s="3">
        <f>INDEX(Protein_Group[LFQ intensity Dimer3A],MATCH(Sig_Proteins[[#This Row],[ORF number Mtb]], Protein_Group[ORF number Mtb],0))</f>
        <v>19.895610000000001</v>
      </c>
      <c r="AD70" s="3">
        <f>INDEX(Protein_Group[LFQ intensity Dimer3B],MATCH(Sig_Proteins[[#This Row],[ORF number Mtb]], Protein_Group[ORF number Mtb],0))</f>
        <v>23.92597</v>
      </c>
      <c r="AE70" s="3">
        <f>(Sig_Proteins[[#This Row],[LFQ intensity Dimer3A]]+Sig_Proteins[[#This Row],[LFQ intensity Dimer3B]])/2</f>
        <v>21.910789999999999</v>
      </c>
      <c r="AF70" s="3">
        <f>2^Sig_Proteins[[#This Row],[Dimer 3 hr LFQ intensity average]]</f>
        <v>3942802.4586031847</v>
      </c>
      <c r="AG70" s="3">
        <f>INDEX(Protein_Group[LFQ intensity Dimer24A],MATCH(Sig_Proteins[[#This Row],[ORF number Mtb]], Protein_Group[ORF number Mtb],0))</f>
        <v>23.169619999999998</v>
      </c>
      <c r="AH70" s="3">
        <f>INDEX(Protein_Group[LFQ intensity Dimer24B],MATCH(Sig_Proteins[[#This Row],[ORF number Mtb]], Protein_Group[ORF number Mtb],0))</f>
        <v>23.61054</v>
      </c>
      <c r="AI70" s="3">
        <f>(Sig_Proteins[[#This Row],[LFQ intensity Dimer24A]]+Sig_Proteins[[#This Row],[LFQ intensity Dimer24B]])/2</f>
        <v>23.390079999999998</v>
      </c>
      <c r="AJ70" s="3">
        <f>2^Sig_Proteins[[#This Row],[Dimer 24 hr LFQ intensity average]]</f>
        <v>10992986.154441332</v>
      </c>
      <c r="AK70" s="3">
        <f>INDEX(Protein_Group[LFQ intensity Dimer48A],MATCH(Sig_Proteins[[#This Row],[ORF number Mtb]], Protein_Group[ORF number Mtb],0))</f>
        <v>18.342939999999999</v>
      </c>
      <c r="AL70" s="3">
        <f>INDEX(Protein_Group[LFQ intensity Dimer48B],MATCH(Sig_Proteins[[#This Row],[ORF number Mtb]], Protein_Group[ORF number Mtb],0))</f>
        <v>19.257400000000001</v>
      </c>
      <c r="AM70" s="3">
        <f>(Sig_Proteins[[#This Row],[LFQ intensity Dimer48A]]+Sig_Proteins[[#This Row],[LFQ intensity Dimer48B]])/2</f>
        <v>18.800170000000001</v>
      </c>
      <c r="AN70" s="3">
        <f>2^Sig_Proteins[[#This Row],[Dimer 48 hr LFQ intensity average]]</f>
        <v>456472.99906572985</v>
      </c>
      <c r="AO70" s="3">
        <f>INDEX(Protein_Group[Unique peptides],MATCH(Sig_Proteins[[#This Row],[ORF number Mtb]], Protein_Group[ORF number Mtb],0))</f>
        <v>6</v>
      </c>
      <c r="AP70" s="3">
        <f>INDEX(Protein_Group[Sequence coverage '[%']],MATCH(Sig_Proteins[[#This Row],[ORF number Mtb]], Protein_Group[ORF number Mtb],0))</f>
        <v>45.3</v>
      </c>
      <c r="AQ70" s="3">
        <f>INDEX(Protein_Group[Unique peptides Control3A],MATCH(Sig_Proteins[[#This Row],[ORF number Mtb]], Protein_Group[ORF number Mtb],0))</f>
        <v>2</v>
      </c>
      <c r="AR70" s="3">
        <f>INDEX(Protein_Group[Unique peptides Control3B],MATCH(Sig_Proteins[[#This Row],[ORF number Mtb]], Protein_Group[ORF number Mtb],0))</f>
        <v>2</v>
      </c>
      <c r="AS70" s="3">
        <f>INDEX(Protein_Group[Unique peptides Control24A],MATCH(Sig_Proteins[[#This Row],[ORF number Mtb]], Protein_Group[ORF number Mtb],0))</f>
        <v>4</v>
      </c>
      <c r="AT70" s="3">
        <f>INDEX(Protein_Group[Unique peptides Control24B],MATCH(Sig_Proteins[[#This Row],[ORF number Mtb]], Protein_Group[ORF number Mtb],0))</f>
        <v>3</v>
      </c>
      <c r="AU70" s="3">
        <f>INDEX(Protein_Group[Unique peptides Control48A],MATCH(Sig_Proteins[[#This Row],[ORF number Mtb]], Protein_Group[ORF number Mtb],0))</f>
        <v>5</v>
      </c>
      <c r="AV70" s="3">
        <f>INDEX(Protein_Group[Unique peptides Control48B],MATCH(Sig_Proteins[[#This Row],[ORF number Mtb]], Protein_Group[ORF number Mtb],0))</f>
        <v>2</v>
      </c>
      <c r="AW70" s="3">
        <f>INDEX(Protein_Group[Unique peptides Dimer3A],MATCH(Sig_Proteins[[#This Row],[ORF number Mtb]], Protein_Group[ORF number Mtb],0))</f>
        <v>1</v>
      </c>
      <c r="AX70" s="3">
        <f>INDEX(Protein_Group[Unique peptides Dimer3B],MATCH(Sig_Proteins[[#This Row],[ORF number Mtb]], Protein_Group[ORF number Mtb],0))</f>
        <v>3</v>
      </c>
      <c r="AY70" s="3">
        <f>INDEX(Protein_Group[Unique peptides Dimer24A],MATCH(Sig_Proteins[[#This Row],[ORF number Mtb]], Protein_Group[ORF number Mtb],0))</f>
        <v>2</v>
      </c>
      <c r="AZ70" s="3">
        <f>INDEX(Protein_Group[Unique peptides Dimer24B],MATCH(Sig_Proteins[[#This Row],[ORF number Mtb]], Protein_Group[ORF number Mtb],0))</f>
        <v>3</v>
      </c>
      <c r="BA70" s="3">
        <f>INDEX(Protein_Group[Unique peptides Dimer48A],MATCH(Sig_Proteins[[#This Row],[ORF number Mtb]], Protein_Group[ORF number Mtb],0))</f>
        <v>1</v>
      </c>
      <c r="BB70" s="3">
        <f>INDEX(Protein_Group[Unique peptides Dimer48B],MATCH(Sig_Proteins[[#This Row],[ORF number Mtb]], Protein_Group[ORF number Mtb],0))</f>
        <v>1</v>
      </c>
    </row>
    <row r="71" spans="1:54">
      <c r="A71" s="3"/>
      <c r="B71" s="3"/>
      <c r="C71" s="3" t="s">
        <v>48</v>
      </c>
      <c r="D71" s="3" t="s">
        <v>6173</v>
      </c>
      <c r="E71" s="3" t="s">
        <v>6174</v>
      </c>
      <c r="F71" s="3" t="s">
        <v>276</v>
      </c>
      <c r="G71" s="3" t="s">
        <v>275</v>
      </c>
      <c r="H71" t="s">
        <v>4930</v>
      </c>
      <c r="I71" s="3" t="str">
        <f>INDEX(Protein_Group[functional category],MATCH(Sig_Proteins[[#This Row],[ORF number Mtb]], Protein_Group[ORF number Mtb],0))</f>
        <v>lipid metabolism</v>
      </c>
      <c r="J71" s="3">
        <f>INDEX(Protein_Group[Mol. weight '[kDa']],MATCH(Sig_Proteins[[#This Row],[ORF number Mtb]], Protein_Group[ORF number Mtb],0))</f>
        <v>31.298999999999999</v>
      </c>
      <c r="K71" s="3">
        <f>Sig_Proteins[[#This Row],[2^(DImer 3hr LFQ intensity average)]]/Sig_Proteins[[#This Row],[2^(Control 3hr LFQ intensity average)]]</f>
        <v>0.99149334906200859</v>
      </c>
      <c r="L71" s="3">
        <f>Sig_Proteins[[#This Row],[2^(Control 3hr LFQ intensity average)]]/Sig_Proteins[[#This Row],[2^(DImer 3hr LFQ intensity average)]]</f>
        <v>1.0085796348972376</v>
      </c>
      <c r="M71" s="3">
        <f>Sig_Proteins[[#This Row],[2^(DImer 24hr LFQ intensity average)]]/Sig_Proteins[[#This Row],[2^(Control 24hr LFQ intensity average)]]</f>
        <v>0.16801710274974885</v>
      </c>
      <c r="N71" s="3">
        <f>Sig_Proteins[[#This Row],[2^(Control 24hr LFQ intensity average)]]/Sig_Proteins[[#This Row],[2^(DImer 24hr LFQ intensity average)]]</f>
        <v>5.9517750492903003</v>
      </c>
      <c r="O71" s="3">
        <f>Sig_Proteins[[#This Row],[2^(DImer 48hr LFQ intensity average)]]/Sig_Proteins[[#This Row],[2^(Control 48hr LFQ intensity average)]]</f>
        <v>9.7327074447638232E-2</v>
      </c>
      <c r="P71" s="3">
        <f>Sig_Proteins[[#This Row],[2^(Control 48hr LFQ intensity average)]]/Sig_Proteins[[#This Row],[2^(DImer 48hr LFQ intensity average)]]</f>
        <v>10.274633298856608</v>
      </c>
      <c r="Q71" s="3">
        <f>INDEX(Protein_Group[LFQ intensity Control3A],MATCH(Sig_Proteins[[#This Row],[ORF number Mtb]], Protein_Group[ORF number Mtb],0))</f>
        <v>22.335540000000002</v>
      </c>
      <c r="R71" s="3">
        <f>INDEX(Protein_Group[LFQ intensity Control3B],MATCH(Sig_Proteins[[#This Row],[ORF number Mtb]], Protein_Group[ORF number Mtb],0))</f>
        <v>19.198429999999998</v>
      </c>
      <c r="S71" s="3">
        <f>(Sig_Proteins[[#This Row],[LFQ intensity Control3A]]+Sig_Proteins[[#This Row],[LFQ intensity Control3B]])/2</f>
        <v>20.766984999999998</v>
      </c>
      <c r="T71" s="3">
        <f>2^Sig_Proteins[[#This Row],[Control 3 hr LFQ intensity average]]</f>
        <v>1784372.0194791353</v>
      </c>
      <c r="U71" s="3">
        <f>INDEX(Protein_Group[LFQ intensity Control24A],MATCH(Sig_Proteins[[#This Row],[ORF number Mtb]], Protein_Group[ORF number Mtb],0))</f>
        <v>21.429670000000002</v>
      </c>
      <c r="V71" s="3">
        <f>INDEX(Protein_Group[LFQ intensity Control24B],MATCH(Sig_Proteins[[#This Row],[ORF number Mtb]], Protein_Group[ORF number Mtb],0))</f>
        <v>22.292719999999999</v>
      </c>
      <c r="W71" s="3">
        <f>(Sig_Proteins[[#This Row],[LFQ intensity Control24A]]+Sig_Proteins[[#This Row],[LFQ intensity Control24B]])/2</f>
        <v>21.861195000000002</v>
      </c>
      <c r="X71" s="3">
        <f>2^Sig_Proteins[[#This Row],[Control 24 hr LFQ intensity average]]</f>
        <v>3809565.4212041837</v>
      </c>
      <c r="Y71" s="3">
        <f>INDEX(Protein_Group[LFQ intensity Control48A],MATCH(Sig_Proteins[[#This Row],[ORF number Mtb]], Protein_Group[ORF number Mtb],0))</f>
        <v>22.89865</v>
      </c>
      <c r="Z71" s="3">
        <f>INDEX(Protein_Group[LFQ intensity Control48B],MATCH(Sig_Proteins[[#This Row],[ORF number Mtb]], Protein_Group[ORF number Mtb],0))</f>
        <v>22.37687</v>
      </c>
      <c r="AA71" s="3">
        <f>(Sig_Proteins[[#This Row],[LFQ intensity Control48A]]+Sig_Proteins[[#This Row],[LFQ intensity Control48B]])/2</f>
        <v>22.63776</v>
      </c>
      <c r="AB71" s="3">
        <f>2^Sig_Proteins[[#This Row],[Control 48 hr LFQ intensity average]]</f>
        <v>6525965.8172754915</v>
      </c>
      <c r="AC71" s="3">
        <f>INDEX(Protein_Group[LFQ intensity Dimer3A],MATCH(Sig_Proteins[[#This Row],[ORF number Mtb]], Protein_Group[ORF number Mtb],0))</f>
        <v>20.325089999999999</v>
      </c>
      <c r="AD71" s="3">
        <f>INDEX(Protein_Group[LFQ intensity Dimer3B],MATCH(Sig_Proteins[[#This Row],[ORF number Mtb]], Protein_Group[ORF number Mtb],0))</f>
        <v>21.184229999999999</v>
      </c>
      <c r="AE71" s="3">
        <f>(Sig_Proteins[[#This Row],[LFQ intensity Dimer3A]]+Sig_Proteins[[#This Row],[LFQ intensity Dimer3B]])/2</f>
        <v>20.754660000000001</v>
      </c>
      <c r="AF71" s="3">
        <f>2^Sig_Proteins[[#This Row],[Dimer 3 hr LFQ intensity average]]</f>
        <v>1769192.9895659075</v>
      </c>
      <c r="AG71" s="3">
        <f>INDEX(Protein_Group[LFQ intensity Dimer24A],MATCH(Sig_Proteins[[#This Row],[ORF number Mtb]], Protein_Group[ORF number Mtb],0))</f>
        <v>19.52074</v>
      </c>
      <c r="AH71" s="3">
        <f>INDEX(Protein_Group[LFQ intensity Dimer24B],MATCH(Sig_Proteins[[#This Row],[ORF number Mtb]], Protein_Group[ORF number Mtb],0))</f>
        <v>19.055009999999999</v>
      </c>
      <c r="AI71" s="3">
        <f>(Sig_Proteins[[#This Row],[LFQ intensity Dimer24A]]+Sig_Proteins[[#This Row],[LFQ intensity Dimer24B]])/2</f>
        <v>19.287875</v>
      </c>
      <c r="AJ71" s="3">
        <f>2^Sig_Proteins[[#This Row],[Dimer 24 hr LFQ intensity average]]</f>
        <v>640072.14480635361</v>
      </c>
      <c r="AK71" s="3">
        <f>INDEX(Protein_Group[LFQ intensity Dimer48A],MATCH(Sig_Proteins[[#This Row],[ORF number Mtb]], Protein_Group[ORF number Mtb],0))</f>
        <v>19.74269</v>
      </c>
      <c r="AL71" s="3">
        <f>INDEX(Protein_Group[LFQ intensity Dimer48B],MATCH(Sig_Proteins[[#This Row],[ORF number Mtb]], Protein_Group[ORF number Mtb],0))</f>
        <v>18.8108</v>
      </c>
      <c r="AM71" s="3">
        <f>(Sig_Proteins[[#This Row],[LFQ intensity Dimer48A]]+Sig_Proteins[[#This Row],[LFQ intensity Dimer48B]])/2</f>
        <v>19.276744999999998</v>
      </c>
      <c r="AN71" s="3">
        <f>2^Sig_Proteins[[#This Row],[Dimer 48 hr LFQ intensity average]]</f>
        <v>635153.16094071406</v>
      </c>
      <c r="AO71" s="3">
        <f>INDEX(Protein_Group[Unique peptides],MATCH(Sig_Proteins[[#This Row],[ORF number Mtb]], Protein_Group[ORF number Mtb],0))</f>
        <v>3</v>
      </c>
      <c r="AP71" s="3">
        <f>INDEX(Protein_Group[Sequence coverage '[%']],MATCH(Sig_Proteins[[#This Row],[ORF number Mtb]], Protein_Group[ORF number Mtb],0))</f>
        <v>15.9</v>
      </c>
      <c r="AQ71" s="3">
        <f>INDEX(Protein_Group[Unique peptides Control3A],MATCH(Sig_Proteins[[#This Row],[ORF number Mtb]], Protein_Group[ORF number Mtb],0))</f>
        <v>1</v>
      </c>
      <c r="AR71" s="3">
        <f>INDEX(Protein_Group[Unique peptides Control3B],MATCH(Sig_Proteins[[#This Row],[ORF number Mtb]], Protein_Group[ORF number Mtb],0))</f>
        <v>1</v>
      </c>
      <c r="AS71" s="3">
        <f>INDEX(Protein_Group[Unique peptides Control24A],MATCH(Sig_Proteins[[#This Row],[ORF number Mtb]], Protein_Group[ORF number Mtb],0))</f>
        <v>3</v>
      </c>
      <c r="AT71" s="3">
        <f>INDEX(Protein_Group[Unique peptides Control24B],MATCH(Sig_Proteins[[#This Row],[ORF number Mtb]], Protein_Group[ORF number Mtb],0))</f>
        <v>1</v>
      </c>
      <c r="AU71" s="3">
        <f>INDEX(Protein_Group[Unique peptides Control48A],MATCH(Sig_Proteins[[#This Row],[ORF number Mtb]], Protein_Group[ORF number Mtb],0))</f>
        <v>3</v>
      </c>
      <c r="AV71" s="3">
        <f>INDEX(Protein_Group[Unique peptides Control48B],MATCH(Sig_Proteins[[#This Row],[ORF number Mtb]], Protein_Group[ORF number Mtb],0))</f>
        <v>1</v>
      </c>
      <c r="AW71" s="3">
        <f>INDEX(Protein_Group[Unique peptides Dimer3A],MATCH(Sig_Proteins[[#This Row],[ORF number Mtb]], Protein_Group[ORF number Mtb],0))</f>
        <v>1</v>
      </c>
      <c r="AX71" s="3">
        <f>INDEX(Protein_Group[Unique peptides Dimer3B],MATCH(Sig_Proteins[[#This Row],[ORF number Mtb]], Protein_Group[ORF number Mtb],0))</f>
        <v>1</v>
      </c>
      <c r="AY71" s="3">
        <f>INDEX(Protein_Group[Unique peptides Dimer24A],MATCH(Sig_Proteins[[#This Row],[ORF number Mtb]], Protein_Group[ORF number Mtb],0))</f>
        <v>1</v>
      </c>
      <c r="AZ71" s="3">
        <f>INDEX(Protein_Group[Unique peptides Dimer24B],MATCH(Sig_Proteins[[#This Row],[ORF number Mtb]], Protein_Group[ORF number Mtb],0))</f>
        <v>1</v>
      </c>
      <c r="BA71" s="3">
        <f>INDEX(Protein_Group[Unique peptides Dimer48A],MATCH(Sig_Proteins[[#This Row],[ORF number Mtb]], Protein_Group[ORF number Mtb],0))</f>
        <v>1</v>
      </c>
      <c r="BB71" s="3">
        <f>INDEX(Protein_Group[Unique peptides Dimer48B],MATCH(Sig_Proteins[[#This Row],[ORF number Mtb]], Protein_Group[ORF number Mtb],0))</f>
        <v>2</v>
      </c>
    </row>
    <row r="72" spans="1:54">
      <c r="A72" s="3"/>
      <c r="B72" s="3"/>
      <c r="C72" s="3" t="s">
        <v>48</v>
      </c>
      <c r="D72" s="3" t="s">
        <v>278</v>
      </c>
      <c r="E72" s="3" t="s">
        <v>277</v>
      </c>
      <c r="F72" s="3" t="s">
        <v>279</v>
      </c>
      <c r="G72" s="3" t="s">
        <v>280</v>
      </c>
      <c r="H72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Rv2857c</v>
      </c>
      <c r="I72" s="3" t="str">
        <f>INDEX(Protein_Group[functional category],MATCH(Sig_Proteins[[#This Row],[ORF number Mtb]], Protein_Group[ORF number Mtb],0))</f>
        <v>intermediary metabolism and respiration</v>
      </c>
      <c r="J72" s="3">
        <f>INDEX(Protein_Group[Mol. weight '[kDa']],MATCH(Sig_Proteins[[#This Row],[ORF number Mtb]], Protein_Group[ORF number Mtb],0))</f>
        <v>26.803999999999998</v>
      </c>
      <c r="K72" s="3">
        <f>Sig_Proteins[[#This Row],[2^(DImer 3hr LFQ intensity average)]]/Sig_Proteins[[#This Row],[2^(Control 3hr LFQ intensity average)]]</f>
        <v>0.90664834695972329</v>
      </c>
      <c r="L72" s="3">
        <f>Sig_Proteins[[#This Row],[2^(Control 3hr LFQ intensity average)]]/Sig_Proteins[[#This Row],[2^(DImer 3hr LFQ intensity average)]]</f>
        <v>1.1029634624640459</v>
      </c>
      <c r="M72" s="3">
        <f>Sig_Proteins[[#This Row],[2^(DImer 24hr LFQ intensity average)]]/Sig_Proteins[[#This Row],[2^(Control 24hr LFQ intensity average)]]</f>
        <v>1.8079189470032806</v>
      </c>
      <c r="N72" s="3">
        <f>Sig_Proteins[[#This Row],[2^(Control 24hr LFQ intensity average)]]/Sig_Proteins[[#This Row],[2^(DImer 24hr LFQ intensity average)]]</f>
        <v>0.55312214170748741</v>
      </c>
      <c r="O72" s="3">
        <f>Sig_Proteins[[#This Row],[2^(DImer 48hr LFQ intensity average)]]/Sig_Proteins[[#This Row],[2^(Control 48hr LFQ intensity average)]]</f>
        <v>0.28936653697699066</v>
      </c>
      <c r="P72" s="3">
        <f>Sig_Proteins[[#This Row],[2^(Control 48hr LFQ intensity average)]]/Sig_Proteins[[#This Row],[2^(DImer 48hr LFQ intensity average)]]</f>
        <v>3.4558246107065109</v>
      </c>
      <c r="Q72" s="3">
        <f>INDEX(Protein_Group[LFQ intensity Control3A],MATCH(Sig_Proteins[[#This Row],[ORF number Mtb]], Protein_Group[ORF number Mtb],0))</f>
        <v>19.705249999999999</v>
      </c>
      <c r="R72" s="3">
        <f>INDEX(Protein_Group[LFQ intensity Control3B],MATCH(Sig_Proteins[[#This Row],[ORF number Mtb]], Protein_Group[ORF number Mtb],0))</f>
        <v>21.837230000000002</v>
      </c>
      <c r="S72" s="3">
        <f>(Sig_Proteins[[#This Row],[LFQ intensity Control3A]]+Sig_Proteins[[#This Row],[LFQ intensity Control3B]])/2</f>
        <v>20.771239999999999</v>
      </c>
      <c r="T72" s="3">
        <f>2^Sig_Proteins[[#This Row],[Control 3 hr LFQ intensity average]]</f>
        <v>1789642.5099043101</v>
      </c>
      <c r="U72" s="3">
        <f>INDEX(Protein_Group[LFQ intensity Control24A],MATCH(Sig_Proteins[[#This Row],[ORF number Mtb]], Protein_Group[ORF number Mtb],0))</f>
        <v>17.23339</v>
      </c>
      <c r="V72" s="3">
        <f>INDEX(Protein_Group[LFQ intensity Control24B],MATCH(Sig_Proteins[[#This Row],[ORF number Mtb]], Protein_Group[ORF number Mtb],0))</f>
        <v>22.394639999999999</v>
      </c>
      <c r="W72" s="3">
        <f>(Sig_Proteins[[#This Row],[LFQ intensity Control24A]]+Sig_Proteins[[#This Row],[LFQ intensity Control24B]])/2</f>
        <v>19.814014999999998</v>
      </c>
      <c r="X72" s="3">
        <f>2^Sig_Proteins[[#This Row],[Control 24 hr LFQ intensity average]]</f>
        <v>921749.37019247224</v>
      </c>
      <c r="Y72" s="3">
        <f>INDEX(Protein_Group[LFQ intensity Control48A],MATCH(Sig_Proteins[[#This Row],[ORF number Mtb]], Protein_Group[ORF number Mtb],0))</f>
        <v>20.4495</v>
      </c>
      <c r="Z72" s="3">
        <f>INDEX(Protein_Group[LFQ intensity Control48B],MATCH(Sig_Proteins[[#This Row],[ORF number Mtb]], Protein_Group[ORF number Mtb],0))</f>
        <v>21.454180000000001</v>
      </c>
      <c r="AA72" s="3">
        <f>(Sig_Proteins[[#This Row],[LFQ intensity Control48A]]+Sig_Proteins[[#This Row],[LFQ intensity Control48B]])/2</f>
        <v>20.951840000000001</v>
      </c>
      <c r="AB72" s="3">
        <f>2^Sig_Proteins[[#This Row],[Control 48 hr LFQ intensity average]]</f>
        <v>2028300.5310013124</v>
      </c>
      <c r="AC72" s="3">
        <f>INDEX(Protein_Group[LFQ intensity Dimer3A],MATCH(Sig_Proteins[[#This Row],[ORF number Mtb]], Protein_Group[ORF number Mtb],0))</f>
        <v>19.98593</v>
      </c>
      <c r="AD72" s="3">
        <f>INDEX(Protein_Group[LFQ intensity Dimer3B],MATCH(Sig_Proteins[[#This Row],[ORF number Mtb]], Protein_Group[ORF number Mtb],0))</f>
        <v>21.273779999999999</v>
      </c>
      <c r="AE72" s="3">
        <f>(Sig_Proteins[[#This Row],[LFQ intensity Dimer3A]]+Sig_Proteins[[#This Row],[LFQ intensity Dimer3B]])/2</f>
        <v>20.629854999999999</v>
      </c>
      <c r="AF72" s="3">
        <f>2^Sig_Proteins[[#This Row],[Dimer 3 hr LFQ intensity average]]</f>
        <v>1622576.423253593</v>
      </c>
      <c r="AG72" s="3">
        <f>INDEX(Protein_Group[LFQ intensity Dimer24A],MATCH(Sig_Proteins[[#This Row],[ORF number Mtb]], Protein_Group[ORF number Mtb],0))</f>
        <v>19.850239999999999</v>
      </c>
      <c r="AH72" s="3">
        <f>INDEX(Protein_Group[LFQ intensity Dimer24B],MATCH(Sig_Proteins[[#This Row],[ORF number Mtb]], Protein_Group[ORF number Mtb],0))</f>
        <v>21.486450000000001</v>
      </c>
      <c r="AI72" s="3">
        <f>(Sig_Proteins[[#This Row],[LFQ intensity Dimer24A]]+Sig_Proteins[[#This Row],[LFQ intensity Dimer24B]])/2</f>
        <v>20.668345000000002</v>
      </c>
      <c r="AJ72" s="3">
        <f>2^Sig_Proteins[[#This Row],[Dimer 24 hr LFQ intensity average]]</f>
        <v>1666448.1507593114</v>
      </c>
      <c r="AK72" s="3">
        <f>INDEX(Protein_Group[LFQ intensity Dimer48A],MATCH(Sig_Proteins[[#This Row],[ORF number Mtb]], Protein_Group[ORF number Mtb],0))</f>
        <v>20.050129999999999</v>
      </c>
      <c r="AL72" s="3">
        <f>INDEX(Protein_Group[LFQ intensity Dimer48B],MATCH(Sig_Proteins[[#This Row],[ORF number Mtb]], Protein_Group[ORF number Mtb],0))</f>
        <v>18.275490000000001</v>
      </c>
      <c r="AM72" s="3">
        <f>(Sig_Proteins[[#This Row],[LFQ intensity Dimer48A]]+Sig_Proteins[[#This Row],[LFQ intensity Dimer48B]])/2</f>
        <v>19.16281</v>
      </c>
      <c r="AN72" s="3">
        <f>2^Sig_Proteins[[#This Row],[Dimer 48 hr LFQ intensity average]]</f>
        <v>586922.30060444109</v>
      </c>
      <c r="AO72" s="3">
        <f>INDEX(Protein_Group[Unique peptides],MATCH(Sig_Proteins[[#This Row],[ORF number Mtb]], Protein_Group[ORF number Mtb],0))</f>
        <v>2</v>
      </c>
      <c r="AP72" s="3">
        <f>INDEX(Protein_Group[Sequence coverage '[%']],MATCH(Sig_Proteins[[#This Row],[ORF number Mtb]], Protein_Group[ORF number Mtb],0))</f>
        <v>10.9</v>
      </c>
      <c r="AQ72" s="3">
        <f>INDEX(Protein_Group[Unique peptides Control3A],MATCH(Sig_Proteins[[#This Row],[ORF number Mtb]], Protein_Group[ORF number Mtb],0))</f>
        <v>1</v>
      </c>
      <c r="AR72" s="3">
        <f>INDEX(Protein_Group[Unique peptides Control3B],MATCH(Sig_Proteins[[#This Row],[ORF number Mtb]], Protein_Group[ORF number Mtb],0))</f>
        <v>1</v>
      </c>
      <c r="AS72" s="3">
        <f>INDEX(Protein_Group[Unique peptides Control24A],MATCH(Sig_Proteins[[#This Row],[ORF number Mtb]], Protein_Group[ORF number Mtb],0))</f>
        <v>1</v>
      </c>
      <c r="AT72" s="3">
        <f>INDEX(Protein_Group[Unique peptides Control24B],MATCH(Sig_Proteins[[#This Row],[ORF number Mtb]], Protein_Group[ORF number Mtb],0))</f>
        <v>2</v>
      </c>
      <c r="AU72" s="3">
        <f>INDEX(Protein_Group[Unique peptides Control48A],MATCH(Sig_Proteins[[#This Row],[ORF number Mtb]], Protein_Group[ORF number Mtb],0))</f>
        <v>1</v>
      </c>
      <c r="AV72" s="3">
        <f>INDEX(Protein_Group[Unique peptides Control48B],MATCH(Sig_Proteins[[#This Row],[ORF number Mtb]], Protein_Group[ORF number Mtb],0))</f>
        <v>2</v>
      </c>
      <c r="AW72" s="3">
        <f>INDEX(Protein_Group[Unique peptides Dimer3A],MATCH(Sig_Proteins[[#This Row],[ORF number Mtb]], Protein_Group[ORF number Mtb],0))</f>
        <v>1</v>
      </c>
      <c r="AX72" s="3">
        <f>INDEX(Protein_Group[Unique peptides Dimer3B],MATCH(Sig_Proteins[[#This Row],[ORF number Mtb]], Protein_Group[ORF number Mtb],0))</f>
        <v>2</v>
      </c>
      <c r="AY72" s="3">
        <f>INDEX(Protein_Group[Unique peptides Dimer24A],MATCH(Sig_Proteins[[#This Row],[ORF number Mtb]], Protein_Group[ORF number Mtb],0))</f>
        <v>1</v>
      </c>
      <c r="AZ72" s="3">
        <f>INDEX(Protein_Group[Unique peptides Dimer24B],MATCH(Sig_Proteins[[#This Row],[ORF number Mtb]], Protein_Group[ORF number Mtb],0))</f>
        <v>2</v>
      </c>
      <c r="BA72" s="3">
        <f>INDEX(Protein_Group[Unique peptides Dimer48A],MATCH(Sig_Proteins[[#This Row],[ORF number Mtb]], Protein_Group[ORF number Mtb],0))</f>
        <v>2</v>
      </c>
      <c r="BB72" s="3">
        <f>INDEX(Protein_Group[Unique peptides Dimer48B],MATCH(Sig_Proteins[[#This Row],[ORF number Mtb]], Protein_Group[ORF number Mtb],0))</f>
        <v>0</v>
      </c>
    </row>
    <row r="73" spans="1:54">
      <c r="A73" s="3"/>
      <c r="B73" s="3"/>
      <c r="C73" s="3" t="s">
        <v>48</v>
      </c>
      <c r="D73" s="3" t="s">
        <v>283</v>
      </c>
      <c r="E73" s="3" t="s">
        <v>284</v>
      </c>
      <c r="F73" s="3" t="s">
        <v>281</v>
      </c>
      <c r="G73" s="3" t="s">
        <v>282</v>
      </c>
      <c r="H73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Rv3147</v>
      </c>
      <c r="I73" s="3" t="str">
        <f>INDEX(Protein_Group[functional category],MATCH(Sig_Proteins[[#This Row],[ORF number Mtb]], Protein_Group[ORF number Mtb],0))</f>
        <v>intermediary metabolism and respiration</v>
      </c>
      <c r="J73" s="3">
        <f>INDEX(Protein_Group[Mol. weight '[kDa']],MATCH(Sig_Proteins[[#This Row],[ORF number Mtb]], Protein_Group[ORF number Mtb],0))</f>
        <v>26.931999999999999</v>
      </c>
      <c r="K73" s="3">
        <f>Sig_Proteins[[#This Row],[2^(DImer 3hr LFQ intensity average)]]/Sig_Proteins[[#This Row],[2^(Control 3hr LFQ intensity average)]]</f>
        <v>0.97576456655893451</v>
      </c>
      <c r="L73" s="3">
        <f>Sig_Proteins[[#This Row],[2^(Control 3hr LFQ intensity average)]]/Sig_Proteins[[#This Row],[2^(DImer 3hr LFQ intensity average)]]</f>
        <v>1.0248373780639859</v>
      </c>
      <c r="M73" s="3">
        <f>Sig_Proteins[[#This Row],[2^(DImer 24hr LFQ intensity average)]]/Sig_Proteins[[#This Row],[2^(Control 24hr LFQ intensity average)]]</f>
        <v>0.64411714546815735</v>
      </c>
      <c r="N73" s="3">
        <f>Sig_Proteins[[#This Row],[2^(Control 24hr LFQ intensity average)]]/Sig_Proteins[[#This Row],[2^(DImer 24hr LFQ intensity average)]]</f>
        <v>1.5525126245058729</v>
      </c>
      <c r="O73" s="3">
        <f>Sig_Proteins[[#This Row],[2^(DImer 48hr LFQ intensity average)]]/Sig_Proteins[[#This Row],[2^(Control 48hr LFQ intensity average)]]</f>
        <v>0.16247391288082919</v>
      </c>
      <c r="P73" s="3">
        <f>Sig_Proteins[[#This Row],[2^(Control 48hr LFQ intensity average)]]/Sig_Proteins[[#This Row],[2^(DImer 48hr LFQ intensity average)]]</f>
        <v>6.1548342270397374</v>
      </c>
      <c r="Q73" s="3">
        <f>INDEX(Protein_Group[LFQ intensity Control3A],MATCH(Sig_Proteins[[#This Row],[ORF number Mtb]], Protein_Group[ORF number Mtb],0))</f>
        <v>24.984249999999999</v>
      </c>
      <c r="R73" s="3">
        <f>INDEX(Protein_Group[LFQ intensity Control3B],MATCH(Sig_Proteins[[#This Row],[ORF number Mtb]], Protein_Group[ORF number Mtb],0))</f>
        <v>25.050090000000001</v>
      </c>
      <c r="S73" s="3">
        <f>(Sig_Proteins[[#This Row],[LFQ intensity Control3A]]+Sig_Proteins[[#This Row],[LFQ intensity Control3B]])/2</f>
        <v>25.01717</v>
      </c>
      <c r="T73" s="3">
        <f>2^Sig_Proteins[[#This Row],[Control 3 hr LFQ intensity average]]</f>
        <v>33956160.416972853</v>
      </c>
      <c r="U73" s="3">
        <f>INDEX(Protein_Group[LFQ intensity Control24A],MATCH(Sig_Proteins[[#This Row],[ORF number Mtb]], Protein_Group[ORF number Mtb],0))</f>
        <v>26.722470000000001</v>
      </c>
      <c r="V73" s="3">
        <f>INDEX(Protein_Group[LFQ intensity Control24B],MATCH(Sig_Proteins[[#This Row],[ORF number Mtb]], Protein_Group[ORF number Mtb],0))</f>
        <v>24.986809999999998</v>
      </c>
      <c r="W73" s="3">
        <f>(Sig_Proteins[[#This Row],[LFQ intensity Control24A]]+Sig_Proteins[[#This Row],[LFQ intensity Control24B]])/2</f>
        <v>25.85464</v>
      </c>
      <c r="X73" s="3">
        <f>2^Sig_Proteins[[#This Row],[Control 24 hr LFQ intensity average]]</f>
        <v>60676729.918387666</v>
      </c>
      <c r="Y73" s="3">
        <f>INDEX(Protein_Group[LFQ intensity Control48A],MATCH(Sig_Proteins[[#This Row],[ORF number Mtb]], Protein_Group[ORF number Mtb],0))</f>
        <v>27.458649999999999</v>
      </c>
      <c r="Z73" s="3">
        <f>INDEX(Protein_Group[LFQ intensity Control48B],MATCH(Sig_Proteins[[#This Row],[ORF number Mtb]], Protein_Group[ORF number Mtb],0))</f>
        <v>26.55874</v>
      </c>
      <c r="AA73" s="3">
        <f>(Sig_Proteins[[#This Row],[LFQ intensity Control48A]]+Sig_Proteins[[#This Row],[LFQ intensity Control48B]])/2</f>
        <v>27.008694999999999</v>
      </c>
      <c r="AB73" s="3">
        <f>2^Sig_Proteins[[#This Row],[Control 48 hr LFQ intensity average]]</f>
        <v>135029089.34944415</v>
      </c>
      <c r="AC73" s="3">
        <f>INDEX(Protein_Group[LFQ intensity Dimer3A],MATCH(Sig_Proteins[[#This Row],[ORF number Mtb]], Protein_Group[ORF number Mtb],0))</f>
        <v>25.37229</v>
      </c>
      <c r="AD73" s="3">
        <f>INDEX(Protein_Group[LFQ intensity Dimer3B],MATCH(Sig_Proteins[[#This Row],[ORF number Mtb]], Protein_Group[ORF number Mtb],0))</f>
        <v>24.591259999999998</v>
      </c>
      <c r="AE73" s="3">
        <f>(Sig_Proteins[[#This Row],[LFQ intensity Dimer3A]]+Sig_Proteins[[#This Row],[LFQ intensity Dimer3B]])/2</f>
        <v>24.981774999999999</v>
      </c>
      <c r="AF73" s="3">
        <f>2^Sig_Proteins[[#This Row],[Dimer 3 hr LFQ intensity average]]</f>
        <v>33133218.151273165</v>
      </c>
      <c r="AG73" s="3">
        <f>INDEX(Protein_Group[LFQ intensity Dimer24A],MATCH(Sig_Proteins[[#This Row],[ORF number Mtb]], Protein_Group[ORF number Mtb],0))</f>
        <v>25.291969999999999</v>
      </c>
      <c r="AH73" s="3">
        <f>INDEX(Protein_Group[LFQ intensity Dimer24B],MATCH(Sig_Proteins[[#This Row],[ORF number Mtb]], Protein_Group[ORF number Mtb],0))</f>
        <v>25.148099999999999</v>
      </c>
      <c r="AI73" s="3">
        <f>(Sig_Proteins[[#This Row],[LFQ intensity Dimer24A]]+Sig_Proteins[[#This Row],[LFQ intensity Dimer24B]])/2</f>
        <v>25.220034999999999</v>
      </c>
      <c r="AJ73" s="3">
        <f>2^Sig_Proteins[[#This Row],[Dimer 24 hr LFQ intensity average]]</f>
        <v>39082922.0713742</v>
      </c>
      <c r="AK73" s="3">
        <f>INDEX(Protein_Group[LFQ intensity Dimer48A],MATCH(Sig_Proteins[[#This Row],[ORF number Mtb]], Protein_Group[ORF number Mtb],0))</f>
        <v>24.638870000000001</v>
      </c>
      <c r="AL73" s="3">
        <f>INDEX(Protein_Group[LFQ intensity Dimer48B],MATCH(Sig_Proteins[[#This Row],[ORF number Mtb]], Protein_Group[ORF number Mtb],0))</f>
        <v>24.135079999999999</v>
      </c>
      <c r="AM73" s="3">
        <f>(Sig_Proteins[[#This Row],[LFQ intensity Dimer48A]]+Sig_Proteins[[#This Row],[LFQ intensity Dimer48B]])/2</f>
        <v>24.386975</v>
      </c>
      <c r="AN73" s="3">
        <f>2^Sig_Proteins[[#This Row],[Dimer 48 hr LFQ intensity average]]</f>
        <v>21938704.49933929</v>
      </c>
      <c r="AO73" s="3">
        <f>INDEX(Protein_Group[Unique peptides],MATCH(Sig_Proteins[[#This Row],[ORF number Mtb]], Protein_Group[ORF number Mtb],0))</f>
        <v>13</v>
      </c>
      <c r="AP73" s="3">
        <f>INDEX(Protein_Group[Sequence coverage '[%']],MATCH(Sig_Proteins[[#This Row],[ORF number Mtb]], Protein_Group[ORF number Mtb],0))</f>
        <v>74.599999999999994</v>
      </c>
      <c r="AQ73" s="3">
        <f>INDEX(Protein_Group[Unique peptides Control3A],MATCH(Sig_Proteins[[#This Row],[ORF number Mtb]], Protein_Group[ORF number Mtb],0))</f>
        <v>9</v>
      </c>
      <c r="AR73" s="3">
        <f>INDEX(Protein_Group[Unique peptides Control3B],MATCH(Sig_Proteins[[#This Row],[ORF number Mtb]], Protein_Group[ORF number Mtb],0))</f>
        <v>6</v>
      </c>
      <c r="AS73" s="3">
        <f>INDEX(Protein_Group[Unique peptides Control24A],MATCH(Sig_Proteins[[#This Row],[ORF number Mtb]], Protein_Group[ORF number Mtb],0))</f>
        <v>11</v>
      </c>
      <c r="AT73" s="3">
        <f>INDEX(Protein_Group[Unique peptides Control24B],MATCH(Sig_Proteins[[#This Row],[ORF number Mtb]], Protein_Group[ORF number Mtb],0))</f>
        <v>5</v>
      </c>
      <c r="AU73" s="3">
        <f>INDEX(Protein_Group[Unique peptides Control48A],MATCH(Sig_Proteins[[#This Row],[ORF number Mtb]], Protein_Group[ORF number Mtb],0))</f>
        <v>10</v>
      </c>
      <c r="AV73" s="3">
        <f>INDEX(Protein_Group[Unique peptides Control48B],MATCH(Sig_Proteins[[#This Row],[ORF number Mtb]], Protein_Group[ORF number Mtb],0))</f>
        <v>10</v>
      </c>
      <c r="AW73" s="3">
        <f>INDEX(Protein_Group[Unique peptides Dimer3A],MATCH(Sig_Proteins[[#This Row],[ORF number Mtb]], Protein_Group[ORF number Mtb],0))</f>
        <v>6</v>
      </c>
      <c r="AX73" s="3">
        <f>INDEX(Protein_Group[Unique peptides Dimer3B],MATCH(Sig_Proteins[[#This Row],[ORF number Mtb]], Protein_Group[ORF number Mtb],0))</f>
        <v>5</v>
      </c>
      <c r="AY73" s="3">
        <f>INDEX(Protein_Group[Unique peptides Dimer24A],MATCH(Sig_Proteins[[#This Row],[ORF number Mtb]], Protein_Group[ORF number Mtb],0))</f>
        <v>7</v>
      </c>
      <c r="AZ73" s="3">
        <f>INDEX(Protein_Group[Unique peptides Dimer24B],MATCH(Sig_Proteins[[#This Row],[ORF number Mtb]], Protein_Group[ORF number Mtb],0))</f>
        <v>5</v>
      </c>
      <c r="BA73" s="3">
        <f>INDEX(Protein_Group[Unique peptides Dimer48A],MATCH(Sig_Proteins[[#This Row],[ORF number Mtb]], Protein_Group[ORF number Mtb],0))</f>
        <v>9</v>
      </c>
      <c r="BB73" s="3">
        <f>INDEX(Protein_Group[Unique peptides Dimer48B],MATCH(Sig_Proteins[[#This Row],[ORF number Mtb]], Protein_Group[ORF number Mtb],0))</f>
        <v>9</v>
      </c>
    </row>
    <row r="74" spans="1:54">
      <c r="A74" s="3"/>
      <c r="B74" s="3"/>
      <c r="C74" s="3" t="s">
        <v>48</v>
      </c>
      <c r="D74" s="3" t="s">
        <v>286</v>
      </c>
      <c r="E74" s="3" t="s">
        <v>285</v>
      </c>
      <c r="F74" s="3" t="s">
        <v>287</v>
      </c>
      <c r="G74" s="3" t="s">
        <v>288</v>
      </c>
      <c r="H74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Rv3438</v>
      </c>
      <c r="I74" s="3" t="str">
        <f>INDEX(Protein_Group[functional category],MATCH(Sig_Proteins[[#This Row],[ORF number Mtb]], Protein_Group[ORF number Mtb],0))</f>
        <v>Conserved hypotheticals</v>
      </c>
      <c r="J74" s="3">
        <f>INDEX(Protein_Group[Mol. weight '[kDa']],MATCH(Sig_Proteins[[#This Row],[ORF number Mtb]], Protein_Group[ORF number Mtb],0))</f>
        <v>29.241</v>
      </c>
      <c r="K74" s="3">
        <f>Sig_Proteins[[#This Row],[2^(DImer 3hr LFQ intensity average)]]/Sig_Proteins[[#This Row],[2^(Control 3hr LFQ intensity average)]]</f>
        <v>0.48456597128753781</v>
      </c>
      <c r="L74" s="3">
        <f>Sig_Proteins[[#This Row],[2^(Control 3hr LFQ intensity average)]]/Sig_Proteins[[#This Row],[2^(DImer 3hr LFQ intensity average)]]</f>
        <v>2.0637024868727472</v>
      </c>
      <c r="M74" s="3">
        <f>Sig_Proteins[[#This Row],[2^(DImer 24hr LFQ intensity average)]]/Sig_Proteins[[#This Row],[2^(Control 24hr LFQ intensity average)]]</f>
        <v>0.77591203030325473</v>
      </c>
      <c r="N74" s="3">
        <f>Sig_Proteins[[#This Row],[2^(Control 24hr LFQ intensity average)]]/Sig_Proteins[[#This Row],[2^(DImer 24hr LFQ intensity average)]]</f>
        <v>1.2888058967318285</v>
      </c>
      <c r="O74" s="3">
        <f>Sig_Proteins[[#This Row],[2^(DImer 48hr LFQ intensity average)]]/Sig_Proteins[[#This Row],[2^(Control 48hr LFQ intensity average)]]</f>
        <v>5.2005571440557612E-2</v>
      </c>
      <c r="P74" s="3">
        <f>Sig_Proteins[[#This Row],[2^(Control 48hr LFQ intensity average)]]/Sig_Proteins[[#This Row],[2^(DImer 48hr LFQ intensity average)]]</f>
        <v>19.228709007514713</v>
      </c>
      <c r="Q74" s="3">
        <f>INDEX(Protein_Group[LFQ intensity Control3A],MATCH(Sig_Proteins[[#This Row],[ORF number Mtb]], Protein_Group[ORF number Mtb],0))</f>
        <v>22.762740000000001</v>
      </c>
      <c r="R74" s="3">
        <f>INDEX(Protein_Group[LFQ intensity Control3B],MATCH(Sig_Proteins[[#This Row],[ORF number Mtb]], Protein_Group[ORF number Mtb],0))</f>
        <v>22.49568</v>
      </c>
      <c r="S74" s="3">
        <f>(Sig_Proteins[[#This Row],[LFQ intensity Control3A]]+Sig_Proteins[[#This Row],[LFQ intensity Control3B]])/2</f>
        <v>22.62921</v>
      </c>
      <c r="T74" s="3">
        <f>2^Sig_Proteins[[#This Row],[Control 3 hr LFQ intensity average]]</f>
        <v>6487404.6561359921</v>
      </c>
      <c r="U74" s="3">
        <f>INDEX(Protein_Group[LFQ intensity Control24A],MATCH(Sig_Proteins[[#This Row],[ORF number Mtb]], Protein_Group[ORF number Mtb],0))</f>
        <v>22.792000000000002</v>
      </c>
      <c r="V74" s="3">
        <f>INDEX(Protein_Group[LFQ intensity Control24B],MATCH(Sig_Proteins[[#This Row],[ORF number Mtb]], Protein_Group[ORF number Mtb],0))</f>
        <v>23.05986</v>
      </c>
      <c r="W74" s="3">
        <f>(Sig_Proteins[[#This Row],[LFQ intensity Control24A]]+Sig_Proteins[[#This Row],[LFQ intensity Control24B]])/2</f>
        <v>22.925930000000001</v>
      </c>
      <c r="X74" s="3">
        <f>2^Sig_Proteins[[#This Row],[Control 24 hr LFQ intensity average]]</f>
        <v>7968794.1541030025</v>
      </c>
      <c r="Y74" s="3">
        <f>INDEX(Protein_Group[LFQ intensity Control48A],MATCH(Sig_Proteins[[#This Row],[ORF number Mtb]], Protein_Group[ORF number Mtb],0))</f>
        <v>21.608650000000001</v>
      </c>
      <c r="Z74" s="3">
        <f>INDEX(Protein_Group[LFQ intensity Control48B],MATCH(Sig_Proteins[[#This Row],[ORF number Mtb]], Protein_Group[ORF number Mtb],0))</f>
        <v>22.629760000000001</v>
      </c>
      <c r="AA74" s="3">
        <f>(Sig_Proteins[[#This Row],[LFQ intensity Control48A]]+Sig_Proteins[[#This Row],[LFQ intensity Control48B]])/2</f>
        <v>22.119205000000001</v>
      </c>
      <c r="AB74" s="3">
        <f>2^Sig_Proteins[[#This Row],[Control 48 hr LFQ intensity average]]</f>
        <v>4555585.3245915305</v>
      </c>
      <c r="AC74" s="3">
        <f>INDEX(Protein_Group[LFQ intensity Dimer3A],MATCH(Sig_Proteins[[#This Row],[ORF number Mtb]], Protein_Group[ORF number Mtb],0))</f>
        <v>20.715409999999999</v>
      </c>
      <c r="AD74" s="3">
        <f>INDEX(Protein_Group[LFQ intensity Dimer3B],MATCH(Sig_Proteins[[#This Row],[ORF number Mtb]], Protein_Group[ORF number Mtb],0))</f>
        <v>22.452539999999999</v>
      </c>
      <c r="AE74" s="3">
        <f>(Sig_Proteins[[#This Row],[LFQ intensity Dimer3A]]+Sig_Proteins[[#This Row],[LFQ intensity Dimer3B]])/2</f>
        <v>21.583974999999999</v>
      </c>
      <c r="AF74" s="3">
        <f>2^Sig_Proteins[[#This Row],[Dimer 3 hr LFQ intensity average]]</f>
        <v>3143575.5383358323</v>
      </c>
      <c r="AG74" s="3">
        <f>INDEX(Protein_Group[LFQ intensity Dimer24A],MATCH(Sig_Proteins[[#This Row],[ORF number Mtb]], Protein_Group[ORF number Mtb],0))</f>
        <v>23.131740000000001</v>
      </c>
      <c r="AH74" s="3">
        <f>INDEX(Protein_Group[LFQ intensity Dimer24B],MATCH(Sig_Proteins[[#This Row],[ORF number Mtb]], Protein_Group[ORF number Mtb],0))</f>
        <v>21.988050000000001</v>
      </c>
      <c r="AI74" s="3">
        <f>(Sig_Proteins[[#This Row],[LFQ intensity Dimer24A]]+Sig_Proteins[[#This Row],[LFQ intensity Dimer24B]])/2</f>
        <v>22.559895000000001</v>
      </c>
      <c r="AJ74" s="3">
        <f>2^Sig_Proteins[[#This Row],[Dimer 24 hr LFQ intensity average]]</f>
        <v>6183083.2511787685</v>
      </c>
      <c r="AK74" s="3">
        <f>INDEX(Protein_Group[LFQ intensity Dimer48A],MATCH(Sig_Proteins[[#This Row],[ORF number Mtb]], Protein_Group[ORF number Mtb],0))</f>
        <v>17.989740000000001</v>
      </c>
      <c r="AL74" s="3">
        <f>INDEX(Protein_Group[LFQ intensity Dimer48B],MATCH(Sig_Proteins[[#This Row],[ORF number Mtb]], Protein_Group[ORF number Mtb],0))</f>
        <v>17.71829</v>
      </c>
      <c r="AM74" s="3">
        <f>(Sig_Proteins[[#This Row],[LFQ intensity Dimer48A]]+Sig_Proteins[[#This Row],[LFQ intensity Dimer48B]])/2</f>
        <v>17.854015</v>
      </c>
      <c r="AN74" s="3">
        <f>2^Sig_Proteins[[#This Row],[Dimer 48 hr LFQ intensity average]]</f>
        <v>236915.81805160068</v>
      </c>
      <c r="AO74" s="3">
        <f>INDEX(Protein_Group[Unique peptides],MATCH(Sig_Proteins[[#This Row],[ORF number Mtb]], Protein_Group[ORF number Mtb],0))</f>
        <v>6</v>
      </c>
      <c r="AP74" s="3">
        <f>INDEX(Protein_Group[Sequence coverage '[%']],MATCH(Sig_Proteins[[#This Row],[ORF number Mtb]], Protein_Group[ORF number Mtb],0))</f>
        <v>44.3</v>
      </c>
      <c r="AQ74" s="3">
        <f>INDEX(Protein_Group[Unique peptides Control3A],MATCH(Sig_Proteins[[#This Row],[ORF number Mtb]], Protein_Group[ORF number Mtb],0))</f>
        <v>2</v>
      </c>
      <c r="AR74" s="3">
        <f>INDEX(Protein_Group[Unique peptides Control3B],MATCH(Sig_Proteins[[#This Row],[ORF number Mtb]], Protein_Group[ORF number Mtb],0))</f>
        <v>2</v>
      </c>
      <c r="AS74" s="3">
        <f>INDEX(Protein_Group[Unique peptides Control24A],MATCH(Sig_Proteins[[#This Row],[ORF number Mtb]], Protein_Group[ORF number Mtb],0))</f>
        <v>3</v>
      </c>
      <c r="AT74" s="3">
        <f>INDEX(Protein_Group[Unique peptides Control24B],MATCH(Sig_Proteins[[#This Row],[ORF number Mtb]], Protein_Group[ORF number Mtb],0))</f>
        <v>5</v>
      </c>
      <c r="AU74" s="3">
        <f>INDEX(Protein_Group[Unique peptides Control48A],MATCH(Sig_Proteins[[#This Row],[ORF number Mtb]], Protein_Group[ORF number Mtb],0))</f>
        <v>2</v>
      </c>
      <c r="AV74" s="3">
        <f>INDEX(Protein_Group[Unique peptides Control48B],MATCH(Sig_Proteins[[#This Row],[ORF number Mtb]], Protein_Group[ORF number Mtb],0))</f>
        <v>3</v>
      </c>
      <c r="AW74" s="3">
        <f>INDEX(Protein_Group[Unique peptides Dimer3A],MATCH(Sig_Proteins[[#This Row],[ORF number Mtb]], Protein_Group[ORF number Mtb],0))</f>
        <v>1</v>
      </c>
      <c r="AX74" s="3">
        <f>INDEX(Protein_Group[Unique peptides Dimer3B],MATCH(Sig_Proteins[[#This Row],[ORF number Mtb]], Protein_Group[ORF number Mtb],0))</f>
        <v>3</v>
      </c>
      <c r="AY74" s="3">
        <f>INDEX(Protein_Group[Unique peptides Dimer24A],MATCH(Sig_Proteins[[#This Row],[ORF number Mtb]], Protein_Group[ORF number Mtb],0))</f>
        <v>3</v>
      </c>
      <c r="AZ74" s="3">
        <f>INDEX(Protein_Group[Unique peptides Dimer24B],MATCH(Sig_Proteins[[#This Row],[ORF number Mtb]], Protein_Group[ORF number Mtb],0))</f>
        <v>2</v>
      </c>
      <c r="BA74" s="3">
        <f>INDEX(Protein_Group[Unique peptides Dimer48A],MATCH(Sig_Proteins[[#This Row],[ORF number Mtb]], Protein_Group[ORF number Mtb],0))</f>
        <v>1</v>
      </c>
      <c r="BB74" s="3">
        <f>INDEX(Protein_Group[Unique peptides Dimer48B],MATCH(Sig_Proteins[[#This Row],[ORF number Mtb]], Protein_Group[ORF number Mtb],0))</f>
        <v>1</v>
      </c>
    </row>
    <row r="75" spans="1:54">
      <c r="A75" s="3"/>
      <c r="B75" s="3"/>
      <c r="C75" s="3" t="s">
        <v>48</v>
      </c>
      <c r="D75" s="3" t="s">
        <v>291</v>
      </c>
      <c r="E75" s="3" t="s">
        <v>292</v>
      </c>
      <c r="F75" s="3" t="s">
        <v>290</v>
      </c>
      <c r="G75" s="3" t="s">
        <v>289</v>
      </c>
      <c r="H75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Rv3674c</v>
      </c>
      <c r="I75" s="3" t="str">
        <f>INDEX(Protein_Group[functional category],MATCH(Sig_Proteins[[#This Row],[ORF number Mtb]], Protein_Group[ORF number Mtb],0))</f>
        <v>information pathways</v>
      </c>
      <c r="J75" s="3">
        <f>INDEX(Protein_Group[Mol. weight '[kDa']],MATCH(Sig_Proteins[[#This Row],[ORF number Mtb]], Protein_Group[ORF number Mtb],0))</f>
        <v>27.03</v>
      </c>
      <c r="K75" s="3">
        <f>Sig_Proteins[[#This Row],[2^(DImer 3hr LFQ intensity average)]]/Sig_Proteins[[#This Row],[2^(Control 3hr LFQ intensity average)]]</f>
        <v>0.63551804718672844</v>
      </c>
      <c r="L75" s="3">
        <f>Sig_Proteins[[#This Row],[2^(Control 3hr LFQ intensity average)]]/Sig_Proteins[[#This Row],[2^(DImer 3hr LFQ intensity average)]]</f>
        <v>1.5735194372948771</v>
      </c>
      <c r="M75" s="3">
        <f>Sig_Proteins[[#This Row],[2^(DImer 24hr LFQ intensity average)]]/Sig_Proteins[[#This Row],[2^(Control 24hr LFQ intensity average)]]</f>
        <v>0.8143918337004209</v>
      </c>
      <c r="N75" s="3">
        <f>Sig_Proteins[[#This Row],[2^(Control 24hr LFQ intensity average)]]/Sig_Proteins[[#This Row],[2^(DImer 24hr LFQ intensity average)]]</f>
        <v>1.2279101516234705</v>
      </c>
      <c r="O75" s="3">
        <f>Sig_Proteins[[#This Row],[2^(DImer 48hr LFQ intensity average)]]/Sig_Proteins[[#This Row],[2^(Control 48hr LFQ intensity average)]]</f>
        <v>0.20031814322093755</v>
      </c>
      <c r="P75" s="3">
        <f>Sig_Proteins[[#This Row],[2^(Control 48hr LFQ intensity average)]]/Sig_Proteins[[#This Row],[2^(DImer 48hr LFQ intensity average)]]</f>
        <v>4.9920590512715899</v>
      </c>
      <c r="Q75" s="3">
        <f>INDEX(Protein_Group[LFQ intensity Control3A],MATCH(Sig_Proteins[[#This Row],[ORF number Mtb]], Protein_Group[ORF number Mtb],0))</f>
        <v>18.237649999999999</v>
      </c>
      <c r="R75" s="3">
        <f>INDEX(Protein_Group[LFQ intensity Control3B],MATCH(Sig_Proteins[[#This Row],[ORF number Mtb]], Protein_Group[ORF number Mtb],0))</f>
        <v>22.317830000000001</v>
      </c>
      <c r="S75" s="3">
        <f>(Sig_Proteins[[#This Row],[LFQ intensity Control3A]]+Sig_Proteins[[#This Row],[LFQ intensity Control3B]])/2</f>
        <v>20.277740000000001</v>
      </c>
      <c r="T75" s="3">
        <f>2^Sig_Proteins[[#This Row],[Control 3 hr LFQ intensity average]]</f>
        <v>1271182.7307673984</v>
      </c>
      <c r="U75" s="3">
        <f>INDEX(Protein_Group[LFQ intensity Control24A],MATCH(Sig_Proteins[[#This Row],[ORF number Mtb]], Protein_Group[ORF number Mtb],0))</f>
        <v>17.93357</v>
      </c>
      <c r="V75" s="3">
        <f>INDEX(Protein_Group[LFQ intensity Control24B],MATCH(Sig_Proteins[[#This Row],[ORF number Mtb]], Protein_Group[ORF number Mtb],0))</f>
        <v>22.577380000000002</v>
      </c>
      <c r="W75" s="3">
        <f>(Sig_Proteins[[#This Row],[LFQ intensity Control24A]]+Sig_Proteins[[#This Row],[LFQ intensity Control24B]])/2</f>
        <v>20.255475000000001</v>
      </c>
      <c r="X75" s="3">
        <f>2^Sig_Proteins[[#This Row],[Control 24 hr LFQ intensity average]]</f>
        <v>1251715.2731317303</v>
      </c>
      <c r="Y75" s="3">
        <f>INDEX(Protein_Group[LFQ intensity Control48A],MATCH(Sig_Proteins[[#This Row],[ORF number Mtb]], Protein_Group[ORF number Mtb],0))</f>
        <v>20.992650000000001</v>
      </c>
      <c r="Z75" s="3">
        <f>INDEX(Protein_Group[LFQ intensity Control48B],MATCH(Sig_Proteins[[#This Row],[ORF number Mtb]], Protein_Group[ORF number Mtb],0))</f>
        <v>21.708850000000002</v>
      </c>
      <c r="AA75" s="3">
        <f>(Sig_Proteins[[#This Row],[LFQ intensity Control48A]]+Sig_Proteins[[#This Row],[LFQ intensity Control48B]])/2</f>
        <v>21.350750000000001</v>
      </c>
      <c r="AB75" s="3">
        <f>2^Sig_Proteins[[#This Row],[Control 48 hr LFQ intensity average]]</f>
        <v>2674337.2894041999</v>
      </c>
      <c r="AC75" s="3">
        <f>INDEX(Protein_Group[LFQ intensity Dimer3A],MATCH(Sig_Proteins[[#This Row],[ORF number Mtb]], Protein_Group[ORF number Mtb],0))</f>
        <v>20.115079999999999</v>
      </c>
      <c r="AD75" s="3">
        <f>INDEX(Protein_Group[LFQ intensity Dimer3B],MATCH(Sig_Proteins[[#This Row],[ORF number Mtb]], Protein_Group[ORF number Mtb],0))</f>
        <v>19.13241</v>
      </c>
      <c r="AE75" s="3">
        <f>(Sig_Proteins[[#This Row],[LFQ intensity Dimer3A]]+Sig_Proteins[[#This Row],[LFQ intensity Dimer3B]])/2</f>
        <v>19.623745</v>
      </c>
      <c r="AF75" s="3">
        <f>2^Sig_Proteins[[#This Row],[Dimer 3 hr LFQ intensity average]]</f>
        <v>807859.56667478976</v>
      </c>
      <c r="AG75" s="3">
        <f>INDEX(Protein_Group[LFQ intensity Dimer24A],MATCH(Sig_Proteins[[#This Row],[ORF number Mtb]], Protein_Group[ORF number Mtb],0))</f>
        <v>20.038260000000001</v>
      </c>
      <c r="AH75" s="3">
        <f>INDEX(Protein_Group[LFQ intensity Dimer24B],MATCH(Sig_Proteins[[#This Row],[ORF number Mtb]], Protein_Group[ORF number Mtb],0))</f>
        <v>19.880279999999999</v>
      </c>
      <c r="AI75" s="3">
        <f>(Sig_Proteins[[#This Row],[LFQ intensity Dimer24A]]+Sig_Proteins[[#This Row],[LFQ intensity Dimer24B]])/2</f>
        <v>19.95927</v>
      </c>
      <c r="AJ75" s="3">
        <f>2^Sig_Proteins[[#This Row],[Dimer 24 hr LFQ intensity average]]</f>
        <v>1019386.696556573</v>
      </c>
      <c r="AK75" s="3">
        <f>INDEX(Protein_Group[LFQ intensity Dimer48A],MATCH(Sig_Proteins[[#This Row],[ORF number Mtb]], Protein_Group[ORF number Mtb],0))</f>
        <v>19.194649999999999</v>
      </c>
      <c r="AL75" s="3">
        <f>INDEX(Protein_Group[LFQ intensity Dimer48B],MATCH(Sig_Proteins[[#This Row],[ORF number Mtb]], Protein_Group[ORF number Mtb],0))</f>
        <v>18.86758</v>
      </c>
      <c r="AM75" s="3">
        <f>(Sig_Proteins[[#This Row],[LFQ intensity Dimer48A]]+Sig_Proteins[[#This Row],[LFQ intensity Dimer48B]])/2</f>
        <v>19.031115</v>
      </c>
      <c r="AN75" s="3">
        <f>2^Sig_Proteins[[#This Row],[Dimer 48 hr LFQ intensity average]]</f>
        <v>535718.28015996446</v>
      </c>
      <c r="AO75" s="3">
        <f>INDEX(Protein_Group[Unique peptides],MATCH(Sig_Proteins[[#This Row],[ORF number Mtb]], Protein_Group[ORF number Mtb],0))</f>
        <v>4</v>
      </c>
      <c r="AP75" s="3">
        <f>INDEX(Protein_Group[Sequence coverage '[%']],MATCH(Sig_Proteins[[#This Row],[ORF number Mtb]], Protein_Group[ORF number Mtb],0))</f>
        <v>31</v>
      </c>
      <c r="AQ75" s="3">
        <f>INDEX(Protein_Group[Unique peptides Control3A],MATCH(Sig_Proteins[[#This Row],[ORF number Mtb]], Protein_Group[ORF number Mtb],0))</f>
        <v>1</v>
      </c>
      <c r="AR75" s="3">
        <f>INDEX(Protein_Group[Unique peptides Control3B],MATCH(Sig_Proteins[[#This Row],[ORF number Mtb]], Protein_Group[ORF number Mtb],0))</f>
        <v>2</v>
      </c>
      <c r="AS75" s="3">
        <f>INDEX(Protein_Group[Unique peptides Control24A],MATCH(Sig_Proteins[[#This Row],[ORF number Mtb]], Protein_Group[ORF number Mtb],0))</f>
        <v>1</v>
      </c>
      <c r="AT75" s="3">
        <f>INDEX(Protein_Group[Unique peptides Control24B],MATCH(Sig_Proteins[[#This Row],[ORF number Mtb]], Protein_Group[ORF number Mtb],0))</f>
        <v>3</v>
      </c>
      <c r="AU75" s="3">
        <f>INDEX(Protein_Group[Unique peptides Control48A],MATCH(Sig_Proteins[[#This Row],[ORF number Mtb]], Protein_Group[ORF number Mtb],0))</f>
        <v>2</v>
      </c>
      <c r="AV75" s="3">
        <f>INDEX(Protein_Group[Unique peptides Control48B],MATCH(Sig_Proteins[[#This Row],[ORF number Mtb]], Protein_Group[ORF number Mtb],0))</f>
        <v>3</v>
      </c>
      <c r="AW75" s="3">
        <f>INDEX(Protein_Group[Unique peptides Dimer3A],MATCH(Sig_Proteins[[#This Row],[ORF number Mtb]], Protein_Group[ORF number Mtb],0))</f>
        <v>1</v>
      </c>
      <c r="AX75" s="3">
        <f>INDEX(Protein_Group[Unique peptides Dimer3B],MATCH(Sig_Proteins[[#This Row],[ORF number Mtb]], Protein_Group[ORF number Mtb],0))</f>
        <v>1</v>
      </c>
      <c r="AY75" s="3">
        <f>INDEX(Protein_Group[Unique peptides Dimer24A],MATCH(Sig_Proteins[[#This Row],[ORF number Mtb]], Protein_Group[ORF number Mtb],0))</f>
        <v>1</v>
      </c>
      <c r="AZ75" s="3">
        <f>INDEX(Protein_Group[Unique peptides Dimer24B],MATCH(Sig_Proteins[[#This Row],[ORF number Mtb]], Protein_Group[ORF number Mtb],0))</f>
        <v>1</v>
      </c>
      <c r="BA75" s="3">
        <f>INDEX(Protein_Group[Unique peptides Dimer48A],MATCH(Sig_Proteins[[#This Row],[ORF number Mtb]], Protein_Group[ORF number Mtb],0))</f>
        <v>0</v>
      </c>
      <c r="BB75" s="3">
        <f>INDEX(Protein_Group[Unique peptides Dimer48B],MATCH(Sig_Proteins[[#This Row],[ORF number Mtb]], Protein_Group[ORF number Mtb],0))</f>
        <v>0</v>
      </c>
    </row>
    <row r="76" spans="1:54">
      <c r="A76" s="3"/>
      <c r="B76" s="3"/>
      <c r="C76" s="3" t="s">
        <v>48</v>
      </c>
      <c r="D76" s="3" t="s">
        <v>293</v>
      </c>
      <c r="E76" s="3"/>
      <c r="F76" s="3" t="s">
        <v>294</v>
      </c>
      <c r="G76" s="3"/>
      <c r="H76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Rv3136A</v>
      </c>
      <c r="I76" s="3" t="str">
        <f>INDEX(Protein_Group[functional category],MATCH(Sig_Proteins[[#This Row],[ORF number Mtb]], Protein_Group[ORF number Mtb],0))</f>
        <v>Conserved hypotheticals</v>
      </c>
      <c r="J76" s="3">
        <f>INDEX(Protein_Group[Mol. weight '[kDa']],MATCH(Sig_Proteins[[#This Row],[ORF number Mtb]], Protein_Group[ORF number Mtb],0))</f>
        <v>11.727</v>
      </c>
      <c r="K76" s="3">
        <f>Sig_Proteins[[#This Row],[2^(DImer 3hr LFQ intensity average)]]/Sig_Proteins[[#This Row],[2^(Control 3hr LFQ intensity average)]]</f>
        <v>5.2325166602267341</v>
      </c>
      <c r="L76" s="3">
        <f>Sig_Proteins[[#This Row],[2^(Control 3hr LFQ intensity average)]]/Sig_Proteins[[#This Row],[2^(DImer 3hr LFQ intensity average)]]</f>
        <v>0.19111262609083948</v>
      </c>
      <c r="M76" s="3">
        <f>Sig_Proteins[[#This Row],[2^(DImer 24hr LFQ intensity average)]]/Sig_Proteins[[#This Row],[2^(Control 24hr LFQ intensity average)]]</f>
        <v>0.96492585839778988</v>
      </c>
      <c r="N76" s="3">
        <f>Sig_Proteins[[#This Row],[2^(Control 24hr LFQ intensity average)]]/Sig_Proteins[[#This Row],[2^(DImer 24hr LFQ intensity average)]]</f>
        <v>1.0363490534500224</v>
      </c>
      <c r="O76" s="3">
        <f>Sig_Proteins[[#This Row],[2^(DImer 48hr LFQ intensity average)]]/Sig_Proteins[[#This Row],[2^(Control 48hr LFQ intensity average)]]</f>
        <v>4.5431130001569842E-2</v>
      </c>
      <c r="P76" s="3">
        <f>Sig_Proteins[[#This Row],[2^(Control 48hr LFQ intensity average)]]/Sig_Proteins[[#This Row],[2^(DImer 48hr LFQ intensity average)]]</f>
        <v>22.011338920371248</v>
      </c>
      <c r="Q76" s="3">
        <f>INDEX(Protein_Group[LFQ intensity Control3A],MATCH(Sig_Proteins[[#This Row],[ORF number Mtb]], Protein_Group[ORF number Mtb],0))</f>
        <v>18.908760000000001</v>
      </c>
      <c r="R76" s="3">
        <f>INDEX(Protein_Group[LFQ intensity Control3B],MATCH(Sig_Proteins[[#This Row],[ORF number Mtb]], Protein_Group[ORF number Mtb],0))</f>
        <v>19.560400000000001</v>
      </c>
      <c r="S76" s="3">
        <f>(Sig_Proteins[[#This Row],[LFQ intensity Control3A]]+Sig_Proteins[[#This Row],[LFQ intensity Control3B]])/2</f>
        <v>19.234580000000001</v>
      </c>
      <c r="T76" s="3">
        <f>2^Sig_Proteins[[#This Row],[Control 3 hr LFQ intensity average]]</f>
        <v>616858.4723418681</v>
      </c>
      <c r="U76" s="3">
        <f>INDEX(Protein_Group[LFQ intensity Control24A],MATCH(Sig_Proteins[[#This Row],[ORF number Mtb]], Protein_Group[ORF number Mtb],0))</f>
        <v>23.708200000000001</v>
      </c>
      <c r="V76" s="3">
        <f>INDEX(Protein_Group[LFQ intensity Control24B],MATCH(Sig_Proteins[[#This Row],[ORF number Mtb]], Protein_Group[ORF number Mtb],0))</f>
        <v>18.544840000000001</v>
      </c>
      <c r="W76" s="3">
        <f>(Sig_Proteins[[#This Row],[LFQ intensity Control24A]]+Sig_Proteins[[#This Row],[LFQ intensity Control24B]])/2</f>
        <v>21.126519999999999</v>
      </c>
      <c r="X76" s="3">
        <f>2^Sig_Proteins[[#This Row],[Control 24 hr LFQ intensity average]]</f>
        <v>2289371.2466370477</v>
      </c>
      <c r="Y76" s="3">
        <f>INDEX(Protein_Group[LFQ intensity Control48A],MATCH(Sig_Proteins[[#This Row],[ORF number Mtb]], Protein_Group[ORF number Mtb],0))</f>
        <v>21.951450000000001</v>
      </c>
      <c r="Z76" s="3">
        <f>INDEX(Protein_Group[LFQ intensity Control48B],MATCH(Sig_Proteins[[#This Row],[ORF number Mtb]], Protein_Group[ORF number Mtb],0))</f>
        <v>23.177610000000001</v>
      </c>
      <c r="AA76" s="3">
        <f>(Sig_Proteins[[#This Row],[LFQ intensity Control48A]]+Sig_Proteins[[#This Row],[LFQ intensity Control48B]])/2</f>
        <v>22.564530000000001</v>
      </c>
      <c r="AB76" s="3">
        <f>2^Sig_Proteins[[#This Row],[Control 48 hr LFQ intensity average]]</f>
        <v>6202979.8167427573</v>
      </c>
      <c r="AC76" s="3">
        <f>INDEX(Protein_Group[LFQ intensity Dimer3A],MATCH(Sig_Proteins[[#This Row],[ORF number Mtb]], Protein_Group[ORF number Mtb],0))</f>
        <v>24.129200000000001</v>
      </c>
      <c r="AD76" s="3">
        <f>INDEX(Protein_Group[LFQ intensity Dimer3B],MATCH(Sig_Proteins[[#This Row],[ORF number Mtb]], Protein_Group[ORF number Mtb],0))</f>
        <v>19.11497</v>
      </c>
      <c r="AE76" s="3">
        <f>(Sig_Proteins[[#This Row],[LFQ intensity Dimer3A]]+Sig_Proteins[[#This Row],[LFQ intensity Dimer3B]])/2</f>
        <v>21.622084999999998</v>
      </c>
      <c r="AF76" s="3">
        <f>2^Sig_Proteins[[#This Row],[Dimer 3 hr LFQ intensity average]]</f>
        <v>3227722.2335308366</v>
      </c>
      <c r="AG76" s="3">
        <f>INDEX(Protein_Group[LFQ intensity Dimer24A],MATCH(Sig_Proteins[[#This Row],[ORF number Mtb]], Protein_Group[ORF number Mtb],0))</f>
        <v>19.316859999999998</v>
      </c>
      <c r="AH76" s="3">
        <f>INDEX(Protein_Group[LFQ intensity Dimer24B],MATCH(Sig_Proteins[[#This Row],[ORF number Mtb]], Protein_Group[ORF number Mtb],0))</f>
        <v>22.833159999999999</v>
      </c>
      <c r="AI76" s="3">
        <f>(Sig_Proteins[[#This Row],[LFQ intensity Dimer24A]]+Sig_Proteins[[#This Row],[LFQ intensity Dimer24B]])/2</f>
        <v>21.075009999999999</v>
      </c>
      <c r="AJ76" s="3">
        <f>2^Sig_Proteins[[#This Row],[Dimer 24 hr LFQ intensity average]]</f>
        <v>2209073.5153524717</v>
      </c>
      <c r="AK76" s="3">
        <f>INDEX(Protein_Group[LFQ intensity Dimer48A],MATCH(Sig_Proteins[[#This Row],[ORF number Mtb]], Protein_Group[ORF number Mtb],0))</f>
        <v>17.899760000000001</v>
      </c>
      <c r="AL76" s="3">
        <f>INDEX(Protein_Group[LFQ intensity Dimer48B],MATCH(Sig_Proteins[[#This Row],[ORF number Mtb]], Protein_Group[ORF number Mtb],0))</f>
        <v>18.308949999999999</v>
      </c>
      <c r="AM76" s="3">
        <f>(Sig_Proteins[[#This Row],[LFQ intensity Dimer48A]]+Sig_Proteins[[#This Row],[LFQ intensity Dimer48B]])/2</f>
        <v>18.104354999999998</v>
      </c>
      <c r="AN76" s="3">
        <f>2^Sig_Proteins[[#This Row],[Dimer 48 hr LFQ intensity average]]</f>
        <v>281808.38245155406</v>
      </c>
      <c r="AO76" s="3">
        <f>INDEX(Protein_Group[Unique peptides],MATCH(Sig_Proteins[[#This Row],[ORF number Mtb]], Protein_Group[ORF number Mtb],0))</f>
        <v>2</v>
      </c>
      <c r="AP76" s="3">
        <f>INDEX(Protein_Group[Sequence coverage '[%']],MATCH(Sig_Proteins[[#This Row],[ORF number Mtb]], Protein_Group[ORF number Mtb],0))</f>
        <v>60</v>
      </c>
      <c r="AQ76" s="3">
        <f>INDEX(Protein_Group[Unique peptides Control3A],MATCH(Sig_Proteins[[#This Row],[ORF number Mtb]], Protein_Group[ORF number Mtb],0))</f>
        <v>0</v>
      </c>
      <c r="AR76" s="3">
        <f>INDEX(Protein_Group[Unique peptides Control3B],MATCH(Sig_Proteins[[#This Row],[ORF number Mtb]], Protein_Group[ORF number Mtb],0))</f>
        <v>0</v>
      </c>
      <c r="AS76" s="3">
        <f>INDEX(Protein_Group[Unique peptides Control24A],MATCH(Sig_Proteins[[#This Row],[ORF number Mtb]], Protein_Group[ORF number Mtb],0))</f>
        <v>1</v>
      </c>
      <c r="AT76" s="3">
        <f>INDEX(Protein_Group[Unique peptides Control24B],MATCH(Sig_Proteins[[#This Row],[ORF number Mtb]], Protein_Group[ORF number Mtb],0))</f>
        <v>2</v>
      </c>
      <c r="AU76" s="3">
        <f>INDEX(Protein_Group[Unique peptides Control48A],MATCH(Sig_Proteins[[#This Row],[ORF number Mtb]], Protein_Group[ORF number Mtb],0))</f>
        <v>1</v>
      </c>
      <c r="AV76" s="3">
        <f>INDEX(Protein_Group[Unique peptides Control48B],MATCH(Sig_Proteins[[#This Row],[ORF number Mtb]], Protein_Group[ORF number Mtb],0))</f>
        <v>2</v>
      </c>
      <c r="AW76" s="3">
        <f>INDEX(Protein_Group[Unique peptides Dimer3A],MATCH(Sig_Proteins[[#This Row],[ORF number Mtb]], Protein_Group[ORF number Mtb],0))</f>
        <v>1</v>
      </c>
      <c r="AX76" s="3">
        <f>INDEX(Protein_Group[Unique peptides Dimer3B],MATCH(Sig_Proteins[[#This Row],[ORF number Mtb]], Protein_Group[ORF number Mtb],0))</f>
        <v>0</v>
      </c>
      <c r="AY76" s="3">
        <f>INDEX(Protein_Group[Unique peptides Dimer24A],MATCH(Sig_Proteins[[#This Row],[ORF number Mtb]], Protein_Group[ORF number Mtb],0))</f>
        <v>1</v>
      </c>
      <c r="AZ76" s="3">
        <f>INDEX(Protein_Group[Unique peptides Dimer24B],MATCH(Sig_Proteins[[#This Row],[ORF number Mtb]], Protein_Group[ORF number Mtb],0))</f>
        <v>2</v>
      </c>
      <c r="BA76" s="3">
        <f>INDEX(Protein_Group[Unique peptides Dimer48A],MATCH(Sig_Proteins[[#This Row],[ORF number Mtb]], Protein_Group[ORF number Mtb],0))</f>
        <v>1</v>
      </c>
      <c r="BB76" s="3">
        <f>INDEX(Protein_Group[Unique peptides Dimer48B],MATCH(Sig_Proteins[[#This Row],[ORF number Mtb]], Protein_Group[ORF number Mtb],0))</f>
        <v>0</v>
      </c>
    </row>
    <row r="77" spans="1:54">
      <c r="A77" s="3"/>
      <c r="B77" s="3"/>
      <c r="C77" s="3" t="s">
        <v>48</v>
      </c>
      <c r="D77" s="3" t="s">
        <v>297</v>
      </c>
      <c r="E77" s="3" t="s">
        <v>298</v>
      </c>
      <c r="F77" s="3" t="s">
        <v>295</v>
      </c>
      <c r="G77" s="3" t="s">
        <v>296</v>
      </c>
      <c r="H77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Rv3456c</v>
      </c>
      <c r="I77" s="3" t="str">
        <f>INDEX(Protein_Group[functional category],MATCH(Sig_Proteins[[#This Row],[ORF number Mtb]], Protein_Group[ORF number Mtb],0))</f>
        <v>information pathways</v>
      </c>
      <c r="J77" s="3">
        <f>INDEX(Protein_Group[Mol. weight '[kDa']],MATCH(Sig_Proteins[[#This Row],[ORF number Mtb]], Protein_Group[ORF number Mtb],0))</f>
        <v>19.475000000000001</v>
      </c>
      <c r="K77" s="3">
        <f>Sig_Proteins[[#This Row],[2^(DImer 3hr LFQ intensity average)]]/Sig_Proteins[[#This Row],[2^(Control 3hr LFQ intensity average)]]</f>
        <v>0.78159329709959191</v>
      </c>
      <c r="L77" s="3">
        <f>Sig_Proteins[[#This Row],[2^(Control 3hr LFQ intensity average)]]/Sig_Proteins[[#This Row],[2^(DImer 3hr LFQ intensity average)]]</f>
        <v>1.2794377890789133</v>
      </c>
      <c r="M77" s="3">
        <f>Sig_Proteins[[#This Row],[2^(DImer 24hr LFQ intensity average)]]/Sig_Proteins[[#This Row],[2^(Control 24hr LFQ intensity average)]]</f>
        <v>0.56572585023477007</v>
      </c>
      <c r="N77" s="3">
        <f>Sig_Proteins[[#This Row],[2^(Control 24hr LFQ intensity average)]]/Sig_Proteins[[#This Row],[2^(DImer 24hr LFQ intensity average)]]</f>
        <v>1.7676406329762213</v>
      </c>
      <c r="O77" s="3">
        <f>Sig_Proteins[[#This Row],[2^(DImer 48hr LFQ intensity average)]]/Sig_Proteins[[#This Row],[2^(Control 48hr LFQ intensity average)]]</f>
        <v>7.3277292045291723E-2</v>
      </c>
      <c r="P77" s="3">
        <f>Sig_Proteins[[#This Row],[2^(Control 48hr LFQ intensity average)]]/Sig_Proteins[[#This Row],[2^(DImer 48hr LFQ intensity average)]]</f>
        <v>13.646792506768854</v>
      </c>
      <c r="Q77" s="3">
        <f>INDEX(Protein_Group[LFQ intensity Control3A],MATCH(Sig_Proteins[[#This Row],[ORF number Mtb]], Protein_Group[ORF number Mtb],0))</f>
        <v>27.446010000000001</v>
      </c>
      <c r="R77" s="3">
        <f>INDEX(Protein_Group[LFQ intensity Control3B],MATCH(Sig_Proteins[[#This Row],[ORF number Mtb]], Protein_Group[ORF number Mtb],0))</f>
        <v>25.805430000000001</v>
      </c>
      <c r="S77" s="3">
        <f>(Sig_Proteins[[#This Row],[LFQ intensity Control3A]]+Sig_Proteins[[#This Row],[LFQ intensity Control3B]])/2</f>
        <v>26.625720000000001</v>
      </c>
      <c r="T77" s="3">
        <f>2^Sig_Proteins[[#This Row],[Control 3 hr LFQ intensity average]]</f>
        <v>103547680.77237354</v>
      </c>
      <c r="U77" s="3">
        <f>INDEX(Protein_Group[LFQ intensity Control24A],MATCH(Sig_Proteins[[#This Row],[ORF number Mtb]], Protein_Group[ORF number Mtb],0))</f>
        <v>27.258900000000001</v>
      </c>
      <c r="V77" s="3">
        <f>INDEX(Protein_Group[LFQ intensity Control24B],MATCH(Sig_Proteins[[#This Row],[ORF number Mtb]], Protein_Group[ORF number Mtb],0))</f>
        <v>27.866620000000001</v>
      </c>
      <c r="W77" s="3">
        <f>(Sig_Proteins[[#This Row],[LFQ intensity Control24A]]+Sig_Proteins[[#This Row],[LFQ intensity Control24B]])/2</f>
        <v>27.562760000000001</v>
      </c>
      <c r="X77" s="3">
        <f>2^Sig_Proteins[[#This Row],[Control 24 hr LFQ intensity average]]</f>
        <v>198251975.36713305</v>
      </c>
      <c r="Y77" s="3">
        <f>INDEX(Protein_Group[LFQ intensity Control48A],MATCH(Sig_Proteins[[#This Row],[ORF number Mtb]], Protein_Group[ORF number Mtb],0))</f>
        <v>29.137339999999998</v>
      </c>
      <c r="Z77" s="3">
        <f>INDEX(Protein_Group[LFQ intensity Control48B],MATCH(Sig_Proteins[[#This Row],[ORF number Mtb]], Protein_Group[ORF number Mtb],0))</f>
        <v>28.223839999999999</v>
      </c>
      <c r="AA77" s="3">
        <f>(Sig_Proteins[[#This Row],[LFQ intensity Control48A]]+Sig_Proteins[[#This Row],[LFQ intensity Control48B]])/2</f>
        <v>28.680589999999999</v>
      </c>
      <c r="AB77" s="3">
        <f>2^Sig_Proteins[[#This Row],[Control 48 hr LFQ intensity average]]</f>
        <v>430247032.24892575</v>
      </c>
      <c r="AC77" s="3">
        <f>INDEX(Protein_Group[LFQ intensity Dimer3A],MATCH(Sig_Proteins[[#This Row],[ORF number Mtb]], Protein_Group[ORF number Mtb],0))</f>
        <v>26.17895</v>
      </c>
      <c r="AD77" s="3">
        <f>INDEX(Protein_Group[LFQ intensity Dimer3B],MATCH(Sig_Proteins[[#This Row],[ORF number Mtb]], Protein_Group[ORF number Mtb],0))</f>
        <v>26.361470000000001</v>
      </c>
      <c r="AE77" s="3">
        <f>(Sig_Proteins[[#This Row],[LFQ intensity Dimer3A]]+Sig_Proteins[[#This Row],[LFQ intensity Dimer3B]])/2</f>
        <v>26.270209999999999</v>
      </c>
      <c r="AF77" s="3">
        <f>2^Sig_Proteins[[#This Row],[Dimer 3 hr LFQ intensity average]]</f>
        <v>80932173.221895456</v>
      </c>
      <c r="AG77" s="3">
        <f>INDEX(Protein_Group[LFQ intensity Dimer24A],MATCH(Sig_Proteins[[#This Row],[ORF number Mtb]], Protein_Group[ORF number Mtb],0))</f>
        <v>26.711349999999999</v>
      </c>
      <c r="AH77" s="3">
        <f>INDEX(Protein_Group[LFQ intensity Dimer24B],MATCH(Sig_Proteins[[#This Row],[ORF number Mtb]], Protein_Group[ORF number Mtb],0))</f>
        <v>26.770520000000001</v>
      </c>
      <c r="AI77" s="3">
        <f>(Sig_Proteins[[#This Row],[LFQ intensity Dimer24A]]+Sig_Proteins[[#This Row],[LFQ intensity Dimer24B]])/2</f>
        <v>26.740935</v>
      </c>
      <c r="AJ77" s="3">
        <f>2^Sig_Proteins[[#This Row],[Dimer 24 hr LFQ intensity average]]</f>
        <v>112156267.32529405</v>
      </c>
      <c r="AK77" s="3">
        <f>INDEX(Protein_Group[LFQ intensity Dimer48A],MATCH(Sig_Proteins[[#This Row],[ORF number Mtb]], Protein_Group[ORF number Mtb],0))</f>
        <v>26.077159999999999</v>
      </c>
      <c r="AL77" s="3">
        <f>INDEX(Protein_Group[LFQ intensity Dimer48B],MATCH(Sig_Proteins[[#This Row],[ORF number Mtb]], Protein_Group[ORF number Mtb],0))</f>
        <v>23.743040000000001</v>
      </c>
      <c r="AM77" s="3">
        <f>(Sig_Proteins[[#This Row],[LFQ intensity Dimer48A]]+Sig_Proteins[[#This Row],[LFQ intensity Dimer48B]])/2</f>
        <v>24.9101</v>
      </c>
      <c r="AN77" s="3">
        <f>2^Sig_Proteins[[#This Row],[Dimer 48 hr LFQ intensity average]]</f>
        <v>31527337.433724578</v>
      </c>
      <c r="AO77" s="3">
        <f>INDEX(Protein_Group[Unique peptides],MATCH(Sig_Proteins[[#This Row],[ORF number Mtb]], Protein_Group[ORF number Mtb],0))</f>
        <v>10</v>
      </c>
      <c r="AP77" s="3">
        <f>INDEX(Protein_Group[Sequence coverage '[%']],MATCH(Sig_Proteins[[#This Row],[ORF number Mtb]], Protein_Group[ORF number Mtb],0))</f>
        <v>56.1</v>
      </c>
      <c r="AQ77" s="3">
        <f>INDEX(Protein_Group[Unique peptides Control3A],MATCH(Sig_Proteins[[#This Row],[ORF number Mtb]], Protein_Group[ORF number Mtb],0))</f>
        <v>8</v>
      </c>
      <c r="AR77" s="3">
        <f>INDEX(Protein_Group[Unique peptides Control3B],MATCH(Sig_Proteins[[#This Row],[ORF number Mtb]], Protein_Group[ORF number Mtb],0))</f>
        <v>4</v>
      </c>
      <c r="AS77" s="3">
        <f>INDEX(Protein_Group[Unique peptides Control24A],MATCH(Sig_Proteins[[#This Row],[ORF number Mtb]], Protein_Group[ORF number Mtb],0))</f>
        <v>8</v>
      </c>
      <c r="AT77" s="3">
        <f>INDEX(Protein_Group[Unique peptides Control24B],MATCH(Sig_Proteins[[#This Row],[ORF number Mtb]], Protein_Group[ORF number Mtb],0))</f>
        <v>8</v>
      </c>
      <c r="AU77" s="3">
        <f>INDEX(Protein_Group[Unique peptides Control48A],MATCH(Sig_Proteins[[#This Row],[ORF number Mtb]], Protein_Group[ORF number Mtb],0))</f>
        <v>6</v>
      </c>
      <c r="AV77" s="3">
        <f>INDEX(Protein_Group[Unique peptides Control48B],MATCH(Sig_Proteins[[#This Row],[ORF number Mtb]], Protein_Group[ORF number Mtb],0))</f>
        <v>9</v>
      </c>
      <c r="AW77" s="3">
        <f>INDEX(Protein_Group[Unique peptides Dimer3A],MATCH(Sig_Proteins[[#This Row],[ORF number Mtb]], Protein_Group[ORF number Mtb],0))</f>
        <v>4</v>
      </c>
      <c r="AX77" s="3">
        <f>INDEX(Protein_Group[Unique peptides Dimer3B],MATCH(Sig_Proteins[[#This Row],[ORF number Mtb]], Protein_Group[ORF number Mtb],0))</f>
        <v>7</v>
      </c>
      <c r="AY77" s="3">
        <f>INDEX(Protein_Group[Unique peptides Dimer24A],MATCH(Sig_Proteins[[#This Row],[ORF number Mtb]], Protein_Group[ORF number Mtb],0))</f>
        <v>4</v>
      </c>
      <c r="AZ77" s="3">
        <f>INDEX(Protein_Group[Unique peptides Dimer24B],MATCH(Sig_Proteins[[#This Row],[ORF number Mtb]], Protein_Group[ORF number Mtb],0))</f>
        <v>5</v>
      </c>
      <c r="BA77" s="3">
        <f>INDEX(Protein_Group[Unique peptides Dimer48A],MATCH(Sig_Proteins[[#This Row],[ORF number Mtb]], Protein_Group[ORF number Mtb],0))</f>
        <v>7</v>
      </c>
      <c r="BB77" s="3">
        <f>INDEX(Protein_Group[Unique peptides Dimer48B],MATCH(Sig_Proteins[[#This Row],[ORF number Mtb]], Protein_Group[ORF number Mtb],0))</f>
        <v>5</v>
      </c>
    </row>
    <row r="78" spans="1:54">
      <c r="A78" s="3"/>
      <c r="B78" s="3"/>
      <c r="C78" s="3" t="s">
        <v>48</v>
      </c>
      <c r="D78" s="3" t="s">
        <v>300</v>
      </c>
      <c r="E78" s="3" t="s">
        <v>299</v>
      </c>
      <c r="F78" s="3" t="s">
        <v>301</v>
      </c>
      <c r="G78" s="3" t="s">
        <v>302</v>
      </c>
      <c r="H78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Rv3914</v>
      </c>
      <c r="I78" s="3" t="str">
        <f>INDEX(Protein_Group[functional category],MATCH(Sig_Proteins[[#This Row],[ORF number Mtb]], Protein_Group[ORF number Mtb],0))</f>
        <v>intermediary metabolism and respiration</v>
      </c>
      <c r="J78" s="3">
        <f>INDEX(Protein_Group[Mol. weight '[kDa']],MATCH(Sig_Proteins[[#This Row],[ORF number Mtb]], Protein_Group[ORF number Mtb],0))</f>
        <v>12.544</v>
      </c>
      <c r="K78" s="3">
        <f>Sig_Proteins[[#This Row],[2^(DImer 3hr LFQ intensity average)]]/Sig_Proteins[[#This Row],[2^(Control 3hr LFQ intensity average)]]</f>
        <v>0.65977682111238256</v>
      </c>
      <c r="L78" s="3">
        <f>Sig_Proteins[[#This Row],[2^(Control 3hr LFQ intensity average)]]/Sig_Proteins[[#This Row],[2^(DImer 3hr LFQ intensity average)]]</f>
        <v>1.515664036687439</v>
      </c>
      <c r="M78" s="3">
        <f>Sig_Proteins[[#This Row],[2^(DImer 24hr LFQ intensity average)]]/Sig_Proteins[[#This Row],[2^(Control 24hr LFQ intensity average)]]</f>
        <v>1.1339798461778228</v>
      </c>
      <c r="N78" s="3">
        <f>Sig_Proteins[[#This Row],[2^(Control 24hr LFQ intensity average)]]/Sig_Proteins[[#This Row],[2^(DImer 24hr LFQ intensity average)]]</f>
        <v>0.88184988769472994</v>
      </c>
      <c r="O78" s="3">
        <f>Sig_Proteins[[#This Row],[2^(DImer 48hr LFQ intensity average)]]/Sig_Proteins[[#This Row],[2^(Control 48hr LFQ intensity average)]]</f>
        <v>7.2597063317339616E-2</v>
      </c>
      <c r="P78" s="3">
        <f>Sig_Proteins[[#This Row],[2^(Control 48hr LFQ intensity average)]]/Sig_Proteins[[#This Row],[2^(DImer 48hr LFQ intensity average)]]</f>
        <v>13.774661870670361</v>
      </c>
      <c r="Q78" s="3">
        <f>INDEX(Protein_Group[LFQ intensity Control3A],MATCH(Sig_Proteins[[#This Row],[ORF number Mtb]], Protein_Group[ORF number Mtb],0))</f>
        <v>30.641259999999999</v>
      </c>
      <c r="R78" s="3">
        <f>INDEX(Protein_Group[LFQ intensity Control3B],MATCH(Sig_Proteins[[#This Row],[ORF number Mtb]], Protein_Group[ORF number Mtb],0))</f>
        <v>29.3033</v>
      </c>
      <c r="S78" s="3">
        <f>(Sig_Proteins[[#This Row],[LFQ intensity Control3A]]+Sig_Proteins[[#This Row],[LFQ intensity Control3B]])/2</f>
        <v>29.972279999999998</v>
      </c>
      <c r="T78" s="3">
        <f>2^Sig_Proteins[[#This Row],[Control 3 hr LFQ intensity average]]</f>
        <v>1053307844.1085782</v>
      </c>
      <c r="U78" s="3">
        <f>INDEX(Protein_Group[LFQ intensity Control24A],MATCH(Sig_Proteins[[#This Row],[ORF number Mtb]], Protein_Group[ORF number Mtb],0))</f>
        <v>30.35342</v>
      </c>
      <c r="V78" s="3">
        <f>INDEX(Protein_Group[LFQ intensity Control24B],MATCH(Sig_Proteins[[#This Row],[ORF number Mtb]], Protein_Group[ORF number Mtb],0))</f>
        <v>29.13531</v>
      </c>
      <c r="W78" s="3">
        <f>(Sig_Proteins[[#This Row],[LFQ intensity Control24A]]+Sig_Proteins[[#This Row],[LFQ intensity Control24B]])/2</f>
        <v>29.744365000000002</v>
      </c>
      <c r="X78" s="3">
        <f>2^Sig_Proteins[[#This Row],[Control 24 hr LFQ intensity average]]</f>
        <v>899385884.02331209</v>
      </c>
      <c r="Y78" s="3">
        <f>INDEX(Protein_Group[LFQ intensity Control48A],MATCH(Sig_Proteins[[#This Row],[ORF number Mtb]], Protein_Group[ORF number Mtb],0))</f>
        <v>32.608669999999996</v>
      </c>
      <c r="Z78" s="3">
        <f>INDEX(Protein_Group[LFQ intensity Control48B],MATCH(Sig_Proteins[[#This Row],[ORF number Mtb]], Protein_Group[ORF number Mtb],0))</f>
        <v>30.089169999999999</v>
      </c>
      <c r="AA78" s="3">
        <f>(Sig_Proteins[[#This Row],[LFQ intensity Control48A]]+Sig_Proteins[[#This Row],[LFQ intensity Control48B]])/2</f>
        <v>31.34892</v>
      </c>
      <c r="AB78" s="3">
        <f>2^Sig_Proteins[[#This Row],[Control 48 hr LFQ intensity average]]</f>
        <v>2735049883.5152678</v>
      </c>
      <c r="AC78" s="3">
        <f>INDEX(Protein_Group[LFQ intensity Dimer3A],MATCH(Sig_Proteins[[#This Row],[ORF number Mtb]], Protein_Group[ORF number Mtb],0))</f>
        <v>29.564710000000002</v>
      </c>
      <c r="AD78" s="3">
        <f>INDEX(Protein_Group[LFQ intensity Dimer3B],MATCH(Sig_Proteins[[#This Row],[ORF number Mtb]], Protein_Group[ORF number Mtb],0))</f>
        <v>29.179950000000002</v>
      </c>
      <c r="AE78" s="3">
        <f>(Sig_Proteins[[#This Row],[LFQ intensity Dimer3A]]+Sig_Proteins[[#This Row],[LFQ intensity Dimer3B]])/2</f>
        <v>29.372330000000002</v>
      </c>
      <c r="AF78" s="3">
        <f>2^Sig_Proteins[[#This Row],[Dimer 3 hr LFQ intensity average]]</f>
        <v>694948101.03869474</v>
      </c>
      <c r="AG78" s="3">
        <f>INDEX(Protein_Group[LFQ intensity Dimer24A],MATCH(Sig_Proteins[[#This Row],[ORF number Mtb]], Protein_Group[ORF number Mtb],0))</f>
        <v>31.407050000000002</v>
      </c>
      <c r="AH78" s="3">
        <f>INDEX(Protein_Group[LFQ intensity Dimer24B],MATCH(Sig_Proteins[[#This Row],[ORF number Mtb]], Protein_Group[ORF number Mtb],0))</f>
        <v>28.444469999999999</v>
      </c>
      <c r="AI78" s="3">
        <f>(Sig_Proteins[[#This Row],[LFQ intensity Dimer24A]]+Sig_Proteins[[#This Row],[LFQ intensity Dimer24B]])/2</f>
        <v>29.92576</v>
      </c>
      <c r="AJ78" s="3">
        <f>2^Sig_Proteins[[#This Row],[Dimer 24 hr LFQ intensity average]]</f>
        <v>1019885466.4192605</v>
      </c>
      <c r="AK78" s="3">
        <f>INDEX(Protein_Group[LFQ intensity Dimer48A],MATCH(Sig_Proteins[[#This Row],[ORF number Mtb]], Protein_Group[ORF number Mtb],0))</f>
        <v>28.15793</v>
      </c>
      <c r="AL78" s="3">
        <f>INDEX(Protein_Group[LFQ intensity Dimer48B],MATCH(Sig_Proteins[[#This Row],[ORF number Mtb]], Protein_Group[ORF number Mtb],0))</f>
        <v>26.972020000000001</v>
      </c>
      <c r="AM78" s="3">
        <f>(Sig_Proteins[[#This Row],[LFQ intensity Dimer48A]]+Sig_Proteins[[#This Row],[LFQ intensity Dimer48B]])/2</f>
        <v>27.564975</v>
      </c>
      <c r="AN78" s="3">
        <f>2^Sig_Proteins[[#This Row],[Dimer 48 hr LFQ intensity average]]</f>
        <v>198556589.56964025</v>
      </c>
      <c r="AO78" s="3">
        <f>INDEX(Protein_Group[Unique peptides],MATCH(Sig_Proteins[[#This Row],[ORF number Mtb]], Protein_Group[ORF number Mtb],0))</f>
        <v>9</v>
      </c>
      <c r="AP78" s="3">
        <f>INDEX(Protein_Group[Sequence coverage '[%']],MATCH(Sig_Proteins[[#This Row],[ORF number Mtb]], Protein_Group[ORF number Mtb],0))</f>
        <v>79.3</v>
      </c>
      <c r="AQ78" s="3">
        <f>INDEX(Protein_Group[Unique peptides Control3A],MATCH(Sig_Proteins[[#This Row],[ORF number Mtb]], Protein_Group[ORF number Mtb],0))</f>
        <v>7</v>
      </c>
      <c r="AR78" s="3">
        <f>INDEX(Protein_Group[Unique peptides Control3B],MATCH(Sig_Proteins[[#This Row],[ORF number Mtb]], Protein_Group[ORF number Mtb],0))</f>
        <v>5</v>
      </c>
      <c r="AS78" s="3">
        <f>INDEX(Protein_Group[Unique peptides Control24A],MATCH(Sig_Proteins[[#This Row],[ORF number Mtb]], Protein_Group[ORF number Mtb],0))</f>
        <v>7</v>
      </c>
      <c r="AT78" s="3">
        <f>INDEX(Protein_Group[Unique peptides Control24B],MATCH(Sig_Proteins[[#This Row],[ORF number Mtb]], Protein_Group[ORF number Mtb],0))</f>
        <v>6</v>
      </c>
      <c r="AU78" s="3">
        <f>INDEX(Protein_Group[Unique peptides Control48A],MATCH(Sig_Proteins[[#This Row],[ORF number Mtb]], Protein_Group[ORF number Mtb],0))</f>
        <v>6</v>
      </c>
      <c r="AV78" s="3">
        <f>INDEX(Protein_Group[Unique peptides Control48B],MATCH(Sig_Proteins[[#This Row],[ORF number Mtb]], Protein_Group[ORF number Mtb],0))</f>
        <v>7</v>
      </c>
      <c r="AW78" s="3">
        <f>INDEX(Protein_Group[Unique peptides Dimer3A],MATCH(Sig_Proteins[[#This Row],[ORF number Mtb]], Protein_Group[ORF number Mtb],0))</f>
        <v>5</v>
      </c>
      <c r="AX78" s="3">
        <f>INDEX(Protein_Group[Unique peptides Dimer3B],MATCH(Sig_Proteins[[#This Row],[ORF number Mtb]], Protein_Group[ORF number Mtb],0))</f>
        <v>6</v>
      </c>
      <c r="AY78" s="3">
        <f>INDEX(Protein_Group[Unique peptides Dimer24A],MATCH(Sig_Proteins[[#This Row],[ORF number Mtb]], Protein_Group[ORF number Mtb],0))</f>
        <v>4</v>
      </c>
      <c r="AZ78" s="3">
        <f>INDEX(Protein_Group[Unique peptides Dimer24B],MATCH(Sig_Proteins[[#This Row],[ORF number Mtb]], Protein_Group[ORF number Mtb],0))</f>
        <v>4</v>
      </c>
      <c r="BA78" s="3">
        <f>INDEX(Protein_Group[Unique peptides Dimer48A],MATCH(Sig_Proteins[[#This Row],[ORF number Mtb]], Protein_Group[ORF number Mtb],0))</f>
        <v>5</v>
      </c>
      <c r="BB78" s="3">
        <f>INDEX(Protein_Group[Unique peptides Dimer48B],MATCH(Sig_Proteins[[#This Row],[ORF number Mtb]], Protein_Group[ORF number Mtb],0))</f>
        <v>6</v>
      </c>
    </row>
    <row r="79" spans="1:54">
      <c r="A79" s="3"/>
      <c r="B79" s="3"/>
      <c r="C79" s="3" t="s">
        <v>48</v>
      </c>
      <c r="D79" s="3" t="s">
        <v>305</v>
      </c>
      <c r="E79" s="3" t="s">
        <v>306</v>
      </c>
      <c r="F79" s="3" t="s">
        <v>303</v>
      </c>
      <c r="G79" s="3" t="s">
        <v>304</v>
      </c>
      <c r="H79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Rv2002</v>
      </c>
      <c r="I79" s="3" t="str">
        <f>INDEX(Protein_Group[functional category],MATCH(Sig_Proteins[[#This Row],[ORF number Mtb]], Protein_Group[ORF number Mtb],0))</f>
        <v>lipid metabolism</v>
      </c>
      <c r="J79" s="3">
        <f>INDEX(Protein_Group[Mol. weight '[kDa']],MATCH(Sig_Proteins[[#This Row],[ORF number Mtb]], Protein_Group[ORF number Mtb],0))</f>
        <v>27.029</v>
      </c>
      <c r="K79" s="3">
        <f>Sig_Proteins[[#This Row],[2^(DImer 3hr LFQ intensity average)]]/Sig_Proteins[[#This Row],[2^(Control 3hr LFQ intensity average)]]</f>
        <v>6.6611903088290454</v>
      </c>
      <c r="L79" s="3">
        <f>Sig_Proteins[[#This Row],[2^(Control 3hr LFQ intensity average)]]/Sig_Proteins[[#This Row],[2^(DImer 3hr LFQ intensity average)]]</f>
        <v>0.15012331935248185</v>
      </c>
      <c r="M79" s="3">
        <f>Sig_Proteins[[#This Row],[2^(DImer 24hr LFQ intensity average)]]/Sig_Proteins[[#This Row],[2^(Control 24hr LFQ intensity average)]]</f>
        <v>0.50191501128160498</v>
      </c>
      <c r="N79" s="3">
        <f>Sig_Proteins[[#This Row],[2^(Control 24hr LFQ intensity average)]]/Sig_Proteins[[#This Row],[2^(DImer 24hr LFQ intensity average)]]</f>
        <v>1.9923691810822111</v>
      </c>
      <c r="O79" s="3">
        <f>Sig_Proteins[[#This Row],[2^(DImer 48hr LFQ intensity average)]]/Sig_Proteins[[#This Row],[2^(Control 48hr LFQ intensity average)]]</f>
        <v>9.7821473052258107E-2</v>
      </c>
      <c r="P79" s="3">
        <f>Sig_Proteins[[#This Row],[2^(Control 48hr LFQ intensity average)]]/Sig_Proteins[[#This Row],[2^(DImer 48hr LFQ intensity average)]]</f>
        <v>10.222704369477045</v>
      </c>
      <c r="Q79" s="3">
        <f>INDEX(Protein_Group[LFQ intensity Control3A],MATCH(Sig_Proteins[[#This Row],[ORF number Mtb]], Protein_Group[ORF number Mtb],0))</f>
        <v>17.422080000000001</v>
      </c>
      <c r="R79" s="3">
        <f>INDEX(Protein_Group[LFQ intensity Control3B],MATCH(Sig_Proteins[[#This Row],[ORF number Mtb]], Protein_Group[ORF number Mtb],0))</f>
        <v>22.92221</v>
      </c>
      <c r="S79" s="3">
        <f>(Sig_Proteins[[#This Row],[LFQ intensity Control3A]]+Sig_Proteins[[#This Row],[LFQ intensity Control3B]])/2</f>
        <v>20.172145</v>
      </c>
      <c r="T79" s="3">
        <f>2^Sig_Proteins[[#This Row],[Control 3 hr LFQ intensity average]]</f>
        <v>1181464.6228601446</v>
      </c>
      <c r="U79" s="3">
        <f>INDEX(Protein_Group[LFQ intensity Control24A],MATCH(Sig_Proteins[[#This Row],[ORF number Mtb]], Protein_Group[ORF number Mtb],0))</f>
        <v>23.403410000000001</v>
      </c>
      <c r="V79" s="3">
        <f>INDEX(Protein_Group[LFQ intensity Control24B],MATCH(Sig_Proteins[[#This Row],[ORF number Mtb]], Protein_Group[ORF number Mtb],0))</f>
        <v>24.231470000000002</v>
      </c>
      <c r="W79" s="3">
        <f>(Sig_Proteins[[#This Row],[LFQ intensity Control24A]]+Sig_Proteins[[#This Row],[LFQ intensity Control24B]])/2</f>
        <v>23.817440000000001</v>
      </c>
      <c r="X79" s="3">
        <f>2^Sig_Proteins[[#This Row],[Control 24 hr LFQ intensity average]]</f>
        <v>14783043.673073944</v>
      </c>
      <c r="Y79" s="3">
        <f>INDEX(Protein_Group[LFQ intensity Control48A],MATCH(Sig_Proteins[[#This Row],[ORF number Mtb]], Protein_Group[ORF number Mtb],0))</f>
        <v>24.09507</v>
      </c>
      <c r="Z79" s="3">
        <f>INDEX(Protein_Group[LFQ intensity Control48B],MATCH(Sig_Proteins[[#This Row],[ORF number Mtb]], Protein_Group[ORF number Mtb],0))</f>
        <v>22.791419999999999</v>
      </c>
      <c r="AA79" s="3">
        <f>(Sig_Proteins[[#This Row],[LFQ intensity Control48A]]+Sig_Proteins[[#This Row],[LFQ intensity Control48B]])/2</f>
        <v>23.443244999999997</v>
      </c>
      <c r="AB79" s="3">
        <f>2^Sig_Proteins[[#This Row],[Control 48 hr LFQ intensity average]]</f>
        <v>11405647.380148632</v>
      </c>
      <c r="AC79" s="3">
        <f>INDEX(Protein_Group[LFQ intensity Dimer3A],MATCH(Sig_Proteins[[#This Row],[ORF number Mtb]], Protein_Group[ORF number Mtb],0))</f>
        <v>23.18591</v>
      </c>
      <c r="AD79" s="3">
        <f>INDEX(Protein_Group[LFQ intensity Dimer3B],MATCH(Sig_Proteins[[#This Row],[ORF number Mtb]], Protein_Group[ORF number Mtb],0))</f>
        <v>22.629940000000001</v>
      </c>
      <c r="AE79" s="3">
        <f>(Sig_Proteins[[#This Row],[LFQ intensity Dimer3A]]+Sig_Proteins[[#This Row],[LFQ intensity Dimer3B]])/2</f>
        <v>22.907924999999999</v>
      </c>
      <c r="AF79" s="3">
        <f>2^Sig_Proteins[[#This Row],[Dimer 3 hr LFQ intensity average]]</f>
        <v>7869960.6960203582</v>
      </c>
      <c r="AG79" s="3">
        <f>INDEX(Protein_Group[LFQ intensity Dimer24A],MATCH(Sig_Proteins[[#This Row],[ORF number Mtb]], Protein_Group[ORF number Mtb],0))</f>
        <v>22.91432</v>
      </c>
      <c r="AH79" s="3">
        <f>INDEX(Protein_Group[LFQ intensity Dimer24B],MATCH(Sig_Proteins[[#This Row],[ORF number Mtb]], Protein_Group[ORF number Mtb],0))</f>
        <v>22.731590000000001</v>
      </c>
      <c r="AI79" s="3">
        <f>(Sig_Proteins[[#This Row],[LFQ intensity Dimer24A]]+Sig_Proteins[[#This Row],[LFQ intensity Dimer24B]])/2</f>
        <v>22.822955</v>
      </c>
      <c r="AJ79" s="3">
        <f>2^Sig_Proteins[[#This Row],[Dimer 24 hr LFQ intensity average]]</f>
        <v>7419831.5319473669</v>
      </c>
      <c r="AK79" s="3">
        <f>INDEX(Protein_Group[LFQ intensity Dimer48A],MATCH(Sig_Proteins[[#This Row],[ORF number Mtb]], Protein_Group[ORF number Mtb],0))</f>
        <v>21.041129999999999</v>
      </c>
      <c r="AL79" s="3">
        <f>INDEX(Protein_Group[LFQ intensity Dimer48B],MATCH(Sig_Proteins[[#This Row],[ORF number Mtb]], Protein_Group[ORF number Mtb],0))</f>
        <v>19.13795</v>
      </c>
      <c r="AM79" s="3">
        <f>(Sig_Proteins[[#This Row],[LFQ intensity Dimer48A]]+Sig_Proteins[[#This Row],[LFQ intensity Dimer48B]])/2</f>
        <v>20.08954</v>
      </c>
      <c r="AN79" s="3">
        <f>2^Sig_Proteins[[#This Row],[Dimer 48 hr LFQ intensity average]]</f>
        <v>1115717.2278407677</v>
      </c>
      <c r="AO79" s="3">
        <f>INDEX(Protein_Group[Unique peptides],MATCH(Sig_Proteins[[#This Row],[ORF number Mtb]], Protein_Group[ORF number Mtb],0))</f>
        <v>6</v>
      </c>
      <c r="AP79" s="3">
        <f>INDEX(Protein_Group[Sequence coverage '[%']],MATCH(Sig_Proteins[[#This Row],[ORF number Mtb]], Protein_Group[ORF number Mtb],0))</f>
        <v>31.5</v>
      </c>
      <c r="AQ79" s="3">
        <f>INDEX(Protein_Group[Unique peptides Control3A],MATCH(Sig_Proteins[[#This Row],[ORF number Mtb]], Protein_Group[ORF number Mtb],0))</f>
        <v>2</v>
      </c>
      <c r="AR79" s="3">
        <f>INDEX(Protein_Group[Unique peptides Control3B],MATCH(Sig_Proteins[[#This Row],[ORF number Mtb]], Protein_Group[ORF number Mtb],0))</f>
        <v>2</v>
      </c>
      <c r="AS79" s="3">
        <f>INDEX(Protein_Group[Unique peptides Control24A],MATCH(Sig_Proteins[[#This Row],[ORF number Mtb]], Protein_Group[ORF number Mtb],0))</f>
        <v>3</v>
      </c>
      <c r="AT79" s="3">
        <f>INDEX(Protein_Group[Unique peptides Control24B],MATCH(Sig_Proteins[[#This Row],[ORF number Mtb]], Protein_Group[ORF number Mtb],0))</f>
        <v>4</v>
      </c>
      <c r="AU79" s="3">
        <f>INDEX(Protein_Group[Unique peptides Control48A],MATCH(Sig_Proteins[[#This Row],[ORF number Mtb]], Protein_Group[ORF number Mtb],0))</f>
        <v>4</v>
      </c>
      <c r="AV79" s="3">
        <f>INDEX(Protein_Group[Unique peptides Control48B],MATCH(Sig_Proteins[[#This Row],[ORF number Mtb]], Protein_Group[ORF number Mtb],0))</f>
        <v>2</v>
      </c>
      <c r="AW79" s="3">
        <f>INDEX(Protein_Group[Unique peptides Dimer3A],MATCH(Sig_Proteins[[#This Row],[ORF number Mtb]], Protein_Group[ORF number Mtb],0))</f>
        <v>3</v>
      </c>
      <c r="AX79" s="3">
        <f>INDEX(Protein_Group[Unique peptides Dimer3B],MATCH(Sig_Proteins[[#This Row],[ORF number Mtb]], Protein_Group[ORF number Mtb],0))</f>
        <v>4</v>
      </c>
      <c r="AY79" s="3">
        <f>INDEX(Protein_Group[Unique peptides Dimer24A],MATCH(Sig_Proteins[[#This Row],[ORF number Mtb]], Protein_Group[ORF number Mtb],0))</f>
        <v>2</v>
      </c>
      <c r="AZ79" s="3">
        <f>INDEX(Protein_Group[Unique peptides Dimer24B],MATCH(Sig_Proteins[[#This Row],[ORF number Mtb]], Protein_Group[ORF number Mtb],0))</f>
        <v>3</v>
      </c>
      <c r="BA79" s="3">
        <f>INDEX(Protein_Group[Unique peptides Dimer48A],MATCH(Sig_Proteins[[#This Row],[ORF number Mtb]], Protein_Group[ORF number Mtb],0))</f>
        <v>3</v>
      </c>
      <c r="BB79" s="3">
        <f>INDEX(Protein_Group[Unique peptides Dimer48B],MATCH(Sig_Proteins[[#This Row],[ORF number Mtb]], Protein_Group[ORF number Mtb],0))</f>
        <v>2</v>
      </c>
    </row>
    <row r="80" spans="1:54">
      <c r="A80" s="3"/>
      <c r="B80" s="3"/>
      <c r="C80" s="3" t="s">
        <v>48</v>
      </c>
      <c r="D80" s="3" t="s">
        <v>307</v>
      </c>
      <c r="E80" s="3" t="s">
        <v>308</v>
      </c>
      <c r="F80" s="3" t="s">
        <v>309</v>
      </c>
      <c r="G80" s="3" t="s">
        <v>310</v>
      </c>
      <c r="H80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Rv3275c</v>
      </c>
      <c r="I80" s="3" t="str">
        <f>INDEX(Protein_Group[functional category],MATCH(Sig_Proteins[[#This Row],[ORF number Mtb]], Protein_Group[ORF number Mtb],0))</f>
        <v>intermediary metabolism and respiration</v>
      </c>
      <c r="J80" s="3">
        <f>INDEX(Protein_Group[Mol. weight '[kDa']],MATCH(Sig_Proteins[[#This Row],[ORF number Mtb]], Protein_Group[ORF number Mtb],0))</f>
        <v>17.773</v>
      </c>
      <c r="K80" s="3">
        <f>Sig_Proteins[[#This Row],[2^(DImer 3hr LFQ intensity average)]]/Sig_Proteins[[#This Row],[2^(Control 3hr LFQ intensity average)]]</f>
        <v>0.98121758863232333</v>
      </c>
      <c r="L80" s="3">
        <f>Sig_Proteins[[#This Row],[2^(Control 3hr LFQ intensity average)]]/Sig_Proteins[[#This Row],[2^(DImer 3hr LFQ intensity average)]]</f>
        <v>1.0191419432196041</v>
      </c>
      <c r="M80" s="3">
        <f>Sig_Proteins[[#This Row],[2^(DImer 24hr LFQ intensity average)]]/Sig_Proteins[[#This Row],[2^(Control 24hr LFQ intensity average)]]</f>
        <v>0.71740763283681908</v>
      </c>
      <c r="N80" s="3">
        <f>Sig_Proteins[[#This Row],[2^(Control 24hr LFQ intensity average)]]/Sig_Proteins[[#This Row],[2^(DImer 24hr LFQ intensity average)]]</f>
        <v>1.3939076673128443</v>
      </c>
      <c r="O80" s="3">
        <f>Sig_Proteins[[#This Row],[2^(DImer 48hr LFQ intensity average)]]/Sig_Proteins[[#This Row],[2^(Control 48hr LFQ intensity average)]]</f>
        <v>4.118135185102037E-2</v>
      </c>
      <c r="P80" s="3">
        <f>Sig_Proteins[[#This Row],[2^(Control 48hr LFQ intensity average)]]/Sig_Proteins[[#This Row],[2^(DImer 48hr LFQ intensity average)]]</f>
        <v>24.282835678091576</v>
      </c>
      <c r="Q80" s="3">
        <f>INDEX(Protein_Group[LFQ intensity Control3A],MATCH(Sig_Proteins[[#This Row],[ORF number Mtb]], Protein_Group[ORF number Mtb],0))</f>
        <v>20.66058</v>
      </c>
      <c r="R80" s="3">
        <f>INDEX(Protein_Group[LFQ intensity Control3B],MATCH(Sig_Proteins[[#This Row],[ORF number Mtb]], Protein_Group[ORF number Mtb],0))</f>
        <v>21.659140000000001</v>
      </c>
      <c r="S80" s="3">
        <f>(Sig_Proteins[[#This Row],[LFQ intensity Control3A]]+Sig_Proteins[[#This Row],[LFQ intensity Control3B]])/2</f>
        <v>21.159860000000002</v>
      </c>
      <c r="T80" s="3">
        <f>2^Sig_Proteins[[#This Row],[Control 3 hr LFQ intensity average]]</f>
        <v>2342893.5893386942</v>
      </c>
      <c r="U80" s="3">
        <f>INDEX(Protein_Group[LFQ intensity Control24A],MATCH(Sig_Proteins[[#This Row],[ORF number Mtb]], Protein_Group[ORF number Mtb],0))</f>
        <v>20.226939999999999</v>
      </c>
      <c r="V80" s="3">
        <f>INDEX(Protein_Group[LFQ intensity Control24B],MATCH(Sig_Proteins[[#This Row],[ORF number Mtb]], Protein_Group[ORF number Mtb],0))</f>
        <v>22.332840000000001</v>
      </c>
      <c r="W80" s="3">
        <f>(Sig_Proteins[[#This Row],[LFQ intensity Control24A]]+Sig_Proteins[[#This Row],[LFQ intensity Control24B]])/2</f>
        <v>21.279890000000002</v>
      </c>
      <c r="X80" s="3">
        <f>2^Sig_Proteins[[#This Row],[Control 24 hr LFQ intensity average]]</f>
        <v>2546157.0880208858</v>
      </c>
      <c r="Y80" s="3">
        <f>INDEX(Protein_Group[LFQ intensity Control48A],MATCH(Sig_Proteins[[#This Row],[ORF number Mtb]], Protein_Group[ORF number Mtb],0))</f>
        <v>25.367059999999999</v>
      </c>
      <c r="Z80" s="3">
        <f>INDEX(Protein_Group[LFQ intensity Control48B],MATCH(Sig_Proteins[[#This Row],[ORF number Mtb]], Protein_Group[ORF number Mtb],0))</f>
        <v>21.713889999999999</v>
      </c>
      <c r="AA80" s="3">
        <f>(Sig_Proteins[[#This Row],[LFQ intensity Control48A]]+Sig_Proteins[[#This Row],[LFQ intensity Control48B]])/2</f>
        <v>23.540475000000001</v>
      </c>
      <c r="AB80" s="3">
        <f>2^Sig_Proteins[[#This Row],[Control 48 hr LFQ intensity average]]</f>
        <v>12200821.887861557</v>
      </c>
      <c r="AC80" s="3">
        <f>INDEX(Protein_Group[LFQ intensity Dimer3A],MATCH(Sig_Proteins[[#This Row],[ORF number Mtb]], Protein_Group[ORF number Mtb],0))</f>
        <v>20.083390000000001</v>
      </c>
      <c r="AD80" s="3">
        <f>INDEX(Protein_Group[LFQ intensity Dimer3B],MATCH(Sig_Proteins[[#This Row],[ORF number Mtb]], Protein_Group[ORF number Mtb],0))</f>
        <v>22.181619999999999</v>
      </c>
      <c r="AE80" s="3">
        <f>(Sig_Proteins[[#This Row],[LFQ intensity Dimer3A]]+Sig_Proteins[[#This Row],[LFQ intensity Dimer3B]])/2</f>
        <v>21.132505000000002</v>
      </c>
      <c r="AF80" s="3">
        <f>2^Sig_Proteins[[#This Row],[Dimer 3 hr LFQ intensity average]]</f>
        <v>2298888.3981530424</v>
      </c>
      <c r="AG80" s="3">
        <f>INDEX(Protein_Group[LFQ intensity Dimer24A],MATCH(Sig_Proteins[[#This Row],[ORF number Mtb]], Protein_Group[ORF number Mtb],0))</f>
        <v>19.37472</v>
      </c>
      <c r="AH80" s="3">
        <f>INDEX(Protein_Group[LFQ intensity Dimer24B],MATCH(Sig_Proteins[[#This Row],[ORF number Mtb]], Protein_Group[ORF number Mtb],0))</f>
        <v>22.226790000000001</v>
      </c>
      <c r="AI80" s="3">
        <f>(Sig_Proteins[[#This Row],[LFQ intensity Dimer24A]]+Sig_Proteins[[#This Row],[LFQ intensity Dimer24B]])/2</f>
        <v>20.800755000000002</v>
      </c>
      <c r="AJ80" s="3">
        <f>2^Sig_Proteins[[#This Row],[Dimer 24 hr LFQ intensity average]]</f>
        <v>1826632.5293477522</v>
      </c>
      <c r="AK80" s="3">
        <f>INDEX(Protein_Group[LFQ intensity Dimer48A],MATCH(Sig_Proteins[[#This Row],[ORF number Mtb]], Protein_Group[ORF number Mtb],0))</f>
        <v>19.386379999999999</v>
      </c>
      <c r="AL80" s="3">
        <f>INDEX(Protein_Group[LFQ intensity Dimer48B],MATCH(Sig_Proteins[[#This Row],[ORF number Mtb]], Protein_Group[ORF number Mtb],0))</f>
        <v>18.490839999999999</v>
      </c>
      <c r="AM80" s="3">
        <f>(Sig_Proteins[[#This Row],[LFQ intensity Dimer48A]]+Sig_Proteins[[#This Row],[LFQ intensity Dimer48B]])/2</f>
        <v>18.938609999999997</v>
      </c>
      <c r="AN80" s="3">
        <f>2^Sig_Proteins[[#This Row],[Dimer 48 hr LFQ intensity average]]</f>
        <v>502446.33903565735</v>
      </c>
      <c r="AO80" s="3">
        <f>INDEX(Protein_Group[Unique peptides],MATCH(Sig_Proteins[[#This Row],[ORF number Mtb]], Protein_Group[ORF number Mtb],0))</f>
        <v>7</v>
      </c>
      <c r="AP80" s="3">
        <f>INDEX(Protein_Group[Sequence coverage '[%']],MATCH(Sig_Proteins[[#This Row],[ORF number Mtb]], Protein_Group[ORF number Mtb],0))</f>
        <v>58.6</v>
      </c>
      <c r="AQ80" s="3">
        <f>INDEX(Protein_Group[Unique peptides Control3A],MATCH(Sig_Proteins[[#This Row],[ORF number Mtb]], Protein_Group[ORF number Mtb],0))</f>
        <v>3</v>
      </c>
      <c r="AR80" s="3">
        <f>INDEX(Protein_Group[Unique peptides Control3B],MATCH(Sig_Proteins[[#This Row],[ORF number Mtb]], Protein_Group[ORF number Mtb],0))</f>
        <v>2</v>
      </c>
      <c r="AS80" s="3">
        <f>INDEX(Protein_Group[Unique peptides Control24A],MATCH(Sig_Proteins[[#This Row],[ORF number Mtb]], Protein_Group[ORF number Mtb],0))</f>
        <v>3</v>
      </c>
      <c r="AT80" s="3">
        <f>INDEX(Protein_Group[Unique peptides Control24B],MATCH(Sig_Proteins[[#This Row],[ORF number Mtb]], Protein_Group[ORF number Mtb],0))</f>
        <v>2</v>
      </c>
      <c r="AU80" s="3">
        <f>INDEX(Protein_Group[Unique peptides Control48A],MATCH(Sig_Proteins[[#This Row],[ORF number Mtb]], Protein_Group[ORF number Mtb],0))</f>
        <v>6</v>
      </c>
      <c r="AV80" s="3">
        <f>INDEX(Protein_Group[Unique peptides Control48B],MATCH(Sig_Proteins[[#This Row],[ORF number Mtb]], Protein_Group[ORF number Mtb],0))</f>
        <v>3</v>
      </c>
      <c r="AW80" s="3">
        <f>INDEX(Protein_Group[Unique peptides Dimer3A],MATCH(Sig_Proteins[[#This Row],[ORF number Mtb]], Protein_Group[ORF number Mtb],0))</f>
        <v>1</v>
      </c>
      <c r="AX80" s="3">
        <f>INDEX(Protein_Group[Unique peptides Dimer3B],MATCH(Sig_Proteins[[#This Row],[ORF number Mtb]], Protein_Group[ORF number Mtb],0))</f>
        <v>2</v>
      </c>
      <c r="AY80" s="3">
        <f>INDEX(Protein_Group[Unique peptides Dimer24A],MATCH(Sig_Proteins[[#This Row],[ORF number Mtb]], Protein_Group[ORF number Mtb],0))</f>
        <v>1</v>
      </c>
      <c r="AZ80" s="3">
        <f>INDEX(Protein_Group[Unique peptides Dimer24B],MATCH(Sig_Proteins[[#This Row],[ORF number Mtb]], Protein_Group[ORF number Mtb],0))</f>
        <v>1</v>
      </c>
      <c r="BA80" s="3">
        <f>INDEX(Protein_Group[Unique peptides Dimer48A],MATCH(Sig_Proteins[[#This Row],[ORF number Mtb]], Protein_Group[ORF number Mtb],0))</f>
        <v>3</v>
      </c>
      <c r="BB80" s="3">
        <f>INDEX(Protein_Group[Unique peptides Dimer48B],MATCH(Sig_Proteins[[#This Row],[ORF number Mtb]], Protein_Group[ORF number Mtb],0))</f>
        <v>0</v>
      </c>
    </row>
    <row r="81" spans="1:54">
      <c r="A81" s="3"/>
      <c r="B81" s="3"/>
      <c r="C81" s="3" t="s">
        <v>48</v>
      </c>
      <c r="D81" s="3" t="s">
        <v>313</v>
      </c>
      <c r="E81" s="3" t="s">
        <v>314</v>
      </c>
      <c r="F81" s="3" t="s">
        <v>311</v>
      </c>
      <c r="G81" s="3" t="s">
        <v>312</v>
      </c>
      <c r="H81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Rv2271</v>
      </c>
      <c r="I81" s="3" t="str">
        <f>INDEX(Protein_Group[functional category],MATCH(Sig_Proteins[[#This Row],[ORF number Mtb]], Protein_Group[ORF number Mtb],0))</f>
        <v>Conserved hypotheticals</v>
      </c>
      <c r="J81" s="3">
        <f>INDEX(Protein_Group[Mol. weight '[kDa']],MATCH(Sig_Proteins[[#This Row],[ORF number Mtb]], Protein_Group[ORF number Mtb],0))</f>
        <v>11.535</v>
      </c>
      <c r="K81" s="3">
        <f>Sig_Proteins[[#This Row],[2^(DImer 3hr LFQ intensity average)]]/Sig_Proteins[[#This Row],[2^(Control 3hr LFQ intensity average)]]</f>
        <v>0.69983658951415806</v>
      </c>
      <c r="L81" s="3">
        <f>Sig_Proteins[[#This Row],[2^(Control 3hr LFQ intensity average)]]/Sig_Proteins[[#This Row],[2^(DImer 3hr LFQ intensity average)]]</f>
        <v>1.428904997228313</v>
      </c>
      <c r="M81" s="3">
        <f>Sig_Proteins[[#This Row],[2^(DImer 24hr LFQ intensity average)]]/Sig_Proteins[[#This Row],[2^(Control 24hr LFQ intensity average)]]</f>
        <v>2.3027694854560354</v>
      </c>
      <c r="N81" s="3">
        <f>Sig_Proteins[[#This Row],[2^(Control 24hr LFQ intensity average)]]/Sig_Proteins[[#This Row],[2^(DImer 24hr LFQ intensity average)]]</f>
        <v>0.43425970611294701</v>
      </c>
      <c r="O81" s="3">
        <f>Sig_Proteins[[#This Row],[2^(DImer 48hr LFQ intensity average)]]/Sig_Proteins[[#This Row],[2^(Control 48hr LFQ intensity average)]]</f>
        <v>2.4081682471201193E-2</v>
      </c>
      <c r="P81" s="3">
        <f>Sig_Proteins[[#This Row],[2^(Control 48hr LFQ intensity average)]]/Sig_Proteins[[#This Row],[2^(DImer 48hr LFQ intensity average)]]</f>
        <v>41.525337824542795</v>
      </c>
      <c r="Q81" s="3">
        <f>INDEX(Protein_Group[LFQ intensity Control3A],MATCH(Sig_Proteins[[#This Row],[ORF number Mtb]], Protein_Group[ORF number Mtb],0))</f>
        <v>22.983319999999999</v>
      </c>
      <c r="R81" s="3">
        <f>INDEX(Protein_Group[LFQ intensity Control3B],MATCH(Sig_Proteins[[#This Row],[ORF number Mtb]], Protein_Group[ORF number Mtb],0))</f>
        <v>26.55536</v>
      </c>
      <c r="S81" s="3">
        <f>(Sig_Proteins[[#This Row],[LFQ intensity Control3A]]+Sig_Proteins[[#This Row],[LFQ intensity Control3B]])/2</f>
        <v>24.76934</v>
      </c>
      <c r="T81" s="3">
        <f>2^Sig_Proteins[[#This Row],[Control 3 hr LFQ intensity average]]</f>
        <v>28596594.215663251</v>
      </c>
      <c r="U81" s="3">
        <f>INDEX(Protein_Group[LFQ intensity Control24A],MATCH(Sig_Proteins[[#This Row],[ORF number Mtb]], Protein_Group[ORF number Mtb],0))</f>
        <v>23.181850000000001</v>
      </c>
      <c r="V81" s="3">
        <f>INDEX(Protein_Group[LFQ intensity Control24B],MATCH(Sig_Proteins[[#This Row],[ORF number Mtb]], Protein_Group[ORF number Mtb],0))</f>
        <v>18.19248</v>
      </c>
      <c r="W81" s="3">
        <f>(Sig_Proteins[[#This Row],[LFQ intensity Control24A]]+Sig_Proteins[[#This Row],[LFQ intensity Control24B]])/2</f>
        <v>20.687165</v>
      </c>
      <c r="X81" s="3">
        <f>2^Sig_Proteins[[#This Row],[Control 24 hr LFQ intensity average]]</f>
        <v>1688329.4274319857</v>
      </c>
      <c r="Y81" s="3">
        <f>INDEX(Protein_Group[LFQ intensity Control48A],MATCH(Sig_Proteins[[#This Row],[ORF number Mtb]], Protein_Group[ORF number Mtb],0))</f>
        <v>26.87303</v>
      </c>
      <c r="Z81" s="3">
        <f>INDEX(Protein_Group[LFQ intensity Control48B],MATCH(Sig_Proteins[[#This Row],[ORF number Mtb]], Protein_Group[ORF number Mtb],0))</f>
        <v>23.295580000000001</v>
      </c>
      <c r="AA81" s="3">
        <f>(Sig_Proteins[[#This Row],[LFQ intensity Control48A]]+Sig_Proteins[[#This Row],[LFQ intensity Control48B]])/2</f>
        <v>25.084305000000001</v>
      </c>
      <c r="AB81" s="3">
        <f>2^Sig_Proteins[[#This Row],[Control 48 hr LFQ intensity average]]</f>
        <v>35573633.416734383</v>
      </c>
      <c r="AC81" s="3">
        <f>INDEX(Protein_Group[LFQ intensity Dimer3A],MATCH(Sig_Proteins[[#This Row],[ORF number Mtb]], Protein_Group[ORF number Mtb],0))</f>
        <v>27.38402</v>
      </c>
      <c r="AD81" s="3">
        <f>INDEX(Protein_Group[LFQ intensity Dimer3B],MATCH(Sig_Proteins[[#This Row],[ORF number Mtb]], Protein_Group[ORF number Mtb],0))</f>
        <v>21.124839999999999</v>
      </c>
      <c r="AE81" s="3">
        <f>(Sig_Proteins[[#This Row],[LFQ intensity Dimer3A]]+Sig_Proteins[[#This Row],[LFQ intensity Dimer3B]])/2</f>
        <v>24.254429999999999</v>
      </c>
      <c r="AF81" s="3">
        <f>2^Sig_Proteins[[#This Row],[Dimer 3 hr LFQ intensity average]]</f>
        <v>20012942.967610069</v>
      </c>
      <c r="AG81" s="3">
        <f>INDEX(Protein_Group[LFQ intensity Dimer24A],MATCH(Sig_Proteins[[#This Row],[ORF number Mtb]], Protein_Group[ORF number Mtb],0))</f>
        <v>25.028079999999999</v>
      </c>
      <c r="AH81" s="3">
        <f>INDEX(Protein_Group[LFQ intensity Dimer24B],MATCH(Sig_Proteins[[#This Row],[ORF number Mtb]], Protein_Group[ORF number Mtb],0))</f>
        <v>18.75299</v>
      </c>
      <c r="AI81" s="3">
        <f>(Sig_Proteins[[#This Row],[LFQ intensity Dimer24A]]+Sig_Proteins[[#This Row],[LFQ intensity Dimer24B]])/2</f>
        <v>21.890535</v>
      </c>
      <c r="AJ81" s="3">
        <f>2^Sig_Proteins[[#This Row],[Dimer 24 hr LFQ intensity average]]</f>
        <v>3887833.4868878364</v>
      </c>
      <c r="AK81" s="3">
        <f>INDEX(Protein_Group[LFQ intensity Dimer48A],MATCH(Sig_Proteins[[#This Row],[ORF number Mtb]], Protein_Group[ORF number Mtb],0))</f>
        <v>21.202279999999998</v>
      </c>
      <c r="AL81" s="3">
        <f>INDEX(Protein_Group[LFQ intensity Dimer48B],MATCH(Sig_Proteins[[#This Row],[ORF number Mtb]], Protein_Group[ORF number Mtb],0))</f>
        <v>18.214490000000001</v>
      </c>
      <c r="AM81" s="3">
        <f>(Sig_Proteins[[#This Row],[LFQ intensity Dimer48A]]+Sig_Proteins[[#This Row],[LFQ intensity Dimer48B]])/2</f>
        <v>19.708385</v>
      </c>
      <c r="AN81" s="3">
        <f>2^Sig_Proteins[[#This Row],[Dimer 48 hr LFQ intensity average]]</f>
        <v>856672.94428870932</v>
      </c>
      <c r="AO81" s="3">
        <f>INDEX(Protein_Group[Unique peptides],MATCH(Sig_Proteins[[#This Row],[ORF number Mtb]], Protein_Group[ORF number Mtb],0))</f>
        <v>2</v>
      </c>
      <c r="AP81" s="3">
        <f>INDEX(Protein_Group[Sequence coverage '[%']],MATCH(Sig_Proteins[[#This Row],[ORF number Mtb]], Protein_Group[ORF number Mtb],0))</f>
        <v>32.299999999999997</v>
      </c>
      <c r="AQ81" s="3">
        <f>INDEX(Protein_Group[Unique peptides Control3A],MATCH(Sig_Proteins[[#This Row],[ORF number Mtb]], Protein_Group[ORF number Mtb],0))</f>
        <v>2</v>
      </c>
      <c r="AR81" s="3">
        <f>INDEX(Protein_Group[Unique peptides Control3B],MATCH(Sig_Proteins[[#This Row],[ORF number Mtb]], Protein_Group[ORF number Mtb],0))</f>
        <v>1</v>
      </c>
      <c r="AS81" s="3">
        <f>INDEX(Protein_Group[Unique peptides Control24A],MATCH(Sig_Proteins[[#This Row],[ORF number Mtb]], Protein_Group[ORF number Mtb],0))</f>
        <v>2</v>
      </c>
      <c r="AT81" s="3">
        <f>INDEX(Protein_Group[Unique peptides Control24B],MATCH(Sig_Proteins[[#This Row],[ORF number Mtb]], Protein_Group[ORF number Mtb],0))</f>
        <v>0</v>
      </c>
      <c r="AU81" s="3">
        <f>INDEX(Protein_Group[Unique peptides Control48A],MATCH(Sig_Proteins[[#This Row],[ORF number Mtb]], Protein_Group[ORF number Mtb],0))</f>
        <v>1</v>
      </c>
      <c r="AV81" s="3">
        <f>INDEX(Protein_Group[Unique peptides Control48B],MATCH(Sig_Proteins[[#This Row],[ORF number Mtb]], Protein_Group[ORF number Mtb],0))</f>
        <v>2</v>
      </c>
      <c r="AW81" s="3">
        <f>INDEX(Protein_Group[Unique peptides Dimer3A],MATCH(Sig_Proteins[[#This Row],[ORF number Mtb]], Protein_Group[ORF number Mtb],0))</f>
        <v>1</v>
      </c>
      <c r="AX81" s="3">
        <f>INDEX(Protein_Group[Unique peptides Dimer3B],MATCH(Sig_Proteins[[#This Row],[ORF number Mtb]], Protein_Group[ORF number Mtb],0))</f>
        <v>1</v>
      </c>
      <c r="AY81" s="3">
        <f>INDEX(Protein_Group[Unique peptides Dimer24A],MATCH(Sig_Proteins[[#This Row],[ORF number Mtb]], Protein_Group[ORF number Mtb],0))</f>
        <v>1</v>
      </c>
      <c r="AZ81" s="3">
        <f>INDEX(Protein_Group[Unique peptides Dimer24B],MATCH(Sig_Proteins[[#This Row],[ORF number Mtb]], Protein_Group[ORF number Mtb],0))</f>
        <v>1</v>
      </c>
      <c r="BA81" s="3">
        <f>INDEX(Protein_Group[Unique peptides Dimer48A],MATCH(Sig_Proteins[[#This Row],[ORF number Mtb]], Protein_Group[ORF number Mtb],0))</f>
        <v>2</v>
      </c>
      <c r="BB81" s="3">
        <f>INDEX(Protein_Group[Unique peptides Dimer48B],MATCH(Sig_Proteins[[#This Row],[ORF number Mtb]], Protein_Group[ORF number Mtb],0))</f>
        <v>0</v>
      </c>
    </row>
    <row r="82" spans="1:54">
      <c r="A82" s="3"/>
      <c r="B82" s="3"/>
      <c r="C82" s="3" t="s">
        <v>48</v>
      </c>
      <c r="D82" s="3" t="s">
        <v>317</v>
      </c>
      <c r="E82" s="3" t="s">
        <v>316</v>
      </c>
      <c r="F82" s="3" t="s">
        <v>318</v>
      </c>
      <c r="G82" s="3" t="s">
        <v>315</v>
      </c>
      <c r="H82" s="3" t="str">
        <f>IFERROR(IFERROR(IFERROR(IFERROR(INDEX(Protein_Group[ORF number Mtb],MATCH(Sig_Proteins[[#This Row],[Protein ID TB]], Protein_Group[1st Accession number],0)), INDEX(Protein_Group[ORF number Mtb],MATCH(Sig_Proteins[[#This Row],[Protein ID TB]], Protein_Group[2nd Accession number],0))), INDEX(Protein_Group[ORF number Mtb],MATCH(Sig_Proteins[[#This Row],[Protein ID TB]],#REF!, 0))), INDEX(Protein_Group[ORF number Mtb],MATCH(Sig_Proteins[[#This Row],[Protein ID TB]],#REF!, 0))), INDEX(Protein_Group[ORF number Mtb],MATCH(Sig_Proteins[[#This Row],[Protein ID TB]], Protein_Group[1st Accession number],0)))</f>
        <v>Rv0854</v>
      </c>
      <c r="I82" s="3" t="str">
        <f>INDEX(Protein_Group[functional category],MATCH(Sig_Proteins[[#This Row],[ORF number Mtb]], Protein_Group[ORF number Mtb],0))</f>
        <v>Conserved hypotheticals</v>
      </c>
      <c r="J82" s="3">
        <f>INDEX(Protein_Group[Mol. weight '[kDa']],MATCH(Sig_Proteins[[#This Row],[ORF number Mtb]], Protein_Group[ORF number Mtb],0))</f>
        <v>16.344999999999999</v>
      </c>
      <c r="K82" s="3">
        <f>Sig_Proteins[[#This Row],[2^(DImer 3hr LFQ intensity average)]]/Sig_Proteins[[#This Row],[2^(Control 3hr LFQ intensity average)]]</f>
        <v>1.4207916420237325</v>
      </c>
      <c r="L82" s="3">
        <f>Sig_Proteins[[#This Row],[2^(Control 3hr LFQ intensity average)]]/Sig_Proteins[[#This Row],[2^(DImer 3hr LFQ intensity average)]]</f>
        <v>0.70383296918584781</v>
      </c>
      <c r="M82" s="3">
        <f>Sig_Proteins[[#This Row],[2^(DImer 24hr LFQ intensity average)]]/Sig_Proteins[[#This Row],[2^(Control 24hr LFQ intensity average)]]</f>
        <v>0.12816373480512364</v>
      </c>
      <c r="N82" s="3">
        <f>Sig_Proteins[[#This Row],[2^(Control 24hr LFQ intensity average)]]/Sig_Proteins[[#This Row],[2^(DImer 24hr LFQ intensity average)]]</f>
        <v>7.802519187822722</v>
      </c>
      <c r="O82" s="3">
        <f>Sig_Proteins[[#This Row],[2^(DImer 48hr LFQ intensity average)]]/Sig_Proteins[[#This Row],[2^(Control 48hr LFQ intensity average)]]</f>
        <v>0.14035525641096744</v>
      </c>
      <c r="P82" s="3">
        <f>Sig_Proteins[[#This Row],[2^(Control 48hr LFQ intensity average)]]/Sig_Proteins[[#This Row],[2^(DImer 48hr LFQ intensity average)]]</f>
        <v>7.1247776931983813</v>
      </c>
      <c r="Q82" s="3">
        <f>INDEX(Protein_Group[LFQ intensity Control3A],MATCH(Sig_Proteins[[#This Row],[ORF number Mtb]], Protein_Group[ORF number Mtb],0))</f>
        <v>20.319590000000002</v>
      </c>
      <c r="R82" s="3">
        <f>INDEX(Protein_Group[LFQ intensity Control3B],MATCH(Sig_Proteins[[#This Row],[ORF number Mtb]], Protein_Group[ORF number Mtb],0))</f>
        <v>21.90371</v>
      </c>
      <c r="S82" s="3">
        <f>(Sig_Proteins[[#This Row],[LFQ intensity Control3A]]+Sig_Proteins[[#This Row],[LFQ intensity Control3B]])/2</f>
        <v>21.111650000000001</v>
      </c>
      <c r="T82" s="3">
        <f>2^Sig_Proteins[[#This Row],[Control 3 hr LFQ intensity average]]</f>
        <v>2265895.6619357038</v>
      </c>
      <c r="U82" s="3">
        <f>INDEX(Protein_Group[LFQ intensity Control24A],MATCH(Sig_Proteins[[#This Row],[ORF number Mtb]], Protein_Group[ORF number Mtb],0))</f>
        <v>21.501930000000002</v>
      </c>
      <c r="V82" s="3">
        <f>INDEX(Protein_Group[LFQ intensity Control24B],MATCH(Sig_Proteins[[#This Row],[ORF number Mtb]], Protein_Group[ORF number Mtb],0))</f>
        <v>23.129069999999999</v>
      </c>
      <c r="W82" s="3">
        <f>(Sig_Proteins[[#This Row],[LFQ intensity Control24A]]+Sig_Proteins[[#This Row],[LFQ intensity Control24B]])/2</f>
        <v>22.3155</v>
      </c>
      <c r="X82" s="3">
        <f>2^Sig_Proteins[[#This Row],[Control 24 hr LFQ intensity average]]</f>
        <v>5219571.7057485012</v>
      </c>
      <c r="Y82" s="3">
        <f>INDEX(Protein_Group[LFQ intensity Control48A],MATCH(Sig_Proteins[[#This Row],[ORF number Mtb]], Protein_Group[ORF number Mtb],0))</f>
        <v>24.412089999999999</v>
      </c>
      <c r="Z82" s="3">
        <f>INDEX(Protein_Group[LFQ intensity Control48B],MATCH(Sig_Proteins[[#This Row],[ORF number Mtb]], Protein_Group[ORF number Mtb],0))</f>
        <v>21.95298</v>
      </c>
      <c r="AA82" s="3">
        <f>(Sig_Proteins[[#This Row],[LFQ intensity Control48A]]+Sig_Proteins[[#This Row],[LFQ intensity Control48B]])/2</f>
        <v>23.182535000000001</v>
      </c>
      <c r="AB82" s="3">
        <f>2^Sig_Proteins[[#This Row],[Control 48 hr LFQ intensity average]]</f>
        <v>9520032.0511779431</v>
      </c>
      <c r="AC82" s="3">
        <f>INDEX(Protein_Group[LFQ intensity Dimer3A],MATCH(Sig_Proteins[[#This Row],[ORF number Mtb]], Protein_Group[ORF number Mtb],0))</f>
        <v>20.641249999999999</v>
      </c>
      <c r="AD82" s="3">
        <f>INDEX(Protein_Group[LFQ intensity Dimer3B],MATCH(Sig_Proteins[[#This Row],[ORF number Mtb]], Protein_Group[ORF number Mtb],0))</f>
        <v>22.59544</v>
      </c>
      <c r="AE82" s="3">
        <f>(Sig_Proteins[[#This Row],[LFQ intensity Dimer3A]]+Sig_Proteins[[#This Row],[LFQ intensity Dimer3B]])/2</f>
        <v>21.618344999999998</v>
      </c>
      <c r="AF82" s="3">
        <f>2^Sig_Proteins[[#This Row],[Dimer 3 hr LFQ intensity average]]</f>
        <v>3219365.6181760812</v>
      </c>
      <c r="AG82" s="3">
        <f>INDEX(Protein_Group[LFQ intensity Dimer24A],MATCH(Sig_Proteins[[#This Row],[ORF number Mtb]], Protein_Group[ORF number Mtb],0))</f>
        <v>20.054760000000002</v>
      </c>
      <c r="AH82" s="3">
        <f>INDEX(Protein_Group[LFQ intensity Dimer24B],MATCH(Sig_Proteins[[#This Row],[ORF number Mtb]], Protein_Group[ORF number Mtb],0))</f>
        <v>18.64836</v>
      </c>
      <c r="AI82" s="3">
        <f>(Sig_Proteins[[#This Row],[LFQ intensity Dimer24A]]+Sig_Proteins[[#This Row],[LFQ intensity Dimer24B]])/2</f>
        <v>19.351559999999999</v>
      </c>
      <c r="AJ82" s="3">
        <f>2^Sig_Proteins[[#This Row],[Dimer 24 hr LFQ intensity average]]</f>
        <v>668959.80389187776</v>
      </c>
      <c r="AK82" s="3">
        <f>INDEX(Protein_Group[LFQ intensity Dimer48A],MATCH(Sig_Proteins[[#This Row],[ORF number Mtb]], Protein_Group[ORF number Mtb],0))</f>
        <v>20.625869999999999</v>
      </c>
      <c r="AL82" s="3">
        <f>INDEX(Protein_Group[LFQ intensity Dimer48B],MATCH(Sig_Proteins[[#This Row],[ORF number Mtb]], Protein_Group[ORF number Mtb],0))</f>
        <v>20.073509999999999</v>
      </c>
      <c r="AM82" s="3">
        <f>(Sig_Proteins[[#This Row],[LFQ intensity Dimer48A]]+Sig_Proteins[[#This Row],[LFQ intensity Dimer48B]])/2</f>
        <v>20.349689999999999</v>
      </c>
      <c r="AN82" s="3">
        <f>2^Sig_Proteins[[#This Row],[Dimer 48 hr LFQ intensity average]]</f>
        <v>1336186.5395837086</v>
      </c>
      <c r="AO82" s="3">
        <f>INDEX(Protein_Group[Unique peptides],MATCH(Sig_Proteins[[#This Row],[ORF number Mtb]], Protein_Group[ORF number Mtb],0))</f>
        <v>4</v>
      </c>
      <c r="AP82" s="3">
        <f>INDEX(Protein_Group[Sequence coverage '[%']],MATCH(Sig_Proteins[[#This Row],[ORF number Mtb]], Protein_Group[ORF number Mtb],0))</f>
        <v>42.2</v>
      </c>
      <c r="AQ82" s="3">
        <f>INDEX(Protein_Group[Unique peptides Control3A],MATCH(Sig_Proteins[[#This Row],[ORF number Mtb]], Protein_Group[ORF number Mtb],0))</f>
        <v>2</v>
      </c>
      <c r="AR82" s="3">
        <f>INDEX(Protein_Group[Unique peptides Control3B],MATCH(Sig_Proteins[[#This Row],[ORF number Mtb]], Protein_Group[ORF number Mtb],0))</f>
        <v>2</v>
      </c>
      <c r="AS82" s="3">
        <f>INDEX(Protein_Group[Unique peptides Control24A],MATCH(Sig_Proteins[[#This Row],[ORF number Mtb]], Protein_Group[ORF number Mtb],0))</f>
        <v>3</v>
      </c>
      <c r="AT82" s="3">
        <f>INDEX(Protein_Group[Unique peptides Control24B],MATCH(Sig_Proteins[[#This Row],[ORF number Mtb]], Protein_Group[ORF number Mtb],0))</f>
        <v>2</v>
      </c>
      <c r="AU82" s="3">
        <f>INDEX(Protein_Group[Unique peptides Control48A],MATCH(Sig_Proteins[[#This Row],[ORF number Mtb]], Protein_Group[ORF number Mtb],0))</f>
        <v>3</v>
      </c>
      <c r="AV82" s="3">
        <f>INDEX(Protein_Group[Unique peptides Control48B],MATCH(Sig_Proteins[[#This Row],[ORF number Mtb]], Protein_Group[ORF number Mtb],0))</f>
        <v>2</v>
      </c>
      <c r="AW82" s="3">
        <f>INDEX(Protein_Group[Unique peptides Dimer3A],MATCH(Sig_Proteins[[#This Row],[ORF number Mtb]], Protein_Group[ORF number Mtb],0))</f>
        <v>2</v>
      </c>
      <c r="AX82" s="3">
        <f>INDEX(Protein_Group[Unique peptides Dimer3B],MATCH(Sig_Proteins[[#This Row],[ORF number Mtb]], Protein_Group[ORF number Mtb],0))</f>
        <v>3</v>
      </c>
      <c r="AY82" s="3">
        <f>INDEX(Protein_Group[Unique peptides Dimer24A],MATCH(Sig_Proteins[[#This Row],[ORF number Mtb]], Protein_Group[ORF number Mtb],0))</f>
        <v>2</v>
      </c>
      <c r="AZ82" s="3">
        <f>INDEX(Protein_Group[Unique peptides Dimer24B],MATCH(Sig_Proteins[[#This Row],[ORF number Mtb]], Protein_Group[ORF number Mtb],0))</f>
        <v>2</v>
      </c>
      <c r="BA82" s="3">
        <f>INDEX(Protein_Group[Unique peptides Dimer48A],MATCH(Sig_Proteins[[#This Row],[ORF number Mtb]], Protein_Group[ORF number Mtb],0))</f>
        <v>4</v>
      </c>
      <c r="BB82" s="3">
        <f>INDEX(Protein_Group[Unique peptides Dimer48B],MATCH(Sig_Proteins[[#This Row],[ORF number Mtb]], Protein_Group[ORF number Mtb],0))</f>
        <v>2</v>
      </c>
    </row>
    <row r="85" spans="1:54">
      <c r="D85"/>
      <c r="E85"/>
      <c r="F85"/>
      <c r="G85"/>
      <c r="H85"/>
      <c r="I85"/>
      <c r="J85"/>
    </row>
    <row r="86" spans="1:54">
      <c r="D86"/>
      <c r="E86"/>
      <c r="F86"/>
      <c r="G86"/>
      <c r="H86"/>
      <c r="I86"/>
      <c r="J86"/>
    </row>
    <row r="87" spans="1:54">
      <c r="D87"/>
      <c r="E87"/>
      <c r="F87"/>
      <c r="G87"/>
      <c r="H87"/>
      <c r="I87"/>
      <c r="J87"/>
    </row>
    <row r="88" spans="1:54">
      <c r="D88"/>
      <c r="E88"/>
      <c r="F88"/>
      <c r="G88"/>
      <c r="H88"/>
      <c r="I88"/>
      <c r="J88"/>
    </row>
    <row r="89" spans="1:54">
      <c r="D89"/>
      <c r="E89"/>
      <c r="F89"/>
      <c r="G89"/>
      <c r="H89"/>
      <c r="I89"/>
      <c r="J89"/>
    </row>
    <row r="90" spans="1:54">
      <c r="D90"/>
      <c r="E90"/>
      <c r="F90"/>
      <c r="G90"/>
      <c r="H90"/>
      <c r="I90"/>
      <c r="J90"/>
    </row>
    <row r="91" spans="1:54">
      <c r="D91"/>
      <c r="E91"/>
      <c r="F91"/>
      <c r="G91"/>
      <c r="H91"/>
      <c r="I91"/>
      <c r="J91"/>
    </row>
    <row r="92" spans="1:54">
      <c r="D92"/>
      <c r="E92"/>
      <c r="F92"/>
      <c r="G92"/>
      <c r="H92"/>
      <c r="I92"/>
      <c r="J92"/>
    </row>
    <row r="93" spans="1:54">
      <c r="D93"/>
      <c r="E93"/>
      <c r="F93"/>
      <c r="G93"/>
      <c r="H93"/>
      <c r="I93"/>
      <c r="J93"/>
    </row>
    <row r="94" spans="1:54">
      <c r="D94"/>
      <c r="E94"/>
      <c r="F94"/>
      <c r="G94"/>
      <c r="H94"/>
      <c r="I94"/>
      <c r="J94"/>
    </row>
    <row r="95" spans="1:54">
      <c r="D95"/>
      <c r="E95"/>
      <c r="F95"/>
      <c r="G95"/>
      <c r="H95"/>
      <c r="I95"/>
      <c r="J95"/>
    </row>
  </sheetData>
  <pageMargins left="0.75" right="0.75" top="1" bottom="1" header="0.5" footer="0.5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proteins</vt:lpstr>
      <vt:lpstr>Significant proteins</vt:lpstr>
    </vt:vector>
  </TitlesOfParts>
  <Company>University of Warwick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Collette</dc:creator>
  <cp:lastModifiedBy>Fullam, Elizabeth</cp:lastModifiedBy>
  <dcterms:created xsi:type="dcterms:W3CDTF">2017-11-13T15:25:15Z</dcterms:created>
  <dcterms:modified xsi:type="dcterms:W3CDTF">2019-04-12T09:15:58Z</dcterms:modified>
</cp:coreProperties>
</file>