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olive\Desktop\"/>
    </mc:Choice>
  </mc:AlternateContent>
  <xr:revisionPtr revIDLastSave="0" documentId="13_ncr:1_{0B55FD83-0EB4-4441-9826-C1E328563E1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viscosity" sheetId="1" r:id="rId1"/>
    <sheet name="ErrorCalc_concentrationValu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2" l="1"/>
  <c r="P19" i="2" s="1"/>
  <c r="N13" i="2"/>
  <c r="N19" i="2" s="1"/>
  <c r="L13" i="2"/>
  <c r="L19" i="2" s="1"/>
  <c r="P10" i="2"/>
  <c r="P18" i="2" s="1"/>
  <c r="P9" i="2"/>
  <c r="P17" i="2" s="1"/>
  <c r="P8" i="2"/>
  <c r="P16" i="2" s="1"/>
  <c r="N10" i="2"/>
  <c r="N18" i="2" s="1"/>
  <c r="N9" i="2"/>
  <c r="N17" i="2" s="1"/>
  <c r="N8" i="2"/>
  <c r="N16" i="2" s="1"/>
  <c r="L10" i="2"/>
  <c r="L18" i="2" s="1"/>
  <c r="L9" i="2"/>
  <c r="L17" i="2" s="1"/>
  <c r="L8" i="2"/>
  <c r="L16" i="2" s="1"/>
  <c r="O10" i="2"/>
  <c r="O18" i="2" s="1"/>
  <c r="O9" i="2"/>
  <c r="O17" i="2" s="1"/>
  <c r="O8" i="2"/>
  <c r="O16" i="2" s="1"/>
  <c r="O13" i="2"/>
  <c r="O19" i="2" s="1"/>
  <c r="M13" i="2"/>
  <c r="M19" i="2" s="1"/>
  <c r="M10" i="2"/>
  <c r="M18" i="2" s="1"/>
  <c r="M9" i="2"/>
  <c r="M17" i="2" s="1"/>
  <c r="M8" i="2"/>
  <c r="M16" i="2" s="1"/>
  <c r="K13" i="2"/>
  <c r="K19" i="2" s="1"/>
  <c r="K10" i="2"/>
  <c r="K18" i="2" s="1"/>
  <c r="K9" i="2"/>
  <c r="K17" i="2" s="1"/>
  <c r="K8" i="2"/>
  <c r="K16" i="2" s="1"/>
  <c r="N7" i="1"/>
  <c r="N6" i="1"/>
  <c r="N5" i="1"/>
  <c r="N4" i="1"/>
  <c r="X45" i="1" l="1"/>
  <c r="Y45" i="1"/>
  <c r="X46" i="1"/>
  <c r="Y46" i="1"/>
  <c r="X47" i="1"/>
  <c r="Y47" i="1"/>
  <c r="Y44" i="1"/>
  <c r="X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S44" i="1"/>
  <c r="T44" i="1"/>
  <c r="U44" i="1"/>
  <c r="V44" i="1"/>
  <c r="R44" i="1"/>
  <c r="R50" i="1" s="1"/>
  <c r="Q45" i="1"/>
  <c r="Q46" i="1"/>
  <c r="Q47" i="1"/>
  <c r="Q44" i="1"/>
  <c r="Q50" i="1" s="1"/>
  <c r="X22" i="1"/>
  <c r="Y22" i="1"/>
  <c r="X23" i="1"/>
  <c r="Y23" i="1"/>
  <c r="X24" i="1"/>
  <c r="Y24" i="1"/>
  <c r="Y21" i="1"/>
  <c r="X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S21" i="1"/>
  <c r="T21" i="1"/>
  <c r="U21" i="1"/>
  <c r="V21" i="1"/>
  <c r="R21" i="1"/>
  <c r="R27" i="1" s="1"/>
  <c r="Q21" i="1"/>
  <c r="Q27" i="1" s="1"/>
  <c r="L7" i="1" l="1"/>
  <c r="L6" i="1"/>
  <c r="U52" i="1" s="1"/>
  <c r="L5" i="1"/>
  <c r="U51" i="1" s="1"/>
  <c r="I7" i="1"/>
  <c r="X53" i="1" s="1"/>
  <c r="I6" i="1"/>
  <c r="X52" i="1" s="1"/>
  <c r="I5" i="1"/>
  <c r="X51" i="1" s="1"/>
  <c r="F7" i="1"/>
  <c r="S53" i="1" s="1"/>
  <c r="F6" i="1"/>
  <c r="S52" i="1" s="1"/>
  <c r="F5" i="1"/>
  <c r="S51" i="1" s="1"/>
  <c r="C6" i="1"/>
  <c r="Q52" i="1" s="1"/>
  <c r="C7" i="1"/>
  <c r="C5" i="1"/>
  <c r="Q51" i="1" s="1"/>
  <c r="V51" i="1" l="1"/>
  <c r="R51" i="1"/>
  <c r="Y51" i="1"/>
  <c r="Y53" i="1"/>
  <c r="T52" i="1"/>
  <c r="Q53" i="1"/>
  <c r="R53" i="1"/>
  <c r="V53" i="1"/>
  <c r="U53" i="1"/>
  <c r="T51" i="1"/>
  <c r="T53" i="1"/>
  <c r="Y52" i="1"/>
  <c r="R52" i="1"/>
  <c r="V52" i="1"/>
  <c r="K6" i="1"/>
  <c r="K7" i="1"/>
  <c r="K5" i="1"/>
  <c r="H6" i="1"/>
  <c r="H7" i="1"/>
  <c r="H5" i="1"/>
  <c r="E6" i="1"/>
  <c r="E7" i="1"/>
  <c r="E5" i="1"/>
  <c r="B6" i="1"/>
  <c r="B7" i="1"/>
  <c r="B5" i="1"/>
  <c r="Q30" i="1" l="1"/>
  <c r="R30" i="1"/>
  <c r="S28" i="1"/>
  <c r="T28" i="1"/>
  <c r="S29" i="1"/>
  <c r="T29" i="1"/>
  <c r="X30" i="1"/>
  <c r="Y30" i="1"/>
  <c r="U28" i="1"/>
  <c r="V28" i="1"/>
  <c r="U29" i="1"/>
  <c r="V29" i="1"/>
  <c r="Q28" i="1"/>
  <c r="R28" i="1"/>
  <c r="Q29" i="1"/>
  <c r="R29" i="1"/>
  <c r="S30" i="1"/>
  <c r="T30" i="1"/>
  <c r="X28" i="1"/>
  <c r="Y28" i="1"/>
  <c r="X29" i="1"/>
  <c r="Y29" i="1"/>
  <c r="U30" i="1"/>
  <c r="V30" i="1"/>
</calcChain>
</file>

<file path=xl/sharedStrings.xml><?xml version="1.0" encoding="utf-8"?>
<sst xmlns="http://schemas.openxmlformats.org/spreadsheetml/2006/main" count="197" uniqueCount="52">
  <si>
    <t>Ammonium acetate</t>
  </si>
  <si>
    <t>Barium acetate</t>
  </si>
  <si>
    <t>Barium nitrate</t>
  </si>
  <si>
    <t>Sodium chloride</t>
  </si>
  <si>
    <t>Molarity</t>
  </si>
  <si>
    <t>Sim</t>
  </si>
  <si>
    <t>Exp</t>
  </si>
  <si>
    <t>NORMALIZED VALUES</t>
  </si>
  <si>
    <t>min. value</t>
  </si>
  <si>
    <t>max. value</t>
  </si>
  <si>
    <t>barium acetate</t>
  </si>
  <si>
    <t>sodium chloride</t>
  </si>
  <si>
    <t>barium nitrate</t>
  </si>
  <si>
    <t>negative value</t>
  </si>
  <si>
    <t>positive value</t>
  </si>
  <si>
    <t>Simulation results min&amp;max values; normalized (relative to water mean value)</t>
  </si>
  <si>
    <t>normalized</t>
  </si>
  <si>
    <t>NaCl Ozbek1977, experimental@25ºC</t>
  </si>
  <si>
    <t>mPa s</t>
  </si>
  <si>
    <t>50ml flask used for all solutions:</t>
  </si>
  <si>
    <t>Salt masses, in grams; calculated amount to prepare concentration vs. actual amount weighed out:</t>
  </si>
  <si>
    <t>ammonium acetate</t>
  </si>
  <si>
    <t>0.5 molar</t>
  </si>
  <si>
    <t>1 molar</t>
  </si>
  <si>
    <t>0.1 molar</t>
  </si>
  <si>
    <t>calc.</t>
  </si>
  <si>
    <t>actual</t>
  </si>
  <si>
    <t>0.2 molar</t>
  </si>
  <si>
    <t>0.3 molar</t>
  </si>
  <si>
    <t>KERN ABT 120-4M analytical balance:</t>
  </si>
  <si>
    <t>±</t>
  </si>
  <si>
    <t>ml</t>
  </si>
  <si>
    <t>g</t>
  </si>
  <si>
    <t>litres</t>
  </si>
  <si>
    <t>50ml (flask volume) =</t>
  </si>
  <si>
    <t>0.5ml (flask volume error) =</t>
  </si>
  <si>
    <t>Molar masses (g/mol):</t>
  </si>
  <si>
    <t>Concentration = amount of substance/(molar mass * volume)</t>
  </si>
  <si>
    <r>
      <rPr>
        <b/>
        <sz val="11"/>
        <color theme="1"/>
        <rFont val="Calibri"/>
        <family val="2"/>
        <scheme val="minor"/>
      </rPr>
      <t>CONCENTRATION VALUES: ERROR CALCULATIONS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(mass unit: grams, volume unit: litres)</t>
    </r>
  </si>
  <si>
    <t>% difference</t>
  </si>
  <si>
    <t>Viscosity experiments</t>
  </si>
  <si>
    <t>Viscosity simulations</t>
  </si>
  <si>
    <t>as a percentage of the mean viscosity value:</t>
  </si>
  <si>
    <t>st.dev within measurement (mPa s)</t>
  </si>
  <si>
    <t>st.dev within production run (mPa s)</t>
  </si>
  <si>
    <t>Simulation number:</t>
  </si>
  <si>
    <t>Experiment number:</t>
  </si>
  <si>
    <t>SIMULATION: min&amp;max values from 3 simulations per concentration, absolute (mPa s)</t>
  </si>
  <si>
    <t>Converted to format for error bars:</t>
  </si>
  <si>
    <t>ABSOLUTE (MEAN AVERAGES OF THREE) VISCOSITY VALUES</t>
  </si>
  <si>
    <r>
      <rPr>
        <b/>
        <sz val="11"/>
        <rFont val="Calibri"/>
        <family val="2"/>
        <scheme val="minor"/>
      </rPr>
      <t>EXPERIMENTAL</t>
    </r>
    <r>
      <rPr>
        <b/>
        <sz val="11"/>
        <color theme="1"/>
        <rFont val="Calibri"/>
        <family val="2"/>
        <scheme val="minor"/>
      </rPr>
      <t xml:space="preserve"> results min&amp;max values; normalized (relative to water mean value)</t>
    </r>
  </si>
  <si>
    <r>
      <rPr>
        <b/>
        <sz val="11"/>
        <rFont val="Calibri"/>
        <family val="2"/>
        <scheme val="minor"/>
      </rPr>
      <t>EXPERIMENTAL</t>
    </r>
    <r>
      <rPr>
        <b/>
        <sz val="11"/>
        <color theme="1"/>
        <rFont val="Calibri"/>
        <family val="2"/>
        <scheme val="minor"/>
      </rPr>
      <t xml:space="preserve"> results min&amp;max values; absolute (mPa 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</si>
</sst>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70C0"/>
      </top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2" xfId="0" applyBorder="1"/>
    <xf numFmtId="0" fontId="0" fillId="0" borderId="3" xfId="0" applyBorder="1" applyAlignment="1"/>
    <xf numFmtId="0" fontId="1" fillId="0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0" fontId="0" fillId="0" borderId="18" xfId="0" applyBorder="1"/>
    <xf numFmtId="164" fontId="0" fillId="0" borderId="19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166" fontId="4" fillId="0" borderId="4" xfId="0" applyNumberFormat="1" applyFont="1" applyBorder="1"/>
    <xf numFmtId="0" fontId="4" fillId="0" borderId="4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22" xfId="0" applyBorder="1"/>
    <xf numFmtId="0" fontId="0" fillId="0" borderId="15" xfId="0" applyBorder="1" applyAlignment="1">
      <alignment horizontal="right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27" xfId="0" applyNumberFormat="1" applyBorder="1"/>
    <xf numFmtId="164" fontId="0" fillId="0" borderId="28" xfId="0" applyNumberFormat="1" applyBorder="1"/>
    <xf numFmtId="2" fontId="0" fillId="0" borderId="29" xfId="0" applyNumberFormat="1" applyBorder="1"/>
    <xf numFmtId="164" fontId="0" fillId="0" borderId="30" xfId="0" applyNumberFormat="1" applyBorder="1"/>
    <xf numFmtId="2" fontId="0" fillId="0" borderId="31" xfId="0" applyNumberFormat="1" applyBorder="1"/>
    <xf numFmtId="2" fontId="0" fillId="0" borderId="27" xfId="0" applyNumberFormat="1" applyFill="1" applyBorder="1"/>
    <xf numFmtId="2" fontId="0" fillId="0" borderId="29" xfId="0" applyNumberFormat="1" applyFill="1" applyBorder="1"/>
    <xf numFmtId="2" fontId="0" fillId="0" borderId="31" xfId="0" applyNumberFormat="1" applyFill="1" applyBorder="1"/>
    <xf numFmtId="0" fontId="0" fillId="0" borderId="23" xfId="0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3" xfId="0" applyNumberFormat="1" applyFill="1" applyBorder="1"/>
    <xf numFmtId="164" fontId="0" fillId="0" borderId="24" xfId="0" applyNumberFormat="1" applyFill="1" applyBorder="1"/>
    <xf numFmtId="164" fontId="0" fillId="0" borderId="25" xfId="0" applyNumberFormat="1" applyFill="1" applyBorder="1"/>
    <xf numFmtId="0" fontId="0" fillId="0" borderId="4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/>
    <xf numFmtId="0" fontId="1" fillId="0" borderId="29" xfId="0" applyFont="1" applyBorder="1" applyAlignment="1">
      <alignment horizontal="center"/>
    </xf>
    <xf numFmtId="0" fontId="1" fillId="0" borderId="28" xfId="0" applyFont="1" applyBorder="1"/>
    <xf numFmtId="0" fontId="1" fillId="0" borderId="0" xfId="0" applyFont="1" applyBorder="1"/>
    <xf numFmtId="0" fontId="0" fillId="0" borderId="29" xfId="0" applyBorder="1"/>
    <xf numFmtId="164" fontId="0" fillId="0" borderId="29" xfId="0" applyNumberFormat="1" applyBorder="1"/>
    <xf numFmtId="0" fontId="1" fillId="0" borderId="30" xfId="0" applyFont="1" applyBorder="1"/>
    <xf numFmtId="0" fontId="1" fillId="0" borderId="33" xfId="0" applyFont="1" applyBorder="1"/>
    <xf numFmtId="164" fontId="0" fillId="0" borderId="31" xfId="0" applyNumberFormat="1" applyBorder="1"/>
    <xf numFmtId="164" fontId="1" fillId="0" borderId="0" xfId="0" applyNumberFormat="1" applyFont="1"/>
    <xf numFmtId="0" fontId="1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32" xfId="0" applyFont="1" applyBorder="1"/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5" fillId="0" borderId="26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5" fillId="0" borderId="33" xfId="0" applyFont="1" applyBorder="1"/>
    <xf numFmtId="0" fontId="5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ammonium</a:t>
            </a:r>
            <a:r>
              <a:rPr lang="en-GB" sz="1200" b="1" baseline="0">
                <a:solidFill>
                  <a:sysClr val="windowText" lastClr="000000"/>
                </a:solidFill>
              </a:rPr>
              <a:t> acetate</a:t>
            </a:r>
            <a:endParaRPr lang="en-GB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240741664700512"/>
          <c:y val="8.3109133578237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21409723320403"/>
          <c:y val="7.9987354199200666E-2"/>
          <c:w val="0.80303354471966859"/>
          <c:h val="0.71439122005281819"/>
        </c:manualLayout>
      </c:layout>
      <c:scatterChart>
        <c:scatterStyle val="smoothMarker"/>
        <c:varyColors val="0"/>
        <c:ser>
          <c:idx val="1"/>
          <c:order val="0"/>
          <c:tx>
            <c:v>Simulation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viscosity!$R$27:$R$30</c:f>
                <c:numCache>
                  <c:formatCode>General</c:formatCode>
                  <c:ptCount val="4"/>
                  <c:pt idx="0">
                    <c:v>5.7578278832133289E-3</c:v>
                  </c:pt>
                  <c:pt idx="1">
                    <c:v>6.5714426744654109E-3</c:v>
                  </c:pt>
                  <c:pt idx="2">
                    <c:v>7.447200530925846E-3</c:v>
                  </c:pt>
                  <c:pt idx="3">
                    <c:v>5.190997210916537E-3</c:v>
                  </c:pt>
                </c:numCache>
              </c:numRef>
            </c:plus>
            <c:minus>
              <c:numRef>
                <c:f>viscosity!$Q$27:$Q$30</c:f>
                <c:numCache>
                  <c:formatCode>General</c:formatCode>
                  <c:ptCount val="4"/>
                  <c:pt idx="0">
                    <c:v>3.8941204944323848E-3</c:v>
                  </c:pt>
                  <c:pt idx="1">
                    <c:v>5.1905072072482294E-3</c:v>
                  </c:pt>
                  <c:pt idx="2">
                    <c:v>5.7586115694525652E-3</c:v>
                  </c:pt>
                  <c:pt idx="3">
                    <c:v>5.6490483483866427E-3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viscosity!$A$4:$A$7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viscosity!$B$4:$B$7</c:f>
              <c:numCache>
                <c:formatCode>0.0000</c:formatCode>
                <c:ptCount val="4"/>
                <c:pt idx="0" formatCode="General">
                  <c:v>1</c:v>
                </c:pt>
                <c:pt idx="1">
                  <c:v>1.0244940813116565</c:v>
                </c:pt>
                <c:pt idx="2">
                  <c:v>1.1431322277183271</c:v>
                </c:pt>
                <c:pt idx="3">
                  <c:v>1.325199487894984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22-4ADA-B465-0937F25E838B}"/>
            </c:ext>
          </c:extLst>
        </c:ser>
        <c:ser>
          <c:idx val="0"/>
          <c:order val="1"/>
          <c:tx>
            <c:v>Experimental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viscosity!$R$50:$R$53</c:f>
                <c:numCache>
                  <c:formatCode>General</c:formatCode>
                  <c:ptCount val="4"/>
                  <c:pt idx="0">
                    <c:v>1.2839732973688234E-2</c:v>
                  </c:pt>
                  <c:pt idx="1">
                    <c:v>1.0478482008396295E-2</c:v>
                  </c:pt>
                  <c:pt idx="2">
                    <c:v>5.6963821041520202E-3</c:v>
                  </c:pt>
                  <c:pt idx="3">
                    <c:v>4.6670607792971275E-3</c:v>
                  </c:pt>
                </c:numCache>
              </c:numRef>
            </c:plus>
            <c:minus>
              <c:numRef>
                <c:f>viscosity!$Q$50:$Q$53</c:f>
                <c:numCache>
                  <c:formatCode>General</c:formatCode>
                  <c:ptCount val="4"/>
                  <c:pt idx="0">
                    <c:v>1.388224907712432E-2</c:v>
                  </c:pt>
                  <c:pt idx="1">
                    <c:v>7.8123497744093662E-3</c:v>
                  </c:pt>
                  <c:pt idx="2">
                    <c:v>4.9639317567544694E-3</c:v>
                  </c:pt>
                  <c:pt idx="3">
                    <c:v>3.5918275601567462E-3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viscosity!$A$4:$A$7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viscosity!$C$4:$C$7</c:f>
              <c:numCache>
                <c:formatCode>0.0000</c:formatCode>
                <c:ptCount val="4"/>
                <c:pt idx="0" formatCode="General">
                  <c:v>1</c:v>
                </c:pt>
                <c:pt idx="1">
                  <c:v>1.0807046459318774</c:v>
                </c:pt>
                <c:pt idx="2">
                  <c:v>1.1717400209288202</c:v>
                </c:pt>
                <c:pt idx="3">
                  <c:v>1.2961301277350958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22-4ADA-B465-0937F25E8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369648"/>
        <c:axId val="1146366368"/>
      </c:scatterChart>
      <c:valAx>
        <c:axId val="11463696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>
                    <a:solidFill>
                      <a:sysClr val="windowText" lastClr="000000"/>
                    </a:solidFill>
                  </a:rPr>
                  <a:t>Molar</a:t>
                </a:r>
                <a:r>
                  <a:rPr lang="en-GB" sz="1000" b="1" baseline="0">
                    <a:solidFill>
                      <a:sysClr val="windowText" lastClr="000000"/>
                    </a:solidFill>
                  </a:rPr>
                  <a:t> concentration </a:t>
                </a:r>
                <a:r>
                  <a:rPr lang="en-GB" sz="1000" b="1" i="1" baseline="0">
                    <a:solidFill>
                      <a:sysClr val="windowText" lastClr="000000"/>
                    </a:solidFill>
                  </a:rPr>
                  <a:t>(M)</a:t>
                </a:r>
                <a:endParaRPr lang="en-GB" sz="1000" b="1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0397772198313588"/>
              <c:y val="0.90196800298877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66368"/>
        <c:crosses val="autoZero"/>
        <c:crossBetween val="midCat"/>
      </c:valAx>
      <c:valAx>
        <c:axId val="1146366368"/>
        <c:scaling>
          <c:orientation val="minMax"/>
          <c:max val="2.4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1" i="1" u="none" strike="noStrike" kern="1200" baseline="0">
                    <a:solidFill>
                      <a:sysClr val="windowText" lastClr="000000"/>
                    </a:solidFill>
                    <a:latin typeface="Candara" panose="020E0502030303020204" pitchFamily="34" charset="0"/>
                    <a:ea typeface="Cambria Math" panose="02040503050406030204" pitchFamily="18" charset="0"/>
                    <a:cs typeface="+mn-cs"/>
                  </a:defRPr>
                </a:pPr>
                <a:r>
                  <a:rPr lang="en-GB" sz="1300" b="1" i="1" u="none" strike="noStrike" baseline="0">
                    <a:solidFill>
                      <a:sysClr val="windowText" lastClr="000000"/>
                    </a:solidFill>
                    <a:effectLst/>
                    <a:latin typeface="Candara" panose="020E0502030303020204" pitchFamily="34" charset="0"/>
                    <a:ea typeface="Cambria Math" panose="02040503050406030204" pitchFamily="18" charset="0"/>
                  </a:rPr>
                  <a:t>ƞ/ƞ</a:t>
                </a:r>
                <a:r>
                  <a:rPr lang="en-GB" sz="1300" b="1" i="1" u="none" strike="noStrike" baseline="-25000">
                    <a:solidFill>
                      <a:sysClr val="windowText" lastClr="000000"/>
                    </a:solidFill>
                    <a:effectLst/>
                    <a:latin typeface="Candara" panose="020E0502030303020204" pitchFamily="34" charset="0"/>
                    <a:ea typeface="Cambria Math" panose="02040503050406030204" pitchFamily="18" charset="0"/>
                  </a:rPr>
                  <a:t>0</a:t>
                </a:r>
                <a:endParaRPr lang="en-GB" sz="1300" b="1" i="1">
                  <a:solidFill>
                    <a:sysClr val="windowText" lastClr="000000"/>
                  </a:solidFill>
                  <a:latin typeface="Candara" panose="020E0502030303020204" pitchFamily="34" charset="0"/>
                  <a:ea typeface="Cambria Math" panose="020405030504060302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34624938668937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1" i="1" u="none" strike="noStrike" kern="1200" baseline="0">
                  <a:solidFill>
                    <a:sysClr val="windowText" lastClr="000000"/>
                  </a:solidFill>
                  <a:latin typeface="Candara" panose="020E0502030303020204" pitchFamily="34" charset="0"/>
                  <a:ea typeface="Cambria Math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69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083472091732482"/>
          <c:y val="0.37466545101614657"/>
          <c:w val="0.31958349647487422"/>
          <c:h val="0.23036367200003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barium</a:t>
            </a:r>
            <a:r>
              <a:rPr lang="en-GB" sz="1200" b="1" baseline="0">
                <a:solidFill>
                  <a:sysClr val="windowText" lastClr="000000"/>
                </a:solidFill>
              </a:rPr>
              <a:t> acetate</a:t>
            </a:r>
            <a:endParaRPr lang="en-GB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125277110231939"/>
          <c:y val="8.3665351768571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4957544832802"/>
          <c:y val="7.7689255213673689E-2"/>
          <c:w val="0.80218832217785219"/>
          <c:h val="0.72391469145695819"/>
        </c:manualLayout>
      </c:layout>
      <c:scatterChart>
        <c:scatterStyle val="smoothMarker"/>
        <c:varyColors val="0"/>
        <c:ser>
          <c:idx val="1"/>
          <c:order val="0"/>
          <c:tx>
            <c:v>Simulation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viscosity!$T$27:$T$30</c:f>
                <c:numCache>
                  <c:formatCode>General</c:formatCode>
                  <c:ptCount val="4"/>
                  <c:pt idx="0">
                    <c:v>5.7578278832133289E-3</c:v>
                  </c:pt>
                  <c:pt idx="1">
                    <c:v>1.5032997777282286E-3</c:v>
                  </c:pt>
                  <c:pt idx="2">
                    <c:v>5.2092102658969353E-3</c:v>
                  </c:pt>
                  <c:pt idx="3">
                    <c:v>1.6600738684446892E-2</c:v>
                  </c:pt>
                </c:numCache>
              </c:numRef>
            </c:plus>
            <c:minus>
              <c:numRef>
                <c:f>viscosity!$S$27:$S$30</c:f>
                <c:numCache>
                  <c:formatCode>General</c:formatCode>
                  <c:ptCount val="4"/>
                  <c:pt idx="0">
                    <c:v>3.8941204944323848E-3</c:v>
                  </c:pt>
                  <c:pt idx="1">
                    <c:v>2.9935158267586637E-3</c:v>
                  </c:pt>
                  <c:pt idx="2">
                    <c:v>4.3833973112350488E-3</c:v>
                  </c:pt>
                  <c:pt idx="3">
                    <c:v>1.2442335695732609E-2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viscosity!$D$4:$D$7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viscosity!$E$4:$E$7</c:f>
              <c:numCache>
                <c:formatCode>0.0000</c:formatCode>
                <c:ptCount val="4"/>
                <c:pt idx="0" formatCode="General">
                  <c:v>1</c:v>
                </c:pt>
                <c:pt idx="1">
                  <c:v>1.0829106417375123</c:v>
                </c:pt>
                <c:pt idx="2">
                  <c:v>1.5213120422454696</c:v>
                </c:pt>
                <c:pt idx="3">
                  <c:v>2.1976566060402778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D2-476B-8A08-CA14FC38B865}"/>
            </c:ext>
          </c:extLst>
        </c:ser>
        <c:ser>
          <c:idx val="0"/>
          <c:order val="1"/>
          <c:tx>
            <c:v>Experimental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viscosity!$T$50:$T$53</c:f>
                <c:numCache>
                  <c:formatCode>General</c:formatCode>
                  <c:ptCount val="4"/>
                  <c:pt idx="0">
                    <c:v>1.2839732973688234E-2</c:v>
                  </c:pt>
                  <c:pt idx="1">
                    <c:v>4.4351019574611072E-3</c:v>
                  </c:pt>
                  <c:pt idx="2">
                    <c:v>7.6124255228826598E-4</c:v>
                  </c:pt>
                  <c:pt idx="3">
                    <c:v>5.9061631465451292E-3</c:v>
                  </c:pt>
                </c:numCache>
              </c:numRef>
            </c:plus>
            <c:minus>
              <c:numRef>
                <c:f>viscosity!$S$50:$S$53</c:f>
                <c:numCache>
                  <c:formatCode>General</c:formatCode>
                  <c:ptCount val="4"/>
                  <c:pt idx="0">
                    <c:v>1.388224907712432E-2</c:v>
                  </c:pt>
                  <c:pt idx="1">
                    <c:v>4.1301899137724529E-3</c:v>
                  </c:pt>
                  <c:pt idx="2">
                    <c:v>1.526570485000045E-3</c:v>
                  </c:pt>
                  <c:pt idx="3">
                    <c:v>3.6100496537931903E-3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viscosity!$D$4:$D$7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viscosity!$F$4:$F$7</c:f>
              <c:numCache>
                <c:formatCode>0.0000</c:formatCode>
                <c:ptCount val="4"/>
                <c:pt idx="0" formatCode="General">
                  <c:v>1</c:v>
                </c:pt>
                <c:pt idx="1">
                  <c:v>1.1268983666195129</c:v>
                </c:pt>
                <c:pt idx="2">
                  <c:v>1.4883307406078861</c:v>
                </c:pt>
                <c:pt idx="3">
                  <c:v>2.1102915205139774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D2-476B-8A08-CA14FC38B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113384"/>
        <c:axId val="1000113712"/>
      </c:scatterChart>
      <c:valAx>
        <c:axId val="10001133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u="none" strike="noStrike" baseline="0">
                    <a:solidFill>
                      <a:sysClr val="windowText" lastClr="000000"/>
                    </a:solidFill>
                    <a:effectLst/>
                  </a:rPr>
                  <a:t>Molar concentration </a:t>
                </a:r>
                <a:r>
                  <a:rPr lang="en-GB" sz="1000" b="1" i="1" u="none" strike="noStrike" baseline="0">
                    <a:solidFill>
                      <a:sysClr val="windowText" lastClr="000000"/>
                    </a:solidFill>
                    <a:effectLst/>
                  </a:rPr>
                  <a:t>(M)</a:t>
                </a:r>
                <a:endParaRPr lang="en-GB" sz="10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113712"/>
        <c:crosses val="autoZero"/>
        <c:crossBetween val="midCat"/>
      </c:valAx>
      <c:valAx>
        <c:axId val="100011371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 b="1" i="1" baseline="0">
                    <a:solidFill>
                      <a:sysClr val="windowText" lastClr="000000"/>
                    </a:solidFill>
                    <a:effectLst/>
                  </a:rPr>
                  <a:t>ƞ/ƞ</a:t>
                </a:r>
                <a:r>
                  <a:rPr lang="en-GB" sz="1300" b="1" i="1" baseline="-25000">
                    <a:solidFill>
                      <a:sysClr val="windowText" lastClr="000000"/>
                    </a:solidFill>
                    <a:effectLst/>
                  </a:rPr>
                  <a:t>0</a:t>
                </a:r>
                <a:endParaRPr lang="en-GB" sz="13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113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92336243353143"/>
          <c:y val="0.51867436061648853"/>
          <c:w val="0.31806531469229893"/>
          <c:h val="0.1837663807394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barium</a:t>
            </a:r>
            <a:r>
              <a:rPr lang="en-GB" sz="1200" b="1" baseline="0">
                <a:solidFill>
                  <a:sysClr val="windowText" lastClr="000000"/>
                </a:solidFill>
              </a:rPr>
              <a:t> nitrate</a:t>
            </a:r>
            <a:endParaRPr lang="en-GB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530589365287712"/>
          <c:y val="8.3267978141525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14038423783"/>
          <c:y val="8.2397967149057394E-2"/>
          <c:w val="0.79331763277672662"/>
          <c:h val="0.72217647641672211"/>
        </c:manualLayout>
      </c:layout>
      <c:scatterChart>
        <c:scatterStyle val="smoothMarker"/>
        <c:varyColors val="0"/>
        <c:ser>
          <c:idx val="1"/>
          <c:order val="0"/>
          <c:tx>
            <c:v>Simulation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viscosity!$Y$27:$Y$30</c:f>
                <c:numCache>
                  <c:formatCode>General</c:formatCode>
                  <c:ptCount val="4"/>
                  <c:pt idx="0">
                    <c:v>5.7578278832133289E-3</c:v>
                  </c:pt>
                  <c:pt idx="1">
                    <c:v>2.5450693116402245E-3</c:v>
                  </c:pt>
                  <c:pt idx="2">
                    <c:v>2.983885266098607E-3</c:v>
                  </c:pt>
                  <c:pt idx="3">
                    <c:v>6.0205151610479568E-3</c:v>
                  </c:pt>
                </c:numCache>
              </c:numRef>
            </c:plus>
            <c:minus>
              <c:numRef>
                <c:f>viscosity!$X$27:$X$30</c:f>
                <c:numCache>
                  <c:formatCode>General</c:formatCode>
                  <c:ptCount val="4"/>
                  <c:pt idx="0">
                    <c:v>3.8941204944323848E-3</c:v>
                  </c:pt>
                  <c:pt idx="1">
                    <c:v>4.9883250150026814E-3</c:v>
                  </c:pt>
                  <c:pt idx="2">
                    <c:v>2.2055243978267303E-3</c:v>
                  </c:pt>
                  <c:pt idx="3">
                    <c:v>7.8141339785147146E-3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viscosity!$G$4:$G$7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</c:numCache>
            </c:numRef>
          </c:xVal>
          <c:yVal>
            <c:numRef>
              <c:f>viscosity!$H$4:$H$7</c:f>
              <c:numCache>
                <c:formatCode>0.0000</c:formatCode>
                <c:ptCount val="4"/>
                <c:pt idx="0" formatCode="General">
                  <c:v>1</c:v>
                </c:pt>
                <c:pt idx="1">
                  <c:v>1.0491238228084416</c:v>
                </c:pt>
                <c:pt idx="2">
                  <c:v>1.103439302000311</c:v>
                </c:pt>
                <c:pt idx="3">
                  <c:v>1.1978849305079076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A0-498F-8DCD-C84F0810591F}"/>
            </c:ext>
          </c:extLst>
        </c:ser>
        <c:ser>
          <c:idx val="0"/>
          <c:order val="1"/>
          <c:tx>
            <c:v>Experimental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viscosity!$Y$50:$Y$53</c:f>
                <c:numCache>
                  <c:formatCode>General</c:formatCode>
                  <c:ptCount val="4"/>
                  <c:pt idx="0">
                    <c:v>1.2839732973688234E-2</c:v>
                  </c:pt>
                  <c:pt idx="1">
                    <c:v>4.6272445319925914E-3</c:v>
                  </c:pt>
                  <c:pt idx="2">
                    <c:v>1.7455728146348992E-2</c:v>
                  </c:pt>
                  <c:pt idx="3">
                    <c:v>9.1039784613908825E-3</c:v>
                  </c:pt>
                </c:numCache>
              </c:numRef>
            </c:plus>
            <c:minus>
              <c:numRef>
                <c:f>viscosity!$X$50:$X$53</c:f>
                <c:numCache>
                  <c:formatCode>General</c:formatCode>
                  <c:ptCount val="4"/>
                  <c:pt idx="0">
                    <c:v>1.388224907712432E-2</c:v>
                  </c:pt>
                  <c:pt idx="1">
                    <c:v>3.9034188766016165E-3</c:v>
                  </c:pt>
                  <c:pt idx="2">
                    <c:v>1.5710751926950817E-2</c:v>
                  </c:pt>
                  <c:pt idx="3">
                    <c:v>4.7065527900596038E-3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viscosity!$G$4:$G$7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</c:numCache>
            </c:numRef>
          </c:xVal>
          <c:yVal>
            <c:numRef>
              <c:f>viscosity!$I$4:$I$7</c:f>
              <c:numCache>
                <c:formatCode>0.0000</c:formatCode>
                <c:ptCount val="4"/>
                <c:pt idx="0" formatCode="General">
                  <c:v>1</c:v>
                </c:pt>
                <c:pt idx="1">
                  <c:v>1.0703305032425574</c:v>
                </c:pt>
                <c:pt idx="2">
                  <c:v>1.0935788468985947</c:v>
                </c:pt>
                <c:pt idx="3">
                  <c:v>1.1182715346526908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A0-498F-8DCD-C84F08105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392936"/>
        <c:axId val="1146393264"/>
      </c:scatterChart>
      <c:valAx>
        <c:axId val="1146392936"/>
        <c:scaling>
          <c:orientation val="minMax"/>
          <c:max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solidFill>
                      <a:sysClr val="windowText" lastClr="000000"/>
                    </a:solidFill>
                    <a:effectLst/>
                  </a:rPr>
                  <a:t>Molar concentration </a:t>
                </a:r>
                <a:r>
                  <a:rPr lang="en-GB" sz="1000" b="1" i="1" baseline="0">
                    <a:solidFill>
                      <a:sysClr val="windowText" lastClr="000000"/>
                    </a:solidFill>
                    <a:effectLst/>
                  </a:rPr>
                  <a:t>(M)</a:t>
                </a:r>
                <a:endParaRPr lang="en-GB" sz="10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93264"/>
        <c:crosses val="autoZero"/>
        <c:crossBetween val="midCat"/>
        <c:majorUnit val="0.1"/>
      </c:valAx>
      <c:valAx>
        <c:axId val="1146393264"/>
        <c:scaling>
          <c:orientation val="minMax"/>
          <c:max val="2.4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 b="1" i="1" baseline="0">
                    <a:solidFill>
                      <a:sysClr val="windowText" lastClr="000000"/>
                    </a:solidFill>
                    <a:effectLst/>
                  </a:rPr>
                  <a:t>ƞ/ƞ</a:t>
                </a:r>
                <a:r>
                  <a:rPr lang="en-GB" sz="1300" b="1" i="1" baseline="-25000">
                    <a:solidFill>
                      <a:sysClr val="windowText" lastClr="000000"/>
                    </a:solidFill>
                    <a:effectLst/>
                  </a:rPr>
                  <a:t>0</a:t>
                </a:r>
                <a:endParaRPr lang="en-GB" sz="13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392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947851804349462"/>
          <c:y val="0.40882725971038714"/>
          <c:w val="0.32399415987304669"/>
          <c:h val="0.21773253062088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sodium</a:t>
            </a:r>
            <a:r>
              <a:rPr lang="en-GB" sz="1200" b="1" baseline="0">
                <a:solidFill>
                  <a:sysClr val="windowText" lastClr="000000"/>
                </a:solidFill>
              </a:rPr>
              <a:t> chloride</a:t>
            </a:r>
            <a:endParaRPr lang="en-GB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8333423093802748"/>
          <c:y val="7.66090540440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67288382054167"/>
          <c:y val="7.8564601276417553E-2"/>
          <c:w val="0.80377893486025442"/>
          <c:h val="0.72927173703901116"/>
        </c:manualLayout>
      </c:layout>
      <c:scatterChart>
        <c:scatterStyle val="smoothMarker"/>
        <c:varyColors val="0"/>
        <c:ser>
          <c:idx val="1"/>
          <c:order val="0"/>
          <c:tx>
            <c:v>Simulation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viscosity!$V$27:$V$30</c:f>
                <c:numCache>
                  <c:formatCode>General</c:formatCode>
                  <c:ptCount val="4"/>
                  <c:pt idx="0">
                    <c:v>5.7578278832133289E-3</c:v>
                  </c:pt>
                  <c:pt idx="1">
                    <c:v>3.5292049021067307E-3</c:v>
                  </c:pt>
                  <c:pt idx="2">
                    <c:v>5.3493549065382062E-3</c:v>
                  </c:pt>
                  <c:pt idx="3">
                    <c:v>2.6786167377825798E-3</c:v>
                  </c:pt>
                </c:numCache>
              </c:numRef>
            </c:plus>
            <c:minus>
              <c:numRef>
                <c:f>viscosity!$U$27:$U$30</c:f>
                <c:numCache>
                  <c:formatCode>General</c:formatCode>
                  <c:ptCount val="4"/>
                  <c:pt idx="0">
                    <c:v>3.8941204944323848E-3</c:v>
                  </c:pt>
                  <c:pt idx="1">
                    <c:v>2.6819922620124892E-3</c:v>
                  </c:pt>
                  <c:pt idx="2">
                    <c:v>2.7993835072757101E-3</c:v>
                  </c:pt>
                  <c:pt idx="3">
                    <c:v>4.4019306755902488E-3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viscosity!$J$4:$J$7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viscosity!$K$4:$K$7</c:f>
              <c:numCache>
                <c:formatCode>0.0000</c:formatCode>
                <c:ptCount val="4"/>
                <c:pt idx="0" formatCode="General">
                  <c:v>1</c:v>
                </c:pt>
                <c:pt idx="1">
                  <c:v>1.020274709184106</c:v>
                </c:pt>
                <c:pt idx="2">
                  <c:v>1.1225990906145886</c:v>
                </c:pt>
                <c:pt idx="3">
                  <c:v>1.257687320536643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FB-4345-8333-8326D519A823}"/>
            </c:ext>
          </c:extLst>
        </c:ser>
        <c:ser>
          <c:idx val="0"/>
          <c:order val="1"/>
          <c:tx>
            <c:v>Experimental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viscosity!$V$50:$V$53</c:f>
                <c:numCache>
                  <c:formatCode>General</c:formatCode>
                  <c:ptCount val="4"/>
                  <c:pt idx="0">
                    <c:v>1.2839732973688234E-2</c:v>
                  </c:pt>
                  <c:pt idx="1">
                    <c:v>6.3258549259437302E-4</c:v>
                  </c:pt>
                  <c:pt idx="2">
                    <c:v>4.7160204970733144E-3</c:v>
                  </c:pt>
                  <c:pt idx="3">
                    <c:v>2.851362085452358E-2</c:v>
                  </c:pt>
                </c:numCache>
              </c:numRef>
            </c:plus>
            <c:minus>
              <c:numRef>
                <c:f>viscosity!$U$50:$U$53</c:f>
                <c:numCache>
                  <c:formatCode>General</c:formatCode>
                  <c:ptCount val="4"/>
                  <c:pt idx="0">
                    <c:v>1.388224907712432E-2</c:v>
                  </c:pt>
                  <c:pt idx="1">
                    <c:v>5.8018886747768228E-4</c:v>
                  </c:pt>
                  <c:pt idx="2">
                    <c:v>2.4160810131312882E-3</c:v>
                  </c:pt>
                  <c:pt idx="3">
                    <c:v>1.4475670092818582E-2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viscosity!$J$4:$J$7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viscosity!$L$4:$L$7</c:f>
              <c:numCache>
                <c:formatCode>0.0000</c:formatCode>
                <c:ptCount val="4"/>
                <c:pt idx="0" formatCode="General">
                  <c:v>1</c:v>
                </c:pt>
                <c:pt idx="1">
                  <c:v>1.0599597974605774</c:v>
                </c:pt>
                <c:pt idx="2">
                  <c:v>1.0946933127392644</c:v>
                </c:pt>
                <c:pt idx="3">
                  <c:v>1.1616919305056983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FB-4345-8333-8326D519A823}"/>
            </c:ext>
          </c:extLst>
        </c:ser>
        <c:ser>
          <c:idx val="2"/>
          <c:order val="2"/>
          <c:tx>
            <c:v>Ozbek1977 @25ºC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viscosity!$J$4:$J$7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viscosity!$N$4:$N$7</c:f>
              <c:numCache>
                <c:formatCode>0.0000</c:formatCode>
                <c:ptCount val="4"/>
                <c:pt idx="0" formatCode="General">
                  <c:v>1</c:v>
                </c:pt>
                <c:pt idx="1">
                  <c:v>1.0104494382022471</c:v>
                </c:pt>
                <c:pt idx="2">
                  <c:v>1.0465168539325842</c:v>
                </c:pt>
                <c:pt idx="3">
                  <c:v>1.0965168539325842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FB-4345-8333-8326D519A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128800"/>
        <c:axId val="1000131096"/>
      </c:scatterChart>
      <c:valAx>
        <c:axId val="1000128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u="none" strike="noStrike" baseline="0">
                    <a:solidFill>
                      <a:sysClr val="windowText" lastClr="000000"/>
                    </a:solidFill>
                    <a:effectLst/>
                  </a:rPr>
                  <a:t>Molar concentration </a:t>
                </a:r>
                <a:r>
                  <a:rPr lang="en-GB" sz="1000" b="1" i="1" u="none" strike="noStrike" baseline="0">
                    <a:solidFill>
                      <a:sysClr val="windowText" lastClr="000000"/>
                    </a:solidFill>
                    <a:effectLst/>
                  </a:rPr>
                  <a:t>(M)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131096"/>
        <c:crosses val="autoZero"/>
        <c:crossBetween val="midCat"/>
        <c:majorUnit val="0.2"/>
      </c:valAx>
      <c:valAx>
        <c:axId val="1000131096"/>
        <c:scaling>
          <c:orientation val="minMax"/>
          <c:max val="2.4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 b="1" i="1" baseline="0">
                    <a:solidFill>
                      <a:sysClr val="windowText" lastClr="000000"/>
                    </a:solidFill>
                    <a:effectLst/>
                  </a:rPr>
                  <a:t>ƞ/ƞ</a:t>
                </a:r>
                <a:r>
                  <a:rPr lang="en-GB" sz="1300" b="1" i="1" baseline="-25000">
                    <a:solidFill>
                      <a:sysClr val="windowText" lastClr="000000"/>
                    </a:solidFill>
                    <a:effectLst/>
                  </a:rPr>
                  <a:t>0</a:t>
                </a:r>
                <a:endParaRPr lang="en-GB" sz="13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12880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595371389053443"/>
          <c:y val="0.2948338701453494"/>
          <c:w val="0.46591400947104566"/>
          <c:h val="0.3167372097553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364067</xdr:colOff>
      <xdr:row>9</xdr:row>
      <xdr:rowOff>101600</xdr:rowOff>
    </xdr:from>
    <xdr:to>
      <xdr:col>6</xdr:col>
      <xdr:colOff>254000</xdr:colOff>
      <xdr:row>21</xdr:row>
      <xdr:rowOff>8463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9</xdr:row>
      <xdr:rowOff>76199</xdr:rowOff>
    </xdr:from>
    <xdr:to>
      <xdr:col>11</xdr:col>
      <xdr:colOff>8467</xdr:colOff>
      <xdr:row>20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313267</xdr:colOff>
      <xdr:row>21</xdr:row>
      <xdr:rowOff>91061</xdr:rowOff>
    </xdr:from>
    <xdr:to>
      <xdr:col>6</xdr:col>
      <xdr:colOff>296333</xdr:colOff>
      <xdr:row>32</xdr:row>
      <xdr:rowOff>21426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591456</xdr:colOff>
      <xdr:row>21</xdr:row>
      <xdr:rowOff>77927</xdr:rowOff>
    </xdr:from>
    <xdr:to>
      <xdr:col>10</xdr:col>
      <xdr:colOff>595689</xdr:colOff>
      <xdr:row>32</xdr:row>
      <xdr:rowOff>15723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4"/>
  <sheetViews>
    <sheetView topLeftCell="A22" zoomScale="70" zoomScaleNormal="70" workbookViewId="0">
      <selection activeCell="M32" sqref="M32"/>
    </sheetView>
  </sheetViews>
  <sheetFormatPr defaultRowHeight="14.4" x14ac:dyDescent="0.3"/>
  <cols>
    <col min="5" max="5" width="8.109375" customWidth="1"/>
    <col min="6" max="6" width="10.44140625" customWidth="1"/>
    <col min="7" max="7" width="10.6640625" customWidth="1"/>
    <col min="8" max="8" width="12.77734375" customWidth="1"/>
    <col min="9" max="9" width="23.33203125" customWidth="1"/>
    <col min="11" max="11" width="11.33203125" customWidth="1"/>
    <col min="12" max="12" width="10.77734375" customWidth="1"/>
    <col min="13" max="13" width="13.109375" customWidth="1"/>
    <col min="14" max="14" width="27" customWidth="1"/>
    <col min="17" max="17" width="15" customWidth="1"/>
    <col min="18" max="18" width="14.21875" customWidth="1"/>
    <col min="19" max="19" width="14.6640625" customWidth="1"/>
    <col min="20" max="20" width="13.44140625" customWidth="1"/>
    <col min="21" max="21" width="12.77734375" customWidth="1"/>
    <col min="22" max="22" width="13" customWidth="1"/>
    <col min="23" max="23" width="10.5546875" customWidth="1"/>
    <col min="24" max="24" width="15.6640625" customWidth="1"/>
    <col min="25" max="25" width="15" customWidth="1"/>
    <col min="28" max="28" width="9.5546875" customWidth="1"/>
    <col min="29" max="29" width="11.88671875" customWidth="1"/>
  </cols>
  <sheetData>
    <row r="1" spans="1:29" ht="15" thickBot="1" x14ac:dyDescent="0.35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P1" s="37" t="s">
        <v>49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9"/>
      <c r="AB1" s="15"/>
      <c r="AC1" s="15"/>
    </row>
    <row r="2" spans="1:29" x14ac:dyDescent="0.3">
      <c r="A2" s="23" t="s">
        <v>0</v>
      </c>
      <c r="B2" s="24"/>
      <c r="C2" s="24"/>
      <c r="D2" s="23" t="s">
        <v>1</v>
      </c>
      <c r="E2" s="24"/>
      <c r="F2" s="36"/>
      <c r="G2" s="23" t="s">
        <v>2</v>
      </c>
      <c r="H2" s="24"/>
      <c r="I2" s="36"/>
      <c r="J2" s="23" t="s">
        <v>3</v>
      </c>
      <c r="K2" s="24"/>
      <c r="L2" s="36"/>
      <c r="M2" s="25" t="s">
        <v>17</v>
      </c>
      <c r="N2" s="26"/>
      <c r="P2" s="23" t="s">
        <v>0</v>
      </c>
      <c r="Q2" s="24"/>
      <c r="R2" s="36"/>
      <c r="S2" s="23" t="s">
        <v>1</v>
      </c>
      <c r="T2" s="24"/>
      <c r="U2" s="36"/>
      <c r="V2" s="23" t="s">
        <v>2</v>
      </c>
      <c r="W2" s="24"/>
      <c r="X2" s="36"/>
      <c r="Y2" s="23" t="s">
        <v>3</v>
      </c>
      <c r="Z2" s="24"/>
      <c r="AA2" s="36"/>
      <c r="AB2" s="5"/>
      <c r="AC2" s="14"/>
    </row>
    <row r="3" spans="1:29" x14ac:dyDescent="0.3">
      <c r="A3" s="27" t="s">
        <v>4</v>
      </c>
      <c r="B3" s="9" t="s">
        <v>5</v>
      </c>
      <c r="C3" s="9" t="s">
        <v>6</v>
      </c>
      <c r="D3" s="27" t="s">
        <v>4</v>
      </c>
      <c r="E3" s="9" t="s">
        <v>5</v>
      </c>
      <c r="F3" s="29" t="s">
        <v>6</v>
      </c>
      <c r="G3" s="27" t="s">
        <v>4</v>
      </c>
      <c r="H3" s="9" t="s">
        <v>5</v>
      </c>
      <c r="I3" s="29" t="s">
        <v>6</v>
      </c>
      <c r="J3" s="27" t="s">
        <v>4</v>
      </c>
      <c r="K3" s="9" t="s">
        <v>5</v>
      </c>
      <c r="L3" s="29" t="s">
        <v>6</v>
      </c>
      <c r="M3" s="1" t="s">
        <v>18</v>
      </c>
      <c r="N3" s="28" t="s">
        <v>16</v>
      </c>
      <c r="P3" s="68" t="s">
        <v>4</v>
      </c>
      <c r="Q3" s="9" t="s">
        <v>5</v>
      </c>
      <c r="R3" s="29" t="s">
        <v>6</v>
      </c>
      <c r="S3" s="27" t="s">
        <v>4</v>
      </c>
      <c r="T3" s="9" t="s">
        <v>5</v>
      </c>
      <c r="U3" s="29" t="s">
        <v>6</v>
      </c>
      <c r="V3" s="27" t="s">
        <v>4</v>
      </c>
      <c r="W3" s="9" t="s">
        <v>5</v>
      </c>
      <c r="X3" s="29" t="s">
        <v>6</v>
      </c>
      <c r="Y3" s="27" t="s">
        <v>4</v>
      </c>
      <c r="Z3" s="9" t="s">
        <v>5</v>
      </c>
      <c r="AA3" s="29" t="s">
        <v>6</v>
      </c>
      <c r="AB3" s="35"/>
      <c r="AC3" s="9"/>
    </row>
    <row r="4" spans="1:29" x14ac:dyDescent="0.3">
      <c r="A4" s="27">
        <v>0</v>
      </c>
      <c r="B4" s="9">
        <v>1</v>
      </c>
      <c r="C4" s="9">
        <v>1</v>
      </c>
      <c r="D4" s="27">
        <v>0</v>
      </c>
      <c r="E4" s="9">
        <v>1</v>
      </c>
      <c r="F4" s="29">
        <v>1</v>
      </c>
      <c r="G4" s="27">
        <v>0</v>
      </c>
      <c r="H4" s="9">
        <v>1</v>
      </c>
      <c r="I4" s="29">
        <v>1</v>
      </c>
      <c r="J4" s="27">
        <v>0</v>
      </c>
      <c r="K4" s="9">
        <v>1</v>
      </c>
      <c r="L4" s="29">
        <v>1</v>
      </c>
      <c r="M4" s="9">
        <v>0.89</v>
      </c>
      <c r="N4" s="29">
        <f>M4/M4</f>
        <v>1</v>
      </c>
      <c r="P4" s="103">
        <v>0</v>
      </c>
      <c r="Q4" s="12">
        <v>0.68818513964228212</v>
      </c>
      <c r="R4" s="30">
        <v>0.85671336252354058</v>
      </c>
      <c r="S4" s="27">
        <v>0</v>
      </c>
      <c r="T4" s="12">
        <v>0.68818513964228212</v>
      </c>
      <c r="U4" s="30">
        <v>0.85671336252354058</v>
      </c>
      <c r="V4" s="27">
        <v>0</v>
      </c>
      <c r="W4" s="12">
        <v>0.68818513964228212</v>
      </c>
      <c r="X4" s="30">
        <v>0.85671336252354058</v>
      </c>
      <c r="Y4" s="27">
        <v>0</v>
      </c>
      <c r="Z4" s="12">
        <v>0.68818513964228212</v>
      </c>
      <c r="AA4" s="30">
        <v>0.85671336252354058</v>
      </c>
      <c r="AB4" s="13"/>
      <c r="AC4" s="13"/>
    </row>
    <row r="5" spans="1:29" x14ac:dyDescent="0.3">
      <c r="A5" s="27">
        <v>0.1</v>
      </c>
      <c r="B5" s="12">
        <f>Q5/$Q$4</f>
        <v>1.0244940813116565</v>
      </c>
      <c r="C5" s="12">
        <f>R5/$R$4</f>
        <v>1.0807046459318774</v>
      </c>
      <c r="D5" s="27">
        <v>0.1</v>
      </c>
      <c r="E5" s="12">
        <f>T5/$T$4</f>
        <v>1.0829106417375123</v>
      </c>
      <c r="F5" s="30">
        <f>U5/$R$4</f>
        <v>1.1268983666195129</v>
      </c>
      <c r="G5" s="27">
        <v>0.1</v>
      </c>
      <c r="H5" s="12">
        <f>W5/$W$4</f>
        <v>1.0491238228084416</v>
      </c>
      <c r="I5" s="30">
        <f>X5/$R$4</f>
        <v>1.0703305032425574</v>
      </c>
      <c r="J5" s="27">
        <v>0.1</v>
      </c>
      <c r="K5" s="12">
        <f>Z5/$Z$4</f>
        <v>1.020274709184106</v>
      </c>
      <c r="L5" s="30">
        <f>AA5/$R$4</f>
        <v>1.0599597974605774</v>
      </c>
      <c r="M5" s="9">
        <v>0.89929999999999999</v>
      </c>
      <c r="N5" s="30">
        <f>M5/M4</f>
        <v>1.0104494382022471</v>
      </c>
      <c r="P5" s="103">
        <v>0.1</v>
      </c>
      <c r="Q5" s="12">
        <v>0.7050416024101539</v>
      </c>
      <c r="R5" s="30">
        <v>0.92585411111111104</v>
      </c>
      <c r="S5" s="27">
        <v>0.1</v>
      </c>
      <c r="T5" s="12">
        <v>0.7452430112042433</v>
      </c>
      <c r="U5" s="30">
        <v>0.96542888888888856</v>
      </c>
      <c r="V5" s="27">
        <v>0.1</v>
      </c>
      <c r="W5" s="12">
        <v>0.72199142450147225</v>
      </c>
      <c r="X5" s="30">
        <v>0.91696644444444464</v>
      </c>
      <c r="Y5" s="27">
        <v>0.1</v>
      </c>
      <c r="Z5" s="12">
        <v>0.70213789321335274</v>
      </c>
      <c r="AA5" s="30">
        <v>0.90808172222222228</v>
      </c>
    </row>
    <row r="6" spans="1:29" x14ac:dyDescent="0.3">
      <c r="A6" s="27">
        <v>0.5</v>
      </c>
      <c r="B6" s="12">
        <f t="shared" ref="B6:B7" si="0">Q6/$Q$4</f>
        <v>1.1431322277183271</v>
      </c>
      <c r="C6" s="12">
        <f t="shared" ref="C6:C7" si="1">R6/$R$4</f>
        <v>1.1717400209288202</v>
      </c>
      <c r="D6" s="27">
        <v>0.5</v>
      </c>
      <c r="E6" s="12">
        <f t="shared" ref="E6:E7" si="2">T6/$T$4</f>
        <v>1.5213120422454696</v>
      </c>
      <c r="F6" s="30">
        <f t="shared" ref="F6:F7" si="3">U6/$R$4</f>
        <v>1.4883307406078861</v>
      </c>
      <c r="G6" s="27">
        <v>0.2</v>
      </c>
      <c r="H6" s="12">
        <f t="shared" ref="H6:H7" si="4">W6/$W$4</f>
        <v>1.103439302000311</v>
      </c>
      <c r="I6" s="30">
        <f t="shared" ref="I6:I7" si="5">X6/$R$4</f>
        <v>1.0935788468985947</v>
      </c>
      <c r="J6" s="27">
        <v>0.5</v>
      </c>
      <c r="K6" s="12">
        <f t="shared" ref="K6:K7" si="6">Z6/$Z$4</f>
        <v>1.1225990906145886</v>
      </c>
      <c r="L6" s="30">
        <f t="shared" ref="L6:L7" si="7">AA6/$R$4</f>
        <v>1.0946933127392644</v>
      </c>
      <c r="M6" s="9">
        <v>0.93140000000000001</v>
      </c>
      <c r="N6" s="30">
        <f>M6/M4</f>
        <v>1.0465168539325842</v>
      </c>
      <c r="P6" s="103">
        <v>0.5</v>
      </c>
      <c r="Q6" s="12">
        <v>0.78668661176193</v>
      </c>
      <c r="R6" s="30">
        <v>1.0038453333333335</v>
      </c>
      <c r="S6" s="27">
        <v>0.5</v>
      </c>
      <c r="T6" s="12">
        <v>1.0469443402321839</v>
      </c>
      <c r="U6" s="30">
        <v>1.2750728333333334</v>
      </c>
      <c r="V6" s="27">
        <v>0.2</v>
      </c>
      <c r="W6" s="12">
        <v>0.75937053013386635</v>
      </c>
      <c r="X6" s="30">
        <v>0.93688361111111129</v>
      </c>
      <c r="Y6" s="27">
        <v>0.5</v>
      </c>
      <c r="Z6" s="12">
        <v>0.7725560119368996</v>
      </c>
      <c r="AA6" s="30">
        <v>0.93783838888888893</v>
      </c>
    </row>
    <row r="7" spans="1:29" ht="15" thickBot="1" x14ac:dyDescent="0.35">
      <c r="A7" s="31">
        <v>1</v>
      </c>
      <c r="B7" s="32">
        <f t="shared" si="0"/>
        <v>1.325199487894984</v>
      </c>
      <c r="C7" s="32">
        <f t="shared" si="1"/>
        <v>1.2961301277350958</v>
      </c>
      <c r="D7" s="31">
        <v>1</v>
      </c>
      <c r="E7" s="32">
        <f t="shared" si="2"/>
        <v>2.1976566060402778</v>
      </c>
      <c r="F7" s="34">
        <f t="shared" si="3"/>
        <v>2.1102915205139774</v>
      </c>
      <c r="G7" s="31">
        <v>0.3</v>
      </c>
      <c r="H7" s="32">
        <f t="shared" si="4"/>
        <v>1.1978849305079076</v>
      </c>
      <c r="I7" s="34">
        <f t="shared" si="5"/>
        <v>1.1182715346526908</v>
      </c>
      <c r="J7" s="31">
        <v>1</v>
      </c>
      <c r="K7" s="32">
        <f t="shared" si="6"/>
        <v>1.257687320536643</v>
      </c>
      <c r="L7" s="34">
        <f t="shared" si="7"/>
        <v>1.1616919305056983</v>
      </c>
      <c r="M7" s="33">
        <v>0.97589999999999999</v>
      </c>
      <c r="N7" s="34">
        <f>M7/M4</f>
        <v>1.0965168539325842</v>
      </c>
      <c r="P7" s="104">
        <v>1</v>
      </c>
      <c r="Q7" s="32">
        <v>0.91198259463089026</v>
      </c>
      <c r="R7" s="34">
        <v>1.1104120000000002</v>
      </c>
      <c r="S7" s="31">
        <v>1</v>
      </c>
      <c r="T7" s="32">
        <v>1.5123946183136123</v>
      </c>
      <c r="U7" s="34">
        <v>1.8079149444444447</v>
      </c>
      <c r="V7" s="31">
        <v>0.3</v>
      </c>
      <c r="W7" s="32">
        <v>0.82436660817696972</v>
      </c>
      <c r="X7" s="34">
        <v>0.95803816666666686</v>
      </c>
      <c r="Y7" s="31">
        <v>1</v>
      </c>
      <c r="Z7" s="32">
        <v>0.86552172430983731</v>
      </c>
      <c r="AA7" s="34">
        <v>0.99523700000000004</v>
      </c>
    </row>
    <row r="10" spans="1:29" x14ac:dyDescent="0.3">
      <c r="P10" s="80" t="s">
        <v>47</v>
      </c>
      <c r="Q10" s="81"/>
      <c r="R10" s="81"/>
      <c r="S10" s="81"/>
      <c r="T10" s="81"/>
      <c r="U10" s="81"/>
      <c r="V10" s="81"/>
      <c r="W10" s="81"/>
      <c r="X10" s="81"/>
      <c r="Y10" s="82"/>
    </row>
    <row r="11" spans="1:29" x14ac:dyDescent="0.3">
      <c r="P11" s="102"/>
      <c r="Q11" s="80" t="s">
        <v>0</v>
      </c>
      <c r="R11" s="82"/>
      <c r="S11" s="80" t="s">
        <v>10</v>
      </c>
      <c r="T11" s="82"/>
      <c r="U11" s="80" t="s">
        <v>11</v>
      </c>
      <c r="V11" s="82"/>
      <c r="W11" s="102"/>
      <c r="X11" s="80" t="s">
        <v>12</v>
      </c>
      <c r="Y11" s="82"/>
    </row>
    <row r="12" spans="1:29" x14ac:dyDescent="0.3">
      <c r="P12" s="85" t="s">
        <v>4</v>
      </c>
      <c r="Q12" s="83" t="s">
        <v>8</v>
      </c>
      <c r="R12" s="87" t="s">
        <v>9</v>
      </c>
      <c r="S12" s="83" t="s">
        <v>8</v>
      </c>
      <c r="T12" s="87" t="s">
        <v>9</v>
      </c>
      <c r="U12" s="83" t="s">
        <v>8</v>
      </c>
      <c r="V12" s="87" t="s">
        <v>9</v>
      </c>
      <c r="W12" s="86" t="s">
        <v>4</v>
      </c>
      <c r="X12" s="83" t="s">
        <v>8</v>
      </c>
      <c r="Y12" s="87" t="s">
        <v>9</v>
      </c>
    </row>
    <row r="13" spans="1:29" x14ac:dyDescent="0.3">
      <c r="P13" s="85">
        <v>0</v>
      </c>
      <c r="Q13" s="61">
        <v>0.68550526378603727</v>
      </c>
      <c r="R13" s="88">
        <v>0.69214759122812752</v>
      </c>
      <c r="S13" s="61">
        <v>0.68550526378603727</v>
      </c>
      <c r="T13" s="88">
        <v>0.69214759122812752</v>
      </c>
      <c r="U13" s="61">
        <v>0.68550526378603727</v>
      </c>
      <c r="V13" s="88">
        <v>0.69214759122812752</v>
      </c>
      <c r="W13" s="86">
        <v>0</v>
      </c>
      <c r="X13" s="61">
        <v>0.68550526378603727</v>
      </c>
      <c r="Y13" s="88">
        <v>0.69214759122812752</v>
      </c>
    </row>
    <row r="14" spans="1:29" x14ac:dyDescent="0.3">
      <c r="P14" s="85">
        <v>0.1</v>
      </c>
      <c r="Q14" s="61">
        <v>0.70146957248291941</v>
      </c>
      <c r="R14" s="88">
        <v>0.70956397160473206</v>
      </c>
      <c r="S14" s="61">
        <v>0.74318291809698389</v>
      </c>
      <c r="T14" s="88">
        <v>0.7462775597717034</v>
      </c>
      <c r="U14" s="61">
        <v>0.70029218599400023</v>
      </c>
      <c r="V14" s="88">
        <v>0.70456663958173538</v>
      </c>
      <c r="W14" s="86">
        <v>0.1</v>
      </c>
      <c r="X14" s="61">
        <v>0.71855853335444153</v>
      </c>
      <c r="Y14" s="88">
        <v>0.7237429033811027</v>
      </c>
    </row>
    <row r="15" spans="1:29" x14ac:dyDescent="0.3">
      <c r="P15" s="85">
        <v>0.5</v>
      </c>
      <c r="Q15" s="61">
        <v>0.78272362085486058</v>
      </c>
      <c r="R15" s="88">
        <v>0.79181166449924933</v>
      </c>
      <c r="S15" s="61">
        <v>1.043927751341444</v>
      </c>
      <c r="T15" s="88">
        <v>1.0505292413264462</v>
      </c>
      <c r="U15" s="61">
        <v>0.7706295178070327</v>
      </c>
      <c r="V15" s="88">
        <v>0.77623735849025177</v>
      </c>
      <c r="W15" s="86">
        <v>0.2</v>
      </c>
      <c r="X15" s="61">
        <v>0.75785272101816359</v>
      </c>
      <c r="Y15" s="88">
        <v>0.76142399563239305</v>
      </c>
    </row>
    <row r="16" spans="1:29" x14ac:dyDescent="0.3">
      <c r="P16" s="89">
        <v>1</v>
      </c>
      <c r="Q16" s="63">
        <v>0.90809500350440986</v>
      </c>
      <c r="R16" s="91">
        <v>0.91555496177136753</v>
      </c>
      <c r="S16" s="63">
        <v>1.5038319877853685</v>
      </c>
      <c r="T16" s="91">
        <v>1.5238189999833334</v>
      </c>
      <c r="U16" s="63">
        <v>0.8624923810331605</v>
      </c>
      <c r="V16" s="91">
        <v>0.86736510854357629</v>
      </c>
      <c r="W16" s="90">
        <v>0.3</v>
      </c>
      <c r="X16" s="63">
        <v>0.81898903729378214</v>
      </c>
      <c r="Y16" s="91">
        <v>0.82850983724379401</v>
      </c>
    </row>
    <row r="18" spans="16:27" x14ac:dyDescent="0.3">
      <c r="P18" s="80" t="s">
        <v>15</v>
      </c>
      <c r="Q18" s="81"/>
      <c r="R18" s="81"/>
      <c r="S18" s="81"/>
      <c r="T18" s="81"/>
      <c r="U18" s="81"/>
      <c r="V18" s="81"/>
      <c r="W18" s="81"/>
      <c r="X18" s="81"/>
      <c r="Y18" s="82"/>
      <c r="AA18" s="13"/>
    </row>
    <row r="19" spans="16:27" x14ac:dyDescent="0.3">
      <c r="P19" s="102"/>
      <c r="Q19" s="80" t="s">
        <v>0</v>
      </c>
      <c r="R19" s="82"/>
      <c r="S19" s="80" t="s">
        <v>10</v>
      </c>
      <c r="T19" s="82"/>
      <c r="U19" s="80" t="s">
        <v>11</v>
      </c>
      <c r="V19" s="82"/>
      <c r="W19" s="102"/>
      <c r="X19" s="80" t="s">
        <v>12</v>
      </c>
      <c r="Y19" s="82"/>
    </row>
    <row r="20" spans="16:27" x14ac:dyDescent="0.3">
      <c r="P20" s="85" t="s">
        <v>4</v>
      </c>
      <c r="Q20" s="83" t="s">
        <v>8</v>
      </c>
      <c r="R20" s="87" t="s">
        <v>9</v>
      </c>
      <c r="S20" s="83" t="s">
        <v>8</v>
      </c>
      <c r="T20" s="87" t="s">
        <v>9</v>
      </c>
      <c r="U20" s="83" t="s">
        <v>8</v>
      </c>
      <c r="V20" s="87" t="s">
        <v>9</v>
      </c>
      <c r="W20" s="86" t="s">
        <v>4</v>
      </c>
      <c r="X20" s="83" t="s">
        <v>8</v>
      </c>
      <c r="Y20" s="87" t="s">
        <v>9</v>
      </c>
    </row>
    <row r="21" spans="16:27" x14ac:dyDescent="0.3">
      <c r="P21" s="85">
        <v>0</v>
      </c>
      <c r="Q21" s="61">
        <f>Q13/$Q$4</f>
        <v>0.99610587950556762</v>
      </c>
      <c r="R21" s="88">
        <f>R13/$Q$4</f>
        <v>1.0057578278832133</v>
      </c>
      <c r="S21" s="61">
        <f t="shared" ref="S21:Y21" si="8">S13/$Q$4</f>
        <v>0.99610587950556762</v>
      </c>
      <c r="T21" s="88">
        <f t="shared" si="8"/>
        <v>1.0057578278832133</v>
      </c>
      <c r="U21" s="61">
        <f t="shared" si="8"/>
        <v>0.99610587950556762</v>
      </c>
      <c r="V21" s="88">
        <f t="shared" si="8"/>
        <v>1.0057578278832133</v>
      </c>
      <c r="W21" s="86">
        <v>0</v>
      </c>
      <c r="X21" s="61">
        <f t="shared" si="8"/>
        <v>0.99610587950556762</v>
      </c>
      <c r="Y21" s="88">
        <f t="shared" si="8"/>
        <v>1.0057578278832133</v>
      </c>
    </row>
    <row r="22" spans="16:27" x14ac:dyDescent="0.3">
      <c r="P22" s="85">
        <v>0.1</v>
      </c>
      <c r="Q22" s="61">
        <f t="shared" ref="Q22:V22" si="9">Q14/$Q$4</f>
        <v>1.0193035741044083</v>
      </c>
      <c r="R22" s="88">
        <f t="shared" si="9"/>
        <v>1.0310655239861219</v>
      </c>
      <c r="S22" s="61">
        <f t="shared" si="9"/>
        <v>1.0799171259107536</v>
      </c>
      <c r="T22" s="88">
        <f t="shared" si="9"/>
        <v>1.0844139415152405</v>
      </c>
      <c r="U22" s="61">
        <f t="shared" si="9"/>
        <v>1.0175927169220935</v>
      </c>
      <c r="V22" s="88">
        <f t="shared" si="9"/>
        <v>1.0238039140862127</v>
      </c>
      <c r="W22" s="86">
        <v>0.1</v>
      </c>
      <c r="X22" s="61">
        <f t="shared" ref="X22:Y22" si="10">X14/$Q$4</f>
        <v>1.0441354977934389</v>
      </c>
      <c r="Y22" s="88">
        <f t="shared" si="10"/>
        <v>1.0516688921200819</v>
      </c>
    </row>
    <row r="23" spans="16:27" x14ac:dyDescent="0.3">
      <c r="P23" s="85">
        <v>0.5</v>
      </c>
      <c r="Q23" s="61">
        <f t="shared" ref="Q23:V23" si="11">Q15/$Q$4</f>
        <v>1.1373736161488746</v>
      </c>
      <c r="R23" s="88">
        <f t="shared" si="11"/>
        <v>1.150579428249253</v>
      </c>
      <c r="S23" s="61">
        <f t="shared" si="11"/>
        <v>1.5169286449342345</v>
      </c>
      <c r="T23" s="88">
        <f t="shared" si="11"/>
        <v>1.5265212525113665</v>
      </c>
      <c r="U23" s="61">
        <f t="shared" si="11"/>
        <v>1.1197997071073129</v>
      </c>
      <c r="V23" s="88">
        <f t="shared" si="11"/>
        <v>1.1279484455211268</v>
      </c>
      <c r="W23" s="86">
        <v>0.2</v>
      </c>
      <c r="X23" s="61">
        <f t="shared" ref="X23:Y23" si="12">X15/$Q$4</f>
        <v>1.1012337776024843</v>
      </c>
      <c r="Y23" s="88">
        <f t="shared" si="12"/>
        <v>1.1064231872664096</v>
      </c>
    </row>
    <row r="24" spans="16:27" x14ac:dyDescent="0.3">
      <c r="P24" s="89">
        <v>1</v>
      </c>
      <c r="Q24" s="63">
        <f t="shared" ref="Q24:V24" si="13">Q16/$Q$4</f>
        <v>1.3195504395465973</v>
      </c>
      <c r="R24" s="91">
        <f t="shared" si="13"/>
        <v>1.3303904851059005</v>
      </c>
      <c r="S24" s="63">
        <f t="shared" si="13"/>
        <v>2.1852142703445452</v>
      </c>
      <c r="T24" s="91">
        <f t="shared" si="13"/>
        <v>2.2142573447247247</v>
      </c>
      <c r="U24" s="63">
        <f t="shared" si="13"/>
        <v>1.2532853898610528</v>
      </c>
      <c r="V24" s="91">
        <f t="shared" si="13"/>
        <v>1.2603659372744256</v>
      </c>
      <c r="W24" s="90">
        <v>0.3</v>
      </c>
      <c r="X24" s="63">
        <f t="shared" ref="X24:Y24" si="14">X16/$Q$4</f>
        <v>1.1900707965293928</v>
      </c>
      <c r="Y24" s="91">
        <f t="shared" si="14"/>
        <v>1.2039054456689555</v>
      </c>
    </row>
    <row r="25" spans="16:27" x14ac:dyDescent="0.3">
      <c r="Q25" s="16" t="s">
        <v>48</v>
      </c>
      <c r="R25" s="16"/>
      <c r="S25" s="16"/>
      <c r="T25" s="16"/>
      <c r="U25" s="16"/>
      <c r="V25" s="16"/>
      <c r="W25" s="16"/>
      <c r="X25" s="16"/>
      <c r="Y25" s="16"/>
    </row>
    <row r="26" spans="16:27" x14ac:dyDescent="0.3">
      <c r="Q26" t="s">
        <v>13</v>
      </c>
      <c r="R26" t="s">
        <v>14</v>
      </c>
      <c r="S26" t="s">
        <v>13</v>
      </c>
      <c r="T26" t="s">
        <v>14</v>
      </c>
      <c r="U26" t="s">
        <v>13</v>
      </c>
      <c r="V26" t="s">
        <v>14</v>
      </c>
      <c r="X26" t="s">
        <v>13</v>
      </c>
      <c r="Y26" t="s">
        <v>14</v>
      </c>
    </row>
    <row r="27" spans="16:27" x14ac:dyDescent="0.3">
      <c r="P27" s="4">
        <v>0</v>
      </c>
      <c r="Q27" s="2">
        <f>B4-Q21</f>
        <v>3.8941204944323848E-3</v>
      </c>
      <c r="R27" s="2">
        <f>R21-B4</f>
        <v>5.7578278832133289E-3</v>
      </c>
      <c r="S27" s="2">
        <v>3.8941204944323848E-3</v>
      </c>
      <c r="T27" s="2">
        <v>5.7578278832133289E-3</v>
      </c>
      <c r="U27" s="2">
        <v>3.8941204944323848E-3</v>
      </c>
      <c r="V27" s="2">
        <v>5.7578278832133289E-3</v>
      </c>
      <c r="W27" s="4">
        <v>0</v>
      </c>
      <c r="X27" s="2">
        <v>3.8941204944323848E-3</v>
      </c>
      <c r="Y27" s="2">
        <v>5.7578278832133289E-3</v>
      </c>
    </row>
    <row r="28" spans="16:27" x14ac:dyDescent="0.3">
      <c r="P28" s="4">
        <v>0.1</v>
      </c>
      <c r="Q28" s="2">
        <f>B5-Q22</f>
        <v>5.1905072072482294E-3</v>
      </c>
      <c r="R28" s="2">
        <f>R22-B5</f>
        <v>6.5714426744654109E-3</v>
      </c>
      <c r="S28" s="2">
        <f>E5-S22</f>
        <v>2.9935158267586637E-3</v>
      </c>
      <c r="T28" s="2">
        <f>T22-E5</f>
        <v>1.5032997777282286E-3</v>
      </c>
      <c r="U28" s="2">
        <f>K5-U22</f>
        <v>2.6819922620124892E-3</v>
      </c>
      <c r="V28" s="2">
        <f>V22-K5</f>
        <v>3.5292049021067307E-3</v>
      </c>
      <c r="W28" s="4">
        <v>0.1</v>
      </c>
      <c r="X28" s="2">
        <f>H5-X22</f>
        <v>4.9883250150026814E-3</v>
      </c>
      <c r="Y28" s="2">
        <f>Y22-H5</f>
        <v>2.5450693116402245E-3</v>
      </c>
    </row>
    <row r="29" spans="16:27" x14ac:dyDescent="0.3">
      <c r="P29" s="4">
        <v>0.5</v>
      </c>
      <c r="Q29" s="2">
        <f>B6-Q23</f>
        <v>5.7586115694525652E-3</v>
      </c>
      <c r="R29" s="2">
        <f>R23-B6</f>
        <v>7.447200530925846E-3</v>
      </c>
      <c r="S29" s="2">
        <f>E6-S23</f>
        <v>4.3833973112350488E-3</v>
      </c>
      <c r="T29" s="2">
        <f t="shared" ref="T29:T30" si="15">T23-E6</f>
        <v>5.2092102658969353E-3</v>
      </c>
      <c r="U29" s="2">
        <f t="shared" ref="U29:U30" si="16">K6-U23</f>
        <v>2.7993835072757101E-3</v>
      </c>
      <c r="V29" s="2">
        <f t="shared" ref="V29:V30" si="17">V23-K6</f>
        <v>5.3493549065382062E-3</v>
      </c>
      <c r="W29" s="4">
        <v>0.2</v>
      </c>
      <c r="X29" s="2">
        <f t="shared" ref="X29:X30" si="18">H6-X23</f>
        <v>2.2055243978267303E-3</v>
      </c>
      <c r="Y29" s="2">
        <f t="shared" ref="Y29:Y30" si="19">Y23-H6</f>
        <v>2.983885266098607E-3</v>
      </c>
    </row>
    <row r="30" spans="16:27" x14ac:dyDescent="0.3">
      <c r="P30" s="4">
        <v>1</v>
      </c>
      <c r="Q30" s="2">
        <f>B7-Q24</f>
        <v>5.6490483483866427E-3</v>
      </c>
      <c r="R30" s="2">
        <f>R24-B7</f>
        <v>5.190997210916537E-3</v>
      </c>
      <c r="S30" s="2">
        <f>E7-S24</f>
        <v>1.2442335695732609E-2</v>
      </c>
      <c r="T30" s="2">
        <f t="shared" si="15"/>
        <v>1.6600738684446892E-2</v>
      </c>
      <c r="U30" s="2">
        <f t="shared" si="16"/>
        <v>4.4019306755902488E-3</v>
      </c>
      <c r="V30" s="2">
        <f t="shared" si="17"/>
        <v>2.6786167377825798E-3</v>
      </c>
      <c r="W30" s="4">
        <v>0.3</v>
      </c>
      <c r="X30" s="2">
        <f t="shared" si="18"/>
        <v>7.8141339785147146E-3</v>
      </c>
      <c r="Y30" s="2">
        <f t="shared" si="19"/>
        <v>6.0205151610479568E-3</v>
      </c>
    </row>
    <row r="33" spans="16:25" x14ac:dyDescent="0.3">
      <c r="P33" s="94" t="s">
        <v>51</v>
      </c>
      <c r="Q33" s="95"/>
      <c r="R33" s="95"/>
      <c r="S33" s="95"/>
      <c r="T33" s="95"/>
      <c r="U33" s="95"/>
      <c r="V33" s="95"/>
      <c r="W33" s="95"/>
      <c r="X33" s="95"/>
      <c r="Y33" s="96"/>
    </row>
    <row r="34" spans="16:25" x14ac:dyDescent="0.3">
      <c r="P34" s="102"/>
      <c r="Q34" s="93" t="s">
        <v>0</v>
      </c>
      <c r="R34" s="84"/>
      <c r="S34" s="93" t="s">
        <v>10</v>
      </c>
      <c r="T34" s="84"/>
      <c r="U34" s="93" t="s">
        <v>11</v>
      </c>
      <c r="V34" s="84"/>
      <c r="W34" s="102"/>
      <c r="X34" s="80" t="s">
        <v>12</v>
      </c>
      <c r="Y34" s="82"/>
    </row>
    <row r="35" spans="16:25" x14ac:dyDescent="0.3">
      <c r="P35" s="85" t="s">
        <v>4</v>
      </c>
      <c r="Q35" s="83" t="s">
        <v>8</v>
      </c>
      <c r="R35" s="87" t="s">
        <v>9</v>
      </c>
      <c r="S35" s="83" t="s">
        <v>8</v>
      </c>
      <c r="T35" s="87" t="s">
        <v>9</v>
      </c>
      <c r="U35" s="83" t="s">
        <v>8</v>
      </c>
      <c r="V35" s="87" t="s">
        <v>9</v>
      </c>
      <c r="W35" s="100" t="s">
        <v>4</v>
      </c>
      <c r="X35" s="83" t="s">
        <v>8</v>
      </c>
      <c r="Y35" s="87" t="s">
        <v>9</v>
      </c>
    </row>
    <row r="36" spans="16:25" x14ac:dyDescent="0.3">
      <c r="P36" s="85">
        <v>0</v>
      </c>
      <c r="Q36" s="61">
        <v>0.84482025423728813</v>
      </c>
      <c r="R36" s="88">
        <v>0.86771333333333345</v>
      </c>
      <c r="S36" s="61">
        <v>0.84482025423728813</v>
      </c>
      <c r="T36" s="88">
        <v>0.86771333333333345</v>
      </c>
      <c r="U36" s="61">
        <v>0.84482025423728813</v>
      </c>
      <c r="V36" s="88">
        <v>0.86771333333333345</v>
      </c>
      <c r="W36" s="85">
        <v>0</v>
      </c>
      <c r="X36" s="61">
        <v>0.84482025423728813</v>
      </c>
      <c r="Y36" s="88">
        <v>0.86771333333333345</v>
      </c>
    </row>
    <row r="37" spans="16:25" x14ac:dyDescent="0.3">
      <c r="P37" s="85">
        <v>0.1</v>
      </c>
      <c r="Q37" s="61">
        <v>0.91916116666666681</v>
      </c>
      <c r="R37" s="88">
        <v>0.93483116666666666</v>
      </c>
      <c r="S37" s="61">
        <v>0.96189049999999976</v>
      </c>
      <c r="T37" s="88">
        <v>0.96922849999999983</v>
      </c>
      <c r="U37" s="61">
        <v>0.90758466666666682</v>
      </c>
      <c r="V37" s="88">
        <v>0.9086236666666665</v>
      </c>
      <c r="W37" s="85">
        <v>0.1</v>
      </c>
      <c r="X37" s="61">
        <v>0.91362233333333343</v>
      </c>
      <c r="Y37" s="88">
        <v>0.92093066666666679</v>
      </c>
    </row>
    <row r="38" spans="16:25" x14ac:dyDescent="0.3">
      <c r="P38" s="85">
        <v>0.5</v>
      </c>
      <c r="Q38" s="61">
        <v>0.9995926666666668</v>
      </c>
      <c r="R38" s="88">
        <v>1.0087255000000004</v>
      </c>
      <c r="S38" s="61">
        <v>1.273765</v>
      </c>
      <c r="T38" s="88">
        <v>1.2757250000000004</v>
      </c>
      <c r="U38" s="61">
        <v>0.9357685</v>
      </c>
      <c r="V38" s="88">
        <v>0.94187866666666664</v>
      </c>
      <c r="W38" s="85">
        <v>0.2</v>
      </c>
      <c r="X38" s="61">
        <v>0.92342400000000013</v>
      </c>
      <c r="Y38" s="88">
        <v>0.95183816666666665</v>
      </c>
    </row>
    <row r="39" spans="16:25" x14ac:dyDescent="0.3">
      <c r="P39" s="89">
        <v>1</v>
      </c>
      <c r="Q39" s="63">
        <v>1.1073348333333335</v>
      </c>
      <c r="R39" s="91">
        <v>1.1144103333333335</v>
      </c>
      <c r="S39" s="63">
        <v>1.8048221666666666</v>
      </c>
      <c r="T39" s="91">
        <v>1.812974833333334</v>
      </c>
      <c r="U39" s="63">
        <v>0.98283549999999986</v>
      </c>
      <c r="V39" s="91">
        <v>1.0196650000000003</v>
      </c>
      <c r="W39" s="89">
        <v>0.3</v>
      </c>
      <c r="X39" s="63">
        <v>0.95400600000000024</v>
      </c>
      <c r="Y39" s="91">
        <v>0.96583766666666682</v>
      </c>
    </row>
    <row r="41" spans="16:25" x14ac:dyDescent="0.3">
      <c r="P41" s="94" t="s">
        <v>50</v>
      </c>
      <c r="Q41" s="95"/>
      <c r="R41" s="95"/>
      <c r="S41" s="95"/>
      <c r="T41" s="95"/>
      <c r="U41" s="95"/>
      <c r="V41" s="95"/>
      <c r="W41" s="95"/>
      <c r="X41" s="95"/>
      <c r="Y41" s="96"/>
    </row>
    <row r="42" spans="16:25" x14ac:dyDescent="0.3">
      <c r="P42" s="83"/>
      <c r="Q42" s="93" t="s">
        <v>0</v>
      </c>
      <c r="R42" s="84"/>
      <c r="S42" s="93" t="s">
        <v>10</v>
      </c>
      <c r="T42" s="84"/>
      <c r="U42" s="93" t="s">
        <v>11</v>
      </c>
      <c r="V42" s="84"/>
      <c r="W42" s="9"/>
      <c r="X42" s="93" t="s">
        <v>12</v>
      </c>
      <c r="Y42" s="84"/>
    </row>
    <row r="43" spans="16:25" x14ac:dyDescent="0.3">
      <c r="P43" s="97" t="s">
        <v>4</v>
      </c>
      <c r="Q43" s="83" t="s">
        <v>8</v>
      </c>
      <c r="R43" s="87" t="s">
        <v>9</v>
      </c>
      <c r="S43" s="83" t="s">
        <v>8</v>
      </c>
      <c r="T43" s="87" t="s">
        <v>9</v>
      </c>
      <c r="U43" s="83" t="s">
        <v>8</v>
      </c>
      <c r="V43" s="87" t="s">
        <v>9</v>
      </c>
      <c r="W43" s="101" t="s">
        <v>4</v>
      </c>
      <c r="X43" s="83" t="s">
        <v>8</v>
      </c>
      <c r="Y43" s="87" t="s">
        <v>9</v>
      </c>
    </row>
    <row r="44" spans="16:25" x14ac:dyDescent="0.3">
      <c r="P44" s="98">
        <v>0</v>
      </c>
      <c r="Q44" s="61">
        <f>Q36/$R$4</f>
        <v>0.98611775092287568</v>
      </c>
      <c r="R44" s="88">
        <f>R36/$R$4</f>
        <v>1.0128397329736882</v>
      </c>
      <c r="S44" s="61">
        <f t="shared" ref="S44:V44" si="20">S36/$R$4</f>
        <v>0.98611775092287568</v>
      </c>
      <c r="T44" s="88">
        <f t="shared" si="20"/>
        <v>1.0128397329736882</v>
      </c>
      <c r="U44" s="61">
        <f t="shared" si="20"/>
        <v>0.98611775092287568</v>
      </c>
      <c r="V44" s="88">
        <f t="shared" si="20"/>
        <v>1.0128397329736882</v>
      </c>
      <c r="W44" s="86">
        <v>0</v>
      </c>
      <c r="X44" s="61">
        <f>X36/$R$4</f>
        <v>0.98611775092287568</v>
      </c>
      <c r="Y44" s="88">
        <f>Y36/$R$4</f>
        <v>1.0128397329736882</v>
      </c>
    </row>
    <row r="45" spans="16:25" x14ac:dyDescent="0.3">
      <c r="P45" s="98">
        <v>0.1</v>
      </c>
      <c r="Q45" s="61">
        <f t="shared" ref="Q45:V47" si="21">Q37/$R$4</f>
        <v>1.0728922961574681</v>
      </c>
      <c r="R45" s="88">
        <f t="shared" si="21"/>
        <v>1.0911831279402737</v>
      </c>
      <c r="S45" s="61">
        <f t="shared" si="21"/>
        <v>1.1227681767057405</v>
      </c>
      <c r="T45" s="88">
        <f t="shared" si="21"/>
        <v>1.131333468576974</v>
      </c>
      <c r="U45" s="61">
        <f t="shared" si="21"/>
        <v>1.0593796085930998</v>
      </c>
      <c r="V45" s="88">
        <f t="shared" si="21"/>
        <v>1.0605923829531718</v>
      </c>
      <c r="W45" s="86">
        <v>0.1</v>
      </c>
      <c r="X45" s="61">
        <f t="shared" ref="X45:Y45" si="22">X37/$R$4</f>
        <v>1.0664270843659558</v>
      </c>
      <c r="Y45" s="88">
        <f t="shared" si="22"/>
        <v>1.07495774777455</v>
      </c>
    </row>
    <row r="46" spans="16:25" x14ac:dyDescent="0.3">
      <c r="P46" s="98">
        <v>0.5</v>
      </c>
      <c r="Q46" s="61">
        <f t="shared" si="21"/>
        <v>1.1667760891720658</v>
      </c>
      <c r="R46" s="88">
        <f t="shared" si="21"/>
        <v>1.1774364030329723</v>
      </c>
      <c r="S46" s="61">
        <f t="shared" si="21"/>
        <v>1.486804170122886</v>
      </c>
      <c r="T46" s="88">
        <f t="shared" si="21"/>
        <v>1.4890919831601743</v>
      </c>
      <c r="U46" s="61">
        <f t="shared" si="21"/>
        <v>1.0922772317261331</v>
      </c>
      <c r="V46" s="88">
        <f t="shared" si="21"/>
        <v>1.0994093332363377</v>
      </c>
      <c r="W46" s="86">
        <v>0.2</v>
      </c>
      <c r="X46" s="61">
        <f t="shared" ref="X46:Y46" si="23">X38/$R$4</f>
        <v>1.0778680949716439</v>
      </c>
      <c r="Y46" s="88">
        <f t="shared" si="23"/>
        <v>1.1110345750449437</v>
      </c>
    </row>
    <row r="47" spans="16:25" x14ac:dyDescent="0.3">
      <c r="P47" s="99">
        <v>1</v>
      </c>
      <c r="Q47" s="63">
        <f t="shared" si="21"/>
        <v>1.2925383001749391</v>
      </c>
      <c r="R47" s="91">
        <f t="shared" si="21"/>
        <v>1.300797188514393</v>
      </c>
      <c r="S47" s="63">
        <f t="shared" si="21"/>
        <v>2.1066814708601842</v>
      </c>
      <c r="T47" s="91">
        <f t="shared" si="21"/>
        <v>2.1161976836605225</v>
      </c>
      <c r="U47" s="63">
        <f t="shared" si="21"/>
        <v>1.1472162604128797</v>
      </c>
      <c r="V47" s="91">
        <f t="shared" si="21"/>
        <v>1.1902055513602219</v>
      </c>
      <c r="W47" s="90">
        <v>0.3</v>
      </c>
      <c r="X47" s="63">
        <f t="shared" ref="X47:Y47" si="24">X39/$R$4</f>
        <v>1.1135649818626312</v>
      </c>
      <c r="Y47" s="91">
        <f t="shared" si="24"/>
        <v>1.1273755131140817</v>
      </c>
    </row>
    <row r="48" spans="16:25" x14ac:dyDescent="0.3">
      <c r="Q48" s="16" t="s">
        <v>48</v>
      </c>
      <c r="R48" s="16"/>
      <c r="S48" s="16"/>
      <c r="T48" s="16"/>
      <c r="U48" s="16"/>
      <c r="V48" s="16"/>
      <c r="W48" s="16"/>
      <c r="X48" s="16"/>
      <c r="Y48" s="16"/>
    </row>
    <row r="49" spans="6:25" x14ac:dyDescent="0.3">
      <c r="Q49" t="s">
        <v>13</v>
      </c>
      <c r="R49" t="s">
        <v>14</v>
      </c>
      <c r="S49" t="s">
        <v>13</v>
      </c>
      <c r="T49" t="s">
        <v>14</v>
      </c>
      <c r="U49" t="s">
        <v>13</v>
      </c>
      <c r="V49" t="s">
        <v>14</v>
      </c>
      <c r="X49" t="s">
        <v>13</v>
      </c>
      <c r="Y49" t="s">
        <v>14</v>
      </c>
    </row>
    <row r="50" spans="6:25" x14ac:dyDescent="0.3">
      <c r="G50" s="16"/>
      <c r="H50" s="16"/>
      <c r="I50" s="16"/>
      <c r="L50" s="16"/>
      <c r="M50" s="16"/>
      <c r="N50" s="16"/>
      <c r="P50" s="4">
        <v>0</v>
      </c>
      <c r="Q50" s="2">
        <f>C4-Q44</f>
        <v>1.388224907712432E-2</v>
      </c>
      <c r="R50" s="2">
        <f>R44-C4</f>
        <v>1.2839732973688234E-2</v>
      </c>
      <c r="S50" s="2">
        <v>1.388224907712432E-2</v>
      </c>
      <c r="T50" s="2">
        <v>1.2839732973688234E-2</v>
      </c>
      <c r="U50" s="2">
        <v>1.388224907712432E-2</v>
      </c>
      <c r="V50" s="2">
        <v>1.2839732973688234E-2</v>
      </c>
      <c r="W50" s="92">
        <v>0</v>
      </c>
      <c r="X50" s="2">
        <v>1.388224907712432E-2</v>
      </c>
      <c r="Y50" s="2">
        <v>1.2839732973688234E-2</v>
      </c>
    </row>
    <row r="51" spans="6:25" x14ac:dyDescent="0.3">
      <c r="G51" s="16" t="s">
        <v>40</v>
      </c>
      <c r="H51" s="16"/>
      <c r="I51" s="16"/>
      <c r="L51" s="16" t="s">
        <v>41</v>
      </c>
      <c r="M51" s="16"/>
      <c r="N51" s="16"/>
      <c r="P51" s="4">
        <v>0.1</v>
      </c>
      <c r="Q51" s="2">
        <f>C5-Q45</f>
        <v>7.8123497744093662E-3</v>
      </c>
      <c r="R51" s="2">
        <f>R45-C5</f>
        <v>1.0478482008396295E-2</v>
      </c>
      <c r="S51" s="2">
        <f>F5-S45</f>
        <v>4.1301899137724529E-3</v>
      </c>
      <c r="T51" s="2">
        <f>T45-F5</f>
        <v>4.4351019574611072E-3</v>
      </c>
      <c r="U51" s="2">
        <f>L5-U45</f>
        <v>5.8018886747768228E-4</v>
      </c>
      <c r="V51" s="2">
        <f>V45-L5</f>
        <v>6.3258549259437302E-4</v>
      </c>
      <c r="W51" s="4">
        <v>0.1</v>
      </c>
      <c r="X51" s="2">
        <f>I5-X45</f>
        <v>3.9034188766016165E-3</v>
      </c>
      <c r="Y51" s="2">
        <f>Y45-I5</f>
        <v>4.6272445319925914E-3</v>
      </c>
    </row>
    <row r="52" spans="6:25" ht="43.2" x14ac:dyDescent="0.3">
      <c r="F52" s="75" t="s">
        <v>46</v>
      </c>
      <c r="G52" s="106"/>
      <c r="H52" s="105" t="s">
        <v>43</v>
      </c>
      <c r="I52" s="79" t="s">
        <v>42</v>
      </c>
      <c r="K52" s="110" t="s">
        <v>45</v>
      </c>
      <c r="L52" s="40"/>
      <c r="M52" s="105" t="s">
        <v>44</v>
      </c>
      <c r="N52" s="75" t="s">
        <v>42</v>
      </c>
      <c r="P52" s="4">
        <v>0.5</v>
      </c>
      <c r="Q52" s="2">
        <f t="shared" ref="Q52:Q53" si="25">C6-Q46</f>
        <v>4.9639317567544694E-3</v>
      </c>
      <c r="R52" s="2">
        <f t="shared" ref="R52:R53" si="26">R46-C6</f>
        <v>5.6963821041520202E-3</v>
      </c>
      <c r="S52" s="2">
        <f t="shared" ref="S52:S53" si="27">F6-S46</f>
        <v>1.526570485000045E-3</v>
      </c>
      <c r="T52" s="2">
        <f>T46-F6</f>
        <v>7.6124255228826598E-4</v>
      </c>
      <c r="U52" s="2">
        <f>L6-U46</f>
        <v>2.4160810131312882E-3</v>
      </c>
      <c r="V52" s="2">
        <f t="shared" ref="V52:V53" si="28">V46-L6</f>
        <v>4.7160204970733144E-3</v>
      </c>
      <c r="W52" s="4">
        <v>0.2</v>
      </c>
      <c r="X52" s="2">
        <f t="shared" ref="X52:X53" si="29">I6-X46</f>
        <v>1.5710751926950817E-2</v>
      </c>
      <c r="Y52" s="2">
        <f t="shared" ref="Y52:Y53" si="30">Y46-I6</f>
        <v>1.7455728146348992E-2</v>
      </c>
    </row>
    <row r="53" spans="6:25" x14ac:dyDescent="0.3">
      <c r="F53" s="103">
        <v>1</v>
      </c>
      <c r="G53" s="78" t="s">
        <v>11</v>
      </c>
      <c r="H53" s="69">
        <v>5.2095250192228074E-4</v>
      </c>
      <c r="I53" s="60">
        <v>5.7368460257896839E-2</v>
      </c>
      <c r="K53" s="68">
        <v>1</v>
      </c>
      <c r="L53" s="109" t="s">
        <v>11</v>
      </c>
      <c r="M53" s="69">
        <v>2.1960622385082365E-3</v>
      </c>
      <c r="N53" s="60">
        <v>0.31276794198613883</v>
      </c>
      <c r="P53" s="4">
        <v>1</v>
      </c>
      <c r="Q53" s="2">
        <f t="shared" si="25"/>
        <v>3.5918275601567462E-3</v>
      </c>
      <c r="R53" s="2">
        <f t="shared" si="26"/>
        <v>4.6670607792971275E-3</v>
      </c>
      <c r="S53" s="2">
        <f t="shared" si="27"/>
        <v>3.6100496537931903E-3</v>
      </c>
      <c r="T53" s="2">
        <f>T47-F7</f>
        <v>5.9061631465451292E-3</v>
      </c>
      <c r="U53" s="2">
        <f>L7-U47</f>
        <v>1.4475670092818582E-2</v>
      </c>
      <c r="V53" s="2">
        <f t="shared" si="28"/>
        <v>2.851362085452358E-2</v>
      </c>
      <c r="W53" s="4">
        <v>0.3</v>
      </c>
      <c r="X53" s="2">
        <f t="shared" si="29"/>
        <v>4.7065527900596038E-3</v>
      </c>
      <c r="Y53" s="2">
        <f t="shared" si="30"/>
        <v>9.1039784613908825E-3</v>
      </c>
    </row>
    <row r="54" spans="6:25" x14ac:dyDescent="0.3">
      <c r="F54" s="103">
        <v>2</v>
      </c>
      <c r="G54" s="76"/>
      <c r="H54" s="70">
        <v>3.4993368591352955E-3</v>
      </c>
      <c r="I54" s="62">
        <v>0.37312791847656834</v>
      </c>
      <c r="K54" s="103">
        <v>2</v>
      </c>
      <c r="L54" s="107"/>
      <c r="M54" s="70">
        <v>3.189294522813945E-3</v>
      </c>
      <c r="N54" s="62">
        <v>0.41282372715189464</v>
      </c>
    </row>
    <row r="55" spans="6:25" x14ac:dyDescent="0.3">
      <c r="F55" s="103">
        <v>3</v>
      </c>
      <c r="G55" s="77"/>
      <c r="H55" s="71">
        <v>2.1156099457367034E-2</v>
      </c>
      <c r="I55" s="64">
        <v>2.1257348206876387</v>
      </c>
      <c r="K55" s="103">
        <v>3</v>
      </c>
      <c r="L55" s="108"/>
      <c r="M55" s="71">
        <v>2.6440012266138397E-3</v>
      </c>
      <c r="N55" s="64">
        <v>0.30548063120219809</v>
      </c>
    </row>
    <row r="56" spans="6:25" x14ac:dyDescent="0.3">
      <c r="F56" s="103">
        <v>1</v>
      </c>
      <c r="G56" s="109" t="s">
        <v>21</v>
      </c>
      <c r="H56" s="69">
        <v>9.8219933606385926E-4</v>
      </c>
      <c r="I56" s="60">
        <v>0.10608575630615591</v>
      </c>
      <c r="K56" s="103">
        <v>1</v>
      </c>
      <c r="L56" s="109" t="s">
        <v>21</v>
      </c>
      <c r="M56" s="69">
        <v>4.1300342405471546E-3</v>
      </c>
      <c r="N56" s="60">
        <v>0.58578589212733168</v>
      </c>
    </row>
    <row r="57" spans="6:25" x14ac:dyDescent="0.3">
      <c r="F57" s="103">
        <v>2</v>
      </c>
      <c r="G57" s="107"/>
      <c r="H57" s="70">
        <v>3.9190804902996619E-5</v>
      </c>
      <c r="I57" s="62">
        <v>3.9040680473017703E-3</v>
      </c>
      <c r="K57" s="103">
        <v>2</v>
      </c>
      <c r="L57" s="107"/>
      <c r="M57" s="70">
        <v>4.6541298965081992E-3</v>
      </c>
      <c r="N57" s="62">
        <v>0.59161168207558734</v>
      </c>
    </row>
    <row r="58" spans="6:25" x14ac:dyDescent="0.3">
      <c r="F58" s="103">
        <v>3</v>
      </c>
      <c r="G58" s="108"/>
      <c r="H58" s="71">
        <v>3.6265804945338443E-3</v>
      </c>
      <c r="I58" s="64">
        <v>0.32659773980593182</v>
      </c>
      <c r="K58" s="103">
        <v>3</v>
      </c>
      <c r="L58" s="108"/>
      <c r="M58" s="71">
        <v>3.7399557426794805E-3</v>
      </c>
      <c r="N58" s="64">
        <v>0.41009069303489998</v>
      </c>
    </row>
    <row r="59" spans="6:25" ht="14.4" customHeight="1" x14ac:dyDescent="0.3">
      <c r="F59" s="103">
        <v>1</v>
      </c>
      <c r="G59" s="109" t="s">
        <v>10</v>
      </c>
      <c r="H59" s="69">
        <v>3.6759677347655475E-3</v>
      </c>
      <c r="I59" s="60">
        <v>0.3807600722406615</v>
      </c>
      <c r="K59" s="103">
        <v>1</v>
      </c>
      <c r="L59" s="109" t="s">
        <v>10</v>
      </c>
      <c r="M59" s="69">
        <v>1.7840986452721864E-3</v>
      </c>
      <c r="N59" s="60">
        <v>0.23939823902397275</v>
      </c>
    </row>
    <row r="60" spans="6:25" x14ac:dyDescent="0.3">
      <c r="F60" s="103">
        <v>2</v>
      </c>
      <c r="G60" s="107"/>
      <c r="H60" s="70">
        <v>1.1326182425396487E-3</v>
      </c>
      <c r="I60" s="62">
        <v>8.8827729124988444E-2</v>
      </c>
      <c r="K60" s="103">
        <v>2</v>
      </c>
      <c r="L60" s="107"/>
      <c r="M60" s="70">
        <v>3.3372371171412588E-3</v>
      </c>
      <c r="N60" s="62">
        <v>0.31875974575698551</v>
      </c>
    </row>
    <row r="61" spans="6:25" x14ac:dyDescent="0.3">
      <c r="F61" s="103">
        <v>3</v>
      </c>
      <c r="G61" s="108"/>
      <c r="H61" s="71">
        <v>4.4179902712703951E-3</v>
      </c>
      <c r="I61" s="64">
        <v>0.24436936509908669</v>
      </c>
      <c r="K61" s="103">
        <v>3</v>
      </c>
      <c r="L61" s="108"/>
      <c r="M61" s="71">
        <v>1.0296231293400866E-2</v>
      </c>
      <c r="N61" s="64">
        <v>0.68078999810787633</v>
      </c>
    </row>
    <row r="62" spans="6:25" x14ac:dyDescent="0.3">
      <c r="F62" s="103">
        <v>1</v>
      </c>
      <c r="G62" s="109" t="s">
        <v>12</v>
      </c>
      <c r="H62" s="72">
        <v>3.6934181147509474E-3</v>
      </c>
      <c r="I62" s="65">
        <v>0.40278661636180701</v>
      </c>
      <c r="K62" s="103">
        <v>1</v>
      </c>
      <c r="L62" s="109" t="s">
        <v>12</v>
      </c>
      <c r="M62" s="69">
        <v>2.9731773497486125E-3</v>
      </c>
      <c r="N62" s="60">
        <v>0.41180230801239243</v>
      </c>
    </row>
    <row r="63" spans="6:25" x14ac:dyDescent="0.3">
      <c r="F63" s="103">
        <v>2</v>
      </c>
      <c r="G63" s="107"/>
      <c r="H63" s="73">
        <v>1.4265951107769055E-2</v>
      </c>
      <c r="I63" s="66">
        <v>1.522702600256838</v>
      </c>
      <c r="K63" s="103">
        <v>2</v>
      </c>
      <c r="L63" s="107"/>
      <c r="M63" s="70">
        <v>1.8449109498576994E-3</v>
      </c>
      <c r="N63" s="62">
        <v>0.24295266627379752</v>
      </c>
    </row>
    <row r="64" spans="6:25" x14ac:dyDescent="0.3">
      <c r="F64" s="104">
        <v>3</v>
      </c>
      <c r="G64" s="108"/>
      <c r="H64" s="74">
        <v>6.7558629619842827E-3</v>
      </c>
      <c r="I64" s="67">
        <v>0.70517680788127424</v>
      </c>
      <c r="K64" s="104">
        <v>3</v>
      </c>
      <c r="L64" s="108"/>
      <c r="M64" s="71">
        <v>4.8789453483056933E-3</v>
      </c>
      <c r="N64" s="64">
        <v>0.59184170002896486</v>
      </c>
    </row>
  </sheetData>
  <mergeCells count="45">
    <mergeCell ref="S2:U2"/>
    <mergeCell ref="V2:X2"/>
    <mergeCell ref="G51:I51"/>
    <mergeCell ref="L51:N51"/>
    <mergeCell ref="A2:C2"/>
    <mergeCell ref="D2:F2"/>
    <mergeCell ref="G2:I2"/>
    <mergeCell ref="A1:N1"/>
    <mergeCell ref="P2:R2"/>
    <mergeCell ref="U11:V11"/>
    <mergeCell ref="X11:Y11"/>
    <mergeCell ref="Q11:R11"/>
    <mergeCell ref="P10:Y10"/>
    <mergeCell ref="P18:Y18"/>
    <mergeCell ref="L56:L58"/>
    <mergeCell ref="L59:L61"/>
    <mergeCell ref="L62:L64"/>
    <mergeCell ref="L50:N50"/>
    <mergeCell ref="P41:Y41"/>
    <mergeCell ref="Q48:Y48"/>
    <mergeCell ref="Q42:R42"/>
    <mergeCell ref="S42:T42"/>
    <mergeCell ref="U42:V42"/>
    <mergeCell ref="X42:Y42"/>
    <mergeCell ref="P1:AA1"/>
    <mergeCell ref="Y2:AA2"/>
    <mergeCell ref="J2:L2"/>
    <mergeCell ref="M2:N2"/>
    <mergeCell ref="L53:L55"/>
    <mergeCell ref="X34:Y34"/>
    <mergeCell ref="Q34:R34"/>
    <mergeCell ref="S34:T34"/>
    <mergeCell ref="U34:V34"/>
    <mergeCell ref="Q19:R19"/>
    <mergeCell ref="S19:T19"/>
    <mergeCell ref="U19:V19"/>
    <mergeCell ref="X19:Y19"/>
    <mergeCell ref="Q25:Y25"/>
    <mergeCell ref="P33:Y33"/>
    <mergeCell ref="S11:T11"/>
    <mergeCell ref="G50:I50"/>
    <mergeCell ref="G53:G55"/>
    <mergeCell ref="G56:G58"/>
    <mergeCell ref="G59:G61"/>
    <mergeCell ref="G62:G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tabSelected="1" workbookViewId="0">
      <selection activeCell="H2" sqref="H2"/>
    </sheetView>
  </sheetViews>
  <sheetFormatPr defaultRowHeight="14.4" x14ac:dyDescent="0.3"/>
  <cols>
    <col min="1" max="1" width="17.109375" customWidth="1"/>
    <col min="2" max="2" width="10" customWidth="1"/>
    <col min="3" max="3" width="9.77734375" customWidth="1"/>
    <col min="6" max="6" width="8.44140625" customWidth="1"/>
    <col min="10" max="10" width="34.21875" customWidth="1"/>
    <col min="11" max="11" width="10.88671875" customWidth="1"/>
    <col min="12" max="12" width="10.77734375" customWidth="1"/>
    <col min="13" max="13" width="11.5546875" customWidth="1"/>
    <col min="14" max="14" width="11.44140625" customWidth="1"/>
    <col min="15" max="16" width="11.21875" customWidth="1"/>
  </cols>
  <sheetData>
    <row r="1" spans="1:16" ht="15" thickBot="1" x14ac:dyDescent="0.35">
      <c r="A1" s="94" t="s">
        <v>19</v>
      </c>
      <c r="B1" s="95"/>
      <c r="C1" s="96"/>
      <c r="D1" s="111" t="s">
        <v>30</v>
      </c>
      <c r="E1" s="112">
        <v>0.5</v>
      </c>
      <c r="F1" s="113" t="s">
        <v>31</v>
      </c>
      <c r="J1" s="49" t="s">
        <v>38</v>
      </c>
      <c r="K1" s="50"/>
      <c r="L1" s="50"/>
      <c r="M1" s="50"/>
      <c r="N1" s="51"/>
      <c r="O1" s="52"/>
      <c r="P1" s="53"/>
    </row>
    <row r="2" spans="1:16" x14ac:dyDescent="0.3">
      <c r="A2" s="94" t="s">
        <v>29</v>
      </c>
      <c r="B2" s="95"/>
      <c r="C2" s="96"/>
      <c r="D2" s="114" t="s">
        <v>30</v>
      </c>
      <c r="E2" s="115">
        <v>1E-4</v>
      </c>
      <c r="F2" s="116" t="s">
        <v>32</v>
      </c>
      <c r="J2" s="54" t="s">
        <v>34</v>
      </c>
      <c r="K2" s="9">
        <v>0.05</v>
      </c>
      <c r="L2" s="9" t="s">
        <v>33</v>
      </c>
      <c r="M2" s="9"/>
      <c r="N2" s="9"/>
      <c r="O2" s="9"/>
      <c r="P2" s="29"/>
    </row>
    <row r="3" spans="1:16" x14ac:dyDescent="0.3">
      <c r="J3" s="54" t="s">
        <v>35</v>
      </c>
      <c r="K3" s="9">
        <v>5.0000000000000001E-4</v>
      </c>
      <c r="L3" s="9" t="s">
        <v>33</v>
      </c>
      <c r="M3" s="9"/>
      <c r="N3" s="9"/>
      <c r="O3" s="9"/>
      <c r="P3" s="29"/>
    </row>
    <row r="4" spans="1:16" ht="25.2" customHeight="1" x14ac:dyDescent="0.3">
      <c r="A4" s="19" t="s">
        <v>20</v>
      </c>
      <c r="B4" s="19"/>
      <c r="C4" s="19"/>
      <c r="D4" s="19"/>
      <c r="E4" s="19"/>
      <c r="F4" s="19"/>
      <c r="G4" s="19"/>
      <c r="J4" s="55" t="s">
        <v>37</v>
      </c>
      <c r="K4" s="9"/>
      <c r="L4" s="9"/>
      <c r="M4" s="9"/>
      <c r="N4" s="9"/>
      <c r="O4" s="9"/>
      <c r="P4" s="29"/>
    </row>
    <row r="5" spans="1:16" x14ac:dyDescent="0.3">
      <c r="A5" s="7"/>
      <c r="B5" s="16" t="s">
        <v>24</v>
      </c>
      <c r="C5" s="16"/>
      <c r="D5" s="16" t="s">
        <v>22</v>
      </c>
      <c r="E5" s="16"/>
      <c r="F5" s="16" t="s">
        <v>23</v>
      </c>
      <c r="G5" s="16"/>
      <c r="J5" s="56"/>
      <c r="K5" s="9"/>
      <c r="L5" s="9"/>
      <c r="M5" s="9"/>
      <c r="N5" s="9"/>
      <c r="O5" s="9"/>
      <c r="P5" s="29"/>
    </row>
    <row r="6" spans="1:16" x14ac:dyDescent="0.3">
      <c r="B6" s="7" t="s">
        <v>25</v>
      </c>
      <c r="C6" s="7" t="s">
        <v>26</v>
      </c>
      <c r="D6" s="7" t="s">
        <v>25</v>
      </c>
      <c r="E6" s="7" t="s">
        <v>26</v>
      </c>
      <c r="F6" s="7" t="s">
        <v>25</v>
      </c>
      <c r="G6" s="7" t="s">
        <v>26</v>
      </c>
      <c r="J6" s="57"/>
      <c r="K6" s="17">
        <v>0.1</v>
      </c>
      <c r="L6" s="17"/>
      <c r="M6" s="17">
        <v>0.5</v>
      </c>
      <c r="N6" s="18"/>
      <c r="O6" s="18">
        <v>1</v>
      </c>
      <c r="P6" s="58"/>
    </row>
    <row r="7" spans="1:16" x14ac:dyDescent="0.3">
      <c r="A7" t="s">
        <v>11</v>
      </c>
      <c r="B7" s="41">
        <v>0.29220000000000002</v>
      </c>
      <c r="C7" s="44">
        <v>0.2923</v>
      </c>
      <c r="D7" s="41">
        <v>1.4610000000000001</v>
      </c>
      <c r="E7" s="44">
        <v>1.4608000000000001</v>
      </c>
      <c r="F7" s="41">
        <v>2.9220000000000002</v>
      </c>
      <c r="G7" s="44">
        <v>2.9222000000000001</v>
      </c>
      <c r="J7" s="27"/>
      <c r="K7" s="10" t="s">
        <v>8</v>
      </c>
      <c r="L7" s="11" t="s">
        <v>9</v>
      </c>
      <c r="M7" s="10" t="s">
        <v>8</v>
      </c>
      <c r="N7" s="11" t="s">
        <v>9</v>
      </c>
      <c r="O7" s="10" t="s">
        <v>8</v>
      </c>
      <c r="P7" s="59" t="s">
        <v>9</v>
      </c>
    </row>
    <row r="8" spans="1:16" x14ac:dyDescent="0.3">
      <c r="A8" t="s">
        <v>21</v>
      </c>
      <c r="B8" s="41">
        <v>0.38540000000000002</v>
      </c>
      <c r="C8" s="45">
        <v>0.38650000000000001</v>
      </c>
      <c r="D8" s="41">
        <v>1.9271</v>
      </c>
      <c r="E8" s="45">
        <v>1.9275</v>
      </c>
      <c r="F8" s="41">
        <v>3.8540999999999999</v>
      </c>
      <c r="G8" s="45">
        <v>3.8563999999999998</v>
      </c>
      <c r="J8" s="27" t="s">
        <v>11</v>
      </c>
      <c r="K8" s="12">
        <f>(C7-$E$2)/((B15)*(($K$2)+$K$3))</f>
        <v>9.9009900990099015E-2</v>
      </c>
      <c r="L8" s="12">
        <f>(C7+E2)/((B15)*(K2-K3))</f>
        <v>0.1010792386562407</v>
      </c>
      <c r="M8" s="12">
        <f>(E7-E2)/((B15)*(K2+K3))</f>
        <v>0.49494785207473518</v>
      </c>
      <c r="N8" s="12">
        <f>(E7+E2)/((B15)*(K2-K3))</f>
        <v>0.50501593622743524</v>
      </c>
      <c r="O8" s="12">
        <f>(G7-E2)/((B15)*(K2+K3))</f>
        <v>0.99013289419290995</v>
      </c>
      <c r="P8" s="30">
        <f>(G7+E2)/((B15)*(K2-K3))</f>
        <v>1.0102047165702197</v>
      </c>
    </row>
    <row r="9" spans="1:16" x14ac:dyDescent="0.3">
      <c r="A9" t="s">
        <v>10</v>
      </c>
      <c r="B9" s="41">
        <v>1.2771999999999999</v>
      </c>
      <c r="C9" s="46">
        <v>1.2770999999999999</v>
      </c>
      <c r="D9" s="41">
        <v>6.3857499999999998</v>
      </c>
      <c r="E9" s="46">
        <v>6.3868</v>
      </c>
      <c r="F9" s="41">
        <v>12.7715</v>
      </c>
      <c r="G9" s="46">
        <v>12.7735</v>
      </c>
      <c r="J9" s="27" t="s">
        <v>21</v>
      </c>
      <c r="K9" s="12">
        <f>(C8-E2)/((B16)*(K2+K3))</f>
        <v>9.9263583154605151E-2</v>
      </c>
      <c r="L9" s="12">
        <f>(C8+E2)/((B16)*(K2-K3))</f>
        <v>0.1013213246859016</v>
      </c>
      <c r="M9" s="12">
        <f>(E8-E2)/((B16)*(K2+K3))</f>
        <v>0.49513620644975664</v>
      </c>
      <c r="N9" s="12">
        <f>(E8+E2)/((B16)*(K2-K3))</f>
        <v>0.50519137471428843</v>
      </c>
      <c r="O9" s="12">
        <f>(G8-E2)/((B16)*(K2+K3))</f>
        <v>0.99065775289623137</v>
      </c>
      <c r="P9" s="30">
        <f>(G8+E2)/((B16)*(K2-K3))</f>
        <v>1.0107234574526114</v>
      </c>
    </row>
    <row r="10" spans="1:16" x14ac:dyDescent="0.3">
      <c r="B10" s="42" t="s">
        <v>24</v>
      </c>
      <c r="C10" s="42"/>
      <c r="D10" s="42" t="s">
        <v>27</v>
      </c>
      <c r="E10" s="42"/>
      <c r="F10" s="42" t="s">
        <v>28</v>
      </c>
      <c r="G10" s="42"/>
      <c r="J10" s="27" t="s">
        <v>10</v>
      </c>
      <c r="K10" s="12">
        <f>(C9-E2)/((B17)*(K2+K3))</f>
        <v>9.8998272375489499E-2</v>
      </c>
      <c r="L10" s="12">
        <f>(C9+E2)/((B17)*(K2-K3))</f>
        <v>0.10101405552213991</v>
      </c>
      <c r="M10" s="12">
        <f>(E9-E2)/((B17)*(K2+K3))</f>
        <v>0.49512315284302177</v>
      </c>
      <c r="N10" s="12">
        <f>(E9+E2)/((B17)*(K2-K3))</f>
        <v>0.50514145882740014</v>
      </c>
      <c r="O10" s="12">
        <f>(G9-E2)/((B17)*(K2+K3))</f>
        <v>0.99024630568604355</v>
      </c>
      <c r="P10" s="30">
        <f>(G9+E2)/((B17)*(K2-K3))</f>
        <v>1.0102670996066445</v>
      </c>
    </row>
    <row r="11" spans="1:16" x14ac:dyDescent="0.3">
      <c r="B11" s="43" t="s">
        <v>25</v>
      </c>
      <c r="C11" s="43" t="s">
        <v>26</v>
      </c>
      <c r="D11" s="43" t="s">
        <v>25</v>
      </c>
      <c r="E11" s="43" t="s">
        <v>26</v>
      </c>
      <c r="F11" s="43" t="s">
        <v>25</v>
      </c>
      <c r="G11" s="43" t="s">
        <v>26</v>
      </c>
      <c r="J11" s="27"/>
      <c r="K11" s="18">
        <v>0.1</v>
      </c>
      <c r="L11" s="18"/>
      <c r="M11" s="18">
        <v>0.2</v>
      </c>
      <c r="N11" s="18"/>
      <c r="O11" s="18">
        <v>0.3</v>
      </c>
      <c r="P11" s="58"/>
    </row>
    <row r="12" spans="1:16" x14ac:dyDescent="0.3">
      <c r="A12" t="s">
        <v>12</v>
      </c>
      <c r="B12" s="41">
        <v>1.3067</v>
      </c>
      <c r="C12" s="47">
        <v>1.3068</v>
      </c>
      <c r="D12" s="41">
        <v>2.6133999999999999</v>
      </c>
      <c r="E12" s="48">
        <v>2.6137000000000001</v>
      </c>
      <c r="F12" s="41">
        <v>3.9201000000000001</v>
      </c>
      <c r="G12" s="48">
        <v>3.9203999999999999</v>
      </c>
      <c r="J12" s="27"/>
      <c r="K12" s="10" t="s">
        <v>8</v>
      </c>
      <c r="L12" s="11" t="s">
        <v>9</v>
      </c>
      <c r="M12" s="10" t="s">
        <v>8</v>
      </c>
      <c r="N12" s="11" t="s">
        <v>9</v>
      </c>
      <c r="O12" s="10" t="s">
        <v>8</v>
      </c>
      <c r="P12" s="59" t="s">
        <v>9</v>
      </c>
    </row>
    <row r="13" spans="1:16" ht="15" thickBot="1" x14ac:dyDescent="0.35">
      <c r="J13" s="31" t="s">
        <v>12</v>
      </c>
      <c r="K13" s="32">
        <f>(C12-E2)/((B18)*(K2+K3))</f>
        <v>9.9011037567403287E-2</v>
      </c>
      <c r="L13" s="32">
        <f>(C12+E2)/((B18)*(K2-K3))</f>
        <v>0.10102672106138894</v>
      </c>
      <c r="M13" s="32">
        <f>(E12-E2)/((B18)*(K2+K3))</f>
        <v>0.19803722949886374</v>
      </c>
      <c r="N13" s="32">
        <f>(E12+E2)/((B18)*(K2-K3))</f>
        <v>0.2020534421227779</v>
      </c>
      <c r="O13" s="32">
        <f>(G12-E2)/((B18)*(K2+K3))</f>
        <v>0.29704826706626697</v>
      </c>
      <c r="P13" s="34">
        <f>(G12+E2)/((B18)*(K2-K3))</f>
        <v>0.30306470267134084</v>
      </c>
    </row>
    <row r="14" spans="1:16" ht="28.8" x14ac:dyDescent="0.3">
      <c r="A14" s="8" t="s">
        <v>36</v>
      </c>
    </row>
    <row r="15" spans="1:16" x14ac:dyDescent="0.3">
      <c r="A15" t="s">
        <v>11</v>
      </c>
      <c r="B15">
        <v>58.44</v>
      </c>
      <c r="K15" t="s">
        <v>39</v>
      </c>
      <c r="L15" t="s">
        <v>39</v>
      </c>
      <c r="M15" t="s">
        <v>39</v>
      </c>
      <c r="N15" t="s">
        <v>39</v>
      </c>
      <c r="O15" t="s">
        <v>39</v>
      </c>
      <c r="P15" t="s">
        <v>39</v>
      </c>
    </row>
    <row r="16" spans="1:16" x14ac:dyDescent="0.3">
      <c r="A16" t="s">
        <v>21</v>
      </c>
      <c r="B16">
        <v>77.082499999999996</v>
      </c>
      <c r="J16" s="6" t="s">
        <v>11</v>
      </c>
      <c r="K16" s="3">
        <f>((K8-$K$6)/$K$6)*100</f>
        <v>-0.99009900990099098</v>
      </c>
      <c r="L16" s="3">
        <f>((L8-$K$6)/$K$6)*100</f>
        <v>1.079238656240697</v>
      </c>
      <c r="M16" s="3">
        <f>((M8-$M$6)/$M$6)*100</f>
        <v>-1.0104295850529632</v>
      </c>
      <c r="N16" s="3">
        <f>((N8-$M$6)/$M$6)*100</f>
        <v>1.0031872454870472</v>
      </c>
      <c r="O16" s="3">
        <f>((O8-$O$6)/$O$6)*100</f>
        <v>-0.98671058070900486</v>
      </c>
      <c r="P16" s="3">
        <f>((P8-$O$6)/$O$6)*100</f>
        <v>1.0204716570219707</v>
      </c>
    </row>
    <row r="17" spans="1:16" x14ac:dyDescent="0.3">
      <c r="A17" t="s">
        <v>10</v>
      </c>
      <c r="B17">
        <v>255.43</v>
      </c>
      <c r="J17" s="6" t="s">
        <v>21</v>
      </c>
      <c r="K17" s="3">
        <f t="shared" ref="K17:L18" si="0">((K9-$K$6)/$K$6)*100</f>
        <v>-0.73641684539485497</v>
      </c>
      <c r="L17" s="3">
        <f t="shared" si="0"/>
        <v>1.3213246859015981</v>
      </c>
      <c r="M17" s="3">
        <f t="shared" ref="M17:N18" si="1">((M9-$M$6)/$M$6)*100</f>
        <v>-0.9727587100486712</v>
      </c>
      <c r="N17" s="3">
        <f t="shared" si="1"/>
        <v>1.0382749428576865</v>
      </c>
      <c r="O17" s="3">
        <f t="shared" ref="O17:P18" si="2">((O9-$O$6)/$O$6)*100</f>
        <v>-0.93422471037686305</v>
      </c>
      <c r="P17" s="3">
        <f t="shared" si="2"/>
        <v>1.0723457452611385</v>
      </c>
    </row>
    <row r="18" spans="1:16" x14ac:dyDescent="0.3">
      <c r="A18" t="s">
        <v>12</v>
      </c>
      <c r="B18">
        <v>261.33699999999999</v>
      </c>
      <c r="J18" s="6" t="s">
        <v>10</v>
      </c>
      <c r="K18" s="3">
        <f t="shared" si="0"/>
        <v>-1.0017276245105067</v>
      </c>
      <c r="L18" s="3">
        <f t="shared" si="0"/>
        <v>1.0140555221399006</v>
      </c>
      <c r="M18" s="3">
        <f t="shared" si="1"/>
        <v>-0.97536943139564514</v>
      </c>
      <c r="N18" s="3">
        <f t="shared" si="1"/>
        <v>1.0282917654800272</v>
      </c>
      <c r="O18" s="3">
        <f t="shared" si="2"/>
        <v>-0.97536943139564514</v>
      </c>
      <c r="P18" s="3">
        <f t="shared" si="2"/>
        <v>1.0267099606644514</v>
      </c>
    </row>
    <row r="19" spans="1:16" x14ac:dyDescent="0.3">
      <c r="J19" s="6" t="s">
        <v>12</v>
      </c>
      <c r="K19" s="3">
        <f>((K13-$K$11)/$K$11)*100</f>
        <v>-0.98896243259671834</v>
      </c>
      <c r="L19" s="3">
        <f>((L13-$K$11)/$K$11)*100</f>
        <v>1.0267210613889299</v>
      </c>
      <c r="M19" s="3">
        <f>((M13-$M$11)/$M$11)*100</f>
        <v>-0.98138525056813697</v>
      </c>
      <c r="N19" s="3">
        <f>((N13-$M$11)/$M$11)*100</f>
        <v>1.0267210613889439</v>
      </c>
      <c r="O19" s="3">
        <f>((O13-$O$11)/$O$11)*100</f>
        <v>-0.98391097791100668</v>
      </c>
      <c r="P19" s="3">
        <f>((P13-$O$11)/$O$11)*100</f>
        <v>1.0215675571136156</v>
      </c>
    </row>
    <row r="21" spans="1:16" x14ac:dyDescent="0.3">
      <c r="K21" s="3"/>
    </row>
  </sheetData>
  <mergeCells count="16">
    <mergeCell ref="A1:C1"/>
    <mergeCell ref="B5:C5"/>
    <mergeCell ref="D5:E5"/>
    <mergeCell ref="F5:G5"/>
    <mergeCell ref="B10:C10"/>
    <mergeCell ref="D10:E10"/>
    <mergeCell ref="F10:G10"/>
    <mergeCell ref="A2:C2"/>
    <mergeCell ref="A4:G4"/>
    <mergeCell ref="J1:N1"/>
    <mergeCell ref="K6:L6"/>
    <mergeCell ref="M6:N6"/>
    <mergeCell ref="O6:P6"/>
    <mergeCell ref="K11:L11"/>
    <mergeCell ref="M11:N11"/>
    <mergeCell ref="O11:P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viscosity</vt:lpstr>
      <vt:lpstr>ErrorCalc_concentrationValues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 Drecun</cp:lastModifiedBy>
  <dcterms:created xsi:type="dcterms:W3CDTF">2021-05-05T14:57:35Z</dcterms:created>
  <dcterms:modified xsi:type="dcterms:W3CDTF">2021-06-25T10:17:11Z</dcterms:modified>
</cp:coreProperties>
</file>