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asekeryan/Desktop/Revision ES_Nano/"/>
    </mc:Choice>
  </mc:AlternateContent>
  <xr:revisionPtr revIDLastSave="0" documentId="13_ncr:1_{33636190-C8FC-8A41-AD99-2F65D65699BF}" xr6:coauthVersionLast="45" xr6:coauthVersionMax="45" xr10:uidLastSave="{00000000-0000-0000-0000-000000000000}"/>
  <bookViews>
    <workbookView xWindow="160" yWindow="460" windowWidth="27780" windowHeight="16360" activeTab="3" xr2:uid="{5B331C88-E60E-D144-AFFC-E7F8A8BACE3B}"/>
  </bookViews>
  <sheets>
    <sheet name="Crustaceans" sheetId="4" r:id="rId1"/>
    <sheet name="Algae" sheetId="5" r:id="rId2"/>
    <sheet name="Fish" sheetId="6" r:id="rId3"/>
    <sheet name="Protozoa" sheetId="7" r:id="rId4"/>
    <sheet name="Abbreviations" sheetId="8" r:id="rId5"/>
  </sheets>
  <definedNames>
    <definedName name="_xlnm._FilterDatabase" localSheetId="1" hidden="1">Algae!$A$1:$N$131</definedName>
    <definedName name="_xlnm._FilterDatabase" localSheetId="0" hidden="1">Crustaceans!$A$1:$N$192</definedName>
    <definedName name="_xlnm._FilterDatabase" localSheetId="2" hidden="1">Fish!$A$1:$O$171</definedName>
    <definedName name="_xlnm._FilterDatabase" localSheetId="3" hidden="1">Protozoa!$A$1:$M$18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1" i="4" l="1"/>
  <c r="G181" i="4"/>
  <c r="L180" i="4"/>
  <c r="G180" i="4"/>
  <c r="L179" i="4"/>
  <c r="G179" i="4"/>
  <c r="G61" i="5"/>
  <c r="L61" i="5"/>
  <c r="G62" i="5"/>
  <c r="L62" i="5"/>
  <c r="G69" i="5"/>
  <c r="L69" i="5"/>
  <c r="G70" i="5"/>
  <c r="L70" i="5"/>
  <c r="G71" i="5"/>
  <c r="L71" i="5"/>
  <c r="G72" i="5"/>
  <c r="L72" i="5"/>
  <c r="G73" i="5"/>
  <c r="L73" i="5"/>
  <c r="G74" i="5"/>
  <c r="L74" i="5"/>
  <c r="G75" i="5"/>
  <c r="L75" i="5"/>
  <c r="G76" i="5"/>
  <c r="L76" i="5"/>
  <c r="G77" i="5"/>
  <c r="L77" i="5"/>
  <c r="G83" i="5"/>
  <c r="L83" i="5"/>
  <c r="G84" i="5"/>
  <c r="L84" i="5"/>
  <c r="G85" i="5"/>
  <c r="L85" i="5"/>
  <c r="G86" i="5"/>
  <c r="L86" i="5"/>
  <c r="G87" i="5"/>
  <c r="L87" i="5"/>
  <c r="G88" i="5"/>
  <c r="L88" i="5"/>
  <c r="G108" i="5"/>
  <c r="L108" i="5"/>
  <c r="G109" i="5"/>
  <c r="L109" i="5"/>
  <c r="G110" i="5"/>
  <c r="L110" i="5"/>
  <c r="G111" i="5"/>
  <c r="L111" i="5"/>
  <c r="H168" i="6" l="1"/>
  <c r="M170" i="6"/>
  <c r="M169" i="6"/>
  <c r="M168" i="6"/>
  <c r="H170" i="6"/>
  <c r="H169" i="6"/>
  <c r="M118" i="6" l="1"/>
  <c r="M117" i="6"/>
  <c r="M116" i="6"/>
  <c r="H118" i="6"/>
  <c r="H117" i="6"/>
  <c r="H116" i="6"/>
  <c r="G6" i="5" l="1"/>
  <c r="L6" i="5"/>
  <c r="L182" i="4" l="1"/>
  <c r="G182" i="4"/>
  <c r="M156" i="6"/>
  <c r="H156" i="6"/>
  <c r="M155" i="6" l="1"/>
  <c r="H155" i="6"/>
  <c r="M153" i="6"/>
  <c r="H153" i="6"/>
  <c r="M154" i="6"/>
  <c r="H154" i="6"/>
</calcChain>
</file>

<file path=xl/sharedStrings.xml><?xml version="1.0" encoding="utf-8"?>
<sst xmlns="http://schemas.openxmlformats.org/spreadsheetml/2006/main" count="6113" uniqueCount="659">
  <si>
    <t>Species</t>
  </si>
  <si>
    <t>Endpoint</t>
  </si>
  <si>
    <t>Average Size (nm)</t>
  </si>
  <si>
    <t>EC50</t>
  </si>
  <si>
    <t>N/A</t>
  </si>
  <si>
    <t>LC50</t>
  </si>
  <si>
    <t>Daphnia pulex</t>
  </si>
  <si>
    <t>Danio rerio (zebrafish)</t>
  </si>
  <si>
    <t>Ceriodaphnia dubia</t>
  </si>
  <si>
    <t>20-30</t>
  </si>
  <si>
    <t>Daphnia magna</t>
  </si>
  <si>
    <t>mortality</t>
  </si>
  <si>
    <t>Oncorhynchus mykiss (Rainbow trout)</t>
  </si>
  <si>
    <t>Oryzias latipes (Japanese medaka)</t>
  </si>
  <si>
    <t>lethality</t>
  </si>
  <si>
    <t>&lt;100</t>
  </si>
  <si>
    <t>Pimephales promelas</t>
  </si>
  <si>
    <t>DOI</t>
  </si>
  <si>
    <t>10.1021/es801785m</t>
  </si>
  <si>
    <t>10.1897/08-002.1</t>
  </si>
  <si>
    <t>10.1021/es803315v</t>
  </si>
  <si>
    <t>10.1002/etc.329</t>
  </si>
  <si>
    <t>10.1007/s00216-010-3915-1</t>
  </si>
  <si>
    <t>10.1016/j.aquatox.2009.12.012</t>
  </si>
  <si>
    <t>10.3923/pjn.2009.1178.1179</t>
  </si>
  <si>
    <t>10.1016/j.aquatox.2009.07.019</t>
  </si>
  <si>
    <t>10.1016/j.aquatox.2009.11.014</t>
  </si>
  <si>
    <t>Navarro et al. 2008</t>
  </si>
  <si>
    <t xml:space="preserve">Navarro et al. 2008 </t>
  </si>
  <si>
    <t xml:space="preserve">Griffitt et al. 2008 </t>
  </si>
  <si>
    <t>Griffitt et al. 2008</t>
  </si>
  <si>
    <t xml:space="preserve">Gao et al. 2009 </t>
  </si>
  <si>
    <t>Allen et al. 2010</t>
  </si>
  <si>
    <t xml:space="preserve">Choi et al. 2010 </t>
  </si>
  <si>
    <t xml:space="preserve">Shahbazzadeh et al. 2009 </t>
  </si>
  <si>
    <t xml:space="preserve">Chae et al. 2009 </t>
  </si>
  <si>
    <t>10.1002/etc.1978</t>
  </si>
  <si>
    <t xml:space="preserve">Hoheisel et al. 2012 </t>
  </si>
  <si>
    <t>-</t>
  </si>
  <si>
    <t>Li et al. 2010</t>
  </si>
  <si>
    <t>Coating</t>
  </si>
  <si>
    <t>uncoated</t>
  </si>
  <si>
    <t>carbonate</t>
  </si>
  <si>
    <t>coffee</t>
  </si>
  <si>
    <t>citrate</t>
  </si>
  <si>
    <t>coated (proprietary)</t>
  </si>
  <si>
    <t>metal oxide</t>
  </si>
  <si>
    <t>5-20</t>
  </si>
  <si>
    <t>Reference</t>
  </si>
  <si>
    <t>Kennedy et al. 2012</t>
  </si>
  <si>
    <t>10.1021/es302322y</t>
  </si>
  <si>
    <t>10.1016/j.jhazmat.2012.05.066</t>
  </si>
  <si>
    <t>Jo et al. 2012</t>
  </si>
  <si>
    <t>10.1021/es3001618</t>
  </si>
  <si>
    <t>Poynton et al. 2012</t>
  </si>
  <si>
    <t>PVP</t>
  </si>
  <si>
    <t>35-50</t>
  </si>
  <si>
    <t>Gaiser et al. 2011</t>
  </si>
  <si>
    <t>10.1039/C1EM10060B</t>
  </si>
  <si>
    <t>growth and mortality</t>
  </si>
  <si>
    <t>moulting</t>
  </si>
  <si>
    <t>10.3109/17435390.2010.508137</t>
  </si>
  <si>
    <t>Kim et al. 2011</t>
  </si>
  <si>
    <t>1 h</t>
  </si>
  <si>
    <t>2 h</t>
  </si>
  <si>
    <t>3 h</t>
  </si>
  <si>
    <t>4 h</t>
  </si>
  <si>
    <t>5 h</t>
  </si>
  <si>
    <t>48 h</t>
  </si>
  <si>
    <t>96 h</t>
  </si>
  <si>
    <t>24 h</t>
  </si>
  <si>
    <t>72 h</t>
  </si>
  <si>
    <t>21 d</t>
  </si>
  <si>
    <t>Exposure Time (h: hour(s),       d: day(s))</t>
  </si>
  <si>
    <t>10.1002/etc.451</t>
  </si>
  <si>
    <t>Zhao and Wang 2011</t>
  </si>
  <si>
    <t>&gt;5.00E-04</t>
  </si>
  <si>
    <t>Park and Choi 2010</t>
  </si>
  <si>
    <t>10.4491/eer.2010.15.1.428</t>
  </si>
  <si>
    <t>growth inhibition</t>
  </si>
  <si>
    <t>reproduction</t>
  </si>
  <si>
    <t>Kennedy et al. 2010</t>
  </si>
  <si>
    <t>10.1021/es1025382</t>
  </si>
  <si>
    <t>&gt;6.99E-05</t>
  </si>
  <si>
    <t>Scenedesmus acuminatus</t>
  </si>
  <si>
    <t>Chaetoceros gracilis</t>
  </si>
  <si>
    <t>Daphnia lumholtzi</t>
  </si>
  <si>
    <t>10.4194/1303-2712-v19_12_03</t>
  </si>
  <si>
    <t>Pham 2019</t>
  </si>
  <si>
    <t>survival, growth and reproduction</t>
  </si>
  <si>
    <t>&gt;5.00E-07</t>
  </si>
  <si>
    <t>immobilization</t>
  </si>
  <si>
    <t>Ceriodaphnia cornuta</t>
  </si>
  <si>
    <t>Paramecium</t>
  </si>
  <si>
    <t>Poecilia reticulata (Guppy fish)</t>
  </si>
  <si>
    <t>Jenifer et al. 2019</t>
  </si>
  <si>
    <t>10.1007/s10876-019-01704-7</t>
  </si>
  <si>
    <t>Moina macrocopa</t>
  </si>
  <si>
    <t>L Tyrosine</t>
  </si>
  <si>
    <t>Borase et al. 2019</t>
  </si>
  <si>
    <t>10.1016/j.chemosphere.2018.12.031</t>
  </si>
  <si>
    <t>Daphnia similis</t>
  </si>
  <si>
    <t>10.1016/j.ecoenv.2018.07.080</t>
  </si>
  <si>
    <t>Wang et al. 2018</t>
  </si>
  <si>
    <t>survival</t>
  </si>
  <si>
    <t>Hou et al. 2017</t>
  </si>
  <si>
    <t>10.1021/acs.est.7b03918</t>
  </si>
  <si>
    <t>Amphibaanus amphitrite</t>
  </si>
  <si>
    <t>Gambardella et al. 2015</t>
  </si>
  <si>
    <t>Dunaliella tertiolecta</t>
  </si>
  <si>
    <t>Skeletonema costatum</t>
  </si>
  <si>
    <t>IC50</t>
  </si>
  <si>
    <t xml:space="preserve">48 h </t>
  </si>
  <si>
    <t>1-10</t>
  </si>
  <si>
    <t>10.1016/j.marenvres.2015.06.001</t>
  </si>
  <si>
    <t>McLaughlin and Bonzongo 2012</t>
  </si>
  <si>
    <t>10.1002/etc.720</t>
  </si>
  <si>
    <t>complex</t>
  </si>
  <si>
    <t>Test Medium</t>
  </si>
  <si>
    <t>carbon</t>
  </si>
  <si>
    <t>complex (Suwannee River)</t>
  </si>
  <si>
    <t>mineral (Lake Superior)</t>
  </si>
  <si>
    <t>&gt;4.14E-05</t>
  </si>
  <si>
    <t>&gt;4.65E-05</t>
  </si>
  <si>
    <t>mineral (MHRW)</t>
  </si>
  <si>
    <t>mineral (COMBO)</t>
  </si>
  <si>
    <t>complex (Ichetucknee River)</t>
  </si>
  <si>
    <t>complex (Prairie Creek Preserve)</t>
  </si>
  <si>
    <t>mineral</t>
  </si>
  <si>
    <t>mineral (MHFW)</t>
  </si>
  <si>
    <t>mineral (synthetic culture medium)</t>
  </si>
  <si>
    <t>water</t>
  </si>
  <si>
    <t>Lacave et al. 2017</t>
  </si>
  <si>
    <t>10.1016/j.cbpc.2017.03.008</t>
  </si>
  <si>
    <t>PVP/PEI</t>
  </si>
  <si>
    <t>Kalbassi et al. 2013</t>
  </si>
  <si>
    <t>dechlorinated tap water</t>
  </si>
  <si>
    <t>journals.modares.ac.ir/files/ecopersia/user_files_749497/archive_global-A-24-1000-5650-da48918.pdf</t>
  </si>
  <si>
    <t>&gt;1.00E-02</t>
  </si>
  <si>
    <t>Scenedesmus vacuolatus</t>
  </si>
  <si>
    <t>Köser et al. 2017</t>
  </si>
  <si>
    <t>10.1039/c7en00026j</t>
  </si>
  <si>
    <t>Tetrahymena thermophila</t>
  </si>
  <si>
    <t>casein</t>
  </si>
  <si>
    <t xml:space="preserve">24 h </t>
  </si>
  <si>
    <t>MilliQ water</t>
  </si>
  <si>
    <t>ATP concentration</t>
  </si>
  <si>
    <t>Juganson et al. 2017</t>
  </si>
  <si>
    <t>10.1016/j.envpol.2017.03.013</t>
  </si>
  <si>
    <t>10.1016/j.watres.2017.02.046</t>
  </si>
  <si>
    <t>Zhang et al. 2017</t>
  </si>
  <si>
    <t>mineral (RHFW)</t>
  </si>
  <si>
    <t xml:space="preserve">baseline metabolite change </t>
  </si>
  <si>
    <t>thiol</t>
  </si>
  <si>
    <t>gelatin</t>
  </si>
  <si>
    <t>10.1021/es303695f</t>
  </si>
  <si>
    <t>mineral (FSEW)</t>
  </si>
  <si>
    <t>Blinova et al. 2013</t>
  </si>
  <si>
    <t>10.1007/s11356-012-1290-5</t>
  </si>
  <si>
    <t>Thamnocephalus platyurus</t>
  </si>
  <si>
    <t>mineral (AFW)</t>
  </si>
  <si>
    <t>protein</t>
  </si>
  <si>
    <t>complex (river)</t>
  </si>
  <si>
    <t>complex (lake)</t>
  </si>
  <si>
    <t>mortality and sublethal toxicity</t>
  </si>
  <si>
    <t>BPEI</t>
  </si>
  <si>
    <t>mineral (MHW)</t>
  </si>
  <si>
    <t>Silva et al. 2014</t>
  </si>
  <si>
    <t>10.1016/j.scitotenv.2013.09.006</t>
  </si>
  <si>
    <t>Völker et al. 2013</t>
  </si>
  <si>
    <t>Daphnia galeata</t>
  </si>
  <si>
    <t>10.1371/journal.pone.0075026</t>
  </si>
  <si>
    <t>lactate</t>
  </si>
  <si>
    <t>SDBS</t>
  </si>
  <si>
    <t>10-20</t>
  </si>
  <si>
    <t>Zhao and Wang 2012</t>
  </si>
  <si>
    <t>10.3109/17435390.2011.579632</t>
  </si>
  <si>
    <t>Ivask et al. 2014</t>
  </si>
  <si>
    <t>10.1371/journal.pone.0102108</t>
  </si>
  <si>
    <t>10.1016/j.envpol.2016.06.033</t>
  </si>
  <si>
    <t>Heinlaan et al. 2016</t>
  </si>
  <si>
    <t>Vijayakumar et al. 2016</t>
  </si>
  <si>
    <t>10.1016/j.jece.2016.03.036</t>
  </si>
  <si>
    <t>SA</t>
  </si>
  <si>
    <t>Chlamydomonas reinhardtii</t>
  </si>
  <si>
    <t>Chlorococcum infusionum</t>
  </si>
  <si>
    <t>abnormality</t>
  </si>
  <si>
    <t>7 d</t>
  </si>
  <si>
    <t xml:space="preserve">immobilization </t>
  </si>
  <si>
    <t>16 d</t>
  </si>
  <si>
    <t>10.3109/17435390.2015.1090028</t>
  </si>
  <si>
    <t>Kwak et al. 2016</t>
  </si>
  <si>
    <t>BLCFE</t>
  </si>
  <si>
    <t>18.7-63.4</t>
  </si>
  <si>
    <t>mortality and growh inhibition</t>
  </si>
  <si>
    <t>mortality and/or immobilization</t>
  </si>
  <si>
    <t>Shanthi et al. 2016</t>
  </si>
  <si>
    <t>10.1016/j.micpath.2016.01.014</t>
  </si>
  <si>
    <t>Artemia franciscana</t>
  </si>
  <si>
    <t>Jemec et al. 2016</t>
  </si>
  <si>
    <t>10.1016/j.envint.2015.10.014</t>
  </si>
  <si>
    <t>immobilization and mortality</t>
  </si>
  <si>
    <t>Ulm et al. 2015</t>
  </si>
  <si>
    <t>10.1007/s11356-015-5201-4</t>
  </si>
  <si>
    <t>Seitz et al. 2015</t>
  </si>
  <si>
    <t>10.1016/j.ecoenv.2014.09.031</t>
  </si>
  <si>
    <t>3-11.4</t>
  </si>
  <si>
    <t>Rainville et al. 2014</t>
  </si>
  <si>
    <t>10.1039/c3an02160b</t>
  </si>
  <si>
    <t>Pokhrel et al. 2013</t>
  </si>
  <si>
    <t>10.1021/es403462j</t>
  </si>
  <si>
    <t>citrate-Au</t>
  </si>
  <si>
    <t>Rani et al. 2011</t>
  </si>
  <si>
    <t>10.1016/j.colsurfa.2011.08.028</t>
  </si>
  <si>
    <t>Lee et al. 2012</t>
  </si>
  <si>
    <t>60-100</t>
  </si>
  <si>
    <t>10.1002/etc.717</t>
  </si>
  <si>
    <t>Chydorus sphaericus</t>
  </si>
  <si>
    <t>Wang et al. 2012</t>
  </si>
  <si>
    <t>10.1002/etc.1964</t>
  </si>
  <si>
    <t>Resano et al. 2013</t>
  </si>
  <si>
    <t>20-40</t>
  </si>
  <si>
    <t>10.1039/C2AY26456K</t>
  </si>
  <si>
    <t>Asghari et al. 2012</t>
  </si>
  <si>
    <t>10.1186/1477-3155-10-14</t>
  </si>
  <si>
    <t>Römer et al. 2013</t>
  </si>
  <si>
    <t>mineral (OECD and ISO)</t>
  </si>
  <si>
    <t>10.1016/j.toxlet.2013.08.026</t>
  </si>
  <si>
    <t>Scanlan et al. 2013</t>
  </si>
  <si>
    <t>10.1021/nn4034103</t>
  </si>
  <si>
    <t>SiO2</t>
  </si>
  <si>
    <t>Ribeiro et al. 2014</t>
  </si>
  <si>
    <t>10.1016/j.scitotenv.2013.06.101</t>
  </si>
  <si>
    <t>feeding inhibition</t>
  </si>
  <si>
    <t>alkane</t>
  </si>
  <si>
    <t>mineral (MHW) ASTM</t>
  </si>
  <si>
    <t>Harmon et al. 2014</t>
  </si>
  <si>
    <t>10.1002/etc.2616</t>
  </si>
  <si>
    <t>mineral (VSRW)</t>
  </si>
  <si>
    <t>mineral (SRW)</t>
  </si>
  <si>
    <t>Georgantzopoulou et al. 2013</t>
  </si>
  <si>
    <t>10.3109/17435390.2012.715312</t>
  </si>
  <si>
    <t>Desmodesmus subspicatus</t>
  </si>
  <si>
    <t>mineral (OECD)</t>
  </si>
  <si>
    <t>mineral (ISO)</t>
  </si>
  <si>
    <t>4.5 h</t>
  </si>
  <si>
    <t>10.1016/j.aquatox.2009.09.016</t>
  </si>
  <si>
    <t>Farkas et al. 2010</t>
  </si>
  <si>
    <t>mineral (culture)</t>
  </si>
  <si>
    <t>complex (culture)</t>
  </si>
  <si>
    <t>membrane stability</t>
  </si>
  <si>
    <t>inhibition of metabolic activity</t>
  </si>
  <si>
    <t>Ceramium tenuicorne</t>
  </si>
  <si>
    <t>Macken et al. 2012</t>
  </si>
  <si>
    <t>10.1016/j.ecoenv.2012.08.025</t>
  </si>
  <si>
    <t>5-10</t>
  </si>
  <si>
    <t>Juganson et al. 2013</t>
  </si>
  <si>
    <t>viability (ATP content)</t>
  </si>
  <si>
    <t xml:space="preserve">10.1039/C2EM30731F </t>
  </si>
  <si>
    <t>Artemia salina</t>
  </si>
  <si>
    <t>Chlorella vulgaris</t>
  </si>
  <si>
    <t>PEI</t>
  </si>
  <si>
    <t>Zhang et al. 2020</t>
  </si>
  <si>
    <t>10.1016/j.chemosphere.2020.125936</t>
  </si>
  <si>
    <t>Lish et al. 2019</t>
  </si>
  <si>
    <t>10.1016/j.envpol.2019.113358</t>
  </si>
  <si>
    <t>mineral (ASW)</t>
  </si>
  <si>
    <t>protein (Colargol)</t>
  </si>
  <si>
    <t>protein (Vitelinato)</t>
  </si>
  <si>
    <t>protein (Proteinato)</t>
  </si>
  <si>
    <t>nanopure water</t>
  </si>
  <si>
    <t xml:space="preserve">photosynthetic yield </t>
  </si>
  <si>
    <t>Salas et al. 2019</t>
  </si>
  <si>
    <t>10.1016/j.scitotenv.2019.07.237</t>
  </si>
  <si>
    <r>
      <rPr>
        <i/>
        <sz val="12"/>
        <color theme="1"/>
        <rFont val="Calibri"/>
        <family val="2"/>
        <scheme val="minor"/>
      </rPr>
      <t xml:space="preserve">Ulva rigida </t>
    </r>
    <r>
      <rPr>
        <sz val="12"/>
        <color theme="1"/>
        <rFont val="Calibri"/>
        <family val="2"/>
        <scheme val="minor"/>
      </rPr>
      <t>C. Agardh</t>
    </r>
  </si>
  <si>
    <t>10.1016/j.envint.2019.104942</t>
  </si>
  <si>
    <t>Sfriso et al. 2019</t>
  </si>
  <si>
    <t>tyrosine</t>
  </si>
  <si>
    <t>epigallocatechin gallate</t>
  </si>
  <si>
    <t>curcumin</t>
  </si>
  <si>
    <t>Mertens et al. 2019</t>
  </si>
  <si>
    <t>mineral (AAP)</t>
  </si>
  <si>
    <t>10.1002/etc.4463</t>
  </si>
  <si>
    <t>complex (E7)</t>
  </si>
  <si>
    <t>Daphnia carinata</t>
  </si>
  <si>
    <t>10.1371/journal.pone.0214398</t>
  </si>
  <si>
    <t>Lekamge et al. 2019</t>
  </si>
  <si>
    <t>10.1016/j.chemosphere.2019.01.055</t>
  </si>
  <si>
    <t>Kleiven et al. 2019</t>
  </si>
  <si>
    <t>Prorocentrum minimum</t>
  </si>
  <si>
    <t>mineral (L1-Si enriched seawater)</t>
  </si>
  <si>
    <t>10.1016/j.impact.2019.100181</t>
  </si>
  <si>
    <t>Butz et al. 2019</t>
  </si>
  <si>
    <t>Nam et al. 2019</t>
  </si>
  <si>
    <t>10.1016/j.ecoenv.2018.10.082</t>
  </si>
  <si>
    <t>Scenedesmus sp. (Chlorophyceae)</t>
  </si>
  <si>
    <t>6-10</t>
  </si>
  <si>
    <t>PVA</t>
  </si>
  <si>
    <t>10.1155/2019/9658386</t>
  </si>
  <si>
    <t>10 d</t>
  </si>
  <si>
    <t>Microcystis aeruginosa</t>
  </si>
  <si>
    <t>Xiang et al. 2018</t>
  </si>
  <si>
    <t>10.1007/s10661-018-7022-7</t>
  </si>
  <si>
    <t>mineral (HGZ-145)</t>
  </si>
  <si>
    <t>Zhang et al. 2018</t>
  </si>
  <si>
    <t>10.1039/C8EN00738A</t>
  </si>
  <si>
    <t>Dunaliella salina</t>
  </si>
  <si>
    <t>Johari et al. 2018</t>
  </si>
  <si>
    <t>10.1016/j.chemosphere.2018.06.098</t>
  </si>
  <si>
    <t>FW Algae</t>
  </si>
  <si>
    <t>M Algae</t>
  </si>
  <si>
    <t>Hu et al. 2018</t>
  </si>
  <si>
    <t>mineral (M4)</t>
  </si>
  <si>
    <t>10.1016/j.scitotenv.2017.08.222</t>
  </si>
  <si>
    <t>Phaeodactylum tricornutum</t>
  </si>
  <si>
    <t>Sendra et al. 2017</t>
  </si>
  <si>
    <t>10.1016/j.chemosphere.2017.03.123</t>
  </si>
  <si>
    <t>Yue et al. 2017</t>
  </si>
  <si>
    <t>10.1186/s12951-017-0254-9</t>
  </si>
  <si>
    <t xml:space="preserve">Euglena gracilis </t>
  </si>
  <si>
    <t>photosynthetic yield</t>
  </si>
  <si>
    <t>metabolic activity</t>
  </si>
  <si>
    <t>PEG</t>
  </si>
  <si>
    <t>PEG, Si, Ami-Si</t>
  </si>
  <si>
    <t>10.1039/C6EN00324A</t>
  </si>
  <si>
    <t>Wu et al. 2017</t>
  </si>
  <si>
    <t>Schiavo et al. 2017</t>
  </si>
  <si>
    <t>10.1016/j.scitotenv.2016.10.051</t>
  </si>
  <si>
    <t>Tetraselmis suecica</t>
  </si>
  <si>
    <t>Isochrysis galbana</t>
  </si>
  <si>
    <t>Conine and Frost 2017</t>
  </si>
  <si>
    <t>10.1007/s10646-016-1747-2</t>
  </si>
  <si>
    <t>CPA</t>
  </si>
  <si>
    <t>10.1007/s00128-015-1505-9</t>
  </si>
  <si>
    <t>10.1016/j.colsurfa.2016.09.009</t>
  </si>
  <si>
    <t>Huang et al. 2016</t>
  </si>
  <si>
    <t>HA</t>
  </si>
  <si>
    <t>Malysheva et al. 2016</t>
  </si>
  <si>
    <t>10.1021/acs.est.6b03470</t>
  </si>
  <si>
    <t>Uronema confervicolum</t>
  </si>
  <si>
    <t>5 d</t>
  </si>
  <si>
    <t>14 d</t>
  </si>
  <si>
    <t>10.1007/s11356-016-7259-z</t>
  </si>
  <si>
    <t>Gonzalez et al. 2016</t>
  </si>
  <si>
    <t>mineral (seawater)</t>
  </si>
  <si>
    <t>oleylamine</t>
  </si>
  <si>
    <t>10.1002/jat.3325</t>
  </si>
  <si>
    <t>Chlorella pyrenoidosa</t>
  </si>
  <si>
    <t>Zhou et al. 2016</t>
  </si>
  <si>
    <t>10.1038/srep32998</t>
  </si>
  <si>
    <t>10-18</t>
  </si>
  <si>
    <t>Duong et al. 2016</t>
  </si>
  <si>
    <t>10.1088/2043-6262/7/3/035018</t>
  </si>
  <si>
    <t>Dunaliella Salina</t>
  </si>
  <si>
    <t>mineral (Ben-Amotz’s medium)</t>
  </si>
  <si>
    <t>Golubev et al. 2016</t>
  </si>
  <si>
    <t>10.1093/toxsci/kfw023</t>
  </si>
  <si>
    <t>Scenedesmus quadricauda</t>
  </si>
  <si>
    <t>mineral (Knopp medium)</t>
  </si>
  <si>
    <t>Zouzelka et al. 2016</t>
  </si>
  <si>
    <t>10.1007/s11356-016-6361-6</t>
  </si>
  <si>
    <t>3-8</t>
  </si>
  <si>
    <t>mineral (MBL Woodshole medium)</t>
  </si>
  <si>
    <t>Taylor et al. 2016</t>
  </si>
  <si>
    <t>10.1039/c5en00183h</t>
  </si>
  <si>
    <t>CHI</t>
  </si>
  <si>
    <t>DEX</t>
  </si>
  <si>
    <t>GEL</t>
  </si>
  <si>
    <t>LAC</t>
  </si>
  <si>
    <t>10.1021/acs.est.5b01089</t>
  </si>
  <si>
    <t>Navarro et al. 2015</t>
  </si>
  <si>
    <t>4 d</t>
  </si>
  <si>
    <t>Voelker et al. 2015</t>
  </si>
  <si>
    <t>10.1016/j.envres.2015.05.011</t>
  </si>
  <si>
    <t>Wang et al. 2015</t>
  </si>
  <si>
    <t>10.1002/etc.2936</t>
  </si>
  <si>
    <t>Ksiazyk et al. 2015</t>
  </si>
  <si>
    <t>Bosmina longirostris</t>
  </si>
  <si>
    <t>Sakamoto et al. 2015</t>
  </si>
  <si>
    <t>10.1007/s00244-014-0091-x</t>
  </si>
  <si>
    <t>Mackevica et al. 2015</t>
  </si>
  <si>
    <t>10.1016/j.aquatox.2015.01.023</t>
  </si>
  <si>
    <t>mineral (M7)</t>
  </si>
  <si>
    <t>14C assimilation</t>
  </si>
  <si>
    <t>10.3109/17435390.2014.913728</t>
  </si>
  <si>
    <t>Sorensen and Baun 2015</t>
  </si>
  <si>
    <t>Sohn et al. 2015</t>
  </si>
  <si>
    <t>10.1155/2015/893049</t>
  </si>
  <si>
    <t>Euglena gracilis</t>
  </si>
  <si>
    <t>10.1016/j.marenvres.2015.05.008</t>
  </si>
  <si>
    <t>Chlorella sp.</t>
  </si>
  <si>
    <t>10.3184/095422914X14144332205573</t>
  </si>
  <si>
    <t>1–10</t>
  </si>
  <si>
    <t>Das et al. 2013</t>
  </si>
  <si>
    <t>10.1007/s00128-013-1015-6</t>
  </si>
  <si>
    <t>Thalassiosira pseudonana</t>
  </si>
  <si>
    <t>Thalassiosira sp. (Bacillariophyceae)</t>
  </si>
  <si>
    <t>maltose</t>
  </si>
  <si>
    <t>Burchardt et al. 2012</t>
  </si>
  <si>
    <t>10.1021/es300989e</t>
  </si>
  <si>
    <t>mineral (SSF)</t>
  </si>
  <si>
    <t>10.1016/j.chemosphere.2013.04.096</t>
  </si>
  <si>
    <t>Angel et al. 2013</t>
  </si>
  <si>
    <t>Hund-Rinke et al. 2018</t>
  </si>
  <si>
    <t>10.1016/j.impact.2017.10.003</t>
  </si>
  <si>
    <t>Acipenser persicus (Persian sturgeon)</t>
  </si>
  <si>
    <t>mineral (brackish water)</t>
  </si>
  <si>
    <t>mineral (FW)</t>
  </si>
  <si>
    <t>Banan et al. 2020</t>
  </si>
  <si>
    <t>10.1007/s11356-020-07687-7</t>
  </si>
  <si>
    <t>lamarin</t>
  </si>
  <si>
    <t>10.1007/s10876-019-01632-6</t>
  </si>
  <si>
    <t>Renuka et al. 2020</t>
  </si>
  <si>
    <t>Xiang et al. 2020</t>
  </si>
  <si>
    <t>Cyprinus carpio (common carp)</t>
  </si>
  <si>
    <t>10.1016/j.envpol.2019.113504</t>
  </si>
  <si>
    <t>Cunningham et al. 2013</t>
  </si>
  <si>
    <t>Yen et al. 2019</t>
  </si>
  <si>
    <t>10.1016/j.aquatox.2019.105273</t>
  </si>
  <si>
    <t>10.1016/j.jhazmat.2018.07.064</t>
  </si>
  <si>
    <t>Khosravi-Katuli et al. 2018</t>
  </si>
  <si>
    <t>Labeo rohita</t>
  </si>
  <si>
    <t>10.1007/s11356-018-1454-z</t>
  </si>
  <si>
    <t>Shobana et al. 2018</t>
  </si>
  <si>
    <t>Caloudova et al. 2018</t>
  </si>
  <si>
    <t>ISSN: 0172-780X; ISSN-L: 0172-780X; Electronic/Online ISSN: 2354-4716</t>
  </si>
  <si>
    <t>maltose/gelatine</t>
  </si>
  <si>
    <t>Rutilus kutum</t>
  </si>
  <si>
    <t>Masouleh et al. 2017</t>
  </si>
  <si>
    <t>10.1007/s10661-017-6156-3</t>
  </si>
  <si>
    <t>Orbea et al. 2017</t>
  </si>
  <si>
    <t>10.1016/j.cbpc.2017.03.004</t>
  </si>
  <si>
    <t>Camellia sinensis</t>
  </si>
  <si>
    <t>10.1007/s10876-017-1201-5</t>
  </si>
  <si>
    <t>Banumathi et al. 2017</t>
  </si>
  <si>
    <t>Chapalichthys pardalis</t>
  </si>
  <si>
    <t>10.1016/j.scitotenv.2017.01.070</t>
  </si>
  <si>
    <t>Valerio-Garcia et al. 2017</t>
  </si>
  <si>
    <t>mineral (FNSW)</t>
  </si>
  <si>
    <t>water (SSF)</t>
  </si>
  <si>
    <t>mineral (TAP)</t>
  </si>
  <si>
    <t>mineral (ERS without methylene blue)</t>
  </si>
  <si>
    <t>mineral (ERS with methylene blue)</t>
  </si>
  <si>
    <t>Minghetti and Schirmer 2016</t>
  </si>
  <si>
    <t>10.1080/17435390.2016.1241908</t>
  </si>
  <si>
    <t>cell membrane integrity</t>
  </si>
  <si>
    <t>lysosome membrane integrity</t>
  </si>
  <si>
    <t>lysosomal functioning</t>
  </si>
  <si>
    <t>Poeciliopsis lucida (topminnow fish)</t>
  </si>
  <si>
    <t>10.1016/j.cbpc.2016.08.004</t>
  </si>
  <si>
    <t>Bermejo-Nogales et al. 2016</t>
  </si>
  <si>
    <t xml:space="preserve">Oreochromis niloticus </t>
  </si>
  <si>
    <t>Tilapia zillii</t>
  </si>
  <si>
    <t>10.1016/j.sjbs.2016.06.008</t>
  </si>
  <si>
    <t>Afifi et al. 2016</t>
  </si>
  <si>
    <t>10.1007/s00204-016-1734-7</t>
  </si>
  <si>
    <t>Shaw et al. 2016</t>
  </si>
  <si>
    <t>6 d</t>
  </si>
  <si>
    <t xml:space="preserve">inhibition of hatchability </t>
  </si>
  <si>
    <t>10.1016/j.aquatox.2016.01.013</t>
  </si>
  <si>
    <t>Asmonaite et al. 2016</t>
  </si>
  <si>
    <t>Acipenser baerii (Siberian sturgeon)</t>
  </si>
  <si>
    <t>Ostaszewska et al. 2016</t>
  </si>
  <si>
    <t>10.1007/s11356-015-5391-9</t>
  </si>
  <si>
    <t>Rajkumar et al. 2016</t>
  </si>
  <si>
    <t>10.1007/s13204-015-0417-7</t>
  </si>
  <si>
    <t xml:space="preserve">Oryzias melastigma </t>
  </si>
  <si>
    <t>oleic acid</t>
  </si>
  <si>
    <t>cell viability</t>
  </si>
  <si>
    <t>10.1016/j.aquatox.2015.10.015</t>
  </si>
  <si>
    <t>Degger et al. 2015</t>
  </si>
  <si>
    <t>Oreochromis niloticus</t>
  </si>
  <si>
    <t>Connolly et al. 2015</t>
  </si>
  <si>
    <t>10.3390/ijerph120505386</t>
  </si>
  <si>
    <t>hepatoma cell line</t>
  </si>
  <si>
    <t>liver cell line</t>
  </si>
  <si>
    <t>fibroblast-like gonadal cell line</t>
  </si>
  <si>
    <t>Srinonate et al. 2015</t>
  </si>
  <si>
    <t>complex (Leibovitz)</t>
  </si>
  <si>
    <t>10.3109/17435390.2014.889236</t>
  </si>
  <si>
    <t>Yue et al. 2015</t>
  </si>
  <si>
    <t>Yoo-iam et al. 2014</t>
  </si>
  <si>
    <t>Katuli et al. 2015</t>
  </si>
  <si>
    <t>10.1016/j.ecoenv.2014.04.001</t>
  </si>
  <si>
    <t>10.1002/bab.1189</t>
  </si>
  <si>
    <t>10.1002/jat.2975</t>
  </si>
  <si>
    <t>Olasagasti et al. 2014</t>
  </si>
  <si>
    <t>Borase et al. 2014</t>
  </si>
  <si>
    <t>heart cell line</t>
  </si>
  <si>
    <t>gill cell line</t>
  </si>
  <si>
    <t>10.1016/j.cbpc.2014.01.007</t>
  </si>
  <si>
    <t>Taju et al. 2014</t>
  </si>
  <si>
    <t>10.1177/0960327113485258</t>
  </si>
  <si>
    <t>Shaluei et al. 2013</t>
  </si>
  <si>
    <t>Hypophthalmichthys molitrix</t>
  </si>
  <si>
    <t>10.1007/s10646-013-1114-5</t>
  </si>
  <si>
    <t>Muth-Kohne et al. 2013</t>
  </si>
  <si>
    <t>Wu et al. 2013</t>
  </si>
  <si>
    <t>10.1002/etc.2038</t>
  </si>
  <si>
    <t>Wu and Zhou 2013</t>
  </si>
  <si>
    <t>Oreochromis mossambicus</t>
  </si>
  <si>
    <t>60-80</t>
  </si>
  <si>
    <t>8 d</t>
  </si>
  <si>
    <t>10.1016/S1001-0742(11)60845-0</t>
  </si>
  <si>
    <t>Govindasamy and Rahuman 2012</t>
  </si>
  <si>
    <t>Wu et al. 2010</t>
  </si>
  <si>
    <t>10.1007/s10646-009-0404-4</t>
  </si>
  <si>
    <t>Laban et al. 2010</t>
  </si>
  <si>
    <t>51-60</t>
  </si>
  <si>
    <t>Johari et al. 2013</t>
  </si>
  <si>
    <t xml:space="preserve">Iranian Journal of Fisheries Sciences 12(1)76 -95 </t>
  </si>
  <si>
    <t>10.1021/es2045647</t>
  </si>
  <si>
    <t>Kashiwada et al. 2012</t>
  </si>
  <si>
    <t>Cho et al. 2013</t>
  </si>
  <si>
    <t>10.1155/2013/494671</t>
  </si>
  <si>
    <t>10.1155/2012/293784</t>
  </si>
  <si>
    <t>Bilberg et al. 2012</t>
  </si>
  <si>
    <t>Jahanbakhshi et al. 2012</t>
  </si>
  <si>
    <t>Pseudokirchneriella subcapitata (=Raphidocelis subcapitata)</t>
  </si>
  <si>
    <t>FWM Algae</t>
  </si>
  <si>
    <t>FW Crustacean</t>
  </si>
  <si>
    <t>General Environment &amp; Taxa</t>
  </si>
  <si>
    <t>M Crustacean</t>
  </si>
  <si>
    <t>FWM Crustacean</t>
  </si>
  <si>
    <t>C</t>
  </si>
  <si>
    <t>A</t>
  </si>
  <si>
    <t>SC</t>
  </si>
  <si>
    <t>FW Fish</t>
  </si>
  <si>
    <t>FWM Fish</t>
  </si>
  <si>
    <t>Carassius auratus (Goldfish)</t>
  </si>
  <si>
    <t>Barbonymus gonionotus (Silver barb)</t>
  </si>
  <si>
    <t>Gibelion catla (Catla)</t>
  </si>
  <si>
    <t>FW Protozoa</t>
  </si>
  <si>
    <t>Tetrahymena sp.</t>
  </si>
  <si>
    <t>1-3</t>
  </si>
  <si>
    <t>deionized water</t>
  </si>
  <si>
    <t>10.1016/j.exppara.2019.107825</t>
  </si>
  <si>
    <t>Fuentes-Valencia et al. 2020</t>
  </si>
  <si>
    <t>M Protozoa</t>
  </si>
  <si>
    <t>FWM Protozoa</t>
  </si>
  <si>
    <t>Euplotes vannus</t>
  </si>
  <si>
    <t>Pan et al. 2018</t>
  </si>
  <si>
    <t>10.1039/C8EN00924D</t>
  </si>
  <si>
    <t>12 h</t>
  </si>
  <si>
    <t>Paramecium tetraurelia</t>
  </si>
  <si>
    <t>20 h</t>
  </si>
  <si>
    <t>complex (axenic broth culture)</t>
  </si>
  <si>
    <t>10.1007/s11356-014-4057-3</t>
  </si>
  <si>
    <t>Burkart et al. 2015</t>
  </si>
  <si>
    <t>10.1002/etc.1864</t>
  </si>
  <si>
    <t>Shi et al. 2012</t>
  </si>
  <si>
    <t>ATP</t>
  </si>
  <si>
    <t>Tetrahymena pyriformis</t>
  </si>
  <si>
    <t>10.1021/jp808645e</t>
  </si>
  <si>
    <t>Kvitek et al. 2009</t>
  </si>
  <si>
    <t>Paramecium caudatum</t>
  </si>
  <si>
    <t>Acute/Chronic (Based on USEtox)</t>
  </si>
  <si>
    <t>LC50/EC50/IC50</t>
  </si>
  <si>
    <t>LC50/EC50/IC50  (kg Ag/m3)</t>
  </si>
  <si>
    <t>LC50/EC50/IC50 for Ag(+) (kg Ag/m3) (regardless of size)</t>
  </si>
  <si>
    <t>Paul et al. 2016</t>
  </si>
  <si>
    <t>Moreno-Garrido et al. 2015</t>
  </si>
  <si>
    <t>mortality and delayed hatching</t>
  </si>
  <si>
    <t>AAP</t>
  </si>
  <si>
    <t>algal assay procedure</t>
  </si>
  <si>
    <t>AFW</t>
  </si>
  <si>
    <t>artificial freshwater</t>
  </si>
  <si>
    <t>Ami-Si</t>
  </si>
  <si>
    <t>aminated silica</t>
  </si>
  <si>
    <t>ASW</t>
  </si>
  <si>
    <t>artificial saltwater</t>
  </si>
  <si>
    <t>BBM</t>
  </si>
  <si>
    <t>Bold’s basal medium</t>
  </si>
  <si>
    <t>branched polyethyleneimine</t>
  </si>
  <si>
    <t>chitosan</t>
  </si>
  <si>
    <t>carboxy-functionalized polyacrylate</t>
  </si>
  <si>
    <t>dexpanthenol</t>
  </si>
  <si>
    <t>ERS</t>
  </si>
  <si>
    <t>embryonic rearing solution</t>
  </si>
  <si>
    <t>FNSW</t>
  </si>
  <si>
    <t>filtered natural seawater</t>
  </si>
  <si>
    <t>FSEW</t>
  </si>
  <si>
    <t>filter sterilized egg water</t>
  </si>
  <si>
    <t>FW</t>
  </si>
  <si>
    <t>freshwater</t>
  </si>
  <si>
    <t>FWM</t>
  </si>
  <si>
    <t>freshwater/marine</t>
  </si>
  <si>
    <t>humic acid</t>
  </si>
  <si>
    <t>M</t>
  </si>
  <si>
    <t>marine</t>
  </si>
  <si>
    <t>M4</t>
  </si>
  <si>
    <t xml:space="preserve">Elendt’s M4 medium </t>
  </si>
  <si>
    <t>M7</t>
  </si>
  <si>
    <t>Elendt M7 medium</t>
  </si>
  <si>
    <t>MHFW</t>
  </si>
  <si>
    <t>moderately hard freshwater</t>
  </si>
  <si>
    <t>MHRW</t>
  </si>
  <si>
    <t>moderately hard reconstituted water</t>
  </si>
  <si>
    <t>MHW</t>
  </si>
  <si>
    <t>moderately hard water</t>
  </si>
  <si>
    <t>MOPS</t>
  </si>
  <si>
    <t>3-(N-morpholino)propanesulfonic acid</t>
  </si>
  <si>
    <t>polyethylene glycol</t>
  </si>
  <si>
    <t>polyethylenimine</t>
  </si>
  <si>
    <t>polyvinyl alcohol</t>
  </si>
  <si>
    <t>poly-N-vynil-2-pirrolidone</t>
  </si>
  <si>
    <t xml:space="preserve">poly-N-vynil-2-pirrolidone and polyethylenimine </t>
  </si>
  <si>
    <t>RHFW</t>
  </si>
  <si>
    <t>reconstituted hard freshwater</t>
  </si>
  <si>
    <t>sodium alginate</t>
  </si>
  <si>
    <t>sodium dodecylbenzene sulfonate</t>
  </si>
  <si>
    <t>Si</t>
  </si>
  <si>
    <t>silica</t>
  </si>
  <si>
    <t>SM7</t>
  </si>
  <si>
    <t xml:space="preserve">simplified M7 medium </t>
  </si>
  <si>
    <t>SSF</t>
  </si>
  <si>
    <t>standard synthetic freshwater by EPA</t>
  </si>
  <si>
    <t>TAP</t>
  </si>
  <si>
    <t>tris-acetate-phosphate</t>
  </si>
  <si>
    <t>VSRW</t>
  </si>
  <si>
    <t>very soft reconstituted water</t>
  </si>
  <si>
    <r>
      <t>Bacillus licheniformis </t>
    </r>
    <r>
      <rPr>
        <sz val="12"/>
        <color theme="1"/>
        <rFont val="Calibri (Body)"/>
      </rPr>
      <t>cell free extract</t>
    </r>
  </si>
  <si>
    <t>Thai J Vet Med. 2015. 45(1): 81-89</t>
  </si>
  <si>
    <t>Reported LC50/EC50/IC50</t>
  </si>
  <si>
    <t>In vivo/in vitro</t>
  </si>
  <si>
    <t>Method</t>
  </si>
  <si>
    <t>US EPA 600/4-90/027F</t>
  </si>
  <si>
    <t>OECD 202</t>
  </si>
  <si>
    <t>US EPA 600-4-91-002</t>
  </si>
  <si>
    <t>OECD 211</t>
  </si>
  <si>
    <t>reproduction/mortality</t>
  </si>
  <si>
    <t>growth and survival</t>
  </si>
  <si>
    <t>in vitro</t>
  </si>
  <si>
    <t>OECD 203</t>
  </si>
  <si>
    <t>in vivo</t>
  </si>
  <si>
    <t>US EPA 3050B</t>
  </si>
  <si>
    <t>US EPA 812/R‐02/012</t>
  </si>
  <si>
    <t>OECD</t>
  </si>
  <si>
    <t>US EPA</t>
  </si>
  <si>
    <t>US EPA/600/8-87/011</t>
  </si>
  <si>
    <t>US EPA 821/R-02/012</t>
  </si>
  <si>
    <t>OECD 201</t>
  </si>
  <si>
    <t>US EPA 821‐R‐02‐013</t>
  </si>
  <si>
    <t>ISO 8692</t>
  </si>
  <si>
    <t>OECD 212</t>
  </si>
  <si>
    <t>OECD 236</t>
  </si>
  <si>
    <t>OECD 215</t>
  </si>
  <si>
    <t>not specified</t>
  </si>
  <si>
    <t>OECD 203, 210, 212</t>
  </si>
  <si>
    <t>US EPA 821/R-02/013</t>
  </si>
  <si>
    <t>US EPA 712/C-96/118</t>
  </si>
  <si>
    <t>US EPA 600/4-90/027F, US EPA 821/R-02/013</t>
  </si>
  <si>
    <t>10.5829/idosi.wjfms.2012.04.04.63107</t>
  </si>
  <si>
    <t>OECD, US EPA</t>
  </si>
  <si>
    <t>US EPA 812/R-02/013</t>
  </si>
  <si>
    <t>Indian Journal of Animal Sciences 86 (8): 964–971</t>
  </si>
  <si>
    <t>OECD 210</t>
  </si>
  <si>
    <t>teratogenic effect</t>
  </si>
  <si>
    <t>inhibition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</si>
</sst>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AEAAAA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 (Body)"/>
    </font>
    <font>
      <i/>
      <sz val="12"/>
      <color theme="1"/>
      <name val="Calibri (Body)"/>
    </font>
    <font>
      <b/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1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1" fontId="0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6" fontId="0" fillId="0" borderId="0" xfId="0" quotePrefix="1" applyNumberFormat="1" applyFont="1" applyFill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11" fontId="0" fillId="0" borderId="0" xfId="0" applyNumberFormat="1" applyFont="1" applyAlignment="1">
      <alignment vertical="center"/>
    </xf>
    <xf numFmtId="11" fontId="8" fillId="0" borderId="0" xfId="0" applyNumberFormat="1" applyFont="1" applyAlignment="1">
      <alignment horizontal="righ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6" fontId="0" fillId="0" borderId="0" xfId="0" quotePrefix="1" applyNumberFormat="1" applyFont="1" applyAlignment="1">
      <alignment horizontal="right" vertical="center"/>
    </xf>
    <xf numFmtId="0" fontId="0" fillId="0" borderId="0" xfId="0" quotePrefix="1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1" fontId="0" fillId="0" borderId="0" xfId="0" applyNumberFormat="1" applyFont="1" applyFill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quotePrefix="1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11" fontId="0" fillId="0" borderId="0" xfId="0" applyNumberFormat="1"/>
    <xf numFmtId="11" fontId="0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1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0" fillId="0" borderId="0" xfId="0" quotePrefix="1" applyNumberFormat="1" applyFont="1" applyAlignment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ill="1"/>
    <xf numFmtId="11" fontId="0" fillId="0" borderId="0" xfId="0" applyNumberFormat="1" applyFill="1"/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11" fontId="3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0" fontId="0" fillId="0" borderId="0" xfId="0" applyFill="1" applyAlignment="1">
      <alignment vertical="center" wrapText="1"/>
    </xf>
    <xf numFmtId="0" fontId="0" fillId="0" borderId="0" xfId="0" quotePrefix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quotePrefix="1" applyFont="1" applyFill="1" applyAlignment="1">
      <alignment vertical="center"/>
    </xf>
    <xf numFmtId="11" fontId="8" fillId="0" borderId="0" xfId="0" applyNumberFormat="1" applyFont="1" applyFill="1" applyAlignment="1">
      <alignment vertical="center"/>
    </xf>
    <xf numFmtId="11" fontId="8" fillId="0" borderId="0" xfId="0" applyNumberFormat="1" applyFont="1" applyFill="1"/>
    <xf numFmtId="0" fontId="8" fillId="0" borderId="0" xfId="0" quotePrefix="1" applyFont="1" applyFill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16" fontId="0" fillId="0" borderId="0" xfId="0" quotePrefix="1" applyNumberForma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0" xfId="0" applyFont="1"/>
    <xf numFmtId="0" fontId="12" fillId="0" borderId="0" xfId="0" applyFont="1" applyFill="1" applyAlignment="1">
      <alignment horizontal="center" vertical="center" wrapText="1"/>
    </xf>
    <xf numFmtId="11" fontId="8" fillId="0" borderId="0" xfId="0" applyNumberFormat="1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D47F-E9CE-534B-98E1-BC74FD30C871}">
  <sheetPr filterMode="1"/>
  <dimension ref="A1:V192"/>
  <sheetViews>
    <sheetView zoomScale="90" zoomScaleNormal="90" workbookViewId="0">
      <pane ySplit="1" topLeftCell="A2" activePane="bottomLeft" state="frozen"/>
      <selection activeCell="C1" sqref="C1"/>
      <selection pane="bottomLeft" activeCell="G16" sqref="G16"/>
    </sheetView>
  </sheetViews>
  <sheetFormatPr baseColWidth="10" defaultColWidth="10.83203125" defaultRowHeight="16"/>
  <cols>
    <col min="1" max="1" width="16.5" style="24" customWidth="1"/>
    <col min="2" max="2" width="33.1640625" style="22" bestFit="1" customWidth="1"/>
    <col min="3" max="3" width="29" style="22" bestFit="1" customWidth="1"/>
    <col min="4" max="4" width="13.33203125" style="21" bestFit="1" customWidth="1"/>
    <col min="5" max="5" width="10.5" style="76" customWidth="1"/>
    <col min="6" max="6" width="9.83203125" style="24" bestFit="1" customWidth="1"/>
    <col min="7" max="7" width="12.1640625" style="57" bestFit="1" customWidth="1"/>
    <col min="8" max="8" width="9" style="57" bestFit="1" customWidth="1"/>
    <col min="9" max="9" width="20.83203125" style="29" bestFit="1" customWidth="1"/>
    <col min="10" max="10" width="21.6640625" style="93" bestFit="1" customWidth="1"/>
    <col min="11" max="11" width="30.6640625" style="45" bestFit="1" customWidth="1"/>
    <col min="12" max="12" width="17" style="57" customWidth="1"/>
    <col min="13" max="13" width="27.5" style="24" customWidth="1"/>
    <col min="14" max="14" width="31.5" style="48" customWidth="1"/>
    <col min="15" max="15" width="15.33203125" style="24" bestFit="1" customWidth="1"/>
    <col min="16" max="16" width="15.6640625" style="24" bestFit="1" customWidth="1"/>
    <col min="17" max="17" width="10.83203125" style="24"/>
    <col min="18" max="18" width="12.1640625" style="24" bestFit="1" customWidth="1"/>
    <col min="19" max="16384" width="10.83203125" style="24"/>
  </cols>
  <sheetData>
    <row r="1" spans="1:22" s="21" customFormat="1" ht="68">
      <c r="A1" s="54" t="s">
        <v>521</v>
      </c>
      <c r="B1" s="54" t="s">
        <v>0</v>
      </c>
      <c r="C1" s="54" t="s">
        <v>1</v>
      </c>
      <c r="D1" s="54" t="s">
        <v>73</v>
      </c>
      <c r="E1" s="54" t="s">
        <v>556</v>
      </c>
      <c r="F1" s="25" t="s">
        <v>623</v>
      </c>
      <c r="G1" s="1" t="s">
        <v>558</v>
      </c>
      <c r="H1" s="54" t="s">
        <v>2</v>
      </c>
      <c r="I1" s="54" t="s">
        <v>40</v>
      </c>
      <c r="J1" s="1" t="s">
        <v>625</v>
      </c>
      <c r="K1" s="95" t="s">
        <v>118</v>
      </c>
      <c r="L1" s="54" t="s">
        <v>559</v>
      </c>
      <c r="M1" s="55" t="s">
        <v>48</v>
      </c>
      <c r="N1" s="55" t="s">
        <v>17</v>
      </c>
    </row>
    <row r="2" spans="1:22" ht="17">
      <c r="A2" s="24" t="s">
        <v>520</v>
      </c>
      <c r="B2" s="56" t="s">
        <v>10</v>
      </c>
      <c r="C2" s="22" t="s">
        <v>11</v>
      </c>
      <c r="D2" s="21" t="s">
        <v>68</v>
      </c>
      <c r="E2" s="76" t="s">
        <v>525</v>
      </c>
      <c r="F2" s="24" t="s">
        <v>5</v>
      </c>
      <c r="G2" s="38">
        <v>1.1000000000000001E-6</v>
      </c>
      <c r="H2" s="57">
        <v>5.94</v>
      </c>
      <c r="I2" s="29" t="s">
        <v>44</v>
      </c>
      <c r="J2" s="93" t="s">
        <v>626</v>
      </c>
      <c r="K2" s="45" t="s">
        <v>124</v>
      </c>
      <c r="L2" s="30">
        <v>1.1000000000000001E-6</v>
      </c>
      <c r="M2" s="24" t="s">
        <v>32</v>
      </c>
      <c r="N2" s="48" t="s">
        <v>21</v>
      </c>
      <c r="R2" s="30"/>
    </row>
    <row r="3" spans="1:22" ht="17">
      <c r="A3" s="24" t="s">
        <v>520</v>
      </c>
      <c r="B3" s="56" t="s">
        <v>10</v>
      </c>
      <c r="C3" s="22" t="s">
        <v>11</v>
      </c>
      <c r="D3" s="21" t="s">
        <v>68</v>
      </c>
      <c r="E3" s="76" t="s">
        <v>525</v>
      </c>
      <c r="F3" s="24" t="s">
        <v>5</v>
      </c>
      <c r="G3" s="38">
        <v>3.15E-5</v>
      </c>
      <c r="H3" s="57">
        <v>39.4</v>
      </c>
      <c r="I3" s="29" t="s">
        <v>45</v>
      </c>
      <c r="J3" s="93" t="s">
        <v>626</v>
      </c>
      <c r="K3" s="45" t="s">
        <v>124</v>
      </c>
      <c r="L3" s="30">
        <v>1.1000000000000001E-6</v>
      </c>
      <c r="M3" s="24" t="s">
        <v>32</v>
      </c>
      <c r="N3" s="48" t="s">
        <v>21</v>
      </c>
      <c r="R3" s="30"/>
    </row>
    <row r="4" spans="1:22" ht="17">
      <c r="A4" s="24" t="s">
        <v>520</v>
      </c>
      <c r="B4" s="56" t="s">
        <v>10</v>
      </c>
      <c r="C4" s="22" t="s">
        <v>11</v>
      </c>
      <c r="D4" s="21" t="s">
        <v>68</v>
      </c>
      <c r="E4" s="76" t="s">
        <v>525</v>
      </c>
      <c r="F4" s="24" t="s">
        <v>5</v>
      </c>
      <c r="G4" s="38">
        <v>1.6699999999999999E-5</v>
      </c>
      <c r="H4" s="57">
        <v>681.4</v>
      </c>
      <c r="I4" s="29" t="s">
        <v>41</v>
      </c>
      <c r="J4" s="93" t="s">
        <v>626</v>
      </c>
      <c r="K4" s="45" t="s">
        <v>124</v>
      </c>
      <c r="L4" s="30">
        <v>1.1000000000000001E-6</v>
      </c>
      <c r="M4" s="24" t="s">
        <v>32</v>
      </c>
      <c r="N4" s="48" t="s">
        <v>21</v>
      </c>
      <c r="P4" s="58"/>
      <c r="Q4" s="58"/>
      <c r="R4" s="59"/>
      <c r="S4" s="58"/>
      <c r="U4" s="58"/>
      <c r="V4" s="58"/>
    </row>
    <row r="5" spans="1:22" ht="17">
      <c r="A5" s="24" t="s">
        <v>520</v>
      </c>
      <c r="B5" s="56" t="s">
        <v>10</v>
      </c>
      <c r="C5" s="22" t="s">
        <v>11</v>
      </c>
      <c r="D5" s="21" t="s">
        <v>68</v>
      </c>
      <c r="E5" s="76" t="s">
        <v>525</v>
      </c>
      <c r="F5" s="24" t="s">
        <v>5</v>
      </c>
      <c r="G5" s="38">
        <v>9.9999999999999995E-7</v>
      </c>
      <c r="H5" s="57">
        <v>773.6</v>
      </c>
      <c r="I5" s="29" t="s">
        <v>43</v>
      </c>
      <c r="J5" s="93" t="s">
        <v>626</v>
      </c>
      <c r="K5" s="45" t="s">
        <v>124</v>
      </c>
      <c r="L5" s="30">
        <v>1.1000000000000001E-6</v>
      </c>
      <c r="M5" s="24" t="s">
        <v>32</v>
      </c>
      <c r="N5" s="48" t="s">
        <v>21</v>
      </c>
      <c r="P5" s="58"/>
      <c r="Q5" s="58"/>
      <c r="R5" s="59"/>
      <c r="S5" s="58"/>
      <c r="U5" s="58"/>
      <c r="V5" s="58"/>
    </row>
    <row r="6" spans="1:22" ht="17">
      <c r="A6" s="60" t="s">
        <v>520</v>
      </c>
      <c r="B6" s="14" t="s">
        <v>10</v>
      </c>
      <c r="C6" s="2" t="s">
        <v>11</v>
      </c>
      <c r="D6" s="3" t="s">
        <v>68</v>
      </c>
      <c r="E6" s="76" t="s">
        <v>525</v>
      </c>
      <c r="F6" s="24" t="s">
        <v>5</v>
      </c>
      <c r="G6" s="10">
        <v>4.4000000000000002E-6</v>
      </c>
      <c r="H6" s="9">
        <v>39.4</v>
      </c>
      <c r="I6" s="18" t="s">
        <v>45</v>
      </c>
      <c r="J6" s="93" t="s">
        <v>626</v>
      </c>
      <c r="K6" s="28" t="s">
        <v>124</v>
      </c>
      <c r="L6" s="19">
        <v>6.9999999999999997E-7</v>
      </c>
      <c r="M6" s="7" t="s">
        <v>32</v>
      </c>
      <c r="N6" s="11" t="s">
        <v>21</v>
      </c>
      <c r="P6" s="58"/>
      <c r="R6" s="59"/>
      <c r="S6" s="58"/>
      <c r="U6" s="58"/>
      <c r="V6" s="58"/>
    </row>
    <row r="7" spans="1:22" ht="17">
      <c r="A7" s="60" t="s">
        <v>520</v>
      </c>
      <c r="B7" s="14" t="s">
        <v>10</v>
      </c>
      <c r="C7" s="2" t="s">
        <v>11</v>
      </c>
      <c r="D7" s="3" t="s">
        <v>68</v>
      </c>
      <c r="E7" s="76" t="s">
        <v>525</v>
      </c>
      <c r="F7" s="24" t="s">
        <v>5</v>
      </c>
      <c r="G7" s="10">
        <v>1.3999999999999999E-6</v>
      </c>
      <c r="H7" s="9">
        <v>681.4</v>
      </c>
      <c r="I7" s="18" t="s">
        <v>41</v>
      </c>
      <c r="J7" s="93" t="s">
        <v>626</v>
      </c>
      <c r="K7" s="28" t="s">
        <v>124</v>
      </c>
      <c r="L7" s="19">
        <v>6.9999999999999997E-7</v>
      </c>
      <c r="M7" s="7" t="s">
        <v>32</v>
      </c>
      <c r="N7" s="11" t="s">
        <v>21</v>
      </c>
      <c r="P7" s="58"/>
      <c r="Q7" s="58"/>
      <c r="R7" s="58"/>
      <c r="S7" s="58"/>
      <c r="U7" s="58"/>
      <c r="V7" s="58"/>
    </row>
    <row r="8" spans="1:22" ht="17">
      <c r="A8" s="24" t="s">
        <v>520</v>
      </c>
      <c r="B8" s="56" t="s">
        <v>10</v>
      </c>
      <c r="C8" s="22" t="s">
        <v>188</v>
      </c>
      <c r="D8" s="21" t="s">
        <v>68</v>
      </c>
      <c r="E8" s="76" t="s">
        <v>525</v>
      </c>
      <c r="F8" s="24" t="s">
        <v>3</v>
      </c>
      <c r="G8" s="38">
        <v>1.9999999999999999E-6</v>
      </c>
      <c r="H8" s="57">
        <v>6.47</v>
      </c>
      <c r="I8" s="29" t="s">
        <v>41</v>
      </c>
      <c r="J8" s="93" t="s">
        <v>627</v>
      </c>
      <c r="K8" s="45" t="s">
        <v>312</v>
      </c>
      <c r="L8" s="38">
        <v>2.3E-6</v>
      </c>
      <c r="M8" s="24" t="s">
        <v>223</v>
      </c>
      <c r="N8" s="48" t="s">
        <v>224</v>
      </c>
      <c r="P8" s="58"/>
      <c r="Q8" s="58"/>
      <c r="R8" s="58"/>
      <c r="S8" s="58"/>
      <c r="U8" s="58"/>
      <c r="V8" s="58"/>
    </row>
    <row r="9" spans="1:22" ht="17">
      <c r="A9" s="24" t="s">
        <v>520</v>
      </c>
      <c r="B9" s="56" t="s">
        <v>10</v>
      </c>
      <c r="C9" s="22" t="s">
        <v>91</v>
      </c>
      <c r="D9" s="21" t="s">
        <v>68</v>
      </c>
      <c r="E9" s="76" t="s">
        <v>525</v>
      </c>
      <c r="F9" s="24" t="s">
        <v>3</v>
      </c>
      <c r="G9" s="38">
        <v>3.9999999999999998E-6</v>
      </c>
      <c r="H9" s="57">
        <v>7.32</v>
      </c>
      <c r="I9" s="29" t="s">
        <v>44</v>
      </c>
      <c r="J9" s="93" t="s">
        <v>627</v>
      </c>
      <c r="K9" s="45" t="s">
        <v>312</v>
      </c>
      <c r="L9" s="38">
        <v>2.3E-6</v>
      </c>
      <c r="M9" s="24" t="s">
        <v>223</v>
      </c>
      <c r="N9" s="48" t="s">
        <v>224</v>
      </c>
      <c r="P9" s="58"/>
      <c r="Q9" s="58"/>
      <c r="R9" s="58"/>
      <c r="S9" s="58"/>
      <c r="U9" s="58"/>
      <c r="V9" s="58"/>
    </row>
    <row r="10" spans="1:22" s="35" customFormat="1" ht="17">
      <c r="A10" s="24" t="s">
        <v>520</v>
      </c>
      <c r="B10" s="56" t="s">
        <v>10</v>
      </c>
      <c r="C10" s="22" t="s">
        <v>91</v>
      </c>
      <c r="D10" s="21" t="s">
        <v>68</v>
      </c>
      <c r="E10" s="76" t="s">
        <v>525</v>
      </c>
      <c r="F10" s="24" t="s">
        <v>3</v>
      </c>
      <c r="G10" s="38">
        <v>1.8699999999999999E-4</v>
      </c>
      <c r="H10" s="57">
        <v>17.97</v>
      </c>
      <c r="I10" s="29" t="s">
        <v>41</v>
      </c>
      <c r="J10" s="93" t="s">
        <v>627</v>
      </c>
      <c r="K10" s="45" t="s">
        <v>312</v>
      </c>
      <c r="L10" s="38">
        <v>2.3E-6</v>
      </c>
      <c r="M10" s="24" t="s">
        <v>223</v>
      </c>
      <c r="N10" s="48" t="s">
        <v>224</v>
      </c>
      <c r="P10" s="58"/>
      <c r="R10" s="61"/>
      <c r="S10" s="61"/>
      <c r="T10" s="61"/>
      <c r="U10" s="61"/>
      <c r="V10" s="61"/>
    </row>
    <row r="11" spans="1:22" ht="17">
      <c r="A11" s="24" t="s">
        <v>520</v>
      </c>
      <c r="B11" s="56" t="s">
        <v>92</v>
      </c>
      <c r="C11" s="58" t="s">
        <v>11</v>
      </c>
      <c r="D11" s="21" t="s">
        <v>70</v>
      </c>
      <c r="E11" s="76" t="s">
        <v>525</v>
      </c>
      <c r="F11" s="24" t="s">
        <v>5</v>
      </c>
      <c r="G11" s="38">
        <v>3.8600000000000002E-2</v>
      </c>
      <c r="H11" s="57">
        <v>9.4</v>
      </c>
      <c r="I11" s="29" t="s">
        <v>432</v>
      </c>
      <c r="J11" s="16" t="s">
        <v>4</v>
      </c>
      <c r="K11" s="45" t="s">
        <v>243</v>
      </c>
      <c r="L11" s="38">
        <v>1.9199999999999998E-2</v>
      </c>
      <c r="M11" s="24" t="s">
        <v>434</v>
      </c>
      <c r="N11" s="48" t="s">
        <v>433</v>
      </c>
      <c r="P11" s="58"/>
      <c r="Q11" s="58"/>
      <c r="R11" s="58"/>
      <c r="S11" s="58"/>
      <c r="U11" s="58"/>
      <c r="V11" s="58"/>
    </row>
    <row r="12" spans="1:22" ht="17">
      <c r="A12" s="60" t="s">
        <v>520</v>
      </c>
      <c r="B12" s="56" t="s">
        <v>10</v>
      </c>
      <c r="C12" s="22" t="s">
        <v>91</v>
      </c>
      <c r="D12" s="21" t="s">
        <v>68</v>
      </c>
      <c r="E12" s="76" t="s">
        <v>525</v>
      </c>
      <c r="F12" s="24" t="s">
        <v>3</v>
      </c>
      <c r="G12" s="38">
        <v>5.3999999999999998E-5</v>
      </c>
      <c r="H12" s="57">
        <v>8.4</v>
      </c>
      <c r="I12" s="29" t="s">
        <v>55</v>
      </c>
      <c r="J12" s="93" t="s">
        <v>627</v>
      </c>
      <c r="K12" s="45" t="s">
        <v>160</v>
      </c>
      <c r="L12" s="38">
        <v>2.2000000000000001E-6</v>
      </c>
      <c r="M12" s="24" t="s">
        <v>157</v>
      </c>
      <c r="N12" s="48" t="s">
        <v>158</v>
      </c>
      <c r="P12" s="58"/>
      <c r="Q12" s="58"/>
      <c r="R12" s="58"/>
      <c r="S12" s="58"/>
      <c r="U12" s="58"/>
      <c r="V12" s="58"/>
    </row>
    <row r="13" spans="1:22" ht="17">
      <c r="A13" s="24" t="s">
        <v>520</v>
      </c>
      <c r="B13" s="56" t="s">
        <v>159</v>
      </c>
      <c r="C13" s="22" t="s">
        <v>11</v>
      </c>
      <c r="D13" s="21" t="s">
        <v>70</v>
      </c>
      <c r="E13" s="76" t="s">
        <v>525</v>
      </c>
      <c r="F13" s="24" t="s">
        <v>5</v>
      </c>
      <c r="G13" s="38">
        <v>6.8800000000000005E-5</v>
      </c>
      <c r="H13" s="57">
        <v>8.4</v>
      </c>
      <c r="I13" s="29" t="s">
        <v>55</v>
      </c>
      <c r="J13" s="93" t="s">
        <v>627</v>
      </c>
      <c r="K13" s="45" t="s">
        <v>160</v>
      </c>
      <c r="L13" s="38">
        <v>5.6999999999999996E-6</v>
      </c>
      <c r="M13" s="24" t="s">
        <v>157</v>
      </c>
      <c r="N13" s="48" t="s">
        <v>158</v>
      </c>
      <c r="P13" s="58"/>
      <c r="Q13" s="58"/>
      <c r="R13" s="58"/>
      <c r="S13" s="58"/>
      <c r="U13" s="58"/>
      <c r="V13" s="58"/>
    </row>
    <row r="14" spans="1:22" ht="17">
      <c r="A14" s="60" t="s">
        <v>520</v>
      </c>
      <c r="B14" s="56" t="s">
        <v>10</v>
      </c>
      <c r="C14" s="22" t="s">
        <v>91</v>
      </c>
      <c r="D14" s="21" t="s">
        <v>68</v>
      </c>
      <c r="E14" s="76" t="s">
        <v>525</v>
      </c>
      <c r="F14" s="24" t="s">
        <v>3</v>
      </c>
      <c r="G14" s="38">
        <v>1.37E-4</v>
      </c>
      <c r="H14" s="57">
        <v>8.4</v>
      </c>
      <c r="I14" s="29" t="s">
        <v>55</v>
      </c>
      <c r="J14" s="93" t="s">
        <v>627</v>
      </c>
      <c r="K14" s="45" t="s">
        <v>162</v>
      </c>
      <c r="L14" s="38">
        <v>1.4041400000000001E-5</v>
      </c>
      <c r="M14" s="24" t="s">
        <v>157</v>
      </c>
      <c r="N14" s="48" t="s">
        <v>158</v>
      </c>
      <c r="P14" s="58"/>
      <c r="Q14" s="58"/>
      <c r="R14" s="58"/>
      <c r="S14" s="58"/>
      <c r="U14" s="58"/>
      <c r="V14" s="58"/>
    </row>
    <row r="15" spans="1:22" ht="17">
      <c r="A15" s="24" t="s">
        <v>520</v>
      </c>
      <c r="B15" s="56" t="s">
        <v>159</v>
      </c>
      <c r="C15" s="22" t="s">
        <v>11</v>
      </c>
      <c r="D15" s="21" t="s">
        <v>70</v>
      </c>
      <c r="E15" s="76" t="s">
        <v>525</v>
      </c>
      <c r="F15" s="24" t="s">
        <v>5</v>
      </c>
      <c r="G15" s="38">
        <v>1.9100000000000001E-4</v>
      </c>
      <c r="H15" s="57">
        <v>8.4</v>
      </c>
      <c r="I15" s="29" t="s">
        <v>55</v>
      </c>
      <c r="J15" s="93" t="s">
        <v>627</v>
      </c>
      <c r="K15" s="45" t="s">
        <v>162</v>
      </c>
      <c r="L15" s="38">
        <v>1.0699999999999999E-5</v>
      </c>
      <c r="M15" s="24" t="s">
        <v>157</v>
      </c>
      <c r="N15" s="48" t="s">
        <v>158</v>
      </c>
      <c r="P15" s="58"/>
      <c r="Q15" s="58"/>
      <c r="R15" s="58"/>
      <c r="S15" s="58"/>
      <c r="U15" s="58"/>
      <c r="V15" s="58"/>
    </row>
    <row r="16" spans="1:22" ht="17">
      <c r="A16" s="60" t="s">
        <v>520</v>
      </c>
      <c r="B16" s="56" t="s">
        <v>10</v>
      </c>
      <c r="C16" s="22" t="s">
        <v>91</v>
      </c>
      <c r="D16" s="21" t="s">
        <v>68</v>
      </c>
      <c r="E16" s="76" t="s">
        <v>525</v>
      </c>
      <c r="F16" s="24" t="s">
        <v>3</v>
      </c>
      <c r="G16" s="38">
        <v>1.8887E-4</v>
      </c>
      <c r="H16" s="57">
        <v>8.4</v>
      </c>
      <c r="I16" s="29" t="s">
        <v>55</v>
      </c>
      <c r="J16" s="93" t="s">
        <v>627</v>
      </c>
      <c r="K16" s="45" t="s">
        <v>163</v>
      </c>
      <c r="L16" s="38">
        <v>8.9962000000000004E-6</v>
      </c>
      <c r="M16" s="24" t="s">
        <v>157</v>
      </c>
      <c r="N16" s="48" t="s">
        <v>158</v>
      </c>
      <c r="O16" s="39"/>
    </row>
    <row r="17" spans="1:15" ht="17">
      <c r="A17" s="24" t="s">
        <v>520</v>
      </c>
      <c r="B17" s="56" t="s">
        <v>159</v>
      </c>
      <c r="C17" s="22" t="s">
        <v>11</v>
      </c>
      <c r="D17" s="21" t="s">
        <v>70</v>
      </c>
      <c r="E17" s="76" t="s">
        <v>525</v>
      </c>
      <c r="F17" s="24" t="s">
        <v>5</v>
      </c>
      <c r="G17" s="38">
        <v>3.8999999999999999E-4</v>
      </c>
      <c r="H17" s="57">
        <v>8.4</v>
      </c>
      <c r="I17" s="29" t="s">
        <v>55</v>
      </c>
      <c r="J17" s="93" t="s">
        <v>627</v>
      </c>
      <c r="K17" s="45" t="s">
        <v>163</v>
      </c>
      <c r="L17" s="38">
        <v>1.6799999999999998E-5</v>
      </c>
      <c r="M17" s="24" t="s">
        <v>157</v>
      </c>
      <c r="N17" s="48" t="s">
        <v>158</v>
      </c>
    </row>
    <row r="18" spans="1:15" ht="17">
      <c r="A18" s="39" t="s">
        <v>520</v>
      </c>
      <c r="B18" s="40" t="s">
        <v>10</v>
      </c>
      <c r="C18" s="41" t="s">
        <v>630</v>
      </c>
      <c r="D18" s="42" t="s">
        <v>72</v>
      </c>
      <c r="E18" s="75" t="s">
        <v>524</v>
      </c>
      <c r="F18" s="80" t="s">
        <v>38</v>
      </c>
      <c r="G18" s="43">
        <v>5.8E-5</v>
      </c>
      <c r="H18" s="44">
        <v>8.4</v>
      </c>
      <c r="I18" s="45" t="s">
        <v>55</v>
      </c>
      <c r="J18" s="93" t="s">
        <v>629</v>
      </c>
      <c r="K18" s="45" t="s">
        <v>162</v>
      </c>
      <c r="L18" s="47" t="s">
        <v>4</v>
      </c>
      <c r="M18" s="39" t="s">
        <v>157</v>
      </c>
      <c r="N18" s="39" t="s">
        <v>158</v>
      </c>
    </row>
    <row r="19" spans="1:15" ht="17">
      <c r="A19" s="60" t="s">
        <v>520</v>
      </c>
      <c r="B19" s="56" t="s">
        <v>10</v>
      </c>
      <c r="C19" s="22" t="s">
        <v>91</v>
      </c>
      <c r="D19" s="21" t="s">
        <v>68</v>
      </c>
      <c r="E19" s="76" t="s">
        <v>525</v>
      </c>
      <c r="F19" s="24" t="s">
        <v>3</v>
      </c>
      <c r="G19" s="38">
        <v>4.9400000000000001E-5</v>
      </c>
      <c r="H19" s="57">
        <v>12.5</v>
      </c>
      <c r="I19" s="29" t="s">
        <v>161</v>
      </c>
      <c r="J19" s="93" t="s">
        <v>627</v>
      </c>
      <c r="K19" s="45" t="s">
        <v>160</v>
      </c>
      <c r="L19" s="38">
        <v>2.2000000000000001E-6</v>
      </c>
      <c r="M19" s="24" t="s">
        <v>157</v>
      </c>
      <c r="N19" s="48" t="s">
        <v>158</v>
      </c>
    </row>
    <row r="20" spans="1:15" s="35" customFormat="1" ht="17">
      <c r="A20" s="24" t="s">
        <v>520</v>
      </c>
      <c r="B20" s="56" t="s">
        <v>159</v>
      </c>
      <c r="C20" s="22" t="s">
        <v>11</v>
      </c>
      <c r="D20" s="21" t="s">
        <v>70</v>
      </c>
      <c r="E20" s="76" t="s">
        <v>525</v>
      </c>
      <c r="F20" s="24" t="s">
        <v>5</v>
      </c>
      <c r="G20" s="38">
        <v>2.5599999999999999E-4</v>
      </c>
      <c r="H20" s="57">
        <v>12.5</v>
      </c>
      <c r="I20" s="29" t="s">
        <v>161</v>
      </c>
      <c r="J20" s="93" t="s">
        <v>627</v>
      </c>
      <c r="K20" s="45" t="s">
        <v>160</v>
      </c>
      <c r="L20" s="38">
        <v>5.6999999999999996E-6</v>
      </c>
      <c r="M20" s="24" t="s">
        <v>157</v>
      </c>
      <c r="N20" s="48" t="s">
        <v>158</v>
      </c>
    </row>
    <row r="21" spans="1:15" ht="17">
      <c r="A21" s="60" t="s">
        <v>520</v>
      </c>
      <c r="B21" s="56" t="s">
        <v>10</v>
      </c>
      <c r="C21" s="22" t="s">
        <v>91</v>
      </c>
      <c r="D21" s="21" t="s">
        <v>68</v>
      </c>
      <c r="E21" s="76" t="s">
        <v>525</v>
      </c>
      <c r="F21" s="24" t="s">
        <v>3</v>
      </c>
      <c r="G21" s="38">
        <v>4.8865900000000003E-5</v>
      </c>
      <c r="H21" s="57">
        <v>12.5</v>
      </c>
      <c r="I21" s="29" t="s">
        <v>161</v>
      </c>
      <c r="J21" s="93" t="s">
        <v>627</v>
      </c>
      <c r="K21" s="45" t="s">
        <v>162</v>
      </c>
      <c r="L21" s="38">
        <v>1.4041400000000001E-5</v>
      </c>
      <c r="M21" s="24" t="s">
        <v>157</v>
      </c>
      <c r="N21" s="48" t="s">
        <v>158</v>
      </c>
    </row>
    <row r="22" spans="1:15" ht="17">
      <c r="A22" s="24" t="s">
        <v>520</v>
      </c>
      <c r="B22" s="56" t="s">
        <v>159</v>
      </c>
      <c r="C22" s="22" t="s">
        <v>11</v>
      </c>
      <c r="D22" s="21" t="s">
        <v>70</v>
      </c>
      <c r="E22" s="76" t="s">
        <v>525</v>
      </c>
      <c r="F22" s="24" t="s">
        <v>5</v>
      </c>
      <c r="G22" s="38">
        <v>1.6200000000000001E-4</v>
      </c>
      <c r="H22" s="57">
        <v>12.5</v>
      </c>
      <c r="I22" s="29" t="s">
        <v>161</v>
      </c>
      <c r="J22" s="93" t="s">
        <v>627</v>
      </c>
      <c r="K22" s="45" t="s">
        <v>162</v>
      </c>
      <c r="L22" s="38">
        <v>1.0699999999999999E-5</v>
      </c>
      <c r="M22" s="24" t="s">
        <v>157</v>
      </c>
      <c r="N22" s="48" t="s">
        <v>158</v>
      </c>
    </row>
    <row r="23" spans="1:15" s="35" customFormat="1" ht="17">
      <c r="A23" s="60" t="s">
        <v>520</v>
      </c>
      <c r="B23" s="56" t="s">
        <v>10</v>
      </c>
      <c r="C23" s="22" t="s">
        <v>91</v>
      </c>
      <c r="D23" s="21" t="s">
        <v>68</v>
      </c>
      <c r="E23" s="76" t="s">
        <v>525</v>
      </c>
      <c r="F23" s="24" t="s">
        <v>3</v>
      </c>
      <c r="G23" s="38">
        <v>6.2994600000000002E-5</v>
      </c>
      <c r="H23" s="57">
        <v>12.5</v>
      </c>
      <c r="I23" s="29" t="s">
        <v>161</v>
      </c>
      <c r="J23" s="93" t="s">
        <v>627</v>
      </c>
      <c r="K23" s="45" t="s">
        <v>163</v>
      </c>
      <c r="L23" s="38">
        <v>8.9962000000000004E-6</v>
      </c>
      <c r="M23" s="24" t="s">
        <v>157</v>
      </c>
      <c r="N23" s="48" t="s">
        <v>158</v>
      </c>
      <c r="O23" s="39"/>
    </row>
    <row r="24" spans="1:15" ht="17">
      <c r="A24" s="24" t="s">
        <v>520</v>
      </c>
      <c r="B24" s="56" t="s">
        <v>159</v>
      </c>
      <c r="C24" s="22" t="s">
        <v>11</v>
      </c>
      <c r="D24" s="21" t="s">
        <v>70</v>
      </c>
      <c r="E24" s="76" t="s">
        <v>525</v>
      </c>
      <c r="F24" s="24" t="s">
        <v>5</v>
      </c>
      <c r="G24" s="38">
        <v>2.5000000000000001E-4</v>
      </c>
      <c r="H24" s="57">
        <v>12.5</v>
      </c>
      <c r="I24" s="29" t="s">
        <v>161</v>
      </c>
      <c r="J24" s="93" t="s">
        <v>627</v>
      </c>
      <c r="K24" s="45" t="s">
        <v>163</v>
      </c>
      <c r="L24" s="38">
        <v>1.6799999999999998E-5</v>
      </c>
      <c r="M24" s="24" t="s">
        <v>157</v>
      </c>
      <c r="N24" s="48" t="s">
        <v>158</v>
      </c>
      <c r="O24" s="39"/>
    </row>
    <row r="25" spans="1:15" ht="17">
      <c r="A25" s="39" t="s">
        <v>520</v>
      </c>
      <c r="B25" s="40" t="s">
        <v>10</v>
      </c>
      <c r="C25" s="41" t="s">
        <v>630</v>
      </c>
      <c r="D25" s="42" t="s">
        <v>72</v>
      </c>
      <c r="E25" s="75" t="s">
        <v>524</v>
      </c>
      <c r="F25" s="80" t="s">
        <v>38</v>
      </c>
      <c r="G25" s="43">
        <v>3.6999999999999998E-5</v>
      </c>
      <c r="H25" s="44">
        <v>12.5</v>
      </c>
      <c r="I25" s="45" t="s">
        <v>161</v>
      </c>
      <c r="J25" s="28" t="s">
        <v>629</v>
      </c>
      <c r="K25" s="45" t="s">
        <v>162</v>
      </c>
      <c r="L25" s="47" t="s">
        <v>4</v>
      </c>
      <c r="M25" s="39" t="s">
        <v>157</v>
      </c>
      <c r="N25" s="39" t="s">
        <v>158</v>
      </c>
    </row>
    <row r="26" spans="1:15" ht="17">
      <c r="A26" s="39" t="s">
        <v>520</v>
      </c>
      <c r="B26" s="40" t="s">
        <v>10</v>
      </c>
      <c r="C26" s="41" t="s">
        <v>630</v>
      </c>
      <c r="D26" s="42" t="s">
        <v>72</v>
      </c>
      <c r="E26" s="75" t="s">
        <v>524</v>
      </c>
      <c r="F26" s="80" t="s">
        <v>38</v>
      </c>
      <c r="G26" s="43">
        <v>7.3999999999999996E-5</v>
      </c>
      <c r="H26" s="44">
        <v>12.5</v>
      </c>
      <c r="I26" s="45" t="s">
        <v>161</v>
      </c>
      <c r="J26" s="28" t="s">
        <v>629</v>
      </c>
      <c r="K26" s="45" t="s">
        <v>163</v>
      </c>
      <c r="L26" s="47" t="s">
        <v>4</v>
      </c>
      <c r="M26" s="39" t="s">
        <v>157</v>
      </c>
      <c r="N26" s="39" t="s">
        <v>158</v>
      </c>
    </row>
    <row r="27" spans="1:15" ht="17">
      <c r="A27" s="24" t="s">
        <v>520</v>
      </c>
      <c r="B27" s="56" t="s">
        <v>97</v>
      </c>
      <c r="C27" s="22" t="s">
        <v>11</v>
      </c>
      <c r="D27" s="21" t="s">
        <v>68</v>
      </c>
      <c r="E27" s="76" t="s">
        <v>525</v>
      </c>
      <c r="F27" s="24" t="s">
        <v>5</v>
      </c>
      <c r="G27" s="38">
        <v>1.1E-4</v>
      </c>
      <c r="H27" s="57">
        <v>20.8</v>
      </c>
      <c r="I27" s="29" t="s">
        <v>55</v>
      </c>
      <c r="J27" s="93" t="s">
        <v>627</v>
      </c>
      <c r="K27" s="45" t="s">
        <v>124</v>
      </c>
      <c r="L27" s="47" t="s">
        <v>4</v>
      </c>
      <c r="M27" s="24" t="s">
        <v>99</v>
      </c>
      <c r="N27" s="48" t="s">
        <v>100</v>
      </c>
    </row>
    <row r="28" spans="1:15" ht="17">
      <c r="A28" s="24" t="s">
        <v>520</v>
      </c>
      <c r="B28" s="56" t="s">
        <v>97</v>
      </c>
      <c r="C28" s="22" t="s">
        <v>11</v>
      </c>
      <c r="D28" s="21" t="s">
        <v>68</v>
      </c>
      <c r="E28" s="76" t="s">
        <v>525</v>
      </c>
      <c r="F28" s="24" t="s">
        <v>5</v>
      </c>
      <c r="G28" s="38">
        <v>1.16E-3</v>
      </c>
      <c r="H28" s="57">
        <v>40.04</v>
      </c>
      <c r="I28" s="29" t="s">
        <v>98</v>
      </c>
      <c r="J28" s="93" t="s">
        <v>627</v>
      </c>
      <c r="K28" s="45" t="s">
        <v>124</v>
      </c>
      <c r="L28" s="47" t="s">
        <v>4</v>
      </c>
      <c r="M28" s="24" t="s">
        <v>99</v>
      </c>
      <c r="N28" s="48" t="s">
        <v>100</v>
      </c>
    </row>
    <row r="29" spans="1:15" ht="17">
      <c r="A29" s="60" t="s">
        <v>520</v>
      </c>
      <c r="B29" s="56" t="s">
        <v>10</v>
      </c>
      <c r="C29" s="22" t="s">
        <v>631</v>
      </c>
      <c r="D29" s="62" t="s">
        <v>68</v>
      </c>
      <c r="E29" s="76" t="s">
        <v>525</v>
      </c>
      <c r="F29" s="24" t="s">
        <v>5</v>
      </c>
      <c r="G29" s="59">
        <v>1.7E-5</v>
      </c>
      <c r="H29" s="58">
        <v>10</v>
      </c>
      <c r="I29" s="29" t="s">
        <v>332</v>
      </c>
      <c r="J29" s="93" t="s">
        <v>640</v>
      </c>
      <c r="K29" s="45" t="s">
        <v>125</v>
      </c>
      <c r="L29" s="47" t="s">
        <v>4</v>
      </c>
      <c r="M29" s="24" t="s">
        <v>330</v>
      </c>
      <c r="N29" s="48" t="s">
        <v>331</v>
      </c>
    </row>
    <row r="30" spans="1:15" ht="17">
      <c r="A30" s="60" t="s">
        <v>520</v>
      </c>
      <c r="B30" s="56" t="s">
        <v>10</v>
      </c>
      <c r="C30" s="58" t="s">
        <v>11</v>
      </c>
      <c r="D30" s="62" t="s">
        <v>112</v>
      </c>
      <c r="E30" s="76" t="s">
        <v>525</v>
      </c>
      <c r="F30" s="58" t="s">
        <v>5</v>
      </c>
      <c r="G30" s="59">
        <v>2.7499999999999999E-6</v>
      </c>
      <c r="H30" s="63" t="s">
        <v>392</v>
      </c>
      <c r="I30" s="58" t="s">
        <v>332</v>
      </c>
      <c r="J30" s="93" t="s">
        <v>627</v>
      </c>
      <c r="K30" s="45" t="s">
        <v>125</v>
      </c>
      <c r="L30" s="47" t="s">
        <v>4</v>
      </c>
      <c r="M30" s="24" t="s">
        <v>393</v>
      </c>
      <c r="N30" s="48" t="s">
        <v>394</v>
      </c>
      <c r="O30" s="39"/>
    </row>
    <row r="31" spans="1:15" ht="17">
      <c r="A31" s="60" t="s">
        <v>520</v>
      </c>
      <c r="B31" s="56" t="s">
        <v>10</v>
      </c>
      <c r="C31" s="22" t="s">
        <v>59</v>
      </c>
      <c r="D31" s="21" t="s">
        <v>69</v>
      </c>
      <c r="E31" s="76" t="s">
        <v>525</v>
      </c>
      <c r="F31" s="24" t="s">
        <v>5</v>
      </c>
      <c r="G31" s="38">
        <v>1E-4</v>
      </c>
      <c r="H31" s="57">
        <v>35</v>
      </c>
      <c r="I31" s="29" t="s">
        <v>41</v>
      </c>
      <c r="J31" s="93" t="s">
        <v>640</v>
      </c>
      <c r="K31" s="45" t="s">
        <v>124</v>
      </c>
      <c r="L31" s="47" t="s">
        <v>4</v>
      </c>
      <c r="M31" s="24" t="s">
        <v>57</v>
      </c>
      <c r="N31" s="48" t="s">
        <v>58</v>
      </c>
      <c r="O31" s="39"/>
    </row>
    <row r="32" spans="1:15" ht="17">
      <c r="A32" s="39" t="s">
        <v>520</v>
      </c>
      <c r="B32" s="40" t="s">
        <v>10</v>
      </c>
      <c r="C32" s="41" t="s">
        <v>60</v>
      </c>
      <c r="D32" s="42" t="s">
        <v>72</v>
      </c>
      <c r="E32" s="75" t="s">
        <v>524</v>
      </c>
      <c r="F32" s="80" t="s">
        <v>5</v>
      </c>
      <c r="G32" s="43">
        <v>9.9999999999999995E-7</v>
      </c>
      <c r="H32" s="44">
        <v>35</v>
      </c>
      <c r="I32" s="45" t="s">
        <v>41</v>
      </c>
      <c r="J32" s="93" t="s">
        <v>640</v>
      </c>
      <c r="K32" s="45" t="s">
        <v>124</v>
      </c>
      <c r="L32" s="47" t="s">
        <v>4</v>
      </c>
      <c r="M32" s="39" t="s">
        <v>57</v>
      </c>
      <c r="N32" s="39" t="s">
        <v>58</v>
      </c>
    </row>
    <row r="33" spans="1:14" ht="17">
      <c r="A33" s="39" t="s">
        <v>520</v>
      </c>
      <c r="B33" s="40" t="s">
        <v>10</v>
      </c>
      <c r="C33" s="41" t="s">
        <v>60</v>
      </c>
      <c r="D33" s="42" t="s">
        <v>72</v>
      </c>
      <c r="E33" s="75" t="s">
        <v>524</v>
      </c>
      <c r="F33" s="80" t="s">
        <v>5</v>
      </c>
      <c r="G33" s="43">
        <v>5.0000000000000004E-6</v>
      </c>
      <c r="H33" s="44">
        <v>35</v>
      </c>
      <c r="I33" s="45" t="s">
        <v>41</v>
      </c>
      <c r="J33" s="93" t="s">
        <v>640</v>
      </c>
      <c r="K33" s="45" t="s">
        <v>124</v>
      </c>
      <c r="L33" s="47" t="s">
        <v>4</v>
      </c>
      <c r="M33" s="39" t="s">
        <v>57</v>
      </c>
      <c r="N33" s="39" t="s">
        <v>58</v>
      </c>
    </row>
    <row r="34" spans="1:14" s="35" customFormat="1" ht="17" hidden="1">
      <c r="A34" s="24" t="s">
        <v>522</v>
      </c>
      <c r="B34" s="56" t="s">
        <v>259</v>
      </c>
      <c r="C34" s="22" t="s">
        <v>11</v>
      </c>
      <c r="D34" s="21" t="s">
        <v>70</v>
      </c>
      <c r="E34" s="76" t="s">
        <v>525</v>
      </c>
      <c r="F34" s="24" t="s">
        <v>5</v>
      </c>
      <c r="G34" s="38">
        <v>9.9600000000000001E-3</v>
      </c>
      <c r="H34" s="12" t="s">
        <v>113</v>
      </c>
      <c r="I34" s="65" t="s">
        <v>4</v>
      </c>
      <c r="J34" s="16"/>
      <c r="K34" s="45" t="s">
        <v>438</v>
      </c>
      <c r="L34" s="47" t="s">
        <v>4</v>
      </c>
      <c r="M34" s="24" t="s">
        <v>108</v>
      </c>
      <c r="N34" s="48" t="s">
        <v>114</v>
      </c>
    </row>
    <row r="35" spans="1:14" s="35" customFormat="1" ht="17" hidden="1">
      <c r="A35" s="24" t="s">
        <v>522</v>
      </c>
      <c r="B35" s="56" t="s">
        <v>107</v>
      </c>
      <c r="C35" s="22" t="s">
        <v>11</v>
      </c>
      <c r="D35" s="21" t="s">
        <v>70</v>
      </c>
      <c r="E35" s="76" t="s">
        <v>525</v>
      </c>
      <c r="F35" s="24" t="s">
        <v>5</v>
      </c>
      <c r="G35" s="38">
        <v>5.5000000000000003E-4</v>
      </c>
      <c r="H35" s="12" t="s">
        <v>113</v>
      </c>
      <c r="I35" s="65" t="s">
        <v>4</v>
      </c>
      <c r="J35" s="16"/>
      <c r="K35" s="45" t="s">
        <v>438</v>
      </c>
      <c r="L35" s="47" t="s">
        <v>4</v>
      </c>
      <c r="M35" s="24" t="s">
        <v>108</v>
      </c>
      <c r="N35" s="48" t="s">
        <v>114</v>
      </c>
    </row>
    <row r="36" spans="1:14" ht="17" hidden="1">
      <c r="A36" s="24" t="s">
        <v>522</v>
      </c>
      <c r="B36" s="56" t="s">
        <v>259</v>
      </c>
      <c r="C36" s="22" t="s">
        <v>11</v>
      </c>
      <c r="D36" s="21" t="s">
        <v>112</v>
      </c>
      <c r="E36" s="76" t="s">
        <v>525</v>
      </c>
      <c r="F36" s="24" t="s">
        <v>5</v>
      </c>
      <c r="G36" s="38">
        <v>3.79E-3</v>
      </c>
      <c r="H36" s="12" t="s">
        <v>113</v>
      </c>
      <c r="I36" s="65" t="s">
        <v>4</v>
      </c>
      <c r="J36" s="16"/>
      <c r="K36" s="45" t="s">
        <v>438</v>
      </c>
      <c r="L36" s="47" t="s">
        <v>4</v>
      </c>
      <c r="M36" s="24" t="s">
        <v>108</v>
      </c>
      <c r="N36" s="48" t="s">
        <v>114</v>
      </c>
    </row>
    <row r="37" spans="1:14" ht="17" hidden="1">
      <c r="A37" s="24" t="s">
        <v>522</v>
      </c>
      <c r="B37" s="56" t="s">
        <v>107</v>
      </c>
      <c r="C37" s="22" t="s">
        <v>11</v>
      </c>
      <c r="D37" s="21" t="s">
        <v>68</v>
      </c>
      <c r="E37" s="76" t="s">
        <v>525</v>
      </c>
      <c r="F37" s="24" t="s">
        <v>5</v>
      </c>
      <c r="G37" s="38">
        <v>2.7E-4</v>
      </c>
      <c r="H37" s="12" t="s">
        <v>113</v>
      </c>
      <c r="I37" s="65" t="s">
        <v>4</v>
      </c>
      <c r="J37" s="16"/>
      <c r="K37" s="45" t="s">
        <v>438</v>
      </c>
      <c r="L37" s="47" t="s">
        <v>4</v>
      </c>
      <c r="M37" s="24" t="s">
        <v>108</v>
      </c>
      <c r="N37" s="48" t="s">
        <v>114</v>
      </c>
    </row>
    <row r="38" spans="1:14" s="35" customFormat="1" ht="17">
      <c r="A38" s="24" t="s">
        <v>520</v>
      </c>
      <c r="B38" s="56" t="s">
        <v>8</v>
      </c>
      <c r="C38" s="22" t="s">
        <v>195</v>
      </c>
      <c r="D38" s="21" t="s">
        <v>68</v>
      </c>
      <c r="E38" s="76" t="s">
        <v>525</v>
      </c>
      <c r="F38" s="24" t="s">
        <v>5</v>
      </c>
      <c r="G38" s="38">
        <v>4.5999999999999999E-7</v>
      </c>
      <c r="H38" s="57" t="s">
        <v>9</v>
      </c>
      <c r="I38" s="65" t="s">
        <v>4</v>
      </c>
      <c r="J38" s="93" t="s">
        <v>635</v>
      </c>
      <c r="K38" s="45" t="s">
        <v>120</v>
      </c>
      <c r="L38" s="47" t="s">
        <v>4</v>
      </c>
      <c r="M38" s="24" t="s">
        <v>31</v>
      </c>
      <c r="N38" s="48" t="s">
        <v>20</v>
      </c>
    </row>
    <row r="39" spans="1:14" ht="17">
      <c r="A39" s="24" t="s">
        <v>520</v>
      </c>
      <c r="B39" s="56" t="s">
        <v>8</v>
      </c>
      <c r="C39" s="22" t="s">
        <v>195</v>
      </c>
      <c r="D39" s="21" t="s">
        <v>68</v>
      </c>
      <c r="E39" s="76" t="s">
        <v>525</v>
      </c>
      <c r="F39" s="24" t="s">
        <v>5</v>
      </c>
      <c r="G39" s="38">
        <v>6.1800000000000001E-6</v>
      </c>
      <c r="H39" s="57" t="s">
        <v>9</v>
      </c>
      <c r="I39" s="65" t="s">
        <v>4</v>
      </c>
      <c r="J39" s="93" t="s">
        <v>635</v>
      </c>
      <c r="K39" s="45" t="s">
        <v>120</v>
      </c>
      <c r="L39" s="47" t="s">
        <v>4</v>
      </c>
      <c r="M39" s="24" t="s">
        <v>31</v>
      </c>
      <c r="N39" s="48" t="s">
        <v>20</v>
      </c>
    </row>
    <row r="40" spans="1:14" s="35" customFormat="1" ht="17">
      <c r="A40" s="24" t="s">
        <v>520</v>
      </c>
      <c r="B40" s="56" t="s">
        <v>8</v>
      </c>
      <c r="C40" s="22" t="s">
        <v>195</v>
      </c>
      <c r="D40" s="21" t="s">
        <v>68</v>
      </c>
      <c r="E40" s="76" t="s">
        <v>525</v>
      </c>
      <c r="F40" s="24" t="s">
        <v>5</v>
      </c>
      <c r="G40" s="38">
        <v>7.7100000000000001E-7</v>
      </c>
      <c r="H40" s="57" t="s">
        <v>9</v>
      </c>
      <c r="I40" s="65" t="s">
        <v>4</v>
      </c>
      <c r="J40" s="93" t="s">
        <v>635</v>
      </c>
      <c r="K40" s="45" t="s">
        <v>120</v>
      </c>
      <c r="L40" s="47" t="s">
        <v>4</v>
      </c>
      <c r="M40" s="24" t="s">
        <v>31</v>
      </c>
      <c r="N40" s="48" t="s">
        <v>20</v>
      </c>
    </row>
    <row r="41" spans="1:14" ht="17">
      <c r="A41" s="24" t="s">
        <v>520</v>
      </c>
      <c r="B41" s="56" t="s">
        <v>8</v>
      </c>
      <c r="C41" s="22" t="s">
        <v>195</v>
      </c>
      <c r="D41" s="21" t="s">
        <v>68</v>
      </c>
      <c r="E41" s="76" t="s">
        <v>525</v>
      </c>
      <c r="F41" s="24" t="s">
        <v>5</v>
      </c>
      <c r="G41" s="38">
        <v>6.9599999999999999E-7</v>
      </c>
      <c r="H41" s="57" t="s">
        <v>9</v>
      </c>
      <c r="I41" s="65" t="s">
        <v>4</v>
      </c>
      <c r="J41" s="93" t="s">
        <v>635</v>
      </c>
      <c r="K41" s="45" t="s">
        <v>120</v>
      </c>
      <c r="L41" s="47" t="s">
        <v>4</v>
      </c>
      <c r="M41" s="24" t="s">
        <v>31</v>
      </c>
      <c r="N41" s="48" t="s">
        <v>20</v>
      </c>
    </row>
    <row r="42" spans="1:14" s="35" customFormat="1" ht="17">
      <c r="A42" s="60" t="s">
        <v>520</v>
      </c>
      <c r="B42" s="56" t="s">
        <v>10</v>
      </c>
      <c r="C42" s="22" t="s">
        <v>91</v>
      </c>
      <c r="D42" s="21" t="s">
        <v>68</v>
      </c>
      <c r="E42" s="76" t="s">
        <v>525</v>
      </c>
      <c r="F42" s="24" t="s">
        <v>3</v>
      </c>
      <c r="G42" s="38">
        <v>1.2E-4</v>
      </c>
      <c r="H42" s="57">
        <v>20</v>
      </c>
      <c r="I42" s="65" t="s">
        <v>4</v>
      </c>
      <c r="J42" s="93" t="s">
        <v>627</v>
      </c>
      <c r="K42" s="45" t="s">
        <v>243</v>
      </c>
      <c r="L42" s="38">
        <v>1.3999999999999999E-6</v>
      </c>
      <c r="M42" s="24" t="s">
        <v>240</v>
      </c>
      <c r="N42" s="48" t="s">
        <v>241</v>
      </c>
    </row>
    <row r="43" spans="1:14" ht="17">
      <c r="A43" s="60" t="s">
        <v>520</v>
      </c>
      <c r="B43" s="56" t="s">
        <v>10</v>
      </c>
      <c r="C43" s="22" t="s">
        <v>91</v>
      </c>
      <c r="D43" s="21" t="s">
        <v>68</v>
      </c>
      <c r="E43" s="76" t="s">
        <v>525</v>
      </c>
      <c r="F43" s="24" t="s">
        <v>3</v>
      </c>
      <c r="G43" s="38">
        <v>1.1999999999999999E-6</v>
      </c>
      <c r="H43" s="57">
        <v>23</v>
      </c>
      <c r="I43" s="65" t="s">
        <v>4</v>
      </c>
      <c r="J43" s="93" t="s">
        <v>627</v>
      </c>
      <c r="K43" s="45" t="s">
        <v>243</v>
      </c>
      <c r="L43" s="38">
        <v>1.3999999999999999E-6</v>
      </c>
      <c r="M43" s="24" t="s">
        <v>240</v>
      </c>
      <c r="N43" s="48" t="s">
        <v>241</v>
      </c>
    </row>
    <row r="44" spans="1:14" ht="17">
      <c r="A44" s="60" t="s">
        <v>520</v>
      </c>
      <c r="B44" s="56" t="s">
        <v>10</v>
      </c>
      <c r="C44" s="22" t="s">
        <v>91</v>
      </c>
      <c r="D44" s="21" t="s">
        <v>68</v>
      </c>
      <c r="E44" s="76" t="s">
        <v>525</v>
      </c>
      <c r="F44" s="24" t="s">
        <v>3</v>
      </c>
      <c r="G44" s="38">
        <v>2.0000000000000002E-5</v>
      </c>
      <c r="H44" s="57">
        <v>27</v>
      </c>
      <c r="I44" s="65" t="s">
        <v>4</v>
      </c>
      <c r="J44" s="93" t="s">
        <v>627</v>
      </c>
      <c r="K44" s="45" t="s">
        <v>243</v>
      </c>
      <c r="L44" s="38">
        <v>1.3999999999999999E-6</v>
      </c>
      <c r="M44" s="24" t="s">
        <v>240</v>
      </c>
      <c r="N44" s="48" t="s">
        <v>241</v>
      </c>
    </row>
    <row r="45" spans="1:14" ht="17">
      <c r="A45" s="60" t="s">
        <v>520</v>
      </c>
      <c r="B45" s="56" t="s">
        <v>10</v>
      </c>
      <c r="C45" s="22" t="s">
        <v>91</v>
      </c>
      <c r="D45" s="21" t="s">
        <v>68</v>
      </c>
      <c r="E45" s="76" t="s">
        <v>525</v>
      </c>
      <c r="F45" s="24" t="s">
        <v>3</v>
      </c>
      <c r="G45" s="38">
        <v>6.4999999999999997E-4</v>
      </c>
      <c r="H45" s="57">
        <v>200</v>
      </c>
      <c r="I45" s="65" t="s">
        <v>4</v>
      </c>
      <c r="J45" s="93" t="s">
        <v>627</v>
      </c>
      <c r="K45" s="45" t="s">
        <v>243</v>
      </c>
      <c r="L45" s="38">
        <v>1.3999999999999999E-6</v>
      </c>
      <c r="M45" s="24" t="s">
        <v>240</v>
      </c>
      <c r="N45" s="48" t="s">
        <v>241</v>
      </c>
    </row>
    <row r="46" spans="1:14" ht="17">
      <c r="A46" s="24" t="s">
        <v>520</v>
      </c>
      <c r="B46" s="56" t="s">
        <v>8</v>
      </c>
      <c r="C46" s="22" t="s">
        <v>195</v>
      </c>
      <c r="D46" s="21" t="s">
        <v>68</v>
      </c>
      <c r="E46" s="76" t="s">
        <v>525</v>
      </c>
      <c r="F46" s="24" t="s">
        <v>5</v>
      </c>
      <c r="G46" s="38">
        <v>6.7000000000000002E-5</v>
      </c>
      <c r="H46" s="57">
        <v>26.6</v>
      </c>
      <c r="I46" s="29" t="s">
        <v>46</v>
      </c>
      <c r="J46" s="28" t="s">
        <v>649</v>
      </c>
      <c r="K46" s="45" t="s">
        <v>129</v>
      </c>
      <c r="L46" s="38">
        <v>1.6000000000000001E-4</v>
      </c>
      <c r="M46" s="24" t="s">
        <v>30</v>
      </c>
      <c r="N46" s="48" t="s">
        <v>19</v>
      </c>
    </row>
    <row r="47" spans="1:14" ht="17">
      <c r="A47" s="24" t="s">
        <v>520</v>
      </c>
      <c r="B47" s="56" t="s">
        <v>6</v>
      </c>
      <c r="C47" s="22" t="s">
        <v>195</v>
      </c>
      <c r="D47" s="21" t="s">
        <v>68</v>
      </c>
      <c r="E47" s="76" t="s">
        <v>525</v>
      </c>
      <c r="F47" s="24" t="s">
        <v>5</v>
      </c>
      <c r="G47" s="38">
        <v>4.0000000000000003E-5</v>
      </c>
      <c r="H47" s="57">
        <v>26.6</v>
      </c>
      <c r="I47" s="29" t="s">
        <v>46</v>
      </c>
      <c r="J47" s="28" t="s">
        <v>649</v>
      </c>
      <c r="K47" s="45" t="s">
        <v>129</v>
      </c>
      <c r="L47" s="38">
        <v>7.9999999999999996E-6</v>
      </c>
      <c r="M47" s="24" t="s">
        <v>30</v>
      </c>
      <c r="N47" s="48" t="s">
        <v>19</v>
      </c>
    </row>
    <row r="48" spans="1:14" ht="17">
      <c r="A48" s="60" t="s">
        <v>520</v>
      </c>
      <c r="B48" s="56" t="s">
        <v>10</v>
      </c>
      <c r="C48" s="22" t="s">
        <v>11</v>
      </c>
      <c r="D48" s="21" t="s">
        <v>187</v>
      </c>
      <c r="E48" s="75" t="s">
        <v>526</v>
      </c>
      <c r="F48" s="24" t="s">
        <v>5</v>
      </c>
      <c r="G48" s="38">
        <v>8.4999999999999999E-6</v>
      </c>
      <c r="H48" s="57">
        <v>20</v>
      </c>
      <c r="I48" s="29" t="s">
        <v>44</v>
      </c>
      <c r="J48" s="93" t="s">
        <v>636</v>
      </c>
      <c r="K48" s="45" t="s">
        <v>238</v>
      </c>
      <c r="L48" s="47" t="s">
        <v>4</v>
      </c>
      <c r="M48" s="24" t="s">
        <v>236</v>
      </c>
      <c r="N48" s="48" t="s">
        <v>237</v>
      </c>
    </row>
    <row r="49" spans="1:14" ht="17">
      <c r="A49" s="60" t="s">
        <v>520</v>
      </c>
      <c r="B49" s="56" t="s">
        <v>10</v>
      </c>
      <c r="C49" s="22" t="s">
        <v>11</v>
      </c>
      <c r="D49" s="21" t="s">
        <v>187</v>
      </c>
      <c r="E49" s="75" t="s">
        <v>526</v>
      </c>
      <c r="F49" s="24" t="s">
        <v>5</v>
      </c>
      <c r="G49" s="38">
        <v>9.0890000000000006E-6</v>
      </c>
      <c r="H49" s="57">
        <v>20</v>
      </c>
      <c r="I49" s="29" t="s">
        <v>44</v>
      </c>
      <c r="J49" s="93" t="s">
        <v>636</v>
      </c>
      <c r="K49" s="45" t="s">
        <v>239</v>
      </c>
      <c r="L49" s="47" t="s">
        <v>4</v>
      </c>
      <c r="M49" s="24" t="s">
        <v>236</v>
      </c>
      <c r="N49" s="48" t="s">
        <v>237</v>
      </c>
    </row>
    <row r="50" spans="1:14" ht="17">
      <c r="A50" s="60" t="s">
        <v>520</v>
      </c>
      <c r="B50" s="56" t="s">
        <v>10</v>
      </c>
      <c r="C50" s="22" t="s">
        <v>11</v>
      </c>
      <c r="D50" s="21" t="s">
        <v>187</v>
      </c>
      <c r="E50" s="75" t="s">
        <v>526</v>
      </c>
      <c r="F50" s="24" t="s">
        <v>5</v>
      </c>
      <c r="G50" s="38">
        <v>7.0299999999999996E-6</v>
      </c>
      <c r="H50" s="57">
        <v>54</v>
      </c>
      <c r="I50" s="29" t="s">
        <v>44</v>
      </c>
      <c r="J50" s="93" t="s">
        <v>636</v>
      </c>
      <c r="K50" s="45" t="s">
        <v>238</v>
      </c>
      <c r="L50" s="47" t="s">
        <v>4</v>
      </c>
      <c r="M50" s="24" t="s">
        <v>236</v>
      </c>
      <c r="N50" s="48" t="s">
        <v>237</v>
      </c>
    </row>
    <row r="51" spans="1:14" ht="17">
      <c r="A51" s="60" t="s">
        <v>520</v>
      </c>
      <c r="B51" s="56" t="s">
        <v>10</v>
      </c>
      <c r="C51" s="22" t="s">
        <v>11</v>
      </c>
      <c r="D51" s="21" t="s">
        <v>187</v>
      </c>
      <c r="E51" s="75" t="s">
        <v>526</v>
      </c>
      <c r="F51" s="24" t="s">
        <v>5</v>
      </c>
      <c r="G51" s="38">
        <v>5.9750000000000004E-6</v>
      </c>
      <c r="H51" s="57">
        <v>54</v>
      </c>
      <c r="I51" s="29" t="s">
        <v>44</v>
      </c>
      <c r="J51" s="93" t="s">
        <v>636</v>
      </c>
      <c r="K51" s="45" t="s">
        <v>239</v>
      </c>
      <c r="L51" s="47" t="s">
        <v>4</v>
      </c>
      <c r="M51" s="24" t="s">
        <v>236</v>
      </c>
      <c r="N51" s="48" t="s">
        <v>237</v>
      </c>
    </row>
    <row r="52" spans="1:14" ht="17">
      <c r="A52" s="60" t="s">
        <v>520</v>
      </c>
      <c r="B52" s="56" t="s">
        <v>10</v>
      </c>
      <c r="C52" s="22" t="s">
        <v>11</v>
      </c>
      <c r="D52" s="21" t="s">
        <v>187</v>
      </c>
      <c r="E52" s="75" t="s">
        <v>526</v>
      </c>
      <c r="F52" s="24" t="s">
        <v>5</v>
      </c>
      <c r="G52" s="38">
        <v>6.9990000000000002E-6</v>
      </c>
      <c r="H52" s="57">
        <v>76</v>
      </c>
      <c r="I52" s="29" t="s">
        <v>44</v>
      </c>
      <c r="J52" s="93" t="s">
        <v>636</v>
      </c>
      <c r="K52" s="45" t="s">
        <v>238</v>
      </c>
      <c r="L52" s="47" t="s">
        <v>4</v>
      </c>
      <c r="M52" s="24" t="s">
        <v>236</v>
      </c>
      <c r="N52" s="48" t="s">
        <v>237</v>
      </c>
    </row>
    <row r="53" spans="1:14" ht="17">
      <c r="A53" s="60" t="s">
        <v>520</v>
      </c>
      <c r="B53" s="56" t="s">
        <v>10</v>
      </c>
      <c r="C53" s="22" t="s">
        <v>11</v>
      </c>
      <c r="D53" s="21" t="s">
        <v>187</v>
      </c>
      <c r="E53" s="75" t="s">
        <v>526</v>
      </c>
      <c r="F53" s="24" t="s">
        <v>5</v>
      </c>
      <c r="G53" s="38">
        <v>1.0797E-5</v>
      </c>
      <c r="H53" s="57">
        <v>76</v>
      </c>
      <c r="I53" s="29" t="s">
        <v>44</v>
      </c>
      <c r="J53" s="93" t="s">
        <v>636</v>
      </c>
      <c r="K53" s="45" t="s">
        <v>239</v>
      </c>
      <c r="L53" s="47" t="s">
        <v>4</v>
      </c>
      <c r="M53" s="24" t="s">
        <v>236</v>
      </c>
      <c r="N53" s="48" t="s">
        <v>237</v>
      </c>
    </row>
    <row r="54" spans="1:14" ht="17">
      <c r="A54" s="60" t="s">
        <v>520</v>
      </c>
      <c r="B54" s="66" t="s">
        <v>10</v>
      </c>
      <c r="C54" s="22" t="s">
        <v>188</v>
      </c>
      <c r="D54" s="21" t="s">
        <v>68</v>
      </c>
      <c r="E54" s="76" t="s">
        <v>525</v>
      </c>
      <c r="F54" s="24" t="s">
        <v>3</v>
      </c>
      <c r="G54" s="38">
        <v>1.9400000000000001E-6</v>
      </c>
      <c r="H54" s="57">
        <v>21</v>
      </c>
      <c r="I54" s="29" t="s">
        <v>55</v>
      </c>
      <c r="J54" s="93" t="s">
        <v>627</v>
      </c>
      <c r="K54" s="45" t="s">
        <v>163</v>
      </c>
      <c r="L54" s="38">
        <v>9.2999999999999999E-7</v>
      </c>
      <c r="M54" s="24" t="s">
        <v>180</v>
      </c>
      <c r="N54" s="48" t="s">
        <v>179</v>
      </c>
    </row>
    <row r="55" spans="1:14" ht="17">
      <c r="A55" s="60" t="s">
        <v>520</v>
      </c>
      <c r="B55" s="56" t="s">
        <v>10</v>
      </c>
      <c r="C55" s="22" t="s">
        <v>11</v>
      </c>
      <c r="D55" s="21" t="s">
        <v>68</v>
      </c>
      <c r="E55" s="76" t="s">
        <v>525</v>
      </c>
      <c r="F55" s="24" t="s">
        <v>5</v>
      </c>
      <c r="G55" s="38">
        <v>6.9999999999999999E-6</v>
      </c>
      <c r="H55" s="57">
        <v>10</v>
      </c>
      <c r="I55" s="29" t="s">
        <v>41</v>
      </c>
      <c r="J55" s="93" t="s">
        <v>626</v>
      </c>
      <c r="K55" s="45" t="s">
        <v>121</v>
      </c>
      <c r="L55" s="30">
        <v>5.7000000000000005E-7</v>
      </c>
      <c r="M55" s="24" t="s">
        <v>37</v>
      </c>
      <c r="N55" s="48" t="s">
        <v>36</v>
      </c>
    </row>
    <row r="56" spans="1:14" ht="17">
      <c r="A56" s="60" t="s">
        <v>520</v>
      </c>
      <c r="B56" s="56" t="s">
        <v>10</v>
      </c>
      <c r="C56" s="22" t="s">
        <v>11</v>
      </c>
      <c r="D56" s="21" t="s">
        <v>68</v>
      </c>
      <c r="E56" s="76" t="s">
        <v>525</v>
      </c>
      <c r="F56" s="24" t="s">
        <v>5</v>
      </c>
      <c r="G56" s="38">
        <v>1.1E-5</v>
      </c>
      <c r="H56" s="57">
        <v>20</v>
      </c>
      <c r="I56" s="29" t="s">
        <v>41</v>
      </c>
      <c r="J56" s="93" t="s">
        <v>626</v>
      </c>
      <c r="K56" s="45" t="s">
        <v>121</v>
      </c>
      <c r="L56" s="30">
        <v>5.7000000000000005E-7</v>
      </c>
      <c r="M56" s="24" t="s">
        <v>37</v>
      </c>
      <c r="N56" s="48" t="s">
        <v>36</v>
      </c>
    </row>
    <row r="57" spans="1:14" ht="17">
      <c r="A57" s="60" t="s">
        <v>520</v>
      </c>
      <c r="B57" s="56" t="s">
        <v>10</v>
      </c>
      <c r="C57" s="22" t="s">
        <v>11</v>
      </c>
      <c r="D57" s="21" t="s">
        <v>68</v>
      </c>
      <c r="E57" s="76" t="s">
        <v>525</v>
      </c>
      <c r="F57" s="24" t="s">
        <v>5</v>
      </c>
      <c r="G57" s="38">
        <v>1.8E-5</v>
      </c>
      <c r="H57" s="57">
        <v>30</v>
      </c>
      <c r="I57" s="29" t="s">
        <v>41</v>
      </c>
      <c r="J57" s="93" t="s">
        <v>626</v>
      </c>
      <c r="K57" s="45" t="s">
        <v>121</v>
      </c>
      <c r="L57" s="30">
        <v>5.7000000000000005E-7</v>
      </c>
      <c r="M57" s="24" t="s">
        <v>37</v>
      </c>
      <c r="N57" s="48" t="s">
        <v>36</v>
      </c>
    </row>
    <row r="58" spans="1:14" ht="17">
      <c r="A58" s="60" t="s">
        <v>520</v>
      </c>
      <c r="B58" s="56" t="s">
        <v>10</v>
      </c>
      <c r="C58" s="22" t="s">
        <v>11</v>
      </c>
      <c r="D58" s="21" t="s">
        <v>68</v>
      </c>
      <c r="E58" s="76" t="s">
        <v>525</v>
      </c>
      <c r="F58" s="24" t="s">
        <v>5</v>
      </c>
      <c r="G58" s="38">
        <v>2.7399999999999999E-5</v>
      </c>
      <c r="H58" s="57">
        <v>50</v>
      </c>
      <c r="I58" s="29" t="s">
        <v>41</v>
      </c>
      <c r="J58" s="93" t="s">
        <v>626</v>
      </c>
      <c r="K58" s="45" t="s">
        <v>121</v>
      </c>
      <c r="L58" s="30">
        <v>5.7000000000000005E-7</v>
      </c>
      <c r="M58" s="24" t="s">
        <v>37</v>
      </c>
      <c r="N58" s="48" t="s">
        <v>36</v>
      </c>
    </row>
    <row r="59" spans="1:14" s="35" customFormat="1" ht="17">
      <c r="A59" s="60" t="s">
        <v>520</v>
      </c>
      <c r="B59" s="56" t="s">
        <v>10</v>
      </c>
      <c r="C59" s="22" t="s">
        <v>14</v>
      </c>
      <c r="D59" s="21" t="s">
        <v>70</v>
      </c>
      <c r="E59" s="76" t="s">
        <v>525</v>
      </c>
      <c r="F59" s="24" t="s">
        <v>5</v>
      </c>
      <c r="G59" s="38">
        <v>2.497E-5</v>
      </c>
      <c r="H59" s="57">
        <v>40</v>
      </c>
      <c r="I59" s="29" t="s">
        <v>55</v>
      </c>
      <c r="J59" s="93" t="s">
        <v>636</v>
      </c>
      <c r="K59" s="45" t="s">
        <v>131</v>
      </c>
      <c r="L59" s="47" t="s">
        <v>4</v>
      </c>
      <c r="M59" s="24" t="s">
        <v>105</v>
      </c>
      <c r="N59" s="48" t="s">
        <v>106</v>
      </c>
    </row>
    <row r="60" spans="1:14" ht="17">
      <c r="A60" s="60" t="s">
        <v>520</v>
      </c>
      <c r="B60" s="56" t="s">
        <v>10</v>
      </c>
      <c r="C60" s="22" t="s">
        <v>14</v>
      </c>
      <c r="D60" s="21" t="s">
        <v>70</v>
      </c>
      <c r="E60" s="76" t="s">
        <v>525</v>
      </c>
      <c r="F60" s="24" t="s">
        <v>5</v>
      </c>
      <c r="G60" s="38">
        <v>8.8999999999999995E-6</v>
      </c>
      <c r="H60" s="57">
        <v>40</v>
      </c>
      <c r="I60" s="29" t="s">
        <v>44</v>
      </c>
      <c r="J60" s="93" t="s">
        <v>636</v>
      </c>
      <c r="K60" s="45" t="s">
        <v>131</v>
      </c>
      <c r="L60" s="47" t="s">
        <v>4</v>
      </c>
      <c r="M60" s="24" t="s">
        <v>105</v>
      </c>
      <c r="N60" s="48" t="s">
        <v>106</v>
      </c>
    </row>
    <row r="61" spans="1:14" ht="17">
      <c r="A61" s="60" t="s">
        <v>520</v>
      </c>
      <c r="B61" s="56" t="s">
        <v>10</v>
      </c>
      <c r="C61" s="22" t="s">
        <v>14</v>
      </c>
      <c r="D61" s="21" t="s">
        <v>70</v>
      </c>
      <c r="E61" s="76" t="s">
        <v>525</v>
      </c>
      <c r="F61" s="24" t="s">
        <v>5</v>
      </c>
      <c r="G61" s="38">
        <v>3.8349999999999997E-5</v>
      </c>
      <c r="H61" s="57">
        <v>110</v>
      </c>
      <c r="I61" s="29" t="s">
        <v>55</v>
      </c>
      <c r="J61" s="93" t="s">
        <v>636</v>
      </c>
      <c r="K61" s="45" t="s">
        <v>131</v>
      </c>
      <c r="L61" s="47" t="s">
        <v>4</v>
      </c>
      <c r="M61" s="24" t="s">
        <v>105</v>
      </c>
      <c r="N61" s="48" t="s">
        <v>106</v>
      </c>
    </row>
    <row r="62" spans="1:14" s="35" customFormat="1" ht="17">
      <c r="A62" s="60" t="s">
        <v>520</v>
      </c>
      <c r="B62" s="56" t="s">
        <v>10</v>
      </c>
      <c r="C62" s="22" t="s">
        <v>14</v>
      </c>
      <c r="D62" s="21" t="s">
        <v>70</v>
      </c>
      <c r="E62" s="76" t="s">
        <v>525</v>
      </c>
      <c r="F62" s="60" t="s">
        <v>5</v>
      </c>
      <c r="G62" s="38">
        <v>1.7430000000000001E-5</v>
      </c>
      <c r="H62" s="57">
        <v>110</v>
      </c>
      <c r="I62" s="29" t="s">
        <v>44</v>
      </c>
      <c r="J62" s="93" t="s">
        <v>636</v>
      </c>
      <c r="K62" s="45" t="s">
        <v>131</v>
      </c>
      <c r="L62" s="47" t="s">
        <v>4</v>
      </c>
      <c r="M62" s="24" t="s">
        <v>105</v>
      </c>
      <c r="N62" s="48" t="s">
        <v>106</v>
      </c>
    </row>
    <row r="63" spans="1:14" ht="17">
      <c r="A63" s="39" t="s">
        <v>520</v>
      </c>
      <c r="B63" s="40" t="s">
        <v>10</v>
      </c>
      <c r="C63" s="77" t="s">
        <v>11</v>
      </c>
      <c r="D63" s="78" t="s">
        <v>72</v>
      </c>
      <c r="E63" s="75" t="s">
        <v>524</v>
      </c>
      <c r="F63" s="39" t="s">
        <v>3</v>
      </c>
      <c r="G63" s="81">
        <v>3.2000000000000003E-4</v>
      </c>
      <c r="H63" s="77">
        <v>8.6</v>
      </c>
      <c r="I63" s="45" t="s">
        <v>44</v>
      </c>
      <c r="J63" s="28" t="s">
        <v>629</v>
      </c>
      <c r="K63" s="45" t="s">
        <v>312</v>
      </c>
      <c r="L63" s="82">
        <v>1.1999999999999999E-6</v>
      </c>
      <c r="M63" s="39" t="s">
        <v>311</v>
      </c>
      <c r="N63" s="39" t="s">
        <v>313</v>
      </c>
    </row>
    <row r="64" spans="1:14" s="35" customFormat="1" ht="17">
      <c r="A64" s="60" t="s">
        <v>520</v>
      </c>
      <c r="B64" s="56" t="s">
        <v>10</v>
      </c>
      <c r="C64" s="22" t="s">
        <v>91</v>
      </c>
      <c r="D64" s="62" t="s">
        <v>70</v>
      </c>
      <c r="E64" s="76" t="s">
        <v>525</v>
      </c>
      <c r="F64" s="24" t="s">
        <v>3</v>
      </c>
      <c r="G64" s="59">
        <v>1.05E-4</v>
      </c>
      <c r="H64" s="58">
        <v>8.6</v>
      </c>
      <c r="I64" s="29" t="s">
        <v>44</v>
      </c>
      <c r="J64" s="93" t="s">
        <v>627</v>
      </c>
      <c r="K64" s="45" t="s">
        <v>312</v>
      </c>
      <c r="L64" s="38">
        <v>2.7999999999999999E-6</v>
      </c>
      <c r="M64" s="24" t="s">
        <v>311</v>
      </c>
      <c r="N64" s="48" t="s">
        <v>313</v>
      </c>
    </row>
    <row r="65" spans="1:15" ht="17">
      <c r="A65" s="60" t="s">
        <v>520</v>
      </c>
      <c r="B65" s="56" t="s">
        <v>10</v>
      </c>
      <c r="C65" s="22" t="s">
        <v>91</v>
      </c>
      <c r="D65" s="62" t="s">
        <v>70</v>
      </c>
      <c r="E65" s="76" t="s">
        <v>525</v>
      </c>
      <c r="F65" s="24" t="s">
        <v>3</v>
      </c>
      <c r="G65" s="59">
        <v>2.7E-4</v>
      </c>
      <c r="H65" s="58">
        <v>8.6</v>
      </c>
      <c r="I65" s="29" t="s">
        <v>44</v>
      </c>
      <c r="J65" s="93" t="s">
        <v>627</v>
      </c>
      <c r="K65" s="96" t="s">
        <v>163</v>
      </c>
      <c r="L65" s="38">
        <v>7.5000000000000002E-6</v>
      </c>
      <c r="M65" s="24" t="s">
        <v>311</v>
      </c>
      <c r="N65" s="48" t="s">
        <v>313</v>
      </c>
      <c r="O65" s="39"/>
    </row>
    <row r="66" spans="1:15" ht="17">
      <c r="A66" s="60" t="s">
        <v>520</v>
      </c>
      <c r="B66" s="56" t="s">
        <v>10</v>
      </c>
      <c r="C66" s="22" t="s">
        <v>91</v>
      </c>
      <c r="D66" s="62" t="s">
        <v>68</v>
      </c>
      <c r="E66" s="76" t="s">
        <v>525</v>
      </c>
      <c r="F66" s="24" t="s">
        <v>3</v>
      </c>
      <c r="G66" s="59">
        <v>1.1E-4</v>
      </c>
      <c r="H66" s="58">
        <v>8.6</v>
      </c>
      <c r="I66" s="29" t="s">
        <v>44</v>
      </c>
      <c r="J66" s="93" t="s">
        <v>627</v>
      </c>
      <c r="K66" s="45" t="s">
        <v>312</v>
      </c>
      <c r="L66" s="38">
        <v>1.7999999999999999E-6</v>
      </c>
      <c r="M66" s="24" t="s">
        <v>311</v>
      </c>
      <c r="N66" s="48" t="s">
        <v>313</v>
      </c>
    </row>
    <row r="67" spans="1:15" ht="17">
      <c r="A67" s="60" t="s">
        <v>520</v>
      </c>
      <c r="B67" s="56" t="s">
        <v>10</v>
      </c>
      <c r="C67" s="22" t="s">
        <v>91</v>
      </c>
      <c r="D67" s="62" t="s">
        <v>68</v>
      </c>
      <c r="E67" s="76" t="s">
        <v>525</v>
      </c>
      <c r="F67" s="24" t="s">
        <v>3</v>
      </c>
      <c r="G67" s="59">
        <v>2.7E-4</v>
      </c>
      <c r="H67" s="58">
        <v>8.6</v>
      </c>
      <c r="I67" s="29" t="s">
        <v>44</v>
      </c>
      <c r="J67" s="93" t="s">
        <v>627</v>
      </c>
      <c r="K67" s="96" t="s">
        <v>163</v>
      </c>
      <c r="L67" s="38">
        <v>7.9999999999999996E-6</v>
      </c>
      <c r="M67" s="24" t="s">
        <v>311</v>
      </c>
      <c r="N67" s="48" t="s">
        <v>313</v>
      </c>
    </row>
    <row r="68" spans="1:15" ht="17">
      <c r="A68" s="60" t="s">
        <v>520</v>
      </c>
      <c r="B68" s="56" t="s">
        <v>10</v>
      </c>
      <c r="C68" s="58" t="s">
        <v>91</v>
      </c>
      <c r="D68" s="62" t="s">
        <v>112</v>
      </c>
      <c r="E68" s="76" t="s">
        <v>525</v>
      </c>
      <c r="F68" s="58" t="s">
        <v>3</v>
      </c>
      <c r="G68" s="59">
        <v>3.6999999999999998E-5</v>
      </c>
      <c r="H68" s="58">
        <v>15</v>
      </c>
      <c r="I68" s="29" t="s">
        <v>41</v>
      </c>
      <c r="J68" s="93" t="s">
        <v>627</v>
      </c>
      <c r="K68" s="45" t="s">
        <v>243</v>
      </c>
      <c r="L68" s="47" t="s">
        <v>4</v>
      </c>
      <c r="M68" s="24" t="s">
        <v>403</v>
      </c>
      <c r="N68" s="48" t="s">
        <v>404</v>
      </c>
    </row>
    <row r="69" spans="1:15" ht="17">
      <c r="A69" s="60" t="s">
        <v>520</v>
      </c>
      <c r="B69" s="56" t="s">
        <v>10</v>
      </c>
      <c r="C69" s="58" t="s">
        <v>91</v>
      </c>
      <c r="D69" s="62" t="s">
        <v>112</v>
      </c>
      <c r="E69" s="76" t="s">
        <v>525</v>
      </c>
      <c r="F69" s="58" t="s">
        <v>3</v>
      </c>
      <c r="G69" s="59">
        <v>1.5999999999999999E-6</v>
      </c>
      <c r="H69" s="58">
        <v>44</v>
      </c>
      <c r="I69" s="29" t="s">
        <v>41</v>
      </c>
      <c r="J69" s="93" t="s">
        <v>627</v>
      </c>
      <c r="K69" s="45" t="s">
        <v>243</v>
      </c>
      <c r="L69" s="47" t="s">
        <v>4</v>
      </c>
      <c r="M69" s="24" t="s">
        <v>403</v>
      </c>
      <c r="N69" s="48" t="s">
        <v>404</v>
      </c>
    </row>
    <row r="70" spans="1:15" ht="17">
      <c r="A70" s="60" t="s">
        <v>520</v>
      </c>
      <c r="B70" s="56" t="s">
        <v>10</v>
      </c>
      <c r="C70" s="58" t="s">
        <v>91</v>
      </c>
      <c r="D70" s="62" t="s">
        <v>112</v>
      </c>
      <c r="E70" s="76" t="s">
        <v>525</v>
      </c>
      <c r="F70" s="58" t="s">
        <v>3</v>
      </c>
      <c r="G70" s="59">
        <v>8.4999999999999999E-6</v>
      </c>
      <c r="H70" s="58">
        <v>241</v>
      </c>
      <c r="I70" s="29" t="s">
        <v>41</v>
      </c>
      <c r="J70" s="93" t="s">
        <v>627</v>
      </c>
      <c r="K70" s="45" t="s">
        <v>243</v>
      </c>
      <c r="L70" s="47" t="s">
        <v>4</v>
      </c>
      <c r="M70" s="24" t="s">
        <v>403</v>
      </c>
      <c r="N70" s="48" t="s">
        <v>404</v>
      </c>
    </row>
    <row r="71" spans="1:15" ht="17">
      <c r="A71" s="60" t="s">
        <v>520</v>
      </c>
      <c r="B71" s="66" t="s">
        <v>10</v>
      </c>
      <c r="C71" s="22" t="s">
        <v>91</v>
      </c>
      <c r="D71" s="21" t="s">
        <v>68</v>
      </c>
      <c r="E71" s="76" t="s">
        <v>525</v>
      </c>
      <c r="F71" s="24" t="s">
        <v>3</v>
      </c>
      <c r="G71" s="38">
        <v>1.0000000000000001E-5</v>
      </c>
      <c r="H71" s="57">
        <v>10</v>
      </c>
      <c r="I71" s="29" t="s">
        <v>44</v>
      </c>
      <c r="J71" s="93" t="s">
        <v>627</v>
      </c>
      <c r="K71" s="45" t="s">
        <v>160</v>
      </c>
      <c r="L71" s="38">
        <v>1.9999999999999999E-6</v>
      </c>
      <c r="M71" s="24" t="s">
        <v>177</v>
      </c>
      <c r="N71" s="48" t="s">
        <v>178</v>
      </c>
    </row>
    <row r="72" spans="1:15" ht="17">
      <c r="A72" s="60" t="s">
        <v>520</v>
      </c>
      <c r="B72" s="66" t="s">
        <v>10</v>
      </c>
      <c r="C72" s="22" t="s">
        <v>91</v>
      </c>
      <c r="D72" s="21" t="s">
        <v>68</v>
      </c>
      <c r="E72" s="76" t="s">
        <v>525</v>
      </c>
      <c r="F72" s="24" t="s">
        <v>3</v>
      </c>
      <c r="G72" s="38">
        <v>3.4E-5</v>
      </c>
      <c r="H72" s="57">
        <v>20</v>
      </c>
      <c r="I72" s="29" t="s">
        <v>44</v>
      </c>
      <c r="J72" s="93" t="s">
        <v>627</v>
      </c>
      <c r="K72" s="45" t="s">
        <v>160</v>
      </c>
      <c r="L72" s="38">
        <v>1.9999999999999999E-6</v>
      </c>
      <c r="M72" s="24" t="s">
        <v>177</v>
      </c>
      <c r="N72" s="48" t="s">
        <v>178</v>
      </c>
    </row>
    <row r="73" spans="1:15" ht="17">
      <c r="A73" s="60" t="s">
        <v>520</v>
      </c>
      <c r="B73" s="66" t="s">
        <v>10</v>
      </c>
      <c r="C73" s="22" t="s">
        <v>91</v>
      </c>
      <c r="D73" s="21" t="s">
        <v>68</v>
      </c>
      <c r="E73" s="76" t="s">
        <v>525</v>
      </c>
      <c r="F73" s="24" t="s">
        <v>3</v>
      </c>
      <c r="G73" s="38">
        <v>1.4100000000000001E-4</v>
      </c>
      <c r="H73" s="57">
        <v>40</v>
      </c>
      <c r="I73" s="29" t="s">
        <v>44</v>
      </c>
      <c r="J73" s="93" t="s">
        <v>627</v>
      </c>
      <c r="K73" s="45" t="s">
        <v>160</v>
      </c>
      <c r="L73" s="38">
        <v>1.9999999999999999E-6</v>
      </c>
      <c r="M73" s="24" t="s">
        <v>177</v>
      </c>
      <c r="N73" s="48" t="s">
        <v>178</v>
      </c>
    </row>
    <row r="74" spans="1:15" ht="17">
      <c r="A74" s="60" t="s">
        <v>520</v>
      </c>
      <c r="B74" s="66" t="s">
        <v>10</v>
      </c>
      <c r="C74" s="22" t="s">
        <v>91</v>
      </c>
      <c r="D74" s="21" t="s">
        <v>68</v>
      </c>
      <c r="E74" s="76" t="s">
        <v>525</v>
      </c>
      <c r="F74" s="24" t="s">
        <v>3</v>
      </c>
      <c r="G74" s="38">
        <v>1.6799999999999999E-4</v>
      </c>
      <c r="H74" s="57">
        <v>60</v>
      </c>
      <c r="I74" s="29" t="s">
        <v>44</v>
      </c>
      <c r="J74" s="93" t="s">
        <v>627</v>
      </c>
      <c r="K74" s="45" t="s">
        <v>160</v>
      </c>
      <c r="L74" s="38">
        <v>1.9999999999999999E-6</v>
      </c>
      <c r="M74" s="24" t="s">
        <v>177</v>
      </c>
      <c r="N74" s="48" t="s">
        <v>178</v>
      </c>
    </row>
    <row r="75" spans="1:15" ht="17">
      <c r="A75" s="60" t="s">
        <v>520</v>
      </c>
      <c r="B75" s="66" t="s">
        <v>10</v>
      </c>
      <c r="C75" s="22" t="s">
        <v>91</v>
      </c>
      <c r="D75" s="21" t="s">
        <v>68</v>
      </c>
      <c r="E75" s="76" t="s">
        <v>525</v>
      </c>
      <c r="F75" s="24" t="s">
        <v>3</v>
      </c>
      <c r="G75" s="38">
        <v>2.1800000000000001E-4</v>
      </c>
      <c r="H75" s="57">
        <v>80</v>
      </c>
      <c r="I75" s="29" t="s">
        <v>44</v>
      </c>
      <c r="J75" s="93" t="s">
        <v>627</v>
      </c>
      <c r="K75" s="45" t="s">
        <v>160</v>
      </c>
      <c r="L75" s="38">
        <v>1.9999999999999999E-6</v>
      </c>
      <c r="M75" s="24" t="s">
        <v>177</v>
      </c>
      <c r="N75" s="48" t="s">
        <v>178</v>
      </c>
    </row>
    <row r="76" spans="1:15" ht="17" hidden="1">
      <c r="A76" s="24" t="s">
        <v>522</v>
      </c>
      <c r="B76" s="56" t="s">
        <v>198</v>
      </c>
      <c r="C76" s="22" t="s">
        <v>188</v>
      </c>
      <c r="D76" s="21" t="s">
        <v>70</v>
      </c>
      <c r="E76" s="76" t="s">
        <v>525</v>
      </c>
      <c r="F76" s="24" t="s">
        <v>3</v>
      </c>
      <c r="G76" s="38">
        <v>1.2999999999999999E-3</v>
      </c>
      <c r="H76" s="57">
        <v>20.399999999999999</v>
      </c>
      <c r="I76" s="29" t="s">
        <v>55</v>
      </c>
      <c r="K76" s="29" t="s">
        <v>160</v>
      </c>
      <c r="L76" s="47" t="s">
        <v>4</v>
      </c>
      <c r="M76" s="24" t="s">
        <v>199</v>
      </c>
      <c r="N76" s="48" t="s">
        <v>200</v>
      </c>
    </row>
    <row r="77" spans="1:15" ht="17" hidden="1">
      <c r="A77" s="24" t="s">
        <v>522</v>
      </c>
      <c r="B77" s="56" t="s">
        <v>198</v>
      </c>
      <c r="C77" s="22" t="s">
        <v>188</v>
      </c>
      <c r="D77" s="21" t="s">
        <v>68</v>
      </c>
      <c r="E77" s="76" t="s">
        <v>525</v>
      </c>
      <c r="F77" s="24" t="s">
        <v>3</v>
      </c>
      <c r="G77" s="38">
        <v>1.0800000000000001E-2</v>
      </c>
      <c r="H77" s="57">
        <v>20.399999999999999</v>
      </c>
      <c r="I77" s="29" t="s">
        <v>55</v>
      </c>
      <c r="K77" s="29" t="s">
        <v>160</v>
      </c>
      <c r="L77" s="38">
        <v>1.4999999999999999E-2</v>
      </c>
      <c r="M77" s="24" t="s">
        <v>199</v>
      </c>
      <c r="N77" s="48" t="s">
        <v>200</v>
      </c>
    </row>
    <row r="78" spans="1:15" ht="17">
      <c r="A78" s="60" t="s">
        <v>520</v>
      </c>
      <c r="B78" s="56" t="s">
        <v>10</v>
      </c>
      <c r="C78" s="22" t="s">
        <v>91</v>
      </c>
      <c r="D78" s="21" t="s">
        <v>68</v>
      </c>
      <c r="E78" s="76" t="s">
        <v>525</v>
      </c>
      <c r="F78" s="24" t="s">
        <v>3</v>
      </c>
      <c r="G78" s="38">
        <v>2.5000000000000002E-6</v>
      </c>
      <c r="H78" s="57">
        <v>20.399999999999999</v>
      </c>
      <c r="I78" s="29" t="s">
        <v>55</v>
      </c>
      <c r="J78" s="93" t="s">
        <v>627</v>
      </c>
      <c r="K78" s="45" t="s">
        <v>160</v>
      </c>
      <c r="L78" s="38">
        <v>9.9999999999999995E-7</v>
      </c>
      <c r="M78" s="24" t="s">
        <v>199</v>
      </c>
      <c r="N78" s="48" t="s">
        <v>200</v>
      </c>
    </row>
    <row r="79" spans="1:15" ht="17">
      <c r="A79" s="24" t="s">
        <v>520</v>
      </c>
      <c r="B79" s="56" t="s">
        <v>92</v>
      </c>
      <c r="C79" s="22" t="s">
        <v>11</v>
      </c>
      <c r="D79" s="21" t="s">
        <v>63</v>
      </c>
      <c r="E79" s="76" t="s">
        <v>525</v>
      </c>
      <c r="F79" s="24" t="s">
        <v>5</v>
      </c>
      <c r="G79" s="38">
        <v>2.35E-2</v>
      </c>
      <c r="H79" s="57">
        <v>8.1999999999999993</v>
      </c>
      <c r="I79" s="65" t="s">
        <v>4</v>
      </c>
      <c r="J79" s="93" t="s">
        <v>653</v>
      </c>
      <c r="K79" s="45" t="s">
        <v>439</v>
      </c>
      <c r="L79" s="43">
        <v>1.47E-2</v>
      </c>
      <c r="M79" s="24" t="s">
        <v>95</v>
      </c>
      <c r="N79" s="48" t="s">
        <v>96</v>
      </c>
    </row>
    <row r="80" spans="1:15" ht="17">
      <c r="A80" s="60" t="s">
        <v>520</v>
      </c>
      <c r="B80" s="56" t="s">
        <v>10</v>
      </c>
      <c r="C80" s="22" t="s">
        <v>91</v>
      </c>
      <c r="D80" s="21" t="s">
        <v>70</v>
      </c>
      <c r="E80" s="76" t="s">
        <v>525</v>
      </c>
      <c r="F80" s="24" t="s">
        <v>3</v>
      </c>
      <c r="G80" s="38">
        <v>1.0000000000000001E-5</v>
      </c>
      <c r="H80" s="57" t="s">
        <v>15</v>
      </c>
      <c r="I80" s="65" t="s">
        <v>4</v>
      </c>
      <c r="J80" s="93" t="s">
        <v>638</v>
      </c>
      <c r="K80" s="45" t="s">
        <v>124</v>
      </c>
      <c r="L80" s="38">
        <v>3.1999999999999999E-6</v>
      </c>
      <c r="M80" s="24" t="s">
        <v>52</v>
      </c>
      <c r="N80" s="48" t="s">
        <v>51</v>
      </c>
    </row>
    <row r="81" spans="1:14" ht="17">
      <c r="A81" s="60" t="s">
        <v>520</v>
      </c>
      <c r="B81" s="56" t="s">
        <v>10</v>
      </c>
      <c r="C81" s="22" t="s">
        <v>11</v>
      </c>
      <c r="D81" s="21" t="s">
        <v>68</v>
      </c>
      <c r="E81" s="76" t="s">
        <v>525</v>
      </c>
      <c r="F81" s="24" t="s">
        <v>5</v>
      </c>
      <c r="G81" s="38">
        <v>5.4E-6</v>
      </c>
      <c r="H81" s="57">
        <v>10</v>
      </c>
      <c r="I81" s="65" t="s">
        <v>4</v>
      </c>
      <c r="J81" s="93" t="s">
        <v>636</v>
      </c>
      <c r="K81" s="45" t="s">
        <v>124</v>
      </c>
      <c r="L81" s="38">
        <v>1.1999999999999999E-6</v>
      </c>
      <c r="M81" s="24" t="s">
        <v>81</v>
      </c>
      <c r="N81" s="48" t="s">
        <v>82</v>
      </c>
    </row>
    <row r="82" spans="1:14" ht="17">
      <c r="A82" s="60" t="s">
        <v>520</v>
      </c>
      <c r="B82" s="56" t="s">
        <v>10</v>
      </c>
      <c r="C82" s="22" t="s">
        <v>11</v>
      </c>
      <c r="D82" s="21" t="s">
        <v>68</v>
      </c>
      <c r="E82" s="76" t="s">
        <v>525</v>
      </c>
      <c r="F82" s="24" t="s">
        <v>5</v>
      </c>
      <c r="G82" s="38">
        <v>5.3000000000000001E-6</v>
      </c>
      <c r="H82" s="57">
        <v>20</v>
      </c>
      <c r="I82" s="65" t="s">
        <v>4</v>
      </c>
      <c r="J82" s="93" t="s">
        <v>636</v>
      </c>
      <c r="K82" s="45" t="s">
        <v>124</v>
      </c>
      <c r="L82" s="38">
        <v>1.1999999999999999E-6</v>
      </c>
      <c r="M82" s="24" t="s">
        <v>81</v>
      </c>
      <c r="N82" s="48" t="s">
        <v>82</v>
      </c>
    </row>
    <row r="83" spans="1:14" ht="17">
      <c r="A83" s="60" t="s">
        <v>520</v>
      </c>
      <c r="B83" s="56" t="s">
        <v>10</v>
      </c>
      <c r="C83" s="22" t="s">
        <v>11</v>
      </c>
      <c r="D83" s="21" t="s">
        <v>68</v>
      </c>
      <c r="E83" s="76" t="s">
        <v>525</v>
      </c>
      <c r="F83" s="24" t="s">
        <v>5</v>
      </c>
      <c r="G83" s="38">
        <v>1.11E-5</v>
      </c>
      <c r="H83" s="57">
        <v>29</v>
      </c>
      <c r="I83" s="29" t="s">
        <v>44</v>
      </c>
      <c r="J83" s="93" t="s">
        <v>636</v>
      </c>
      <c r="K83" s="45" t="s">
        <v>124</v>
      </c>
      <c r="L83" s="67">
        <v>1.1999999999999999E-6</v>
      </c>
      <c r="M83" s="24" t="s">
        <v>81</v>
      </c>
      <c r="N83" s="48" t="s">
        <v>82</v>
      </c>
    </row>
    <row r="84" spans="1:14" ht="17">
      <c r="A84" s="60" t="s">
        <v>520</v>
      </c>
      <c r="B84" s="56" t="s">
        <v>10</v>
      </c>
      <c r="C84" s="22" t="s">
        <v>11</v>
      </c>
      <c r="D84" s="21" t="s">
        <v>68</v>
      </c>
      <c r="E84" s="76" t="s">
        <v>525</v>
      </c>
      <c r="F84" s="24" t="s">
        <v>5</v>
      </c>
      <c r="G84" s="38">
        <v>1.7999999999999999E-6</v>
      </c>
      <c r="H84" s="57">
        <v>31</v>
      </c>
      <c r="I84" s="65" t="s">
        <v>4</v>
      </c>
      <c r="J84" s="93" t="s">
        <v>636</v>
      </c>
      <c r="K84" s="45" t="s">
        <v>124</v>
      </c>
      <c r="L84" s="38">
        <v>1.1999999999999999E-6</v>
      </c>
      <c r="M84" s="24" t="s">
        <v>81</v>
      </c>
      <c r="N84" s="48" t="s">
        <v>82</v>
      </c>
    </row>
    <row r="85" spans="1:14" ht="17">
      <c r="A85" s="60" t="s">
        <v>520</v>
      </c>
      <c r="B85" s="56" t="s">
        <v>10</v>
      </c>
      <c r="C85" s="22" t="s">
        <v>11</v>
      </c>
      <c r="D85" s="21" t="s">
        <v>68</v>
      </c>
      <c r="E85" s="76" t="s">
        <v>525</v>
      </c>
      <c r="F85" s="24" t="s">
        <v>5</v>
      </c>
      <c r="G85" s="38">
        <v>1.49E-5</v>
      </c>
      <c r="H85" s="57">
        <v>36</v>
      </c>
      <c r="I85" s="65" t="s">
        <v>4</v>
      </c>
      <c r="J85" s="93" t="s">
        <v>636</v>
      </c>
      <c r="K85" s="45" t="s">
        <v>124</v>
      </c>
      <c r="L85" s="67">
        <v>1.1999999999999999E-6</v>
      </c>
      <c r="M85" s="24" t="s">
        <v>81</v>
      </c>
      <c r="N85" s="48" t="s">
        <v>82</v>
      </c>
    </row>
    <row r="86" spans="1:14" ht="17">
      <c r="A86" s="60" t="s">
        <v>520</v>
      </c>
      <c r="B86" s="56" t="s">
        <v>10</v>
      </c>
      <c r="C86" s="22" t="s">
        <v>11</v>
      </c>
      <c r="D86" s="21" t="s">
        <v>68</v>
      </c>
      <c r="E86" s="76" t="s">
        <v>525</v>
      </c>
      <c r="F86" s="24" t="s">
        <v>5</v>
      </c>
      <c r="G86" s="38">
        <v>9.7E-5</v>
      </c>
      <c r="H86" s="57">
        <v>41</v>
      </c>
      <c r="I86" s="29" t="s">
        <v>55</v>
      </c>
      <c r="J86" s="93" t="s">
        <v>636</v>
      </c>
      <c r="K86" s="45" t="s">
        <v>124</v>
      </c>
      <c r="L86" s="67">
        <v>1.1999999999999999E-6</v>
      </c>
      <c r="M86" s="24" t="s">
        <v>81</v>
      </c>
      <c r="N86" s="48" t="s">
        <v>82</v>
      </c>
    </row>
    <row r="87" spans="1:14" ht="17">
      <c r="A87" s="60" t="s">
        <v>520</v>
      </c>
      <c r="B87" s="56" t="s">
        <v>10</v>
      </c>
      <c r="C87" s="22" t="s">
        <v>11</v>
      </c>
      <c r="D87" s="21" t="s">
        <v>68</v>
      </c>
      <c r="E87" s="76" t="s">
        <v>525</v>
      </c>
      <c r="F87" s="24" t="s">
        <v>5</v>
      </c>
      <c r="G87" s="38">
        <v>5.4E-6</v>
      </c>
      <c r="H87" s="57">
        <v>50</v>
      </c>
      <c r="I87" s="65" t="s">
        <v>4</v>
      </c>
      <c r="J87" s="93" t="s">
        <v>636</v>
      </c>
      <c r="K87" s="45" t="s">
        <v>124</v>
      </c>
      <c r="L87" s="67">
        <v>1.1999999999999999E-6</v>
      </c>
      <c r="M87" s="24" t="s">
        <v>81</v>
      </c>
      <c r="N87" s="48" t="s">
        <v>82</v>
      </c>
    </row>
    <row r="88" spans="1:14" ht="17">
      <c r="A88" s="60" t="s">
        <v>520</v>
      </c>
      <c r="B88" s="56" t="s">
        <v>10</v>
      </c>
      <c r="C88" s="22" t="s">
        <v>11</v>
      </c>
      <c r="D88" s="21" t="s">
        <v>68</v>
      </c>
      <c r="E88" s="76" t="s">
        <v>525</v>
      </c>
      <c r="F88" s="24" t="s">
        <v>5</v>
      </c>
      <c r="G88" s="38">
        <v>1.77E-5</v>
      </c>
      <c r="H88" s="57">
        <v>80</v>
      </c>
      <c r="I88" s="65" t="s">
        <v>4</v>
      </c>
      <c r="J88" s="93" t="s">
        <v>636</v>
      </c>
      <c r="K88" s="45" t="s">
        <v>124</v>
      </c>
      <c r="L88" s="67">
        <v>1.1999999999999999E-6</v>
      </c>
      <c r="M88" s="24" t="s">
        <v>81</v>
      </c>
      <c r="N88" s="48" t="s">
        <v>82</v>
      </c>
    </row>
    <row r="89" spans="1:14" ht="17">
      <c r="A89" s="24" t="s">
        <v>520</v>
      </c>
      <c r="B89" s="56" t="s">
        <v>8</v>
      </c>
      <c r="C89" s="22" t="s">
        <v>11</v>
      </c>
      <c r="D89" s="21" t="s">
        <v>68</v>
      </c>
      <c r="E89" s="76" t="s">
        <v>525</v>
      </c>
      <c r="F89" s="24" t="s">
        <v>5</v>
      </c>
      <c r="G89" s="38">
        <v>4.7999999999999998E-6</v>
      </c>
      <c r="H89" s="57">
        <v>20</v>
      </c>
      <c r="I89" s="29" t="s">
        <v>44</v>
      </c>
      <c r="J89" s="93" t="s">
        <v>636</v>
      </c>
      <c r="K89" s="45" t="s">
        <v>124</v>
      </c>
      <c r="L89" s="30">
        <v>6.9999999999999997E-7</v>
      </c>
      <c r="M89" s="24" t="s">
        <v>49</v>
      </c>
      <c r="N89" s="48" t="s">
        <v>50</v>
      </c>
    </row>
    <row r="90" spans="1:14" s="35" customFormat="1" ht="17">
      <c r="A90" s="24" t="s">
        <v>520</v>
      </c>
      <c r="B90" s="56" t="s">
        <v>8</v>
      </c>
      <c r="C90" s="22" t="s">
        <v>11</v>
      </c>
      <c r="D90" s="21" t="s">
        <v>68</v>
      </c>
      <c r="E90" s="76" t="s">
        <v>525</v>
      </c>
      <c r="F90" s="24" t="s">
        <v>5</v>
      </c>
      <c r="G90" s="38" t="s">
        <v>123</v>
      </c>
      <c r="H90" s="57">
        <v>20</v>
      </c>
      <c r="I90" s="29" t="s">
        <v>44</v>
      </c>
      <c r="J90" s="93" t="s">
        <v>636</v>
      </c>
      <c r="K90" s="45" t="s">
        <v>117</v>
      </c>
      <c r="L90" s="30">
        <v>1.9E-6</v>
      </c>
      <c r="M90" s="24" t="s">
        <v>49</v>
      </c>
      <c r="N90" s="48" t="s">
        <v>50</v>
      </c>
    </row>
    <row r="91" spans="1:14" s="35" customFormat="1" ht="17">
      <c r="A91" s="24" t="s">
        <v>520</v>
      </c>
      <c r="B91" s="56" t="s">
        <v>8</v>
      </c>
      <c r="C91" s="22" t="s">
        <v>11</v>
      </c>
      <c r="D91" s="21" t="s">
        <v>68</v>
      </c>
      <c r="E91" s="76" t="s">
        <v>525</v>
      </c>
      <c r="F91" s="24" t="s">
        <v>5</v>
      </c>
      <c r="G91" s="38">
        <v>2.6699999999999998E-5</v>
      </c>
      <c r="H91" s="57">
        <v>100</v>
      </c>
      <c r="I91" s="29" t="s">
        <v>44</v>
      </c>
      <c r="J91" s="93" t="s">
        <v>636</v>
      </c>
      <c r="K91" s="45" t="s">
        <v>124</v>
      </c>
      <c r="L91" s="30">
        <v>6.9999999999999997E-7</v>
      </c>
      <c r="M91" s="24" t="s">
        <v>49</v>
      </c>
      <c r="N91" s="48" t="s">
        <v>50</v>
      </c>
    </row>
    <row r="92" spans="1:14" ht="17">
      <c r="A92" s="24" t="s">
        <v>520</v>
      </c>
      <c r="B92" s="56" t="s">
        <v>8</v>
      </c>
      <c r="C92" s="22" t="s">
        <v>11</v>
      </c>
      <c r="D92" s="21" t="s">
        <v>68</v>
      </c>
      <c r="E92" s="76" t="s">
        <v>525</v>
      </c>
      <c r="F92" s="24" t="s">
        <v>5</v>
      </c>
      <c r="G92" s="38" t="s">
        <v>122</v>
      </c>
      <c r="H92" s="57">
        <v>100</v>
      </c>
      <c r="I92" s="29" t="s">
        <v>44</v>
      </c>
      <c r="J92" s="93" t="s">
        <v>636</v>
      </c>
      <c r="K92" s="45" t="s">
        <v>117</v>
      </c>
      <c r="L92" s="30">
        <v>1.9E-6</v>
      </c>
      <c r="M92" s="24" t="s">
        <v>49</v>
      </c>
      <c r="N92" s="48" t="s">
        <v>50</v>
      </c>
    </row>
    <row r="93" spans="1:14" s="35" customFormat="1" ht="17">
      <c r="A93" s="60" t="s">
        <v>520</v>
      </c>
      <c r="B93" s="56" t="s">
        <v>10</v>
      </c>
      <c r="C93" s="22" t="s">
        <v>91</v>
      </c>
      <c r="D93" s="21" t="s">
        <v>68</v>
      </c>
      <c r="E93" s="76" t="s">
        <v>525</v>
      </c>
      <c r="F93" s="24" t="s">
        <v>3</v>
      </c>
      <c r="G93" s="38">
        <v>9.9999999999999995E-7</v>
      </c>
      <c r="H93" s="57">
        <v>60</v>
      </c>
      <c r="I93" s="29" t="s">
        <v>41</v>
      </c>
      <c r="J93" s="93" t="s">
        <v>627</v>
      </c>
      <c r="K93" s="45" t="s">
        <v>312</v>
      </c>
      <c r="L93" s="43">
        <v>4.9999999999999998E-7</v>
      </c>
      <c r="M93" s="24" t="s">
        <v>62</v>
      </c>
      <c r="N93" s="48" t="s">
        <v>61</v>
      </c>
    </row>
    <row r="94" spans="1:14" s="35" customFormat="1" ht="17">
      <c r="A94" s="60" t="s">
        <v>520</v>
      </c>
      <c r="B94" s="56" t="s">
        <v>10</v>
      </c>
      <c r="C94" s="22" t="s">
        <v>91</v>
      </c>
      <c r="D94" s="21" t="s">
        <v>68</v>
      </c>
      <c r="E94" s="76" t="s">
        <v>525</v>
      </c>
      <c r="F94" s="24" t="s">
        <v>3</v>
      </c>
      <c r="G94" s="38">
        <v>1.3999999999999999E-6</v>
      </c>
      <c r="H94" s="57">
        <v>300</v>
      </c>
      <c r="I94" s="29" t="s">
        <v>41</v>
      </c>
      <c r="J94" s="93" t="s">
        <v>627</v>
      </c>
      <c r="K94" s="45" t="s">
        <v>312</v>
      </c>
      <c r="L94" s="43">
        <v>4.9999999999999998E-7</v>
      </c>
      <c r="M94" s="24" t="s">
        <v>62</v>
      </c>
      <c r="N94" s="48" t="s">
        <v>61</v>
      </c>
    </row>
    <row r="95" spans="1:14" ht="17">
      <c r="A95" s="60" t="s">
        <v>520</v>
      </c>
      <c r="B95" s="68" t="s">
        <v>10</v>
      </c>
      <c r="C95" s="58" t="s">
        <v>91</v>
      </c>
      <c r="D95" s="21" t="s">
        <v>70</v>
      </c>
      <c r="E95" s="76" t="s">
        <v>525</v>
      </c>
      <c r="F95" s="24" t="s">
        <v>3</v>
      </c>
      <c r="G95" s="38">
        <v>4.1E-5</v>
      </c>
      <c r="H95" s="57">
        <v>20</v>
      </c>
      <c r="I95" s="29" t="s">
        <v>41</v>
      </c>
      <c r="J95" s="93" t="s">
        <v>627</v>
      </c>
      <c r="K95" s="45" t="s">
        <v>243</v>
      </c>
      <c r="L95" s="38">
        <v>2.3E-6</v>
      </c>
      <c r="M95" s="24" t="s">
        <v>140</v>
      </c>
      <c r="N95" s="48" t="s">
        <v>141</v>
      </c>
    </row>
    <row r="96" spans="1:14" ht="17">
      <c r="A96" s="60" t="s">
        <v>520</v>
      </c>
      <c r="B96" s="56" t="s">
        <v>10</v>
      </c>
      <c r="C96" s="22" t="s">
        <v>188</v>
      </c>
      <c r="D96" s="21" t="s">
        <v>68</v>
      </c>
      <c r="E96" s="76" t="s">
        <v>525</v>
      </c>
      <c r="F96" s="24" t="s">
        <v>3</v>
      </c>
      <c r="G96" s="38">
        <v>4.5000000000000003E-5</v>
      </c>
      <c r="H96" s="57">
        <v>56.6</v>
      </c>
      <c r="I96" s="29" t="s">
        <v>55</v>
      </c>
      <c r="J96" s="93" t="s">
        <v>627</v>
      </c>
      <c r="K96" s="45" t="s">
        <v>166</v>
      </c>
      <c r="L96" s="47" t="s">
        <v>4</v>
      </c>
      <c r="M96" s="24" t="s">
        <v>191</v>
      </c>
      <c r="N96" s="48" t="s">
        <v>190</v>
      </c>
    </row>
    <row r="97" spans="1:15" ht="17" hidden="1">
      <c r="A97" s="24" t="s">
        <v>522</v>
      </c>
      <c r="B97" s="56" t="s">
        <v>259</v>
      </c>
      <c r="C97" s="22" t="s">
        <v>91</v>
      </c>
      <c r="D97" s="21" t="s">
        <v>70</v>
      </c>
      <c r="E97" s="76" t="s">
        <v>525</v>
      </c>
      <c r="F97" s="24" t="s">
        <v>3</v>
      </c>
      <c r="G97" s="30">
        <v>1.9300000000000001E-2</v>
      </c>
      <c r="H97" s="57">
        <v>5</v>
      </c>
      <c r="I97" s="29" t="s">
        <v>134</v>
      </c>
      <c r="K97" s="24" t="s">
        <v>266</v>
      </c>
      <c r="L97" s="47" t="s">
        <v>4</v>
      </c>
      <c r="M97" s="24" t="s">
        <v>132</v>
      </c>
      <c r="N97" s="48" t="s">
        <v>133</v>
      </c>
    </row>
    <row r="98" spans="1:15" ht="17" hidden="1">
      <c r="A98" s="24" t="s">
        <v>522</v>
      </c>
      <c r="B98" s="56" t="s">
        <v>259</v>
      </c>
      <c r="C98" s="22" t="s">
        <v>91</v>
      </c>
      <c r="D98" s="21" t="s">
        <v>68</v>
      </c>
      <c r="E98" s="76" t="s">
        <v>525</v>
      </c>
      <c r="F98" s="24" t="s">
        <v>3</v>
      </c>
      <c r="G98" s="38">
        <v>7.3899999999999999E-3</v>
      </c>
      <c r="H98" s="57">
        <v>5</v>
      </c>
      <c r="I98" s="29" t="s">
        <v>134</v>
      </c>
      <c r="K98" s="24" t="s">
        <v>266</v>
      </c>
      <c r="L98" s="47" t="s">
        <v>4</v>
      </c>
      <c r="M98" s="24" t="s">
        <v>132</v>
      </c>
      <c r="N98" s="48" t="s">
        <v>133</v>
      </c>
    </row>
    <row r="99" spans="1:15" ht="17">
      <c r="A99" s="60" t="s">
        <v>520</v>
      </c>
      <c r="B99" s="56" t="s">
        <v>10</v>
      </c>
      <c r="C99" s="22" t="s">
        <v>91</v>
      </c>
      <c r="D99" s="21" t="s">
        <v>68</v>
      </c>
      <c r="E99" s="76" t="s">
        <v>525</v>
      </c>
      <c r="F99" s="24" t="s">
        <v>3</v>
      </c>
      <c r="G99" s="38">
        <v>7.9799999999999998E-6</v>
      </c>
      <c r="H99" s="57">
        <v>13.3</v>
      </c>
      <c r="I99" s="29" t="s">
        <v>44</v>
      </c>
      <c r="J99" s="65" t="s">
        <v>4</v>
      </c>
      <c r="K99" s="45" t="s">
        <v>312</v>
      </c>
      <c r="L99" s="38">
        <v>5.7000000000000005E-7</v>
      </c>
      <c r="M99" s="24" t="s">
        <v>214</v>
      </c>
      <c r="N99" s="48" t="s">
        <v>216</v>
      </c>
    </row>
    <row r="100" spans="1:15" ht="17">
      <c r="A100" s="60" t="s">
        <v>520</v>
      </c>
      <c r="B100" s="56" t="s">
        <v>10</v>
      </c>
      <c r="C100" s="22" t="s">
        <v>91</v>
      </c>
      <c r="D100" s="21" t="s">
        <v>68</v>
      </c>
      <c r="E100" s="76" t="s">
        <v>525</v>
      </c>
      <c r="F100" s="24" t="s">
        <v>3</v>
      </c>
      <c r="G100" s="38">
        <v>7.5000000000000002E-7</v>
      </c>
      <c r="H100" s="57" t="s">
        <v>215</v>
      </c>
      <c r="I100" s="29" t="s">
        <v>41</v>
      </c>
      <c r="J100" s="65" t="s">
        <v>4</v>
      </c>
      <c r="K100" s="45" t="s">
        <v>312</v>
      </c>
      <c r="L100" s="38">
        <v>5.7000000000000005E-7</v>
      </c>
      <c r="M100" s="24" t="s">
        <v>214</v>
      </c>
      <c r="N100" s="48" t="s">
        <v>216</v>
      </c>
    </row>
    <row r="101" spans="1:15" ht="17">
      <c r="A101" s="24" t="s">
        <v>520</v>
      </c>
      <c r="B101" s="56" t="s">
        <v>284</v>
      </c>
      <c r="C101" s="22" t="s">
        <v>91</v>
      </c>
      <c r="D101" s="62" t="s">
        <v>68</v>
      </c>
      <c r="E101" s="76" t="s">
        <v>525</v>
      </c>
      <c r="F101" s="24" t="s">
        <v>3</v>
      </c>
      <c r="G101" s="38">
        <v>4.9740000000000001E-5</v>
      </c>
      <c r="H101" s="57">
        <v>10.56</v>
      </c>
      <c r="I101" s="29" t="s">
        <v>277</v>
      </c>
      <c r="J101" s="93" t="s">
        <v>627</v>
      </c>
      <c r="K101" s="45" t="s">
        <v>235</v>
      </c>
      <c r="L101" s="38">
        <v>1.2100000000000001E-6</v>
      </c>
      <c r="M101" s="24" t="s">
        <v>286</v>
      </c>
      <c r="N101" s="69" t="s">
        <v>285</v>
      </c>
    </row>
    <row r="102" spans="1:15" ht="17">
      <c r="A102" s="24" t="s">
        <v>520</v>
      </c>
      <c r="B102" s="56" t="s">
        <v>284</v>
      </c>
      <c r="C102" s="22" t="s">
        <v>91</v>
      </c>
      <c r="D102" s="62" t="s">
        <v>68</v>
      </c>
      <c r="E102" s="76" t="s">
        <v>525</v>
      </c>
      <c r="F102" s="24" t="s">
        <v>3</v>
      </c>
      <c r="G102" s="59">
        <v>1.9369999999999999E-5</v>
      </c>
      <c r="H102" s="57">
        <v>9.27</v>
      </c>
      <c r="I102" s="29" t="s">
        <v>278</v>
      </c>
      <c r="J102" s="93" t="s">
        <v>627</v>
      </c>
      <c r="K102" s="45" t="s">
        <v>235</v>
      </c>
      <c r="L102" s="38">
        <v>1.2100000000000001E-6</v>
      </c>
      <c r="M102" s="24" t="s">
        <v>286</v>
      </c>
      <c r="N102" s="69" t="s">
        <v>285</v>
      </c>
    </row>
    <row r="103" spans="1:15" ht="17">
      <c r="A103" s="24" t="s">
        <v>520</v>
      </c>
      <c r="B103" s="56" t="s">
        <v>284</v>
      </c>
      <c r="C103" s="22" t="s">
        <v>91</v>
      </c>
      <c r="D103" s="62" t="s">
        <v>68</v>
      </c>
      <c r="E103" s="76" t="s">
        <v>525</v>
      </c>
      <c r="F103" s="24" t="s">
        <v>3</v>
      </c>
      <c r="G103" s="59">
        <v>2.137E-5</v>
      </c>
      <c r="H103" s="57">
        <v>13.68</v>
      </c>
      <c r="I103" s="29" t="s">
        <v>279</v>
      </c>
      <c r="J103" s="93" t="s">
        <v>627</v>
      </c>
      <c r="K103" s="45" t="s">
        <v>235</v>
      </c>
      <c r="L103" s="38">
        <v>1.2100000000000001E-6</v>
      </c>
      <c r="M103" s="24" t="s">
        <v>286</v>
      </c>
      <c r="N103" s="69" t="s">
        <v>285</v>
      </c>
    </row>
    <row r="104" spans="1:15" ht="17">
      <c r="A104" s="60" t="s">
        <v>520</v>
      </c>
      <c r="B104" s="56" t="s">
        <v>10</v>
      </c>
      <c r="C104" s="22" t="s">
        <v>11</v>
      </c>
      <c r="D104" s="21" t="s">
        <v>68</v>
      </c>
      <c r="E104" s="76" t="s">
        <v>525</v>
      </c>
      <c r="F104" s="24" t="s">
        <v>5</v>
      </c>
      <c r="G104" s="38">
        <v>1.2E-5</v>
      </c>
      <c r="H104" s="57">
        <v>30</v>
      </c>
      <c r="I104" s="29" t="s">
        <v>211</v>
      </c>
      <c r="J104" s="93" t="s">
        <v>637</v>
      </c>
      <c r="K104" s="45" t="s">
        <v>439</v>
      </c>
      <c r="L104" s="30">
        <v>1.9999999999999999E-6</v>
      </c>
      <c r="M104" s="24" t="s">
        <v>39</v>
      </c>
      <c r="N104" s="48" t="s">
        <v>22</v>
      </c>
    </row>
    <row r="105" spans="1:15" ht="17">
      <c r="A105" s="60" t="s">
        <v>520</v>
      </c>
      <c r="B105" s="56" t="s">
        <v>10</v>
      </c>
      <c r="C105" s="22" t="s">
        <v>11</v>
      </c>
      <c r="D105" s="21" t="s">
        <v>68</v>
      </c>
      <c r="E105" s="76" t="s">
        <v>525</v>
      </c>
      <c r="F105" s="24" t="s">
        <v>5</v>
      </c>
      <c r="G105" s="38">
        <v>4.5000000000000001E-6</v>
      </c>
      <c r="H105" s="57">
        <v>36</v>
      </c>
      <c r="I105" s="29" t="s">
        <v>44</v>
      </c>
      <c r="J105" s="93" t="s">
        <v>637</v>
      </c>
      <c r="K105" s="45" t="s">
        <v>439</v>
      </c>
      <c r="L105" s="30">
        <v>1.9999999999999999E-6</v>
      </c>
      <c r="M105" s="24" t="s">
        <v>39</v>
      </c>
      <c r="N105" s="48" t="s">
        <v>22</v>
      </c>
    </row>
    <row r="106" spans="1:15" ht="17">
      <c r="A106" s="60" t="s">
        <v>520</v>
      </c>
      <c r="B106" s="56" t="s">
        <v>10</v>
      </c>
      <c r="C106" s="22" t="s">
        <v>11</v>
      </c>
      <c r="D106" s="21" t="s">
        <v>68</v>
      </c>
      <c r="E106" s="76" t="s">
        <v>525</v>
      </c>
      <c r="F106" s="24" t="s">
        <v>5</v>
      </c>
      <c r="G106" s="38">
        <v>6.4999999999999996E-6</v>
      </c>
      <c r="H106" s="57">
        <v>52</v>
      </c>
      <c r="I106" s="29" t="s">
        <v>44</v>
      </c>
      <c r="J106" s="93" t="s">
        <v>637</v>
      </c>
      <c r="K106" s="45" t="s">
        <v>439</v>
      </c>
      <c r="L106" s="30">
        <v>1.9999999999999999E-6</v>
      </c>
      <c r="M106" s="24" t="s">
        <v>39</v>
      </c>
      <c r="N106" s="48" t="s">
        <v>22</v>
      </c>
    </row>
    <row r="107" spans="1:15" ht="17">
      <c r="A107" s="60" t="s">
        <v>520</v>
      </c>
      <c r="B107" s="56" t="s">
        <v>10</v>
      </c>
      <c r="C107" s="22" t="s">
        <v>11</v>
      </c>
      <c r="D107" s="21" t="s">
        <v>68</v>
      </c>
      <c r="E107" s="76" t="s">
        <v>525</v>
      </c>
      <c r="F107" s="24" t="s">
        <v>5</v>
      </c>
      <c r="G107" s="38">
        <v>1.0000000000000001E-5</v>
      </c>
      <c r="H107" s="57">
        <v>66</v>
      </c>
      <c r="I107" s="29" t="s">
        <v>44</v>
      </c>
      <c r="J107" s="93" t="s">
        <v>637</v>
      </c>
      <c r="K107" s="45" t="s">
        <v>439</v>
      </c>
      <c r="L107" s="30">
        <v>1.9999999999999999E-6</v>
      </c>
      <c r="M107" s="24" t="s">
        <v>39</v>
      </c>
      <c r="N107" s="48" t="s">
        <v>22</v>
      </c>
    </row>
    <row r="108" spans="1:15" ht="17">
      <c r="A108" s="60" t="s">
        <v>520</v>
      </c>
      <c r="B108" s="56" t="s">
        <v>10</v>
      </c>
      <c r="C108" s="22" t="s">
        <v>11</v>
      </c>
      <c r="D108" s="21" t="s">
        <v>68</v>
      </c>
      <c r="E108" s="76" t="s">
        <v>525</v>
      </c>
      <c r="F108" s="24" t="s">
        <v>5</v>
      </c>
      <c r="G108" s="38">
        <v>1.5E-5</v>
      </c>
      <c r="H108" s="57">
        <v>72</v>
      </c>
      <c r="I108" s="29" t="s">
        <v>211</v>
      </c>
      <c r="J108" s="93" t="s">
        <v>637</v>
      </c>
      <c r="K108" s="45" t="s">
        <v>439</v>
      </c>
      <c r="L108" s="30">
        <v>1.9999999999999999E-6</v>
      </c>
      <c r="M108" s="24" t="s">
        <v>39</v>
      </c>
      <c r="N108" s="48" t="s">
        <v>22</v>
      </c>
    </row>
    <row r="109" spans="1:15" ht="17" hidden="1">
      <c r="A109" s="24" t="s">
        <v>522</v>
      </c>
      <c r="B109" s="56" t="s">
        <v>259</v>
      </c>
      <c r="C109" s="22" t="s">
        <v>91</v>
      </c>
      <c r="D109" s="21" t="s">
        <v>68</v>
      </c>
      <c r="E109" s="76" t="s">
        <v>525</v>
      </c>
      <c r="F109" s="24" t="s">
        <v>3</v>
      </c>
      <c r="G109" s="38">
        <v>2.1350000000000001E-2</v>
      </c>
      <c r="H109" s="57">
        <v>8.8000000000000007</v>
      </c>
      <c r="I109" s="29" t="s">
        <v>44</v>
      </c>
      <c r="K109" s="29" t="s">
        <v>266</v>
      </c>
      <c r="L109" s="47" t="s">
        <v>4</v>
      </c>
      <c r="M109" s="24" t="s">
        <v>264</v>
      </c>
      <c r="N109" s="48" t="s">
        <v>265</v>
      </c>
    </row>
    <row r="110" spans="1:15" ht="17" hidden="1">
      <c r="A110" s="24" t="s">
        <v>522</v>
      </c>
      <c r="B110" s="56" t="s">
        <v>259</v>
      </c>
      <c r="C110" s="22" t="s">
        <v>91</v>
      </c>
      <c r="D110" s="21" t="s">
        <v>68</v>
      </c>
      <c r="E110" s="76" t="s">
        <v>525</v>
      </c>
      <c r="F110" s="24" t="s">
        <v>3</v>
      </c>
      <c r="G110" s="38">
        <v>4.2439999999999999E-2</v>
      </c>
      <c r="H110" s="57">
        <v>8.8000000000000007</v>
      </c>
      <c r="I110" s="29" t="s">
        <v>44</v>
      </c>
      <c r="K110" s="29" t="s">
        <v>266</v>
      </c>
      <c r="L110" s="47" t="s">
        <v>4</v>
      </c>
      <c r="M110" s="24" t="s">
        <v>264</v>
      </c>
      <c r="N110" s="48" t="s">
        <v>265</v>
      </c>
      <c r="O110" s="39"/>
    </row>
    <row r="111" spans="1:15" ht="17">
      <c r="A111" s="60" t="s">
        <v>520</v>
      </c>
      <c r="B111" s="56" t="s">
        <v>10</v>
      </c>
      <c r="C111" s="58" t="s">
        <v>91</v>
      </c>
      <c r="D111" s="62" t="s">
        <v>68</v>
      </c>
      <c r="E111" s="76" t="s">
        <v>525</v>
      </c>
      <c r="F111" s="58" t="s">
        <v>3</v>
      </c>
      <c r="G111" s="59">
        <v>4.7599999999999998E-5</v>
      </c>
      <c r="H111" s="58">
        <v>30</v>
      </c>
      <c r="I111" s="58" t="s">
        <v>44</v>
      </c>
      <c r="J111" s="93" t="s">
        <v>627</v>
      </c>
      <c r="K111" s="45" t="s">
        <v>382</v>
      </c>
      <c r="L111" s="38">
        <v>7.5000000000000002E-7</v>
      </c>
      <c r="M111" s="24" t="s">
        <v>380</v>
      </c>
      <c r="N111" s="48" t="s">
        <v>381</v>
      </c>
    </row>
    <row r="112" spans="1:15" ht="17">
      <c r="A112" s="39" t="s">
        <v>520</v>
      </c>
      <c r="B112" s="40" t="s">
        <v>10</v>
      </c>
      <c r="C112" s="77" t="s">
        <v>80</v>
      </c>
      <c r="D112" s="78" t="s">
        <v>72</v>
      </c>
      <c r="E112" s="75" t="s">
        <v>524</v>
      </c>
      <c r="F112" s="83" t="s">
        <v>38</v>
      </c>
      <c r="G112" s="82">
        <v>2.0000000000000002E-5</v>
      </c>
      <c r="H112" s="77">
        <v>30</v>
      </c>
      <c r="I112" s="77" t="s">
        <v>44</v>
      </c>
      <c r="J112" s="94" t="s">
        <v>629</v>
      </c>
      <c r="K112" s="45" t="s">
        <v>382</v>
      </c>
      <c r="L112" s="47" t="s">
        <v>4</v>
      </c>
      <c r="M112" s="39" t="s">
        <v>380</v>
      </c>
      <c r="N112" s="39" t="s">
        <v>381</v>
      </c>
    </row>
    <row r="113" spans="1:15" ht="17">
      <c r="A113" s="24" t="s">
        <v>520</v>
      </c>
      <c r="B113" s="56" t="s">
        <v>8</v>
      </c>
      <c r="C113" s="22" t="s">
        <v>11</v>
      </c>
      <c r="D113" s="21" t="s">
        <v>68</v>
      </c>
      <c r="E113" s="76" t="s">
        <v>525</v>
      </c>
      <c r="F113" s="24" t="s">
        <v>5</v>
      </c>
      <c r="G113" s="38">
        <v>2.2100000000000001E-4</v>
      </c>
      <c r="H113" s="57">
        <v>76.8</v>
      </c>
      <c r="I113" s="29" t="s">
        <v>119</v>
      </c>
      <c r="J113" s="93" t="s">
        <v>638</v>
      </c>
      <c r="K113" s="39" t="s">
        <v>127</v>
      </c>
      <c r="L113" s="47" t="s">
        <v>4</v>
      </c>
      <c r="M113" s="24" t="s">
        <v>115</v>
      </c>
      <c r="N113" s="48" t="s">
        <v>116</v>
      </c>
    </row>
    <row r="114" spans="1:15" ht="17">
      <c r="A114" s="24" t="s">
        <v>520</v>
      </c>
      <c r="B114" s="56" t="s">
        <v>8</v>
      </c>
      <c r="C114" s="22" t="s">
        <v>11</v>
      </c>
      <c r="D114" s="21" t="s">
        <v>68</v>
      </c>
      <c r="E114" s="76" t="s">
        <v>525</v>
      </c>
      <c r="F114" s="24" t="s">
        <v>5</v>
      </c>
      <c r="G114" s="38">
        <v>4.3300000000000003E-7</v>
      </c>
      <c r="H114" s="57">
        <v>25.4</v>
      </c>
      <c r="I114" s="29" t="s">
        <v>41</v>
      </c>
      <c r="J114" s="93" t="s">
        <v>638</v>
      </c>
      <c r="K114" s="39" t="s">
        <v>126</v>
      </c>
      <c r="L114" s="47" t="s">
        <v>4</v>
      </c>
      <c r="M114" s="24" t="s">
        <v>115</v>
      </c>
      <c r="N114" s="48" t="s">
        <v>116</v>
      </c>
      <c r="O114" s="39"/>
    </row>
    <row r="115" spans="1:15" ht="17">
      <c r="A115" s="24" t="s">
        <v>520</v>
      </c>
      <c r="B115" s="56" t="s">
        <v>8</v>
      </c>
      <c r="C115" s="22" t="s">
        <v>11</v>
      </c>
      <c r="D115" s="21" t="s">
        <v>68</v>
      </c>
      <c r="E115" s="76" t="s">
        <v>525</v>
      </c>
      <c r="F115" s="24" t="s">
        <v>5</v>
      </c>
      <c r="G115" s="38">
        <v>4.82E-7</v>
      </c>
      <c r="H115" s="57">
        <v>25.4</v>
      </c>
      <c r="I115" s="29" t="s">
        <v>41</v>
      </c>
      <c r="J115" s="93" t="s">
        <v>638</v>
      </c>
      <c r="K115" s="45" t="s">
        <v>124</v>
      </c>
      <c r="L115" s="47" t="s">
        <v>4</v>
      </c>
      <c r="M115" s="24" t="s">
        <v>115</v>
      </c>
      <c r="N115" s="48" t="s">
        <v>116</v>
      </c>
    </row>
    <row r="116" spans="1:15" ht="17">
      <c r="A116" s="39" t="s">
        <v>520</v>
      </c>
      <c r="B116" s="40" t="s">
        <v>10</v>
      </c>
      <c r="C116" s="41" t="s">
        <v>80</v>
      </c>
      <c r="D116" s="42" t="s">
        <v>72</v>
      </c>
      <c r="E116" s="75" t="s">
        <v>524</v>
      </c>
      <c r="F116" s="80" t="s">
        <v>38</v>
      </c>
      <c r="G116" s="43">
        <v>1.066E-4</v>
      </c>
      <c r="H116" s="44">
        <v>8.4</v>
      </c>
      <c r="I116" s="45" t="s">
        <v>55</v>
      </c>
      <c r="J116" s="65" t="s">
        <v>4</v>
      </c>
      <c r="K116" s="45" t="s">
        <v>283</v>
      </c>
      <c r="L116" s="43">
        <v>1.2E-5</v>
      </c>
      <c r="M116" s="39" t="s">
        <v>280</v>
      </c>
      <c r="N116" s="39" t="s">
        <v>282</v>
      </c>
    </row>
    <row r="117" spans="1:15" ht="17">
      <c r="A117" s="60" t="s">
        <v>520</v>
      </c>
      <c r="B117" s="56" t="s">
        <v>10</v>
      </c>
      <c r="C117" s="22" t="s">
        <v>91</v>
      </c>
      <c r="D117" s="21" t="s">
        <v>70</v>
      </c>
      <c r="E117" s="76" t="s">
        <v>525</v>
      </c>
      <c r="F117" s="24" t="s">
        <v>3</v>
      </c>
      <c r="G117" s="38">
        <v>2.8959999999999999E-4</v>
      </c>
      <c r="H117" s="57">
        <v>8.4</v>
      </c>
      <c r="I117" s="29" t="s">
        <v>55</v>
      </c>
      <c r="J117" s="65" t="s">
        <v>4</v>
      </c>
      <c r="K117" s="45" t="s">
        <v>283</v>
      </c>
      <c r="L117" s="38">
        <v>1.3900000000000001E-5</v>
      </c>
      <c r="M117" s="24" t="s">
        <v>280</v>
      </c>
      <c r="N117" s="48" t="s">
        <v>282</v>
      </c>
    </row>
    <row r="118" spans="1:15" ht="17">
      <c r="A118" s="60" t="s">
        <v>520</v>
      </c>
      <c r="B118" s="56" t="s">
        <v>10</v>
      </c>
      <c r="C118" s="22" t="s">
        <v>11</v>
      </c>
      <c r="D118" s="21" t="s">
        <v>70</v>
      </c>
      <c r="E118" s="76" t="s">
        <v>525</v>
      </c>
      <c r="F118" s="24" t="s">
        <v>5</v>
      </c>
      <c r="G118" s="38">
        <v>1.5E-6</v>
      </c>
      <c r="H118" s="57" t="s">
        <v>15</v>
      </c>
      <c r="I118" s="65" t="s">
        <v>4</v>
      </c>
      <c r="J118" s="93" t="s">
        <v>629</v>
      </c>
      <c r="K118" s="45" t="s">
        <v>131</v>
      </c>
      <c r="L118" s="47" t="s">
        <v>4</v>
      </c>
      <c r="M118" s="24" t="s">
        <v>77</v>
      </c>
      <c r="N118" s="48" t="s">
        <v>78</v>
      </c>
    </row>
    <row r="119" spans="1:15" ht="17">
      <c r="A119" s="24" t="s">
        <v>520</v>
      </c>
      <c r="B119" s="56" t="s">
        <v>86</v>
      </c>
      <c r="C119" s="23" t="s">
        <v>11</v>
      </c>
      <c r="D119" s="21" t="s">
        <v>70</v>
      </c>
      <c r="E119" s="76" t="s">
        <v>525</v>
      </c>
      <c r="F119" s="24" t="s">
        <v>5</v>
      </c>
      <c r="G119" s="38">
        <v>6.9300000000000004E-5</v>
      </c>
      <c r="H119" s="57">
        <v>9.8000000000000007</v>
      </c>
      <c r="I119" s="65" t="s">
        <v>4</v>
      </c>
      <c r="J119" s="93" t="s">
        <v>627</v>
      </c>
      <c r="K119" s="45" t="s">
        <v>125</v>
      </c>
      <c r="L119" s="47" t="s">
        <v>4</v>
      </c>
      <c r="M119" s="24" t="s">
        <v>88</v>
      </c>
      <c r="N119" s="58" t="s">
        <v>87</v>
      </c>
      <c r="O119" s="39"/>
    </row>
    <row r="120" spans="1:15" ht="17">
      <c r="A120" s="24" t="s">
        <v>520</v>
      </c>
      <c r="B120" s="56" t="s">
        <v>86</v>
      </c>
      <c r="C120" s="23" t="s">
        <v>11</v>
      </c>
      <c r="D120" s="21" t="s">
        <v>68</v>
      </c>
      <c r="E120" s="76" t="s">
        <v>525</v>
      </c>
      <c r="F120" s="24" t="s">
        <v>5</v>
      </c>
      <c r="G120" s="38">
        <v>5.7599999999999997E-5</v>
      </c>
      <c r="H120" s="57">
        <v>9.8000000000000007</v>
      </c>
      <c r="I120" s="65" t="s">
        <v>4</v>
      </c>
      <c r="J120" s="93" t="s">
        <v>627</v>
      </c>
      <c r="K120" s="45" t="s">
        <v>125</v>
      </c>
      <c r="L120" s="47" t="s">
        <v>4</v>
      </c>
      <c r="M120" s="24" t="s">
        <v>88</v>
      </c>
      <c r="N120" s="58" t="s">
        <v>87</v>
      </c>
    </row>
    <row r="121" spans="1:15" ht="17">
      <c r="A121" s="39" t="s">
        <v>520</v>
      </c>
      <c r="B121" s="40" t="s">
        <v>86</v>
      </c>
      <c r="C121" s="79" t="s">
        <v>89</v>
      </c>
      <c r="D121" s="42" t="s">
        <v>72</v>
      </c>
      <c r="E121" s="75" t="s">
        <v>524</v>
      </c>
      <c r="F121" s="80" t="s">
        <v>38</v>
      </c>
      <c r="G121" s="43" t="s">
        <v>90</v>
      </c>
      <c r="H121" s="44">
        <v>9.8000000000000007</v>
      </c>
      <c r="I121" s="45" t="s">
        <v>4</v>
      </c>
      <c r="J121" s="93" t="s">
        <v>627</v>
      </c>
      <c r="K121" s="45" t="s">
        <v>125</v>
      </c>
      <c r="L121" s="47" t="s">
        <v>4</v>
      </c>
      <c r="M121" s="39" t="s">
        <v>88</v>
      </c>
      <c r="N121" s="77" t="s">
        <v>87</v>
      </c>
    </row>
    <row r="122" spans="1:15" ht="17">
      <c r="A122" s="60" t="s">
        <v>520</v>
      </c>
      <c r="B122" s="56" t="s">
        <v>10</v>
      </c>
      <c r="C122" s="22" t="s">
        <v>11</v>
      </c>
      <c r="D122" s="21" t="s">
        <v>68</v>
      </c>
      <c r="E122" s="76" t="s">
        <v>525</v>
      </c>
      <c r="F122" s="24" t="s">
        <v>3</v>
      </c>
      <c r="G122" s="38">
        <v>7.9799999999999999E-4</v>
      </c>
      <c r="H122" s="57">
        <v>56.5</v>
      </c>
      <c r="I122" s="29" t="s">
        <v>44</v>
      </c>
      <c r="J122" s="93" t="s">
        <v>638</v>
      </c>
      <c r="K122" s="45" t="s">
        <v>166</v>
      </c>
      <c r="L122" s="38">
        <v>4.3000000000000003E-6</v>
      </c>
      <c r="M122" s="24" t="s">
        <v>209</v>
      </c>
      <c r="N122" s="48" t="s">
        <v>210</v>
      </c>
    </row>
    <row r="123" spans="1:15" ht="17">
      <c r="A123" s="60" t="s">
        <v>520</v>
      </c>
      <c r="B123" s="56" t="s">
        <v>10</v>
      </c>
      <c r="C123" s="22" t="s">
        <v>11</v>
      </c>
      <c r="D123" s="21" t="s">
        <v>70</v>
      </c>
      <c r="E123" s="76" t="s">
        <v>525</v>
      </c>
      <c r="F123" s="24" t="s">
        <v>5</v>
      </c>
      <c r="G123" s="38">
        <v>6.1E-6</v>
      </c>
      <c r="H123" s="57">
        <v>35</v>
      </c>
      <c r="I123" s="29" t="s">
        <v>41</v>
      </c>
      <c r="J123" s="93" t="s">
        <v>638</v>
      </c>
      <c r="K123" s="45" t="s">
        <v>124</v>
      </c>
      <c r="L123" s="30">
        <v>3.9999999999999998E-7</v>
      </c>
      <c r="M123" s="24" t="s">
        <v>54</v>
      </c>
      <c r="N123" s="48" t="s">
        <v>53</v>
      </c>
    </row>
    <row r="124" spans="1:15" ht="17">
      <c r="A124" s="60" t="s">
        <v>520</v>
      </c>
      <c r="B124" s="56" t="s">
        <v>10</v>
      </c>
      <c r="C124" s="22" t="s">
        <v>11</v>
      </c>
      <c r="D124" s="21" t="s">
        <v>70</v>
      </c>
      <c r="E124" s="76" t="s">
        <v>525</v>
      </c>
      <c r="F124" s="24" t="s">
        <v>5</v>
      </c>
      <c r="G124" s="38">
        <v>1.7999999999999999E-6</v>
      </c>
      <c r="H124" s="57">
        <v>40</v>
      </c>
      <c r="I124" s="29" t="s">
        <v>44</v>
      </c>
      <c r="J124" s="93" t="s">
        <v>638</v>
      </c>
      <c r="K124" s="45" t="s">
        <v>124</v>
      </c>
      <c r="L124" s="30">
        <v>3.9999999999999998E-7</v>
      </c>
      <c r="M124" s="24" t="s">
        <v>54</v>
      </c>
      <c r="N124" s="48" t="s">
        <v>53</v>
      </c>
    </row>
    <row r="125" spans="1:15" ht="17">
      <c r="A125" s="60" t="s">
        <v>520</v>
      </c>
      <c r="B125" s="56" t="s">
        <v>10</v>
      </c>
      <c r="C125" s="22" t="s">
        <v>11</v>
      </c>
      <c r="D125" s="21" t="s">
        <v>70</v>
      </c>
      <c r="E125" s="76" t="s">
        <v>525</v>
      </c>
      <c r="F125" s="24" t="s">
        <v>5</v>
      </c>
      <c r="G125" s="38">
        <v>1.06E-5</v>
      </c>
      <c r="H125" s="57" t="s">
        <v>56</v>
      </c>
      <c r="I125" s="29" t="s">
        <v>55</v>
      </c>
      <c r="J125" s="93" t="s">
        <v>638</v>
      </c>
      <c r="K125" s="45" t="s">
        <v>124</v>
      </c>
      <c r="L125" s="30">
        <v>3.9999999999999998E-7</v>
      </c>
      <c r="M125" s="24" t="s">
        <v>54</v>
      </c>
      <c r="N125" s="48" t="s">
        <v>53</v>
      </c>
    </row>
    <row r="126" spans="1:15" ht="17">
      <c r="A126" s="60" t="s">
        <v>520</v>
      </c>
      <c r="B126" s="56" t="s">
        <v>10</v>
      </c>
      <c r="C126" s="22" t="s">
        <v>91</v>
      </c>
      <c r="D126" s="21" t="s">
        <v>68</v>
      </c>
      <c r="E126" s="76" t="s">
        <v>525</v>
      </c>
      <c r="F126" s="24" t="s">
        <v>3</v>
      </c>
      <c r="G126" s="38">
        <v>4.7200000000000002E-5</v>
      </c>
      <c r="H126" s="70" t="s">
        <v>206</v>
      </c>
      <c r="I126" s="29" t="s">
        <v>44</v>
      </c>
      <c r="J126" s="93" t="s">
        <v>637</v>
      </c>
      <c r="K126" s="45" t="s">
        <v>128</v>
      </c>
      <c r="L126" s="38">
        <v>4.5000000000000001E-6</v>
      </c>
      <c r="M126" s="24" t="s">
        <v>207</v>
      </c>
      <c r="N126" s="48" t="s">
        <v>208</v>
      </c>
    </row>
    <row r="127" spans="1:15" ht="17">
      <c r="A127" s="60" t="s">
        <v>520</v>
      </c>
      <c r="B127" s="56" t="s">
        <v>10</v>
      </c>
      <c r="C127" s="22" t="s">
        <v>11</v>
      </c>
      <c r="D127" s="21" t="s">
        <v>70</v>
      </c>
      <c r="E127" s="76" t="s">
        <v>525</v>
      </c>
      <c r="F127" s="24" t="s">
        <v>5</v>
      </c>
      <c r="G127" s="38">
        <v>0.26495000000000002</v>
      </c>
      <c r="H127" s="57">
        <v>17</v>
      </c>
      <c r="I127" s="29" t="s">
        <v>161</v>
      </c>
      <c r="J127" s="93" t="s">
        <v>640</v>
      </c>
      <c r="K127" s="45" t="s">
        <v>439</v>
      </c>
      <c r="L127" s="47" t="s">
        <v>4</v>
      </c>
      <c r="M127" s="24" t="s">
        <v>212</v>
      </c>
      <c r="N127" s="48" t="s">
        <v>213</v>
      </c>
    </row>
    <row r="128" spans="1:15" ht="17">
      <c r="A128" s="60" t="s">
        <v>520</v>
      </c>
      <c r="B128" s="56" t="s">
        <v>10</v>
      </c>
      <c r="C128" s="22" t="s">
        <v>11</v>
      </c>
      <c r="D128" s="21" t="s">
        <v>68</v>
      </c>
      <c r="E128" s="76" t="s">
        <v>525</v>
      </c>
      <c r="F128" s="24" t="s">
        <v>5</v>
      </c>
      <c r="G128" s="38">
        <v>0.11792999999999999</v>
      </c>
      <c r="H128" s="57">
        <v>17</v>
      </c>
      <c r="I128" s="29" t="s">
        <v>161</v>
      </c>
      <c r="J128" s="93" t="s">
        <v>640</v>
      </c>
      <c r="K128" s="45" t="s">
        <v>439</v>
      </c>
      <c r="L128" s="47" t="s">
        <v>4</v>
      </c>
      <c r="M128" s="24" t="s">
        <v>212</v>
      </c>
      <c r="N128" s="48" t="s">
        <v>213</v>
      </c>
    </row>
    <row r="129" spans="1:15" ht="17">
      <c r="A129" s="60" t="s">
        <v>520</v>
      </c>
      <c r="B129" s="56" t="s">
        <v>10</v>
      </c>
      <c r="C129" s="22" t="s">
        <v>11</v>
      </c>
      <c r="D129" s="21" t="s">
        <v>70</v>
      </c>
      <c r="E129" s="76" t="s">
        <v>525</v>
      </c>
      <c r="F129" s="24" t="s">
        <v>5</v>
      </c>
      <c r="G129" s="38">
        <v>0.16178999999999999</v>
      </c>
      <c r="H129" s="57">
        <v>18</v>
      </c>
      <c r="I129" s="29" t="s">
        <v>161</v>
      </c>
      <c r="J129" s="93" t="s">
        <v>640</v>
      </c>
      <c r="K129" s="45" t="s">
        <v>439</v>
      </c>
      <c r="L129" s="47" t="s">
        <v>4</v>
      </c>
      <c r="M129" s="24" t="s">
        <v>212</v>
      </c>
      <c r="N129" s="48" t="s">
        <v>213</v>
      </c>
    </row>
    <row r="130" spans="1:15" ht="17">
      <c r="A130" s="60" t="s">
        <v>520</v>
      </c>
      <c r="B130" s="56" t="s">
        <v>10</v>
      </c>
      <c r="C130" s="22" t="s">
        <v>11</v>
      </c>
      <c r="D130" s="21" t="s">
        <v>68</v>
      </c>
      <c r="E130" s="76" t="s">
        <v>525</v>
      </c>
      <c r="F130" s="24" t="s">
        <v>5</v>
      </c>
      <c r="G130" s="38">
        <v>8.0570000000000003E-2</v>
      </c>
      <c r="H130" s="57">
        <v>18</v>
      </c>
      <c r="I130" s="29" t="s">
        <v>161</v>
      </c>
      <c r="J130" s="93" t="s">
        <v>640</v>
      </c>
      <c r="K130" s="45" t="s">
        <v>439</v>
      </c>
      <c r="L130" s="47" t="s">
        <v>4</v>
      </c>
      <c r="M130" s="24" t="s">
        <v>212</v>
      </c>
      <c r="N130" s="48" t="s">
        <v>213</v>
      </c>
    </row>
    <row r="131" spans="1:15" ht="17">
      <c r="A131" s="60" t="s">
        <v>520</v>
      </c>
      <c r="B131" s="56" t="s">
        <v>10</v>
      </c>
      <c r="C131" s="22" t="s">
        <v>11</v>
      </c>
      <c r="D131" s="21" t="s">
        <v>70</v>
      </c>
      <c r="E131" s="76" t="s">
        <v>525</v>
      </c>
      <c r="F131" s="24" t="s">
        <v>5</v>
      </c>
      <c r="G131" s="38">
        <v>0.14179</v>
      </c>
      <c r="H131" s="57">
        <v>27</v>
      </c>
      <c r="I131" s="29" t="s">
        <v>161</v>
      </c>
      <c r="J131" s="93" t="s">
        <v>640</v>
      </c>
      <c r="K131" s="45" t="s">
        <v>439</v>
      </c>
      <c r="L131" s="47" t="s">
        <v>4</v>
      </c>
      <c r="M131" s="24" t="s">
        <v>212</v>
      </c>
      <c r="N131" s="48" t="s">
        <v>213</v>
      </c>
    </row>
    <row r="132" spans="1:15" s="39" customFormat="1" ht="17">
      <c r="A132" s="60" t="s">
        <v>520</v>
      </c>
      <c r="B132" s="56" t="s">
        <v>10</v>
      </c>
      <c r="C132" s="22" t="s">
        <v>11</v>
      </c>
      <c r="D132" s="21" t="s">
        <v>68</v>
      </c>
      <c r="E132" s="76" t="s">
        <v>525</v>
      </c>
      <c r="F132" s="24" t="s">
        <v>5</v>
      </c>
      <c r="G132" s="38">
        <v>7.528E-2</v>
      </c>
      <c r="H132" s="57">
        <v>27</v>
      </c>
      <c r="I132" s="29" t="s">
        <v>161</v>
      </c>
      <c r="J132" s="93" t="s">
        <v>640</v>
      </c>
      <c r="K132" s="45" t="s">
        <v>439</v>
      </c>
      <c r="L132" s="47" t="s">
        <v>4</v>
      </c>
      <c r="M132" s="24" t="s">
        <v>212</v>
      </c>
      <c r="N132" s="48" t="s">
        <v>213</v>
      </c>
    </row>
    <row r="133" spans="1:15" ht="17">
      <c r="A133" s="60" t="s">
        <v>520</v>
      </c>
      <c r="B133" s="56" t="s">
        <v>10</v>
      </c>
      <c r="C133" s="22" t="s">
        <v>11</v>
      </c>
      <c r="D133" s="21" t="s">
        <v>70</v>
      </c>
      <c r="E133" s="76" t="s">
        <v>525</v>
      </c>
      <c r="F133" s="24" t="s">
        <v>5</v>
      </c>
      <c r="G133" s="38">
        <v>0.13297</v>
      </c>
      <c r="H133" s="57">
        <v>28</v>
      </c>
      <c r="I133" s="29" t="s">
        <v>161</v>
      </c>
      <c r="J133" s="93" t="s">
        <v>640</v>
      </c>
      <c r="K133" s="45" t="s">
        <v>439</v>
      </c>
      <c r="L133" s="47" t="s">
        <v>4</v>
      </c>
      <c r="M133" s="24" t="s">
        <v>212</v>
      </c>
      <c r="N133" s="48" t="s">
        <v>213</v>
      </c>
    </row>
    <row r="134" spans="1:15" ht="17">
      <c r="A134" s="60" t="s">
        <v>520</v>
      </c>
      <c r="B134" s="56" t="s">
        <v>10</v>
      </c>
      <c r="C134" s="22" t="s">
        <v>11</v>
      </c>
      <c r="D134" s="21" t="s">
        <v>68</v>
      </c>
      <c r="E134" s="76" t="s">
        <v>525</v>
      </c>
      <c r="F134" s="24" t="s">
        <v>5</v>
      </c>
      <c r="G134" s="38">
        <v>6.8760000000000002E-2</v>
      </c>
      <c r="H134" s="57">
        <v>28</v>
      </c>
      <c r="I134" s="29" t="s">
        <v>161</v>
      </c>
      <c r="J134" s="93" t="s">
        <v>640</v>
      </c>
      <c r="K134" s="45" t="s">
        <v>439</v>
      </c>
      <c r="L134" s="47" t="s">
        <v>4</v>
      </c>
      <c r="M134" s="24" t="s">
        <v>212</v>
      </c>
      <c r="N134" s="48" t="s">
        <v>213</v>
      </c>
    </row>
    <row r="135" spans="1:15" ht="17">
      <c r="A135" s="60" t="s">
        <v>520</v>
      </c>
      <c r="B135" s="40" t="s">
        <v>10</v>
      </c>
      <c r="C135" s="41" t="s">
        <v>11</v>
      </c>
      <c r="D135" s="42" t="s">
        <v>70</v>
      </c>
      <c r="E135" s="76" t="s">
        <v>525</v>
      </c>
      <c r="F135" s="39" t="s">
        <v>5</v>
      </c>
      <c r="G135" s="43">
        <v>0.12742000000000001</v>
      </c>
      <c r="H135" s="44">
        <v>120</v>
      </c>
      <c r="I135" s="45" t="s">
        <v>161</v>
      </c>
      <c r="J135" s="93" t="s">
        <v>640</v>
      </c>
      <c r="K135" s="45" t="s">
        <v>439</v>
      </c>
      <c r="L135" s="47" t="s">
        <v>4</v>
      </c>
      <c r="M135" s="39" t="s">
        <v>212</v>
      </c>
      <c r="N135" s="39" t="s">
        <v>213</v>
      </c>
    </row>
    <row r="136" spans="1:15" ht="17">
      <c r="A136" s="60" t="s">
        <v>520</v>
      </c>
      <c r="B136" s="56" t="s">
        <v>10</v>
      </c>
      <c r="C136" s="22" t="s">
        <v>11</v>
      </c>
      <c r="D136" s="21" t="s">
        <v>68</v>
      </c>
      <c r="E136" s="76" t="s">
        <v>525</v>
      </c>
      <c r="F136" s="24" t="s">
        <v>5</v>
      </c>
      <c r="G136" s="38">
        <v>6.1949999999999998E-2</v>
      </c>
      <c r="H136" s="57">
        <v>120</v>
      </c>
      <c r="I136" s="29" t="s">
        <v>161</v>
      </c>
      <c r="J136" s="93" t="s">
        <v>640</v>
      </c>
      <c r="K136" s="45" t="s">
        <v>439</v>
      </c>
      <c r="L136" s="47" t="s">
        <v>4</v>
      </c>
      <c r="M136" s="24" t="s">
        <v>212</v>
      </c>
      <c r="N136" s="48" t="s">
        <v>213</v>
      </c>
    </row>
    <row r="137" spans="1:15" ht="17">
      <c r="A137" s="60" t="s">
        <v>520</v>
      </c>
      <c r="B137" s="56" t="s">
        <v>10</v>
      </c>
      <c r="C137" s="22" t="s">
        <v>11</v>
      </c>
      <c r="D137" s="21" t="s">
        <v>68</v>
      </c>
      <c r="E137" s="76" t="s">
        <v>525</v>
      </c>
      <c r="F137" s="24" t="s">
        <v>5</v>
      </c>
      <c r="G137" s="38">
        <v>5.0000000000000002E-5</v>
      </c>
      <c r="H137" s="57" t="s">
        <v>221</v>
      </c>
      <c r="I137" s="65" t="s">
        <v>4</v>
      </c>
      <c r="J137" s="65" t="s">
        <v>4</v>
      </c>
      <c r="K137" s="45" t="s">
        <v>151</v>
      </c>
      <c r="L137" s="38">
        <v>3.4999999999999999E-6</v>
      </c>
      <c r="M137" s="24" t="s">
        <v>220</v>
      </c>
      <c r="N137" s="48" t="s">
        <v>222</v>
      </c>
    </row>
    <row r="138" spans="1:15" ht="17">
      <c r="A138" s="60" t="s">
        <v>520</v>
      </c>
      <c r="B138" s="56" t="s">
        <v>10</v>
      </c>
      <c r="C138" s="22" t="s">
        <v>233</v>
      </c>
      <c r="D138" s="21" t="s">
        <v>70</v>
      </c>
      <c r="E138" s="76" t="s">
        <v>525</v>
      </c>
      <c r="F138" s="24" t="s">
        <v>3</v>
      </c>
      <c r="G138" s="38">
        <v>1.364E-5</v>
      </c>
      <c r="H138" s="57">
        <v>7.5</v>
      </c>
      <c r="I138" s="29" t="s">
        <v>234</v>
      </c>
      <c r="J138" s="65" t="s">
        <v>4</v>
      </c>
      <c r="K138" s="45" t="s">
        <v>235</v>
      </c>
      <c r="L138" s="38">
        <v>2.03E-6</v>
      </c>
      <c r="M138" s="24" t="s">
        <v>231</v>
      </c>
      <c r="N138" s="48" t="s">
        <v>232</v>
      </c>
      <c r="O138" s="39"/>
    </row>
    <row r="139" spans="1:15" ht="17">
      <c r="A139" s="60" t="s">
        <v>520</v>
      </c>
      <c r="B139" s="56" t="s">
        <v>10</v>
      </c>
      <c r="C139" s="22" t="s">
        <v>14</v>
      </c>
      <c r="D139" s="21" t="s">
        <v>70</v>
      </c>
      <c r="E139" s="76" t="s">
        <v>525</v>
      </c>
      <c r="F139" s="24" t="s">
        <v>3</v>
      </c>
      <c r="G139" s="38">
        <v>1.1409999999999999E-5</v>
      </c>
      <c r="H139" s="71">
        <v>7.5</v>
      </c>
      <c r="I139" s="72" t="s">
        <v>234</v>
      </c>
      <c r="J139" s="65" t="s">
        <v>4</v>
      </c>
      <c r="K139" s="45" t="s">
        <v>235</v>
      </c>
      <c r="L139" s="38">
        <v>1.3599999999999999E-6</v>
      </c>
      <c r="M139" s="24" t="s">
        <v>231</v>
      </c>
      <c r="N139" s="48" t="s">
        <v>232</v>
      </c>
    </row>
    <row r="140" spans="1:15" ht="17">
      <c r="A140" s="60" t="s">
        <v>520</v>
      </c>
      <c r="B140" s="56" t="s">
        <v>10</v>
      </c>
      <c r="C140" s="22" t="s">
        <v>14</v>
      </c>
      <c r="D140" s="21" t="s">
        <v>68</v>
      </c>
      <c r="E140" s="76" t="s">
        <v>525</v>
      </c>
      <c r="F140" s="24" t="s">
        <v>3</v>
      </c>
      <c r="G140" s="38">
        <v>1.102E-5</v>
      </c>
      <c r="H140" s="57">
        <v>7.5</v>
      </c>
      <c r="I140" s="29" t="s">
        <v>234</v>
      </c>
      <c r="J140" s="65" t="s">
        <v>4</v>
      </c>
      <c r="K140" s="45" t="s">
        <v>235</v>
      </c>
      <c r="L140" s="38">
        <v>1.04E-6</v>
      </c>
      <c r="M140" s="24" t="s">
        <v>231</v>
      </c>
      <c r="N140" s="48" t="s">
        <v>232</v>
      </c>
    </row>
    <row r="141" spans="1:15" ht="17">
      <c r="A141" s="60" t="s">
        <v>520</v>
      </c>
      <c r="B141" s="56" t="s">
        <v>10</v>
      </c>
      <c r="C141" s="22" t="s">
        <v>91</v>
      </c>
      <c r="D141" s="21" t="s">
        <v>70</v>
      </c>
      <c r="E141" s="76" t="s">
        <v>525</v>
      </c>
      <c r="F141" s="24" t="s">
        <v>3</v>
      </c>
      <c r="G141" s="38">
        <v>1.0200000000000001E-5</v>
      </c>
      <c r="H141" s="57">
        <v>7.5</v>
      </c>
      <c r="I141" s="29" t="s">
        <v>234</v>
      </c>
      <c r="J141" s="93" t="s">
        <v>627</v>
      </c>
      <c r="K141" s="45" t="s">
        <v>235</v>
      </c>
      <c r="L141" s="38">
        <v>1.0499999999999999E-6</v>
      </c>
      <c r="M141" s="24" t="s">
        <v>231</v>
      </c>
      <c r="N141" s="48" t="s">
        <v>232</v>
      </c>
    </row>
    <row r="142" spans="1:15" ht="17">
      <c r="A142" s="39" t="s">
        <v>520</v>
      </c>
      <c r="B142" s="40" t="s">
        <v>10</v>
      </c>
      <c r="C142" s="41" t="s">
        <v>80</v>
      </c>
      <c r="D142" s="42" t="s">
        <v>72</v>
      </c>
      <c r="E142" s="75" t="s">
        <v>524</v>
      </c>
      <c r="F142" s="39" t="s">
        <v>3</v>
      </c>
      <c r="G142" s="43">
        <v>9.9999999999999995E-7</v>
      </c>
      <c r="H142" s="44">
        <v>7.5</v>
      </c>
      <c r="I142" s="45" t="s">
        <v>234</v>
      </c>
      <c r="J142" s="93" t="s">
        <v>629</v>
      </c>
      <c r="K142" s="45" t="s">
        <v>235</v>
      </c>
      <c r="L142" s="43">
        <v>3.8000000000000001E-7</v>
      </c>
      <c r="M142" s="39" t="s">
        <v>231</v>
      </c>
      <c r="N142" s="39" t="s">
        <v>232</v>
      </c>
    </row>
    <row r="143" spans="1:15" ht="17">
      <c r="A143" s="60" t="s">
        <v>520</v>
      </c>
      <c r="B143" s="56" t="s">
        <v>10</v>
      </c>
      <c r="C143" s="22" t="s">
        <v>91</v>
      </c>
      <c r="D143" s="21" t="s">
        <v>70</v>
      </c>
      <c r="E143" s="76" t="s">
        <v>525</v>
      </c>
      <c r="F143" s="24" t="s">
        <v>3</v>
      </c>
      <c r="G143" s="38">
        <v>7.4599999999999997E-6</v>
      </c>
      <c r="H143" s="57">
        <v>7</v>
      </c>
      <c r="I143" s="29" t="s">
        <v>44</v>
      </c>
      <c r="J143" s="93" t="s">
        <v>627</v>
      </c>
      <c r="K143" s="45" t="s">
        <v>226</v>
      </c>
      <c r="L143" s="47" t="s">
        <v>4</v>
      </c>
      <c r="M143" s="24" t="s">
        <v>225</v>
      </c>
      <c r="N143" s="48" t="s">
        <v>227</v>
      </c>
    </row>
    <row r="144" spans="1:15" ht="17">
      <c r="A144" s="60" t="s">
        <v>520</v>
      </c>
      <c r="B144" s="56" t="s">
        <v>10</v>
      </c>
      <c r="C144" s="58" t="s">
        <v>188</v>
      </c>
      <c r="D144" s="62" t="s">
        <v>68</v>
      </c>
      <c r="E144" s="76" t="s">
        <v>525</v>
      </c>
      <c r="F144" s="58" t="s">
        <v>3</v>
      </c>
      <c r="G144" s="59">
        <v>2.43E-6</v>
      </c>
      <c r="H144" s="58">
        <v>79.900000000000006</v>
      </c>
      <c r="I144" s="58" t="s">
        <v>41</v>
      </c>
      <c r="J144" s="93" t="s">
        <v>627</v>
      </c>
      <c r="K144" s="45" t="s">
        <v>243</v>
      </c>
      <c r="L144" s="38">
        <v>2.4999999999999999E-7</v>
      </c>
      <c r="M144" s="24" t="s">
        <v>378</v>
      </c>
      <c r="N144" s="48" t="s">
        <v>379</v>
      </c>
    </row>
    <row r="145" spans="1:15" ht="17">
      <c r="A145" s="24" t="s">
        <v>520</v>
      </c>
      <c r="B145" s="56" t="s">
        <v>170</v>
      </c>
      <c r="C145" s="58" t="s">
        <v>188</v>
      </c>
      <c r="D145" s="62" t="s">
        <v>68</v>
      </c>
      <c r="E145" s="76" t="s">
        <v>525</v>
      </c>
      <c r="F145" s="58" t="s">
        <v>3</v>
      </c>
      <c r="G145" s="59">
        <v>2.1600000000000001E-6</v>
      </c>
      <c r="H145" s="58">
        <v>79.900000000000006</v>
      </c>
      <c r="I145" s="58" t="s">
        <v>41</v>
      </c>
      <c r="J145" s="93" t="s">
        <v>627</v>
      </c>
      <c r="K145" s="45" t="s">
        <v>243</v>
      </c>
      <c r="L145" s="38">
        <v>1.6E-7</v>
      </c>
      <c r="M145" s="24" t="s">
        <v>378</v>
      </c>
      <c r="N145" s="48" t="s">
        <v>379</v>
      </c>
    </row>
    <row r="146" spans="1:15" ht="17" hidden="1">
      <c r="A146" s="24" t="s">
        <v>523</v>
      </c>
      <c r="B146" s="56" t="s">
        <v>377</v>
      </c>
      <c r="C146" s="58" t="s">
        <v>188</v>
      </c>
      <c r="D146" s="62" t="s">
        <v>68</v>
      </c>
      <c r="E146" s="76" t="s">
        <v>525</v>
      </c>
      <c r="F146" s="58" t="s">
        <v>3</v>
      </c>
      <c r="G146" s="59">
        <v>2.9000000000000002E-6</v>
      </c>
      <c r="H146" s="58">
        <v>79.900000000000006</v>
      </c>
      <c r="I146" s="58" t="s">
        <v>41</v>
      </c>
      <c r="J146" s="93" t="s">
        <v>627</v>
      </c>
      <c r="K146" s="45" t="s">
        <v>243</v>
      </c>
      <c r="L146" s="38">
        <v>2.2000000000000001E-7</v>
      </c>
      <c r="M146" s="24" t="s">
        <v>378</v>
      </c>
      <c r="N146" s="48" t="s">
        <v>379</v>
      </c>
    </row>
    <row r="147" spans="1:15" ht="17">
      <c r="A147" s="60" t="s">
        <v>520</v>
      </c>
      <c r="B147" s="56" t="s">
        <v>10</v>
      </c>
      <c r="C147" s="22" t="s">
        <v>11</v>
      </c>
      <c r="D147" s="21" t="s">
        <v>70</v>
      </c>
      <c r="E147" s="76" t="s">
        <v>525</v>
      </c>
      <c r="F147" s="24" t="s">
        <v>5</v>
      </c>
      <c r="G147" s="38">
        <v>4.2099999999999999E-4</v>
      </c>
      <c r="H147" s="57">
        <v>30</v>
      </c>
      <c r="I147" s="29" t="s">
        <v>55</v>
      </c>
      <c r="J147" s="93" t="s">
        <v>638</v>
      </c>
      <c r="K147" s="45" t="s">
        <v>125</v>
      </c>
      <c r="L147" s="38">
        <v>7.9999999999999996E-7</v>
      </c>
      <c r="M147" s="24" t="s">
        <v>228</v>
      </c>
      <c r="N147" s="48" t="s">
        <v>229</v>
      </c>
    </row>
    <row r="148" spans="1:15" ht="17">
      <c r="A148" s="60" t="s">
        <v>520</v>
      </c>
      <c r="B148" s="56" t="s">
        <v>10</v>
      </c>
      <c r="C148" s="22" t="s">
        <v>11</v>
      </c>
      <c r="D148" s="21" t="s">
        <v>70</v>
      </c>
      <c r="E148" s="76" t="s">
        <v>525</v>
      </c>
      <c r="F148" s="24" t="s">
        <v>5</v>
      </c>
      <c r="G148" s="38">
        <v>1.55E-4</v>
      </c>
      <c r="H148" s="57">
        <v>30</v>
      </c>
      <c r="I148" s="29" t="s">
        <v>230</v>
      </c>
      <c r="J148" s="93" t="s">
        <v>638</v>
      </c>
      <c r="K148" s="45" t="s">
        <v>125</v>
      </c>
      <c r="L148" s="38">
        <v>7.9999999999999996E-7</v>
      </c>
      <c r="M148" s="24" t="s">
        <v>228</v>
      </c>
      <c r="N148" s="48" t="s">
        <v>229</v>
      </c>
    </row>
    <row r="149" spans="1:15" ht="17">
      <c r="A149" s="60" t="s">
        <v>520</v>
      </c>
      <c r="B149" s="56" t="s">
        <v>10</v>
      </c>
      <c r="C149" s="22" t="s">
        <v>11</v>
      </c>
      <c r="D149" s="21" t="s">
        <v>70</v>
      </c>
      <c r="E149" s="76" t="s">
        <v>525</v>
      </c>
      <c r="F149" s="24" t="s">
        <v>5</v>
      </c>
      <c r="G149" s="38">
        <v>2.6069999999999999E-4</v>
      </c>
      <c r="H149" s="57">
        <v>30</v>
      </c>
      <c r="I149" s="29" t="s">
        <v>55</v>
      </c>
      <c r="J149" s="93" t="s">
        <v>638</v>
      </c>
      <c r="K149" s="45" t="s">
        <v>166</v>
      </c>
      <c r="L149" s="38">
        <v>5.9999999999999997E-7</v>
      </c>
      <c r="M149" s="24" t="s">
        <v>228</v>
      </c>
      <c r="N149" s="48" t="s">
        <v>229</v>
      </c>
    </row>
    <row r="150" spans="1:15" ht="17">
      <c r="A150" s="60" t="s">
        <v>520</v>
      </c>
      <c r="B150" s="56" t="s">
        <v>10</v>
      </c>
      <c r="C150" s="22" t="s">
        <v>11</v>
      </c>
      <c r="D150" s="21" t="s">
        <v>70</v>
      </c>
      <c r="E150" s="76" t="s">
        <v>525</v>
      </c>
      <c r="F150" s="24" t="s">
        <v>5</v>
      </c>
      <c r="G150" s="38">
        <v>3.5999999999999998E-6</v>
      </c>
      <c r="H150" s="57">
        <v>30</v>
      </c>
      <c r="I150" s="29" t="s">
        <v>230</v>
      </c>
      <c r="J150" s="93" t="s">
        <v>638</v>
      </c>
      <c r="K150" s="45" t="s">
        <v>166</v>
      </c>
      <c r="L150" s="38">
        <v>5.9999999999999997E-7</v>
      </c>
      <c r="M150" s="24" t="s">
        <v>228</v>
      </c>
      <c r="N150" s="48" t="s">
        <v>229</v>
      </c>
    </row>
    <row r="151" spans="1:15" ht="17">
      <c r="A151" s="60" t="s">
        <v>520</v>
      </c>
      <c r="B151" s="56" t="s">
        <v>10</v>
      </c>
      <c r="C151" s="22" t="s">
        <v>11</v>
      </c>
      <c r="D151" s="21" t="s">
        <v>70</v>
      </c>
      <c r="E151" s="76" t="s">
        <v>525</v>
      </c>
      <c r="F151" s="24" t="s">
        <v>5</v>
      </c>
      <c r="G151" s="38">
        <v>2.3389999999999999E-4</v>
      </c>
      <c r="H151" s="57">
        <v>65</v>
      </c>
      <c r="I151" s="29" t="s">
        <v>55</v>
      </c>
      <c r="J151" s="93" t="s">
        <v>638</v>
      </c>
      <c r="K151" s="45" t="s">
        <v>125</v>
      </c>
      <c r="L151" s="38">
        <v>7.9999999999999996E-7</v>
      </c>
      <c r="M151" s="24" t="s">
        <v>228</v>
      </c>
      <c r="N151" s="48" t="s">
        <v>229</v>
      </c>
    </row>
    <row r="152" spans="1:15" ht="17">
      <c r="A152" s="60" t="s">
        <v>520</v>
      </c>
      <c r="B152" s="56" t="s">
        <v>10</v>
      </c>
      <c r="C152" s="22" t="s">
        <v>11</v>
      </c>
      <c r="D152" s="21" t="s">
        <v>70</v>
      </c>
      <c r="E152" s="76" t="s">
        <v>525</v>
      </c>
      <c r="F152" s="24" t="s">
        <v>5</v>
      </c>
      <c r="G152" s="38">
        <v>5.22E-4</v>
      </c>
      <c r="H152" s="57">
        <v>65</v>
      </c>
      <c r="I152" s="29" t="s">
        <v>230</v>
      </c>
      <c r="J152" s="93" t="s">
        <v>638</v>
      </c>
      <c r="K152" s="45" t="s">
        <v>125</v>
      </c>
      <c r="L152" s="38">
        <v>7.9999999999999996E-7</v>
      </c>
      <c r="M152" s="24" t="s">
        <v>228</v>
      </c>
      <c r="N152" s="48" t="s">
        <v>229</v>
      </c>
    </row>
    <row r="153" spans="1:15" ht="17">
      <c r="A153" s="60" t="s">
        <v>520</v>
      </c>
      <c r="B153" s="56" t="s">
        <v>10</v>
      </c>
      <c r="C153" s="22" t="s">
        <v>11</v>
      </c>
      <c r="D153" s="21" t="s">
        <v>70</v>
      </c>
      <c r="E153" s="76" t="s">
        <v>525</v>
      </c>
      <c r="F153" s="24" t="s">
        <v>5</v>
      </c>
      <c r="G153" s="38">
        <v>4.1540000000000001E-4</v>
      </c>
      <c r="H153" s="57">
        <v>65</v>
      </c>
      <c r="I153" s="29" t="s">
        <v>55</v>
      </c>
      <c r="J153" s="93" t="s">
        <v>638</v>
      </c>
      <c r="K153" s="45" t="s">
        <v>166</v>
      </c>
      <c r="L153" s="38">
        <v>5.9999999999999997E-7</v>
      </c>
      <c r="M153" s="24" t="s">
        <v>228</v>
      </c>
      <c r="N153" s="48" t="s">
        <v>229</v>
      </c>
    </row>
    <row r="154" spans="1:15" ht="17">
      <c r="A154" s="60" t="s">
        <v>520</v>
      </c>
      <c r="B154" s="56" t="s">
        <v>10</v>
      </c>
      <c r="C154" s="22" t="s">
        <v>11</v>
      </c>
      <c r="D154" s="21" t="s">
        <v>70</v>
      </c>
      <c r="E154" s="76" t="s">
        <v>525</v>
      </c>
      <c r="F154" s="24" t="s">
        <v>5</v>
      </c>
      <c r="G154" s="38">
        <v>2.265E-4</v>
      </c>
      <c r="H154" s="57">
        <v>65</v>
      </c>
      <c r="I154" s="29" t="s">
        <v>230</v>
      </c>
      <c r="J154" s="93" t="s">
        <v>638</v>
      </c>
      <c r="K154" s="45" t="s">
        <v>166</v>
      </c>
      <c r="L154" s="38">
        <v>5.9999999999999997E-7</v>
      </c>
      <c r="M154" s="24" t="s">
        <v>228</v>
      </c>
      <c r="N154" s="48" t="s">
        <v>229</v>
      </c>
    </row>
    <row r="155" spans="1:15" ht="17">
      <c r="A155" s="60" t="s">
        <v>520</v>
      </c>
      <c r="B155" s="56" t="s">
        <v>10</v>
      </c>
      <c r="C155" s="22" t="s">
        <v>91</v>
      </c>
      <c r="D155" s="21" t="s">
        <v>68</v>
      </c>
      <c r="E155" s="76" t="s">
        <v>525</v>
      </c>
      <c r="F155" s="24" t="s">
        <v>3</v>
      </c>
      <c r="G155" s="38">
        <v>4.1200000000000004E-6</v>
      </c>
      <c r="H155" s="57">
        <v>26</v>
      </c>
      <c r="I155" s="29" t="s">
        <v>44</v>
      </c>
      <c r="J155" s="93" t="s">
        <v>627</v>
      </c>
      <c r="K155" s="45" t="s">
        <v>151</v>
      </c>
      <c r="L155" s="38">
        <v>2.4649999999999999E-5</v>
      </c>
      <c r="M155" s="24" t="s">
        <v>204</v>
      </c>
      <c r="N155" s="48" t="s">
        <v>205</v>
      </c>
      <c r="O155" s="39"/>
    </row>
    <row r="156" spans="1:15" ht="17">
      <c r="A156" s="60" t="s">
        <v>520</v>
      </c>
      <c r="B156" s="56" t="s">
        <v>10</v>
      </c>
      <c r="C156" s="22" t="s">
        <v>91</v>
      </c>
      <c r="D156" s="21" t="s">
        <v>68</v>
      </c>
      <c r="E156" s="76" t="s">
        <v>525</v>
      </c>
      <c r="F156" s="24" t="s">
        <v>3</v>
      </c>
      <c r="G156" s="38">
        <v>1.26E-6</v>
      </c>
      <c r="H156" s="57">
        <v>26</v>
      </c>
      <c r="I156" s="29" t="s">
        <v>44</v>
      </c>
      <c r="J156" s="93" t="s">
        <v>627</v>
      </c>
      <c r="K156" s="45" t="s">
        <v>117</v>
      </c>
      <c r="L156" s="38">
        <v>2.4000000000000001E-5</v>
      </c>
      <c r="M156" s="24" t="s">
        <v>204</v>
      </c>
      <c r="N156" s="48" t="s">
        <v>205</v>
      </c>
      <c r="O156" s="39"/>
    </row>
    <row r="157" spans="1:15" ht="17">
      <c r="A157" s="39" t="s">
        <v>520</v>
      </c>
      <c r="B157" s="40" t="s">
        <v>10</v>
      </c>
      <c r="C157" s="41" t="s">
        <v>11</v>
      </c>
      <c r="D157" s="42" t="s">
        <v>72</v>
      </c>
      <c r="E157" s="75" t="s">
        <v>524</v>
      </c>
      <c r="F157" s="80" t="s">
        <v>38</v>
      </c>
      <c r="G157" s="43">
        <v>5.024E-5</v>
      </c>
      <c r="H157" s="44">
        <v>35</v>
      </c>
      <c r="I157" s="45" t="s">
        <v>44</v>
      </c>
      <c r="J157" s="28" t="s">
        <v>629</v>
      </c>
      <c r="K157" s="45" t="s">
        <v>151</v>
      </c>
      <c r="L157" s="43">
        <v>2.4649999999999999E-5</v>
      </c>
      <c r="M157" s="39" t="s">
        <v>204</v>
      </c>
      <c r="N157" s="39" t="s">
        <v>205</v>
      </c>
    </row>
    <row r="158" spans="1:15" ht="17">
      <c r="A158" s="39" t="s">
        <v>520</v>
      </c>
      <c r="B158" s="40" t="s">
        <v>10</v>
      </c>
      <c r="C158" s="41" t="s">
        <v>11</v>
      </c>
      <c r="D158" s="42" t="s">
        <v>72</v>
      </c>
      <c r="E158" s="75" t="s">
        <v>524</v>
      </c>
      <c r="F158" s="80" t="s">
        <v>38</v>
      </c>
      <c r="G158" s="43">
        <v>5.9939999999999999E-5</v>
      </c>
      <c r="H158" s="44">
        <v>35</v>
      </c>
      <c r="I158" s="45" t="s">
        <v>44</v>
      </c>
      <c r="J158" s="28" t="s">
        <v>629</v>
      </c>
      <c r="K158" s="45" t="s">
        <v>117</v>
      </c>
      <c r="L158" s="43">
        <v>2.4000000000000001E-5</v>
      </c>
      <c r="M158" s="39" t="s">
        <v>204</v>
      </c>
      <c r="N158" s="39" t="s">
        <v>205</v>
      </c>
    </row>
    <row r="159" spans="1:15" ht="17">
      <c r="A159" s="60" t="s">
        <v>520</v>
      </c>
      <c r="B159" s="56" t="s">
        <v>10</v>
      </c>
      <c r="C159" s="22" t="s">
        <v>91</v>
      </c>
      <c r="D159" s="21" t="s">
        <v>68</v>
      </c>
      <c r="E159" s="76" t="s">
        <v>525</v>
      </c>
      <c r="F159" s="24" t="s">
        <v>3</v>
      </c>
      <c r="G159" s="38">
        <v>7.3499999999999995E-7</v>
      </c>
      <c r="H159" s="57">
        <v>68</v>
      </c>
      <c r="I159" s="29" t="s">
        <v>44</v>
      </c>
      <c r="J159" s="93" t="s">
        <v>627</v>
      </c>
      <c r="K159" s="45" t="s">
        <v>151</v>
      </c>
      <c r="L159" s="38">
        <v>2.4649999999999999E-5</v>
      </c>
      <c r="M159" s="24" t="s">
        <v>204</v>
      </c>
      <c r="N159" s="48" t="s">
        <v>205</v>
      </c>
    </row>
    <row r="160" spans="1:15" ht="17">
      <c r="A160" s="60" t="s">
        <v>520</v>
      </c>
      <c r="B160" s="56" t="s">
        <v>10</v>
      </c>
      <c r="C160" s="22" t="s">
        <v>91</v>
      </c>
      <c r="D160" s="21" t="s">
        <v>68</v>
      </c>
      <c r="E160" s="76" t="s">
        <v>525</v>
      </c>
      <c r="F160" s="24" t="s">
        <v>3</v>
      </c>
      <c r="G160" s="38">
        <v>2.1349999999999999E-6</v>
      </c>
      <c r="H160" s="57">
        <v>106</v>
      </c>
      <c r="I160" s="29" t="s">
        <v>44</v>
      </c>
      <c r="J160" s="93" t="s">
        <v>627</v>
      </c>
      <c r="K160" s="45" t="s">
        <v>151</v>
      </c>
      <c r="L160" s="38">
        <v>2.4649999999999999E-5</v>
      </c>
      <c r="M160" s="24" t="s">
        <v>204</v>
      </c>
      <c r="N160" s="48" t="s">
        <v>205</v>
      </c>
    </row>
    <row r="161" spans="1:15" ht="17">
      <c r="A161" s="60" t="s">
        <v>520</v>
      </c>
      <c r="B161" s="56" t="s">
        <v>10</v>
      </c>
      <c r="C161" s="22" t="s">
        <v>91</v>
      </c>
      <c r="D161" s="21" t="s">
        <v>68</v>
      </c>
      <c r="E161" s="76" t="s">
        <v>525</v>
      </c>
      <c r="F161" s="24" t="s">
        <v>3</v>
      </c>
      <c r="G161" s="38">
        <v>5.7400000000000001E-6</v>
      </c>
      <c r="H161" s="57">
        <v>144</v>
      </c>
      <c r="I161" s="29" t="s">
        <v>41</v>
      </c>
      <c r="J161" s="93" t="s">
        <v>627</v>
      </c>
      <c r="K161" s="45" t="s">
        <v>151</v>
      </c>
      <c r="L161" s="38">
        <v>2.4649999999999999E-5</v>
      </c>
      <c r="M161" s="24" t="s">
        <v>204</v>
      </c>
      <c r="N161" s="48" t="s">
        <v>205</v>
      </c>
    </row>
    <row r="162" spans="1:15" s="35" customFormat="1" ht="17">
      <c r="A162" s="60" t="s">
        <v>520</v>
      </c>
      <c r="B162" s="56" t="s">
        <v>10</v>
      </c>
      <c r="C162" s="22" t="s">
        <v>91</v>
      </c>
      <c r="D162" s="21" t="s">
        <v>68</v>
      </c>
      <c r="E162" s="76" t="s">
        <v>525</v>
      </c>
      <c r="F162" s="24" t="s">
        <v>3</v>
      </c>
      <c r="G162" s="38">
        <v>3.3900000000000002E-6</v>
      </c>
      <c r="H162" s="57">
        <v>144</v>
      </c>
      <c r="I162" s="29" t="s">
        <v>41</v>
      </c>
      <c r="J162" s="93" t="s">
        <v>627</v>
      </c>
      <c r="K162" s="45" t="s">
        <v>117</v>
      </c>
      <c r="L162" s="38">
        <v>2.4000000000000001E-5</v>
      </c>
      <c r="M162" s="24" t="s">
        <v>204</v>
      </c>
      <c r="N162" s="48" t="s">
        <v>205</v>
      </c>
    </row>
    <row r="163" spans="1:15" ht="17">
      <c r="A163" s="24" t="s">
        <v>520</v>
      </c>
      <c r="B163" s="56" t="s">
        <v>92</v>
      </c>
      <c r="C163" s="22" t="s">
        <v>91</v>
      </c>
      <c r="D163" s="21" t="s">
        <v>70</v>
      </c>
      <c r="E163" s="76" t="s">
        <v>525</v>
      </c>
      <c r="F163" s="24" t="s">
        <v>3</v>
      </c>
      <c r="G163" s="38">
        <v>5.0000000000000002E-5</v>
      </c>
      <c r="H163" s="70" t="s">
        <v>193</v>
      </c>
      <c r="I163" s="29" t="s">
        <v>192</v>
      </c>
      <c r="J163" s="93" t="s">
        <v>627</v>
      </c>
      <c r="K163" s="45" t="s">
        <v>439</v>
      </c>
      <c r="L163" s="38">
        <v>2.1999999999999999E-5</v>
      </c>
      <c r="M163" s="24" t="s">
        <v>196</v>
      </c>
      <c r="N163" s="48" t="s">
        <v>197</v>
      </c>
    </row>
    <row r="164" spans="1:15" ht="17">
      <c r="A164" s="60" t="s">
        <v>520</v>
      </c>
      <c r="B164" s="56" t="s">
        <v>10</v>
      </c>
      <c r="C164" s="22" t="s">
        <v>11</v>
      </c>
      <c r="D164" s="21" t="s">
        <v>68</v>
      </c>
      <c r="E164" s="76" t="s">
        <v>525</v>
      </c>
      <c r="F164" s="24" t="s">
        <v>5</v>
      </c>
      <c r="G164" s="38">
        <v>4.0999999999999999E-7</v>
      </c>
      <c r="H164" s="57">
        <v>10</v>
      </c>
      <c r="I164" s="29" t="s">
        <v>165</v>
      </c>
      <c r="J164" s="93" t="s">
        <v>639</v>
      </c>
      <c r="K164" s="45" t="s">
        <v>166</v>
      </c>
      <c r="L164" s="47" t="s">
        <v>4</v>
      </c>
      <c r="M164" s="24" t="s">
        <v>167</v>
      </c>
      <c r="N164" s="48" t="s">
        <v>168</v>
      </c>
    </row>
    <row r="165" spans="1:15" ht="17">
      <c r="A165" s="60" t="s">
        <v>520</v>
      </c>
      <c r="B165" s="56" t="s">
        <v>10</v>
      </c>
      <c r="C165" s="22" t="s">
        <v>11</v>
      </c>
      <c r="D165" s="21" t="s">
        <v>68</v>
      </c>
      <c r="E165" s="76" t="s">
        <v>525</v>
      </c>
      <c r="F165" s="24" t="s">
        <v>5</v>
      </c>
      <c r="G165" s="38">
        <v>2.88E-6</v>
      </c>
      <c r="H165" s="57">
        <v>56</v>
      </c>
      <c r="I165" s="29" t="s">
        <v>44</v>
      </c>
      <c r="J165" s="93" t="s">
        <v>639</v>
      </c>
      <c r="K165" s="45" t="s">
        <v>166</v>
      </c>
      <c r="L165" s="47" t="s">
        <v>4</v>
      </c>
      <c r="M165" s="24" t="s">
        <v>167</v>
      </c>
      <c r="N165" s="48" t="s">
        <v>168</v>
      </c>
    </row>
    <row r="166" spans="1:15" ht="17">
      <c r="A166" s="60" t="s">
        <v>520</v>
      </c>
      <c r="B166" s="56" t="s">
        <v>10</v>
      </c>
      <c r="C166" s="22" t="s">
        <v>11</v>
      </c>
      <c r="D166" s="21" t="s">
        <v>68</v>
      </c>
      <c r="E166" s="76" t="s">
        <v>525</v>
      </c>
      <c r="F166" s="24" t="s">
        <v>5</v>
      </c>
      <c r="G166" s="38">
        <v>4.7899999999999999E-6</v>
      </c>
      <c r="H166" s="57">
        <v>72</v>
      </c>
      <c r="I166" s="29" t="s">
        <v>55</v>
      </c>
      <c r="J166" s="93" t="s">
        <v>639</v>
      </c>
      <c r="K166" s="45" t="s">
        <v>166</v>
      </c>
      <c r="L166" s="47" t="s">
        <v>4</v>
      </c>
      <c r="M166" s="24" t="s">
        <v>167</v>
      </c>
      <c r="N166" s="48" t="s">
        <v>168</v>
      </c>
    </row>
    <row r="167" spans="1:15" ht="17">
      <c r="A167" s="60" t="s">
        <v>520</v>
      </c>
      <c r="B167" s="56" t="s">
        <v>10</v>
      </c>
      <c r="C167" s="58" t="s">
        <v>91</v>
      </c>
      <c r="D167" s="62" t="s">
        <v>68</v>
      </c>
      <c r="E167" s="76" t="s">
        <v>525</v>
      </c>
      <c r="F167" s="58" t="s">
        <v>3</v>
      </c>
      <c r="G167" s="59">
        <v>1.2E-5</v>
      </c>
      <c r="H167" s="63">
        <v>5</v>
      </c>
      <c r="I167" s="58" t="s">
        <v>44</v>
      </c>
      <c r="J167" s="93" t="s">
        <v>627</v>
      </c>
      <c r="K167" s="45" t="s">
        <v>312</v>
      </c>
      <c r="L167" s="64" t="s">
        <v>4</v>
      </c>
      <c r="M167" s="24" t="s">
        <v>386</v>
      </c>
      <c r="N167" s="69" t="s">
        <v>387</v>
      </c>
    </row>
    <row r="168" spans="1:15" ht="17">
      <c r="A168" s="60" t="s">
        <v>520</v>
      </c>
      <c r="B168" s="56" t="s">
        <v>10</v>
      </c>
      <c r="C168" s="22" t="s">
        <v>201</v>
      </c>
      <c r="D168" s="21" t="s">
        <v>70</v>
      </c>
      <c r="E168" s="76" t="s">
        <v>525</v>
      </c>
      <c r="F168" s="24" t="s">
        <v>3</v>
      </c>
      <c r="G168" s="38">
        <v>1.38E-5</v>
      </c>
      <c r="H168" s="57">
        <v>18.2</v>
      </c>
      <c r="I168" s="29" t="s">
        <v>44</v>
      </c>
      <c r="J168" s="93" t="s">
        <v>637</v>
      </c>
      <c r="K168" s="45" t="s">
        <v>131</v>
      </c>
      <c r="L168" s="38">
        <v>5.4E-6</v>
      </c>
      <c r="M168" s="24" t="s">
        <v>202</v>
      </c>
      <c r="N168" s="48" t="s">
        <v>203</v>
      </c>
    </row>
    <row r="169" spans="1:15" ht="17">
      <c r="A169" s="60" t="s">
        <v>520</v>
      </c>
      <c r="B169" s="56" t="s">
        <v>10</v>
      </c>
      <c r="C169" s="22" t="s">
        <v>201</v>
      </c>
      <c r="D169" s="21" t="s">
        <v>68</v>
      </c>
      <c r="E169" s="76" t="s">
        <v>525</v>
      </c>
      <c r="F169" s="24" t="s">
        <v>3</v>
      </c>
      <c r="G169" s="38">
        <v>1.24E-5</v>
      </c>
      <c r="H169" s="57">
        <v>18.2</v>
      </c>
      <c r="I169" s="29" t="s">
        <v>44</v>
      </c>
      <c r="J169" s="93" t="s">
        <v>637</v>
      </c>
      <c r="K169" s="45" t="s">
        <v>131</v>
      </c>
      <c r="L169" s="38">
        <v>2.6000000000000001E-6</v>
      </c>
      <c r="M169" s="24" t="s">
        <v>202</v>
      </c>
      <c r="N169" s="48" t="s">
        <v>203</v>
      </c>
    </row>
    <row r="170" spans="1:15" ht="17">
      <c r="A170" s="24" t="s">
        <v>520</v>
      </c>
      <c r="B170" s="56" t="s">
        <v>92</v>
      </c>
      <c r="C170" s="22" t="s">
        <v>11</v>
      </c>
      <c r="D170" s="21" t="s">
        <v>70</v>
      </c>
      <c r="E170" s="76" t="s">
        <v>525</v>
      </c>
      <c r="F170" s="24" t="s">
        <v>5</v>
      </c>
      <c r="G170" s="38">
        <v>7.9400000000000002E-6</v>
      </c>
      <c r="H170" s="57">
        <v>23</v>
      </c>
      <c r="I170" s="29" t="s">
        <v>183</v>
      </c>
      <c r="J170" s="93" t="s">
        <v>640</v>
      </c>
      <c r="K170" s="45" t="s">
        <v>439</v>
      </c>
      <c r="L170" s="38">
        <v>3.1999999999999999E-6</v>
      </c>
      <c r="M170" s="24" t="s">
        <v>181</v>
      </c>
      <c r="N170" s="48" t="s">
        <v>182</v>
      </c>
    </row>
    <row r="171" spans="1:15" s="35" customFormat="1" ht="17">
      <c r="A171" s="60" t="s">
        <v>520</v>
      </c>
      <c r="B171" s="56" t="s">
        <v>10</v>
      </c>
      <c r="C171" s="58" t="s">
        <v>91</v>
      </c>
      <c r="D171" s="62" t="s">
        <v>112</v>
      </c>
      <c r="E171" s="76" t="s">
        <v>525</v>
      </c>
      <c r="F171" s="24" t="s">
        <v>3</v>
      </c>
      <c r="G171" s="59">
        <v>4.1E-5</v>
      </c>
      <c r="H171" s="58">
        <v>15</v>
      </c>
      <c r="I171" s="58" t="s">
        <v>45</v>
      </c>
      <c r="J171" s="93" t="s">
        <v>627</v>
      </c>
      <c r="K171" s="45" t="s">
        <v>243</v>
      </c>
      <c r="L171" s="47" t="s">
        <v>4</v>
      </c>
      <c r="M171" s="24" t="s">
        <v>372</v>
      </c>
      <c r="N171" s="48" t="s">
        <v>373</v>
      </c>
    </row>
    <row r="172" spans="1:15" ht="17">
      <c r="A172" s="60" t="s">
        <v>520</v>
      </c>
      <c r="B172" s="56" t="s">
        <v>10</v>
      </c>
      <c r="C172" s="58" t="s">
        <v>91</v>
      </c>
      <c r="D172" s="62" t="s">
        <v>371</v>
      </c>
      <c r="E172" s="76" t="s">
        <v>525</v>
      </c>
      <c r="F172" s="24" t="s">
        <v>3</v>
      </c>
      <c r="G172" s="59">
        <v>3.1000000000000001E-5</v>
      </c>
      <c r="H172" s="58">
        <v>15</v>
      </c>
      <c r="I172" s="58" t="s">
        <v>45</v>
      </c>
      <c r="J172" s="93" t="s">
        <v>627</v>
      </c>
      <c r="K172" s="45" t="s">
        <v>243</v>
      </c>
      <c r="L172" s="47" t="s">
        <v>4</v>
      </c>
      <c r="M172" s="24" t="s">
        <v>372</v>
      </c>
      <c r="N172" s="48" t="s">
        <v>373</v>
      </c>
      <c r="O172" s="39"/>
    </row>
    <row r="173" spans="1:15" ht="17">
      <c r="A173" s="60" t="s">
        <v>520</v>
      </c>
      <c r="B173" s="56" t="s">
        <v>10</v>
      </c>
      <c r="C173" s="22" t="s">
        <v>91</v>
      </c>
      <c r="D173" s="21" t="s">
        <v>68</v>
      </c>
      <c r="E173" s="76" t="s">
        <v>525</v>
      </c>
      <c r="F173" s="24" t="s">
        <v>3</v>
      </c>
      <c r="G173" s="38">
        <v>1.21E-4</v>
      </c>
      <c r="H173" s="57">
        <v>15</v>
      </c>
      <c r="I173" s="29" t="s">
        <v>55</v>
      </c>
      <c r="J173" s="93" t="s">
        <v>627</v>
      </c>
      <c r="K173" s="45" t="s">
        <v>312</v>
      </c>
      <c r="L173" s="38">
        <v>1.1000000000000001E-6</v>
      </c>
      <c r="M173" s="24" t="s">
        <v>169</v>
      </c>
      <c r="N173" s="48" t="s">
        <v>171</v>
      </c>
    </row>
    <row r="174" spans="1:15" ht="17">
      <c r="A174" s="39" t="s">
        <v>520</v>
      </c>
      <c r="B174" s="40" t="s">
        <v>10</v>
      </c>
      <c r="C174" s="41" t="s">
        <v>11</v>
      </c>
      <c r="D174" s="42" t="s">
        <v>72</v>
      </c>
      <c r="E174" s="75" t="s">
        <v>524</v>
      </c>
      <c r="F174" s="80" t="s">
        <v>38</v>
      </c>
      <c r="G174" s="43">
        <v>9.1999999999999998E-7</v>
      </c>
      <c r="H174" s="44">
        <v>15</v>
      </c>
      <c r="I174" s="45" t="s">
        <v>55</v>
      </c>
      <c r="J174" s="28" t="s">
        <v>629</v>
      </c>
      <c r="K174" s="45" t="s">
        <v>312</v>
      </c>
      <c r="L174" s="47" t="s">
        <v>4</v>
      </c>
      <c r="M174" s="39" t="s">
        <v>169</v>
      </c>
      <c r="N174" s="39" t="s">
        <v>171</v>
      </c>
      <c r="O174" s="39"/>
    </row>
    <row r="175" spans="1:15" ht="17">
      <c r="A175" s="24" t="s">
        <v>520</v>
      </c>
      <c r="B175" s="56" t="s">
        <v>6</v>
      </c>
      <c r="C175" s="22" t="s">
        <v>91</v>
      </c>
      <c r="D175" s="21" t="s">
        <v>68</v>
      </c>
      <c r="E175" s="76" t="s">
        <v>525</v>
      </c>
      <c r="F175" s="24" t="s">
        <v>3</v>
      </c>
      <c r="G175" s="38">
        <v>8.9500000000000007E-6</v>
      </c>
      <c r="H175" s="57">
        <v>15</v>
      </c>
      <c r="I175" s="29" t="s">
        <v>55</v>
      </c>
      <c r="J175" s="93" t="s">
        <v>627</v>
      </c>
      <c r="K175" s="45" t="s">
        <v>312</v>
      </c>
      <c r="L175" s="38">
        <v>6.7999999999999995E-7</v>
      </c>
      <c r="M175" s="24" t="s">
        <v>169</v>
      </c>
      <c r="N175" s="48" t="s">
        <v>171</v>
      </c>
    </row>
    <row r="176" spans="1:15" ht="17">
      <c r="A176" s="39" t="s">
        <v>520</v>
      </c>
      <c r="B176" s="40" t="s">
        <v>6</v>
      </c>
      <c r="C176" s="41" t="s">
        <v>11</v>
      </c>
      <c r="D176" s="42" t="s">
        <v>72</v>
      </c>
      <c r="E176" s="75" t="s">
        <v>524</v>
      </c>
      <c r="F176" s="80" t="s">
        <v>38</v>
      </c>
      <c r="G176" s="43">
        <v>2.2500000000000001E-6</v>
      </c>
      <c r="H176" s="44">
        <v>15</v>
      </c>
      <c r="I176" s="45" t="s">
        <v>55</v>
      </c>
      <c r="J176" s="28" t="s">
        <v>629</v>
      </c>
      <c r="K176" s="45" t="s">
        <v>312</v>
      </c>
      <c r="L176" s="47" t="s">
        <v>4</v>
      </c>
      <c r="M176" s="39" t="s">
        <v>169</v>
      </c>
      <c r="N176" s="39" t="s">
        <v>171</v>
      </c>
      <c r="O176" s="39"/>
    </row>
    <row r="177" spans="1:15" ht="17">
      <c r="A177" s="24" t="s">
        <v>520</v>
      </c>
      <c r="B177" s="56" t="s">
        <v>170</v>
      </c>
      <c r="C177" s="22" t="s">
        <v>91</v>
      </c>
      <c r="D177" s="21" t="s">
        <v>68</v>
      </c>
      <c r="E177" s="76" t="s">
        <v>525</v>
      </c>
      <c r="F177" s="24" t="s">
        <v>3</v>
      </c>
      <c r="G177" s="38">
        <v>1.3900000000000001E-5</v>
      </c>
      <c r="H177" s="57">
        <v>15</v>
      </c>
      <c r="I177" s="29" t="s">
        <v>55</v>
      </c>
      <c r="J177" s="93" t="s">
        <v>627</v>
      </c>
      <c r="K177" s="45" t="s">
        <v>312</v>
      </c>
      <c r="L177" s="38">
        <v>2.1299999999999999E-6</v>
      </c>
      <c r="M177" s="24" t="s">
        <v>169</v>
      </c>
      <c r="N177" s="48" t="s">
        <v>171</v>
      </c>
    </row>
    <row r="178" spans="1:15" ht="17">
      <c r="A178" s="39" t="s">
        <v>520</v>
      </c>
      <c r="B178" s="40" t="s">
        <v>170</v>
      </c>
      <c r="C178" s="41" t="s">
        <v>11</v>
      </c>
      <c r="D178" s="42" t="s">
        <v>72</v>
      </c>
      <c r="E178" s="75" t="s">
        <v>524</v>
      </c>
      <c r="F178" s="80" t="s">
        <v>38</v>
      </c>
      <c r="G178" s="43">
        <v>3.45E-6</v>
      </c>
      <c r="H178" s="44">
        <v>15</v>
      </c>
      <c r="I178" s="45" t="s">
        <v>55</v>
      </c>
      <c r="J178" s="28" t="s">
        <v>629</v>
      </c>
      <c r="K178" s="45" t="s">
        <v>312</v>
      </c>
      <c r="L178" s="47" t="s">
        <v>4</v>
      </c>
      <c r="M178" s="39" t="s">
        <v>169</v>
      </c>
      <c r="N178" s="39" t="s">
        <v>171</v>
      </c>
      <c r="O178" s="39"/>
    </row>
    <row r="179" spans="1:15" ht="17" hidden="1">
      <c r="A179" s="24" t="s">
        <v>523</v>
      </c>
      <c r="B179" s="14" t="s">
        <v>217</v>
      </c>
      <c r="C179" s="2" t="s">
        <v>91</v>
      </c>
      <c r="D179" s="3" t="s">
        <v>68</v>
      </c>
      <c r="E179" s="76" t="s">
        <v>525</v>
      </c>
      <c r="F179" s="24" t="s">
        <v>3</v>
      </c>
      <c r="G179" s="10">
        <f>0.00000028*107870*10^-3</f>
        <v>3.02036E-5</v>
      </c>
      <c r="H179" s="9">
        <v>35</v>
      </c>
      <c r="I179" s="18" t="s">
        <v>41</v>
      </c>
      <c r="J179" s="93" t="s">
        <v>627</v>
      </c>
      <c r="K179" s="28" t="s">
        <v>243</v>
      </c>
      <c r="L179" s="10">
        <f>0.00000004*107870*10^-3</f>
        <v>4.3147999999999998E-6</v>
      </c>
      <c r="M179" s="24" t="s">
        <v>218</v>
      </c>
      <c r="N179" s="11" t="s">
        <v>219</v>
      </c>
    </row>
    <row r="180" spans="1:15" ht="17" hidden="1">
      <c r="A180" s="24" t="s">
        <v>523</v>
      </c>
      <c r="B180" s="14" t="s">
        <v>217</v>
      </c>
      <c r="C180" s="2" t="s">
        <v>91</v>
      </c>
      <c r="D180" s="3" t="s">
        <v>68</v>
      </c>
      <c r="E180" s="76" t="s">
        <v>525</v>
      </c>
      <c r="F180" s="24" t="s">
        <v>3</v>
      </c>
      <c r="G180" s="10">
        <f>0.08*10^-6*107870*10^-3</f>
        <v>8.6295999999999995E-6</v>
      </c>
      <c r="H180" s="9">
        <v>15</v>
      </c>
      <c r="I180" s="18" t="s">
        <v>45</v>
      </c>
      <c r="J180" s="93" t="s">
        <v>627</v>
      </c>
      <c r="K180" s="28" t="s">
        <v>243</v>
      </c>
      <c r="L180" s="10">
        <f>0.00000004*107870*10^-3</f>
        <v>4.3147999999999998E-6</v>
      </c>
      <c r="M180" s="7" t="s">
        <v>218</v>
      </c>
      <c r="N180" s="11" t="s">
        <v>219</v>
      </c>
    </row>
    <row r="181" spans="1:15" s="35" customFormat="1" ht="17" hidden="1">
      <c r="A181" s="24" t="s">
        <v>523</v>
      </c>
      <c r="B181" s="14" t="s">
        <v>217</v>
      </c>
      <c r="C181" s="2" t="s">
        <v>91</v>
      </c>
      <c r="D181" s="3" t="s">
        <v>68</v>
      </c>
      <c r="E181" s="76" t="s">
        <v>525</v>
      </c>
      <c r="F181" s="24" t="s">
        <v>3</v>
      </c>
      <c r="G181" s="10">
        <f>0.00000012*107870*10^-3</f>
        <v>1.2944399999999999E-5</v>
      </c>
      <c r="H181" s="9">
        <v>80</v>
      </c>
      <c r="I181" s="18" t="s">
        <v>55</v>
      </c>
      <c r="J181" s="93" t="s">
        <v>627</v>
      </c>
      <c r="K181" s="28" t="s">
        <v>243</v>
      </c>
      <c r="L181" s="10">
        <f>0.00000004*107870*10^-3</f>
        <v>4.3147999999999998E-6</v>
      </c>
      <c r="M181" s="7" t="s">
        <v>218</v>
      </c>
      <c r="N181" s="11" t="s">
        <v>219</v>
      </c>
    </row>
    <row r="182" spans="1:15" ht="17" hidden="1">
      <c r="A182" s="24" t="s">
        <v>523</v>
      </c>
      <c r="B182" s="56" t="s">
        <v>217</v>
      </c>
      <c r="C182" s="58" t="s">
        <v>188</v>
      </c>
      <c r="D182" s="62" t="s">
        <v>68</v>
      </c>
      <c r="E182" s="76" t="s">
        <v>525</v>
      </c>
      <c r="F182" s="58" t="s">
        <v>3</v>
      </c>
      <c r="G182" s="59">
        <f>7.4*0.00010786</f>
        <v>7.9816400000000008E-4</v>
      </c>
      <c r="H182" s="58">
        <v>200</v>
      </c>
      <c r="I182" s="58" t="s">
        <v>55</v>
      </c>
      <c r="J182" s="93" t="s">
        <v>627</v>
      </c>
      <c r="K182" s="45" t="s">
        <v>117</v>
      </c>
      <c r="L182" s="38">
        <f>0.09*0.00010786</f>
        <v>9.7073999999999996E-6</v>
      </c>
      <c r="M182" s="60" t="s">
        <v>374</v>
      </c>
      <c r="N182" s="60" t="s">
        <v>375</v>
      </c>
      <c r="O182" s="39"/>
    </row>
    <row r="183" spans="1:15" ht="17">
      <c r="A183" s="39" t="s">
        <v>520</v>
      </c>
      <c r="B183" s="40" t="s">
        <v>101</v>
      </c>
      <c r="C183" s="41" t="s">
        <v>104</v>
      </c>
      <c r="D183" s="42" t="s">
        <v>72</v>
      </c>
      <c r="E183" s="75" t="s">
        <v>524</v>
      </c>
      <c r="F183" s="80" t="s">
        <v>38</v>
      </c>
      <c r="G183" s="43">
        <v>2E-8</v>
      </c>
      <c r="H183" s="44">
        <v>20</v>
      </c>
      <c r="I183" s="45" t="s">
        <v>55</v>
      </c>
      <c r="J183" s="28" t="s">
        <v>629</v>
      </c>
      <c r="K183" s="45" t="s">
        <v>131</v>
      </c>
      <c r="L183" s="44" t="s">
        <v>4</v>
      </c>
      <c r="M183" s="39" t="s">
        <v>103</v>
      </c>
      <c r="N183" s="39" t="s">
        <v>102</v>
      </c>
    </row>
    <row r="184" spans="1:15" ht="17">
      <c r="A184" s="24" t="s">
        <v>520</v>
      </c>
      <c r="B184" s="56" t="s">
        <v>101</v>
      </c>
      <c r="C184" s="22" t="s">
        <v>11</v>
      </c>
      <c r="D184" s="21" t="s">
        <v>68</v>
      </c>
      <c r="E184" s="76" t="s">
        <v>525</v>
      </c>
      <c r="F184" s="24" t="s">
        <v>5</v>
      </c>
      <c r="G184" s="38">
        <v>1.59E-6</v>
      </c>
      <c r="H184" s="57">
        <v>20</v>
      </c>
      <c r="I184" s="29" t="s">
        <v>55</v>
      </c>
      <c r="J184" s="28" t="s">
        <v>629</v>
      </c>
      <c r="K184" s="45" t="s">
        <v>131</v>
      </c>
      <c r="L184" s="47" t="s">
        <v>4</v>
      </c>
      <c r="M184" s="24" t="s">
        <v>103</v>
      </c>
      <c r="N184" s="48" t="s">
        <v>102</v>
      </c>
      <c r="O184" s="39"/>
    </row>
    <row r="185" spans="1:15" ht="17">
      <c r="A185" s="60" t="s">
        <v>520</v>
      </c>
      <c r="B185" s="56" t="s">
        <v>10</v>
      </c>
      <c r="C185" s="22" t="s">
        <v>11</v>
      </c>
      <c r="D185" s="62" t="s">
        <v>68</v>
      </c>
      <c r="E185" s="76" t="s">
        <v>525</v>
      </c>
      <c r="F185" s="24" t="s">
        <v>5</v>
      </c>
      <c r="G185" s="38">
        <v>2.2000000000000001E-4</v>
      </c>
      <c r="H185" s="57">
        <v>70</v>
      </c>
      <c r="I185" s="29" t="s">
        <v>323</v>
      </c>
      <c r="J185" s="65" t="s">
        <v>4</v>
      </c>
      <c r="K185" s="45" t="s">
        <v>128</v>
      </c>
      <c r="L185" s="47" t="s">
        <v>4</v>
      </c>
      <c r="M185" s="24" t="s">
        <v>325</v>
      </c>
      <c r="N185" s="48" t="s">
        <v>324</v>
      </c>
    </row>
    <row r="186" spans="1:15" ht="17">
      <c r="A186" s="24" t="s">
        <v>520</v>
      </c>
      <c r="B186" s="56" t="s">
        <v>101</v>
      </c>
      <c r="C186" s="22" t="s">
        <v>152</v>
      </c>
      <c r="D186" s="21" t="s">
        <v>68</v>
      </c>
      <c r="E186" s="76" t="s">
        <v>525</v>
      </c>
      <c r="F186" s="24" t="s">
        <v>5</v>
      </c>
      <c r="G186" s="38">
        <v>1.59E-6</v>
      </c>
      <c r="H186" s="57">
        <v>20</v>
      </c>
      <c r="I186" s="65" t="s">
        <v>4</v>
      </c>
      <c r="J186" s="93" t="s">
        <v>637</v>
      </c>
      <c r="K186" s="45" t="s">
        <v>151</v>
      </c>
      <c r="L186" s="47" t="s">
        <v>4</v>
      </c>
      <c r="M186" s="24" t="s">
        <v>150</v>
      </c>
      <c r="N186" s="48" t="s">
        <v>149</v>
      </c>
    </row>
    <row r="187" spans="1:15" ht="17">
      <c r="A187" s="39" t="s">
        <v>520</v>
      </c>
      <c r="B187" s="40" t="s">
        <v>101</v>
      </c>
      <c r="C187" s="41" t="s">
        <v>152</v>
      </c>
      <c r="D187" s="42" t="s">
        <v>72</v>
      </c>
      <c r="E187" s="75" t="s">
        <v>524</v>
      </c>
      <c r="F187" s="80" t="s">
        <v>38</v>
      </c>
      <c r="G187" s="43">
        <v>2E-8</v>
      </c>
      <c r="H187" s="44">
        <v>20</v>
      </c>
      <c r="I187" s="65" t="s">
        <v>4</v>
      </c>
      <c r="J187" s="93" t="s">
        <v>637</v>
      </c>
      <c r="K187" s="45" t="s">
        <v>151</v>
      </c>
      <c r="L187" s="47" t="s">
        <v>4</v>
      </c>
      <c r="M187" s="39" t="s">
        <v>150</v>
      </c>
      <c r="N187" s="39" t="s">
        <v>149</v>
      </c>
    </row>
    <row r="188" spans="1:15" ht="17">
      <c r="A188" s="60" t="s">
        <v>520</v>
      </c>
      <c r="B188" s="56" t="s">
        <v>10</v>
      </c>
      <c r="C188" s="22" t="s">
        <v>11</v>
      </c>
      <c r="D188" s="21" t="s">
        <v>68</v>
      </c>
      <c r="E188" s="76" t="s">
        <v>525</v>
      </c>
      <c r="F188" s="24" t="s">
        <v>5</v>
      </c>
      <c r="G188" s="38" t="s">
        <v>76</v>
      </c>
      <c r="H188" s="57">
        <v>20</v>
      </c>
      <c r="I188" s="29" t="s">
        <v>42</v>
      </c>
      <c r="J188" s="93" t="s">
        <v>627</v>
      </c>
      <c r="K188" s="45" t="s">
        <v>439</v>
      </c>
      <c r="L188" s="38">
        <v>2.5100000000000001E-6</v>
      </c>
      <c r="M188" s="24" t="s">
        <v>75</v>
      </c>
      <c r="N188" s="48" t="s">
        <v>74</v>
      </c>
    </row>
    <row r="189" spans="1:15" ht="17">
      <c r="A189" s="39" t="s">
        <v>520</v>
      </c>
      <c r="B189" s="40" t="s">
        <v>10</v>
      </c>
      <c r="C189" s="41" t="s">
        <v>80</v>
      </c>
      <c r="D189" s="42" t="s">
        <v>72</v>
      </c>
      <c r="E189" s="75" t="s">
        <v>524</v>
      </c>
      <c r="F189" s="80" t="s">
        <v>38</v>
      </c>
      <c r="G189" s="43">
        <v>5.0000000000000002E-5</v>
      </c>
      <c r="H189" s="44">
        <v>20</v>
      </c>
      <c r="I189" s="45" t="s">
        <v>42</v>
      </c>
      <c r="J189" s="28" t="s">
        <v>629</v>
      </c>
      <c r="K189" s="45" t="s">
        <v>439</v>
      </c>
      <c r="L189" s="43">
        <v>1.5999999999999999E-6</v>
      </c>
      <c r="M189" s="39" t="s">
        <v>75</v>
      </c>
      <c r="N189" s="39" t="s">
        <v>74</v>
      </c>
    </row>
    <row r="190" spans="1:15" ht="17">
      <c r="A190" s="60" t="s">
        <v>520</v>
      </c>
      <c r="B190" s="56" t="s">
        <v>10</v>
      </c>
      <c r="C190" s="22" t="s">
        <v>11</v>
      </c>
      <c r="D190" s="21" t="s">
        <v>68</v>
      </c>
      <c r="E190" s="76" t="s">
        <v>525</v>
      </c>
      <c r="F190" s="24" t="s">
        <v>5</v>
      </c>
      <c r="G190" s="38">
        <v>2.87E-5</v>
      </c>
      <c r="H190" s="57" t="s">
        <v>15</v>
      </c>
      <c r="I190" s="29" t="s">
        <v>172</v>
      </c>
      <c r="J190" s="93" t="s">
        <v>627</v>
      </c>
      <c r="K190" s="45" t="s">
        <v>128</v>
      </c>
      <c r="L190" s="38">
        <v>8.8000000000000004E-7</v>
      </c>
      <c r="M190" s="24" t="s">
        <v>175</v>
      </c>
      <c r="N190" s="48" t="s">
        <v>176</v>
      </c>
    </row>
    <row r="191" spans="1:15" ht="17">
      <c r="A191" s="60" t="s">
        <v>520</v>
      </c>
      <c r="B191" s="56" t="s">
        <v>10</v>
      </c>
      <c r="C191" s="22" t="s">
        <v>11</v>
      </c>
      <c r="D191" s="21" t="s">
        <v>68</v>
      </c>
      <c r="E191" s="76" t="s">
        <v>525</v>
      </c>
      <c r="F191" s="24" t="s">
        <v>5</v>
      </c>
      <c r="G191" s="38">
        <v>1.9999999999999999E-6</v>
      </c>
      <c r="H191" s="12" t="s">
        <v>174</v>
      </c>
      <c r="I191" s="29" t="s">
        <v>55</v>
      </c>
      <c r="J191" s="93" t="s">
        <v>627</v>
      </c>
      <c r="K191" s="45" t="s">
        <v>128</v>
      </c>
      <c r="L191" s="38">
        <v>8.8000000000000004E-7</v>
      </c>
      <c r="M191" s="24" t="s">
        <v>175</v>
      </c>
      <c r="N191" s="48" t="s">
        <v>176</v>
      </c>
    </row>
    <row r="192" spans="1:15" ht="17">
      <c r="A192" s="60" t="s">
        <v>520</v>
      </c>
      <c r="B192" s="56" t="s">
        <v>10</v>
      </c>
      <c r="C192" s="22" t="s">
        <v>11</v>
      </c>
      <c r="D192" s="21" t="s">
        <v>68</v>
      </c>
      <c r="E192" s="76" t="s">
        <v>525</v>
      </c>
      <c r="F192" s="24" t="s">
        <v>5</v>
      </c>
      <c r="G192" s="38">
        <v>1.1000000000000001E-6</v>
      </c>
      <c r="H192" s="12" t="s">
        <v>174</v>
      </c>
      <c r="I192" s="29" t="s">
        <v>173</v>
      </c>
      <c r="J192" s="93" t="s">
        <v>627</v>
      </c>
      <c r="K192" s="45" t="s">
        <v>128</v>
      </c>
      <c r="L192" s="38">
        <v>8.8000000000000004E-7</v>
      </c>
      <c r="M192" s="24" t="s">
        <v>175</v>
      </c>
      <c r="N192" s="48" t="s">
        <v>176</v>
      </c>
    </row>
  </sheetData>
  <autoFilter ref="A1:N192" xr:uid="{4EB68D96-C880-684C-8911-8A1AA5E0CBA2}">
    <filterColumn colId="0">
      <filters>
        <filter val="FW Crustacean"/>
      </filters>
    </filterColumn>
    <sortState xmlns:xlrd2="http://schemas.microsoft.com/office/spreadsheetml/2017/richdata2" ref="A2:N192">
      <sortCondition ref="M1:M192"/>
    </sortState>
  </autoFilter>
  <phoneticPr fontId="6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9680E-D8DB-1848-BE08-E9BF5C633E1D}">
  <sheetPr filterMode="1"/>
  <dimension ref="A1:N131"/>
  <sheetViews>
    <sheetView zoomScale="75" workbookViewId="0">
      <pane ySplit="1" topLeftCell="A2" activePane="bottomLeft" state="frozen"/>
      <selection activeCell="C1" sqref="C1"/>
      <selection pane="bottomLeft" activeCell="A2" sqref="A2"/>
    </sheetView>
  </sheetViews>
  <sheetFormatPr baseColWidth="10" defaultColWidth="10.83203125" defaultRowHeight="16"/>
  <cols>
    <col min="1" max="1" width="11.33203125" style="7" customWidth="1"/>
    <col min="2" max="2" width="52" style="2" bestFit="1" customWidth="1"/>
    <col min="3" max="3" width="17.6640625" style="2" bestFit="1" customWidth="1"/>
    <col min="4" max="4" width="13.33203125" style="3" bestFit="1" customWidth="1"/>
    <col min="5" max="5" width="9.5" style="73" customWidth="1"/>
    <col min="6" max="6" width="9.83203125" style="11" bestFit="1" customWidth="1"/>
    <col min="7" max="7" width="12.1640625" style="9" bestFit="1" customWidth="1"/>
    <col min="8" max="8" width="9" style="9" bestFit="1" customWidth="1"/>
    <col min="9" max="9" width="20.83203125" style="18" bestFit="1" customWidth="1"/>
    <col min="10" max="10" width="20.83203125" style="93" customWidth="1"/>
    <col min="11" max="11" width="30.6640625" style="18" bestFit="1" customWidth="1"/>
    <col min="12" max="12" width="17" style="9" bestFit="1" customWidth="1"/>
    <col min="13" max="13" width="27.5" style="7" bestFit="1" customWidth="1"/>
    <col min="14" max="14" width="33.1640625" style="11" bestFit="1" customWidth="1"/>
    <col min="15" max="15" width="15.33203125" style="7" bestFit="1" customWidth="1"/>
    <col min="16" max="16384" width="10.83203125" style="7"/>
  </cols>
  <sheetData>
    <row r="1" spans="1:14" s="3" customFormat="1" ht="85">
      <c r="A1" s="1" t="s">
        <v>521</v>
      </c>
      <c r="B1" s="1" t="s">
        <v>0</v>
      </c>
      <c r="C1" s="1" t="s">
        <v>1</v>
      </c>
      <c r="D1" s="1" t="s">
        <v>73</v>
      </c>
      <c r="E1" s="87" t="s">
        <v>556</v>
      </c>
      <c r="F1" s="92" t="s">
        <v>557</v>
      </c>
      <c r="G1" s="1" t="s">
        <v>558</v>
      </c>
      <c r="H1" s="1" t="s">
        <v>2</v>
      </c>
      <c r="I1" s="1" t="s">
        <v>40</v>
      </c>
      <c r="J1" s="1" t="s">
        <v>625</v>
      </c>
      <c r="K1" s="1" t="s">
        <v>118</v>
      </c>
      <c r="L1" s="1" t="s">
        <v>559</v>
      </c>
      <c r="M1" s="4" t="s">
        <v>48</v>
      </c>
      <c r="N1" s="4" t="s">
        <v>17</v>
      </c>
    </row>
    <row r="2" spans="1:14" ht="17">
      <c r="A2" s="7" t="s">
        <v>309</v>
      </c>
      <c r="B2" s="14" t="s">
        <v>518</v>
      </c>
      <c r="C2" s="2" t="s">
        <v>79</v>
      </c>
      <c r="D2" s="3" t="s">
        <v>71</v>
      </c>
      <c r="E2" s="73" t="s">
        <v>524</v>
      </c>
      <c r="F2" s="48" t="s">
        <v>111</v>
      </c>
      <c r="G2" s="10">
        <v>3.6699999999999998E-5</v>
      </c>
      <c r="H2" s="9">
        <v>4.2</v>
      </c>
      <c r="I2" s="18" t="s">
        <v>55</v>
      </c>
      <c r="J2" s="93" t="s">
        <v>628</v>
      </c>
      <c r="K2" s="18" t="s">
        <v>117</v>
      </c>
      <c r="L2" s="10">
        <v>1.1000000000000001E-6</v>
      </c>
      <c r="M2" s="7" t="s">
        <v>402</v>
      </c>
      <c r="N2" s="11" t="s">
        <v>401</v>
      </c>
    </row>
    <row r="3" spans="1:14" ht="17">
      <c r="A3" s="7" t="s">
        <v>309</v>
      </c>
      <c r="B3" s="14" t="s">
        <v>518</v>
      </c>
      <c r="C3" s="2" t="s">
        <v>79</v>
      </c>
      <c r="D3" s="3" t="s">
        <v>71</v>
      </c>
      <c r="E3" s="73" t="s">
        <v>524</v>
      </c>
      <c r="F3" s="48" t="s">
        <v>111</v>
      </c>
      <c r="G3" s="10">
        <v>1.95E-5</v>
      </c>
      <c r="H3" s="9">
        <v>5.9</v>
      </c>
      <c r="I3" s="28" t="s">
        <v>55</v>
      </c>
      <c r="J3" s="93" t="s">
        <v>628</v>
      </c>
      <c r="K3" s="18" t="s">
        <v>439</v>
      </c>
      <c r="L3" s="10">
        <v>1.1000000000000001E-6</v>
      </c>
      <c r="M3" s="7" t="s">
        <v>402</v>
      </c>
      <c r="N3" s="11" t="s">
        <v>401</v>
      </c>
    </row>
    <row r="4" spans="1:14" ht="17">
      <c r="A4" s="7" t="s">
        <v>309</v>
      </c>
      <c r="B4" s="14" t="s">
        <v>518</v>
      </c>
      <c r="C4" s="2" t="s">
        <v>79</v>
      </c>
      <c r="D4" s="3" t="s">
        <v>71</v>
      </c>
      <c r="E4" s="73" t="s">
        <v>524</v>
      </c>
      <c r="F4" s="48" t="s">
        <v>111</v>
      </c>
      <c r="G4" s="10">
        <v>3.0000000000000001E-6</v>
      </c>
      <c r="H4" s="9">
        <v>13.4</v>
      </c>
      <c r="I4" s="28" t="s">
        <v>44</v>
      </c>
      <c r="J4" s="93" t="s">
        <v>628</v>
      </c>
      <c r="K4" s="18" t="s">
        <v>400</v>
      </c>
      <c r="L4" s="10">
        <v>1.1000000000000001E-6</v>
      </c>
      <c r="M4" s="7" t="s">
        <v>402</v>
      </c>
      <c r="N4" s="11" t="s">
        <v>401</v>
      </c>
    </row>
    <row r="5" spans="1:14" ht="17">
      <c r="A5" s="7" t="s">
        <v>309</v>
      </c>
      <c r="B5" s="14" t="s">
        <v>518</v>
      </c>
      <c r="C5" s="2" t="s">
        <v>79</v>
      </c>
      <c r="D5" s="3" t="s">
        <v>71</v>
      </c>
      <c r="E5" s="73" t="s">
        <v>524</v>
      </c>
      <c r="F5" s="48" t="s">
        <v>111</v>
      </c>
      <c r="G5" s="10">
        <v>5.2000000000000002E-6</v>
      </c>
      <c r="H5" s="9">
        <v>14.7</v>
      </c>
      <c r="I5" s="18" t="s">
        <v>44</v>
      </c>
      <c r="J5" s="93" t="s">
        <v>628</v>
      </c>
      <c r="K5" s="18" t="s">
        <v>117</v>
      </c>
      <c r="L5" s="10">
        <v>1.1000000000000001E-6</v>
      </c>
      <c r="M5" s="7" t="s">
        <v>402</v>
      </c>
      <c r="N5" s="11" t="s">
        <v>401</v>
      </c>
    </row>
    <row r="6" spans="1:14" ht="17" hidden="1">
      <c r="A6" s="7" t="s">
        <v>310</v>
      </c>
      <c r="B6" s="14" t="s">
        <v>395</v>
      </c>
      <c r="C6" s="2" t="s">
        <v>79</v>
      </c>
      <c r="D6" s="3" t="s">
        <v>71</v>
      </c>
      <c r="E6" s="73" t="s">
        <v>524</v>
      </c>
      <c r="F6" s="11" t="s">
        <v>3</v>
      </c>
      <c r="G6" s="10">
        <f>10*0.00010786</f>
        <v>1.0786000000000001E-3</v>
      </c>
      <c r="H6" s="9">
        <v>21.6</v>
      </c>
      <c r="I6" s="18" t="s">
        <v>397</v>
      </c>
      <c r="K6" s="18" t="s">
        <v>266</v>
      </c>
      <c r="L6" s="10">
        <f>1.2*0.00010786</f>
        <v>1.2943199999999999E-4</v>
      </c>
      <c r="M6" s="7" t="s">
        <v>398</v>
      </c>
      <c r="N6" s="11" t="s">
        <v>399</v>
      </c>
    </row>
    <row r="7" spans="1:14" ht="17" hidden="1">
      <c r="A7" s="7" t="s">
        <v>310</v>
      </c>
      <c r="B7" s="14" t="s">
        <v>289</v>
      </c>
      <c r="C7" s="2" t="s">
        <v>79</v>
      </c>
      <c r="D7" s="3" t="s">
        <v>71</v>
      </c>
      <c r="E7" s="73" t="s">
        <v>524</v>
      </c>
      <c r="F7" s="11" t="s">
        <v>3</v>
      </c>
      <c r="G7" s="10">
        <v>6.7100000000000005E-5</v>
      </c>
      <c r="H7" s="9">
        <v>15</v>
      </c>
      <c r="I7" s="18" t="s">
        <v>55</v>
      </c>
      <c r="K7" s="18" t="s">
        <v>290</v>
      </c>
      <c r="L7" s="10">
        <v>3.0300000000000001E-5</v>
      </c>
      <c r="M7" s="7" t="s">
        <v>292</v>
      </c>
      <c r="N7" s="11" t="s">
        <v>291</v>
      </c>
    </row>
    <row r="8" spans="1:14" ht="17" hidden="1">
      <c r="A8" s="7" t="s">
        <v>310</v>
      </c>
      <c r="B8" s="14" t="s">
        <v>289</v>
      </c>
      <c r="C8" s="2" t="s">
        <v>79</v>
      </c>
      <c r="D8" s="3" t="s">
        <v>71</v>
      </c>
      <c r="E8" s="73" t="s">
        <v>524</v>
      </c>
      <c r="F8" s="11" t="s">
        <v>3</v>
      </c>
      <c r="G8" s="10">
        <v>6.05E-5</v>
      </c>
      <c r="H8" s="9">
        <v>15</v>
      </c>
      <c r="I8" s="18" t="s">
        <v>44</v>
      </c>
      <c r="K8" s="18" t="s">
        <v>290</v>
      </c>
      <c r="L8" s="10">
        <v>3.0300000000000001E-5</v>
      </c>
      <c r="M8" s="7" t="s">
        <v>292</v>
      </c>
      <c r="N8" s="11" t="s">
        <v>291</v>
      </c>
    </row>
    <row r="9" spans="1:14" ht="17">
      <c r="A9" s="7" t="s">
        <v>309</v>
      </c>
      <c r="B9" s="14" t="s">
        <v>300</v>
      </c>
      <c r="C9" s="2" t="s">
        <v>79</v>
      </c>
      <c r="D9" s="3" t="s">
        <v>299</v>
      </c>
      <c r="E9" s="73" t="s">
        <v>524</v>
      </c>
      <c r="F9" s="11" t="s">
        <v>3</v>
      </c>
      <c r="G9" s="10">
        <v>7.5000000000000002E-6</v>
      </c>
      <c r="H9" s="34" t="s">
        <v>350</v>
      </c>
      <c r="I9" s="18" t="s">
        <v>44</v>
      </c>
      <c r="J9" s="16" t="s">
        <v>4</v>
      </c>
      <c r="K9" s="18" t="s">
        <v>130</v>
      </c>
      <c r="L9" s="47" t="s">
        <v>4</v>
      </c>
      <c r="M9" s="7" t="s">
        <v>351</v>
      </c>
      <c r="N9" s="11" t="s">
        <v>352</v>
      </c>
    </row>
    <row r="10" spans="1:14" ht="17" hidden="1">
      <c r="A10" s="7" t="s">
        <v>310</v>
      </c>
      <c r="B10" s="14" t="s">
        <v>109</v>
      </c>
      <c r="C10" s="2" t="s">
        <v>79</v>
      </c>
      <c r="D10" s="3" t="s">
        <v>71</v>
      </c>
      <c r="E10" s="73" t="s">
        <v>524</v>
      </c>
      <c r="F10" s="11" t="s">
        <v>111</v>
      </c>
      <c r="G10" s="10">
        <v>8.9999999999999998E-4</v>
      </c>
      <c r="H10" s="26" t="s">
        <v>113</v>
      </c>
      <c r="I10" s="16" t="s">
        <v>4</v>
      </c>
      <c r="J10" s="16"/>
      <c r="K10" s="28" t="s">
        <v>438</v>
      </c>
      <c r="L10" s="15" t="s">
        <v>4</v>
      </c>
      <c r="M10" s="7" t="s">
        <v>108</v>
      </c>
      <c r="N10" s="11" t="s">
        <v>114</v>
      </c>
    </row>
    <row r="11" spans="1:14" ht="17" hidden="1">
      <c r="A11" s="7" t="s">
        <v>310</v>
      </c>
      <c r="B11" s="14" t="s">
        <v>110</v>
      </c>
      <c r="C11" s="2" t="s">
        <v>79</v>
      </c>
      <c r="D11" s="3" t="s">
        <v>71</v>
      </c>
      <c r="E11" s="73" t="s">
        <v>524</v>
      </c>
      <c r="F11" s="11" t="s">
        <v>111</v>
      </c>
      <c r="G11" s="10">
        <v>3.0999999999999999E-3</v>
      </c>
      <c r="H11" s="26" t="s">
        <v>113</v>
      </c>
      <c r="I11" s="16" t="s">
        <v>4</v>
      </c>
      <c r="J11" s="16"/>
      <c r="K11" s="28" t="s">
        <v>438</v>
      </c>
      <c r="L11" s="15" t="s">
        <v>4</v>
      </c>
      <c r="M11" s="7" t="s">
        <v>108</v>
      </c>
      <c r="N11" s="11" t="s">
        <v>114</v>
      </c>
    </row>
    <row r="12" spans="1:14" ht="17">
      <c r="A12" s="7" t="s">
        <v>309</v>
      </c>
      <c r="B12" s="14" t="s">
        <v>242</v>
      </c>
      <c r="C12" s="2" t="s">
        <v>79</v>
      </c>
      <c r="D12" s="3" t="s">
        <v>71</v>
      </c>
      <c r="E12" s="73" t="s">
        <v>524</v>
      </c>
      <c r="F12" s="11" t="s">
        <v>3</v>
      </c>
      <c r="G12" s="10">
        <v>2.2000000000000001E-3</v>
      </c>
      <c r="H12" s="9">
        <v>20</v>
      </c>
      <c r="I12" s="16" t="s">
        <v>4</v>
      </c>
      <c r="J12" s="28" t="s">
        <v>643</v>
      </c>
      <c r="K12" s="18" t="s">
        <v>244</v>
      </c>
      <c r="L12" s="10">
        <v>4.1999999999999998E-5</v>
      </c>
      <c r="M12" s="7" t="s">
        <v>240</v>
      </c>
      <c r="N12" s="11" t="s">
        <v>241</v>
      </c>
    </row>
    <row r="13" spans="1:14" ht="17">
      <c r="A13" s="7" t="s">
        <v>309</v>
      </c>
      <c r="B13" s="14" t="s">
        <v>242</v>
      </c>
      <c r="C13" s="2" t="s">
        <v>79</v>
      </c>
      <c r="D13" s="3" t="s">
        <v>71</v>
      </c>
      <c r="E13" s="73" t="s">
        <v>524</v>
      </c>
      <c r="F13" s="11" t="s">
        <v>3</v>
      </c>
      <c r="G13" s="10">
        <v>3.4E-5</v>
      </c>
      <c r="H13" s="9">
        <v>23</v>
      </c>
      <c r="I13" s="16" t="s">
        <v>4</v>
      </c>
      <c r="J13" s="28" t="s">
        <v>643</v>
      </c>
      <c r="K13" s="18" t="s">
        <v>244</v>
      </c>
      <c r="L13" s="10">
        <v>4.1999999999999998E-5</v>
      </c>
      <c r="M13" s="7" t="s">
        <v>240</v>
      </c>
      <c r="N13" s="11" t="s">
        <v>241</v>
      </c>
    </row>
    <row r="14" spans="1:14" ht="17">
      <c r="A14" s="7" t="s">
        <v>309</v>
      </c>
      <c r="B14" s="14" t="s">
        <v>242</v>
      </c>
      <c r="C14" s="2" t="s">
        <v>79</v>
      </c>
      <c r="D14" s="3" t="s">
        <v>71</v>
      </c>
      <c r="E14" s="73" t="s">
        <v>524</v>
      </c>
      <c r="F14" s="11" t="s">
        <v>3</v>
      </c>
      <c r="G14" s="10">
        <v>3.3E-4</v>
      </c>
      <c r="H14" s="9">
        <v>27</v>
      </c>
      <c r="I14" s="16" t="s">
        <v>4</v>
      </c>
      <c r="J14" s="28" t="s">
        <v>643</v>
      </c>
      <c r="K14" s="18" t="s">
        <v>244</v>
      </c>
      <c r="L14" s="10">
        <v>4.1999999999999998E-5</v>
      </c>
      <c r="M14" s="7" t="s">
        <v>240</v>
      </c>
      <c r="N14" s="11" t="s">
        <v>241</v>
      </c>
    </row>
    <row r="15" spans="1:14" ht="17">
      <c r="A15" s="7" t="s">
        <v>309</v>
      </c>
      <c r="B15" s="14" t="s">
        <v>242</v>
      </c>
      <c r="C15" s="2" t="s">
        <v>79</v>
      </c>
      <c r="D15" s="3" t="s">
        <v>71</v>
      </c>
      <c r="E15" s="73" t="s">
        <v>524</v>
      </c>
      <c r="F15" s="11" t="s">
        <v>3</v>
      </c>
      <c r="G15" s="10">
        <v>3.7000000000000002E-3</v>
      </c>
      <c r="H15" s="9">
        <v>200</v>
      </c>
      <c r="I15" s="16" t="s">
        <v>4</v>
      </c>
      <c r="J15" s="28" t="s">
        <v>643</v>
      </c>
      <c r="K15" s="18" t="s">
        <v>244</v>
      </c>
      <c r="L15" s="10">
        <v>4.1999999999999998E-5</v>
      </c>
      <c r="M15" s="7" t="s">
        <v>240</v>
      </c>
      <c r="N15" s="11" t="s">
        <v>241</v>
      </c>
    </row>
    <row r="16" spans="1:14" ht="17" hidden="1">
      <c r="A16" s="7" t="s">
        <v>310</v>
      </c>
      <c r="B16" s="14" t="s">
        <v>353</v>
      </c>
      <c r="C16" s="2" t="s">
        <v>11</v>
      </c>
      <c r="D16" s="3" t="s">
        <v>69</v>
      </c>
      <c r="E16" s="73" t="s">
        <v>524</v>
      </c>
      <c r="F16" s="11" t="s">
        <v>5</v>
      </c>
      <c r="G16" s="10">
        <v>7.4999999999999997E-3</v>
      </c>
      <c r="H16" s="9">
        <v>20</v>
      </c>
      <c r="I16" s="18" t="s">
        <v>41</v>
      </c>
      <c r="K16" s="29" t="s">
        <v>354</v>
      </c>
      <c r="L16" s="10">
        <v>5.0000000000000001E-3</v>
      </c>
      <c r="M16" s="7" t="s">
        <v>355</v>
      </c>
      <c r="N16" s="11" t="s">
        <v>356</v>
      </c>
    </row>
    <row r="17" spans="1:14" ht="17" hidden="1">
      <c r="A17" s="7" t="s">
        <v>310</v>
      </c>
      <c r="B17" s="14" t="s">
        <v>353</v>
      </c>
      <c r="C17" s="2" t="s">
        <v>11</v>
      </c>
      <c r="D17" s="3" t="s">
        <v>69</v>
      </c>
      <c r="E17" s="73" t="s">
        <v>524</v>
      </c>
      <c r="F17" s="11" t="s">
        <v>5</v>
      </c>
      <c r="G17" s="10">
        <v>0.12</v>
      </c>
      <c r="H17" s="9">
        <v>20</v>
      </c>
      <c r="I17" s="18" t="s">
        <v>161</v>
      </c>
      <c r="K17" s="18" t="s">
        <v>354</v>
      </c>
      <c r="L17" s="10">
        <v>5.0000000000000001E-3</v>
      </c>
      <c r="M17" s="7" t="s">
        <v>355</v>
      </c>
      <c r="N17" s="11" t="s">
        <v>356</v>
      </c>
    </row>
    <row r="18" spans="1:14" ht="17" hidden="1">
      <c r="A18" s="7" t="s">
        <v>309</v>
      </c>
      <c r="B18" s="14" t="s">
        <v>339</v>
      </c>
      <c r="C18" s="2" t="s">
        <v>79</v>
      </c>
      <c r="D18" s="3" t="s">
        <v>68</v>
      </c>
      <c r="E18" s="74" t="s">
        <v>525</v>
      </c>
      <c r="F18" s="11" t="s">
        <v>3</v>
      </c>
      <c r="G18" s="10">
        <v>5.0000000000000001E-4</v>
      </c>
      <c r="H18" s="9">
        <v>20</v>
      </c>
      <c r="I18" s="18" t="s">
        <v>44</v>
      </c>
      <c r="J18" s="16" t="s">
        <v>4</v>
      </c>
      <c r="K18" s="18" t="s">
        <v>125</v>
      </c>
      <c r="L18" s="10">
        <v>4.1999999999999996E-6</v>
      </c>
      <c r="M18" s="7" t="s">
        <v>343</v>
      </c>
      <c r="N18" s="11" t="s">
        <v>342</v>
      </c>
    </row>
    <row r="19" spans="1:14" ht="17">
      <c r="A19" s="7" t="s">
        <v>309</v>
      </c>
      <c r="B19" s="14" t="s">
        <v>339</v>
      </c>
      <c r="C19" s="2" t="s">
        <v>79</v>
      </c>
      <c r="D19" s="3" t="s">
        <v>340</v>
      </c>
      <c r="E19" s="73" t="s">
        <v>524</v>
      </c>
      <c r="F19" s="11" t="s">
        <v>3</v>
      </c>
      <c r="G19" s="10">
        <v>1E-3</v>
      </c>
      <c r="H19" s="9">
        <v>20</v>
      </c>
      <c r="I19" s="18" t="s">
        <v>44</v>
      </c>
      <c r="J19" s="16" t="s">
        <v>4</v>
      </c>
      <c r="K19" s="18" t="s">
        <v>125</v>
      </c>
      <c r="L19" s="10">
        <v>3.3599999999999997E-5</v>
      </c>
      <c r="M19" s="7" t="s">
        <v>343</v>
      </c>
      <c r="N19" s="11" t="s">
        <v>342</v>
      </c>
    </row>
    <row r="20" spans="1:14" ht="17">
      <c r="A20" s="7" t="s">
        <v>309</v>
      </c>
      <c r="B20" s="14" t="s">
        <v>339</v>
      </c>
      <c r="C20" s="2" t="s">
        <v>79</v>
      </c>
      <c r="D20" s="3" t="s">
        <v>341</v>
      </c>
      <c r="E20" s="73" t="s">
        <v>524</v>
      </c>
      <c r="F20" s="11" t="s">
        <v>3</v>
      </c>
      <c r="G20" s="10">
        <v>1E-3</v>
      </c>
      <c r="H20" s="9">
        <v>20</v>
      </c>
      <c r="I20" s="18" t="s">
        <v>44</v>
      </c>
      <c r="J20" s="16" t="s">
        <v>4</v>
      </c>
      <c r="K20" s="18" t="s">
        <v>125</v>
      </c>
      <c r="L20" s="10">
        <v>3.9399999999999998E-4</v>
      </c>
      <c r="M20" s="7" t="s">
        <v>343</v>
      </c>
      <c r="N20" s="11" t="s">
        <v>342</v>
      </c>
    </row>
    <row r="21" spans="1:14" ht="17">
      <c r="A21" s="7" t="s">
        <v>309</v>
      </c>
      <c r="B21" s="14" t="s">
        <v>518</v>
      </c>
      <c r="C21" s="2" t="s">
        <v>79</v>
      </c>
      <c r="D21" s="21" t="s">
        <v>69</v>
      </c>
      <c r="E21" s="73" t="s">
        <v>524</v>
      </c>
      <c r="F21" s="98" t="s">
        <v>38</v>
      </c>
      <c r="G21" s="10">
        <v>1.9000000000000001E-4</v>
      </c>
      <c r="H21" s="9">
        <v>26.6</v>
      </c>
      <c r="I21" s="18" t="s">
        <v>46</v>
      </c>
      <c r="J21" s="28" t="s">
        <v>649</v>
      </c>
      <c r="K21" s="18" t="s">
        <v>129</v>
      </c>
      <c r="L21" s="15" t="s">
        <v>4</v>
      </c>
      <c r="M21" s="7" t="s">
        <v>29</v>
      </c>
      <c r="N21" s="11" t="s">
        <v>19</v>
      </c>
    </row>
    <row r="22" spans="1:14" ht="17">
      <c r="A22" s="7" t="s">
        <v>309</v>
      </c>
      <c r="B22" s="14" t="s">
        <v>300</v>
      </c>
      <c r="C22" s="2" t="s">
        <v>79</v>
      </c>
      <c r="D22" s="3" t="s">
        <v>71</v>
      </c>
      <c r="E22" s="73" t="s">
        <v>524</v>
      </c>
      <c r="F22" s="11" t="s">
        <v>3</v>
      </c>
      <c r="G22" s="10">
        <v>6.5600000000000001E-4</v>
      </c>
      <c r="H22" s="9">
        <v>6.24</v>
      </c>
      <c r="I22" s="18" t="s">
        <v>336</v>
      </c>
      <c r="J22" s="16" t="s">
        <v>4</v>
      </c>
      <c r="K22" s="18" t="s">
        <v>243</v>
      </c>
      <c r="L22" s="47" t="s">
        <v>4</v>
      </c>
      <c r="M22" s="7" t="s">
        <v>335</v>
      </c>
      <c r="N22" s="11" t="s">
        <v>334</v>
      </c>
    </row>
    <row r="23" spans="1:14" ht="17" hidden="1">
      <c r="A23" s="7" t="s">
        <v>310</v>
      </c>
      <c r="B23" s="14" t="s">
        <v>110</v>
      </c>
      <c r="C23" s="2" t="s">
        <v>79</v>
      </c>
      <c r="D23" s="3" t="s">
        <v>144</v>
      </c>
      <c r="E23" s="74" t="s">
        <v>525</v>
      </c>
      <c r="F23" s="11" t="s">
        <v>3</v>
      </c>
      <c r="G23" s="10">
        <v>2.5770000000000001E-2</v>
      </c>
      <c r="H23" s="9">
        <v>10</v>
      </c>
      <c r="I23" s="18" t="s">
        <v>345</v>
      </c>
      <c r="K23" s="18" t="s">
        <v>344</v>
      </c>
      <c r="L23" s="10">
        <v>1.56E-4</v>
      </c>
      <c r="M23" s="7" t="s">
        <v>335</v>
      </c>
      <c r="N23" s="11" t="s">
        <v>346</v>
      </c>
    </row>
    <row r="24" spans="1:14" ht="17">
      <c r="A24" s="7" t="s">
        <v>309</v>
      </c>
      <c r="B24" s="14" t="s">
        <v>518</v>
      </c>
      <c r="C24" s="2" t="s">
        <v>79</v>
      </c>
      <c r="D24" s="3" t="s">
        <v>71</v>
      </c>
      <c r="E24" s="73" t="s">
        <v>524</v>
      </c>
      <c r="F24" s="11" t="s">
        <v>3</v>
      </c>
      <c r="G24" s="10">
        <v>4.8000000000000001E-5</v>
      </c>
      <c r="H24">
        <v>15</v>
      </c>
      <c r="I24" s="18" t="s">
        <v>41</v>
      </c>
      <c r="J24" s="93" t="s">
        <v>641</v>
      </c>
      <c r="K24" s="18" t="s">
        <v>243</v>
      </c>
      <c r="L24" s="15" t="s">
        <v>4</v>
      </c>
      <c r="M24" s="7" t="s">
        <v>403</v>
      </c>
      <c r="N24" s="11" t="s">
        <v>404</v>
      </c>
    </row>
    <row r="25" spans="1:14" ht="17">
      <c r="A25" s="7" t="s">
        <v>309</v>
      </c>
      <c r="B25" s="14" t="s">
        <v>518</v>
      </c>
      <c r="C25" s="2" t="s">
        <v>79</v>
      </c>
      <c r="D25" s="3" t="s">
        <v>71</v>
      </c>
      <c r="E25" s="73" t="s">
        <v>524</v>
      </c>
      <c r="F25" s="11" t="s">
        <v>3</v>
      </c>
      <c r="G25" s="10">
        <v>2.1699999999999999E-5</v>
      </c>
      <c r="H25">
        <v>44</v>
      </c>
      <c r="I25" s="18" t="s">
        <v>41</v>
      </c>
      <c r="J25" s="93" t="s">
        <v>641</v>
      </c>
      <c r="K25" s="18" t="s">
        <v>243</v>
      </c>
      <c r="L25" s="15" t="s">
        <v>4</v>
      </c>
      <c r="M25" s="7" t="s">
        <v>403</v>
      </c>
      <c r="N25" s="11" t="s">
        <v>404</v>
      </c>
    </row>
    <row r="26" spans="1:14" ht="17">
      <c r="A26" s="7" t="s">
        <v>309</v>
      </c>
      <c r="B26" s="14" t="s">
        <v>518</v>
      </c>
      <c r="C26" s="2" t="s">
        <v>79</v>
      </c>
      <c r="D26" s="3" t="s">
        <v>71</v>
      </c>
      <c r="E26" s="73" t="s">
        <v>524</v>
      </c>
      <c r="F26" s="11" t="s">
        <v>3</v>
      </c>
      <c r="G26" s="10">
        <v>2.3700000000000001E-3</v>
      </c>
      <c r="H26">
        <v>241</v>
      </c>
      <c r="I26" s="18" t="s">
        <v>41</v>
      </c>
      <c r="J26" s="93" t="s">
        <v>641</v>
      </c>
      <c r="K26" s="18" t="s">
        <v>243</v>
      </c>
      <c r="L26" s="15" t="s">
        <v>4</v>
      </c>
      <c r="M26" s="7" t="s">
        <v>403</v>
      </c>
      <c r="N26" s="11" t="s">
        <v>404</v>
      </c>
    </row>
    <row r="27" spans="1:14" ht="17">
      <c r="A27" s="7" t="s">
        <v>309</v>
      </c>
      <c r="B27" s="14" t="s">
        <v>518</v>
      </c>
      <c r="C27" s="2" t="s">
        <v>79</v>
      </c>
      <c r="D27" s="3" t="s">
        <v>71</v>
      </c>
      <c r="E27" s="73" t="s">
        <v>524</v>
      </c>
      <c r="F27" s="11" t="s">
        <v>3</v>
      </c>
      <c r="G27" s="10">
        <v>1.8000000000000001E-4</v>
      </c>
      <c r="H27" s="9">
        <v>10</v>
      </c>
      <c r="I27" s="18" t="s">
        <v>44</v>
      </c>
      <c r="J27" s="93" t="s">
        <v>641</v>
      </c>
      <c r="K27" s="18" t="s">
        <v>130</v>
      </c>
      <c r="L27" s="10">
        <v>6.9999999999999999E-6</v>
      </c>
      <c r="M27" s="7" t="s">
        <v>177</v>
      </c>
      <c r="N27" s="11" t="s">
        <v>178</v>
      </c>
    </row>
    <row r="28" spans="1:14" ht="17">
      <c r="A28" s="7" t="s">
        <v>309</v>
      </c>
      <c r="B28" s="14" t="s">
        <v>518</v>
      </c>
      <c r="C28" s="2" t="s">
        <v>79</v>
      </c>
      <c r="D28" s="3" t="s">
        <v>71</v>
      </c>
      <c r="E28" s="73" t="s">
        <v>524</v>
      </c>
      <c r="F28" s="11" t="s">
        <v>3</v>
      </c>
      <c r="G28" s="10">
        <v>5.1999999999999995E-4</v>
      </c>
      <c r="H28" s="9">
        <v>20</v>
      </c>
      <c r="I28" s="18" t="s">
        <v>44</v>
      </c>
      <c r="J28" s="93" t="s">
        <v>641</v>
      </c>
      <c r="K28" s="18" t="s">
        <v>130</v>
      </c>
      <c r="L28" s="10">
        <v>6.9999999999999999E-6</v>
      </c>
      <c r="M28" s="7" t="s">
        <v>177</v>
      </c>
      <c r="N28" s="11" t="s">
        <v>178</v>
      </c>
    </row>
    <row r="29" spans="1:14" ht="17">
      <c r="A29" s="7" t="s">
        <v>309</v>
      </c>
      <c r="B29" s="14" t="s">
        <v>518</v>
      </c>
      <c r="C29" s="2" t="s">
        <v>79</v>
      </c>
      <c r="D29" s="3" t="s">
        <v>71</v>
      </c>
      <c r="E29" s="73" t="s">
        <v>524</v>
      </c>
      <c r="F29" s="11" t="s">
        <v>3</v>
      </c>
      <c r="G29" s="10">
        <v>8.1999999999999998E-4</v>
      </c>
      <c r="H29" s="9">
        <v>40</v>
      </c>
      <c r="I29" s="18" t="s">
        <v>44</v>
      </c>
      <c r="J29" s="93" t="s">
        <v>641</v>
      </c>
      <c r="K29" s="18" t="s">
        <v>130</v>
      </c>
      <c r="L29" s="10">
        <v>6.9999999999999999E-6</v>
      </c>
      <c r="M29" s="7" t="s">
        <v>177</v>
      </c>
      <c r="N29" s="11" t="s">
        <v>178</v>
      </c>
    </row>
    <row r="30" spans="1:14" ht="17">
      <c r="A30" s="7" t="s">
        <v>309</v>
      </c>
      <c r="B30" s="14" t="s">
        <v>518</v>
      </c>
      <c r="C30" s="2" t="s">
        <v>79</v>
      </c>
      <c r="D30" s="3" t="s">
        <v>71</v>
      </c>
      <c r="E30" s="73" t="s">
        <v>524</v>
      </c>
      <c r="F30" s="11" t="s">
        <v>3</v>
      </c>
      <c r="G30" s="10">
        <v>9.3999999999999997E-4</v>
      </c>
      <c r="H30" s="9">
        <v>60</v>
      </c>
      <c r="I30" s="18" t="s">
        <v>44</v>
      </c>
      <c r="J30" s="93" t="s">
        <v>641</v>
      </c>
      <c r="K30" s="18" t="s">
        <v>130</v>
      </c>
      <c r="L30" s="10">
        <v>6.9999999999999999E-6</v>
      </c>
      <c r="M30" s="7" t="s">
        <v>177</v>
      </c>
      <c r="N30" s="11" t="s">
        <v>178</v>
      </c>
    </row>
    <row r="31" spans="1:14" ht="17">
      <c r="A31" s="7" t="s">
        <v>309</v>
      </c>
      <c r="B31" s="14" t="s">
        <v>518</v>
      </c>
      <c r="C31" s="2" t="s">
        <v>79</v>
      </c>
      <c r="D31" s="3" t="s">
        <v>71</v>
      </c>
      <c r="E31" s="73" t="s">
        <v>524</v>
      </c>
      <c r="F31" s="11" t="s">
        <v>3</v>
      </c>
      <c r="G31" s="10">
        <v>1.14E-3</v>
      </c>
      <c r="H31" s="9">
        <v>80</v>
      </c>
      <c r="I31" s="18" t="s">
        <v>44</v>
      </c>
      <c r="J31" s="93" t="s">
        <v>641</v>
      </c>
      <c r="K31" s="18" t="s">
        <v>130</v>
      </c>
      <c r="L31" s="10">
        <v>6.9999999999999999E-6</v>
      </c>
      <c r="M31" s="7" t="s">
        <v>177</v>
      </c>
      <c r="N31" s="11" t="s">
        <v>178</v>
      </c>
    </row>
    <row r="32" spans="1:14" ht="17">
      <c r="A32" s="7" t="s">
        <v>309</v>
      </c>
      <c r="B32" s="14" t="s">
        <v>518</v>
      </c>
      <c r="C32" s="2" t="s">
        <v>79</v>
      </c>
      <c r="D32" s="3" t="s">
        <v>71</v>
      </c>
      <c r="E32" s="73" t="s">
        <v>524</v>
      </c>
      <c r="F32" s="11" t="s">
        <v>3</v>
      </c>
      <c r="G32" s="10">
        <v>8.6000000000000007E-6</v>
      </c>
      <c r="H32" s="9">
        <v>20.399999999999999</v>
      </c>
      <c r="I32" s="18" t="s">
        <v>55</v>
      </c>
      <c r="J32" s="93" t="s">
        <v>641</v>
      </c>
      <c r="K32" s="18" t="s">
        <v>128</v>
      </c>
      <c r="L32" s="10">
        <v>7.0999999999999998E-6</v>
      </c>
      <c r="M32" s="7" t="s">
        <v>199</v>
      </c>
      <c r="N32" s="11" t="s">
        <v>200</v>
      </c>
    </row>
    <row r="33" spans="1:14" ht="17" hidden="1">
      <c r="A33" s="7" t="s">
        <v>310</v>
      </c>
      <c r="B33" s="14" t="s">
        <v>306</v>
      </c>
      <c r="C33" s="2" t="s">
        <v>79</v>
      </c>
      <c r="D33" s="3" t="s">
        <v>71</v>
      </c>
      <c r="E33" s="73" t="s">
        <v>524</v>
      </c>
      <c r="F33" s="11" t="s">
        <v>111</v>
      </c>
      <c r="G33" s="10">
        <v>1.5399999999999999E-3</v>
      </c>
      <c r="H33" s="9">
        <v>12.65</v>
      </c>
      <c r="I33" s="18" t="s">
        <v>44</v>
      </c>
      <c r="K33" s="33" t="s">
        <v>243</v>
      </c>
      <c r="L33" s="10">
        <v>9.4899999999999997E-4</v>
      </c>
      <c r="M33" s="7" t="s">
        <v>307</v>
      </c>
      <c r="N33" s="11" t="s">
        <v>308</v>
      </c>
    </row>
    <row r="34" spans="1:14" ht="17" hidden="1">
      <c r="A34" s="7" t="s">
        <v>309</v>
      </c>
      <c r="B34" s="13" t="s">
        <v>518</v>
      </c>
      <c r="C34" s="2" t="s">
        <v>79</v>
      </c>
      <c r="D34" s="3" t="s">
        <v>70</v>
      </c>
      <c r="E34" s="74" t="s">
        <v>525</v>
      </c>
      <c r="F34" s="11" t="s">
        <v>3</v>
      </c>
      <c r="G34" s="10">
        <v>5.7699999999999998E-6</v>
      </c>
      <c r="H34" s="9">
        <v>11</v>
      </c>
      <c r="I34" s="16" t="s">
        <v>4</v>
      </c>
      <c r="J34" s="93" t="s">
        <v>641</v>
      </c>
      <c r="K34" s="18" t="s">
        <v>243</v>
      </c>
      <c r="L34" s="10">
        <v>4.1899999999999997E-6</v>
      </c>
      <c r="M34" s="7" t="s">
        <v>288</v>
      </c>
      <c r="N34" s="46" t="s">
        <v>287</v>
      </c>
    </row>
    <row r="35" spans="1:14" ht="17" hidden="1">
      <c r="A35" s="7" t="s">
        <v>309</v>
      </c>
      <c r="B35" s="13" t="s">
        <v>518</v>
      </c>
      <c r="C35" s="2" t="s">
        <v>79</v>
      </c>
      <c r="D35" s="3" t="s">
        <v>68</v>
      </c>
      <c r="E35" s="74" t="s">
        <v>525</v>
      </c>
      <c r="F35" s="11" t="s">
        <v>3</v>
      </c>
      <c r="G35" s="10">
        <v>9.6700000000000006E-6</v>
      </c>
      <c r="H35" s="9">
        <v>11</v>
      </c>
      <c r="I35" s="16" t="s">
        <v>4</v>
      </c>
      <c r="J35" s="93" t="s">
        <v>641</v>
      </c>
      <c r="K35" s="18" t="s">
        <v>243</v>
      </c>
      <c r="L35" s="10">
        <v>3.36E-6</v>
      </c>
      <c r="M35" s="7" t="s">
        <v>288</v>
      </c>
      <c r="N35" s="46" t="s">
        <v>287</v>
      </c>
    </row>
    <row r="36" spans="1:14" ht="17">
      <c r="A36" s="7" t="s">
        <v>309</v>
      </c>
      <c r="B36" s="13" t="s">
        <v>518</v>
      </c>
      <c r="C36" s="2" t="s">
        <v>79</v>
      </c>
      <c r="D36" s="3" t="s">
        <v>71</v>
      </c>
      <c r="E36" s="73" t="s">
        <v>524</v>
      </c>
      <c r="F36" s="11" t="s">
        <v>3</v>
      </c>
      <c r="G36" s="10">
        <v>9.7399999999999999E-6</v>
      </c>
      <c r="H36" s="9">
        <v>11</v>
      </c>
      <c r="I36" s="16" t="s">
        <v>4</v>
      </c>
      <c r="J36" s="93" t="s">
        <v>641</v>
      </c>
      <c r="K36" s="18" t="s">
        <v>243</v>
      </c>
      <c r="L36" s="10">
        <v>7.0899999999999999E-6</v>
      </c>
      <c r="M36" s="7" t="s">
        <v>288</v>
      </c>
      <c r="N36" s="46" t="s">
        <v>287</v>
      </c>
    </row>
    <row r="37" spans="1:14" ht="17" hidden="1">
      <c r="A37" s="7" t="s">
        <v>309</v>
      </c>
      <c r="B37" s="13" t="s">
        <v>518</v>
      </c>
      <c r="C37" s="2" t="s">
        <v>79</v>
      </c>
      <c r="D37" s="3" t="s">
        <v>70</v>
      </c>
      <c r="E37" s="74" t="s">
        <v>525</v>
      </c>
      <c r="F37" s="11" t="s">
        <v>3</v>
      </c>
      <c r="G37" s="10">
        <v>1.2830000000000001E-5</v>
      </c>
      <c r="H37" s="9">
        <v>16</v>
      </c>
      <c r="I37" s="16" t="s">
        <v>4</v>
      </c>
      <c r="J37" s="93" t="s">
        <v>641</v>
      </c>
      <c r="K37" s="18" t="s">
        <v>243</v>
      </c>
      <c r="L37" s="10">
        <v>4.1899999999999997E-6</v>
      </c>
      <c r="M37" s="7" t="s">
        <v>288</v>
      </c>
      <c r="N37" s="46" t="s">
        <v>287</v>
      </c>
    </row>
    <row r="38" spans="1:14" ht="17" hidden="1">
      <c r="A38" s="7" t="s">
        <v>309</v>
      </c>
      <c r="B38" s="13" t="s">
        <v>518</v>
      </c>
      <c r="C38" s="2" t="s">
        <v>79</v>
      </c>
      <c r="D38" s="3" t="s">
        <v>68</v>
      </c>
      <c r="E38" s="74" t="s">
        <v>525</v>
      </c>
      <c r="F38" s="11" t="s">
        <v>3</v>
      </c>
      <c r="G38" s="10">
        <v>2.951E-5</v>
      </c>
      <c r="H38" s="9">
        <v>16</v>
      </c>
      <c r="I38" s="16" t="s">
        <v>4</v>
      </c>
      <c r="J38" s="93" t="s">
        <v>641</v>
      </c>
      <c r="K38" s="18" t="s">
        <v>243</v>
      </c>
      <c r="L38" s="10">
        <v>3.36E-6</v>
      </c>
      <c r="M38" s="7" t="s">
        <v>288</v>
      </c>
      <c r="N38" s="46" t="s">
        <v>287</v>
      </c>
    </row>
    <row r="39" spans="1:14" ht="17">
      <c r="A39" s="7" t="s">
        <v>309</v>
      </c>
      <c r="B39" s="13" t="s">
        <v>518</v>
      </c>
      <c r="C39" s="2" t="s">
        <v>79</v>
      </c>
      <c r="D39" s="3" t="s">
        <v>71</v>
      </c>
      <c r="E39" s="73" t="s">
        <v>524</v>
      </c>
      <c r="F39" s="11" t="s">
        <v>3</v>
      </c>
      <c r="G39" s="10">
        <v>2.4179999999999999E-5</v>
      </c>
      <c r="H39" s="9">
        <v>16</v>
      </c>
      <c r="I39" s="16" t="s">
        <v>4</v>
      </c>
      <c r="J39" s="93" t="s">
        <v>641</v>
      </c>
      <c r="K39" s="18" t="s">
        <v>243</v>
      </c>
      <c r="L39" s="10">
        <v>7.0899999999999999E-6</v>
      </c>
      <c r="M39" s="7" t="s">
        <v>288</v>
      </c>
      <c r="N39" s="46" t="s">
        <v>287</v>
      </c>
    </row>
    <row r="40" spans="1:14" ht="17">
      <c r="A40" s="7" t="s">
        <v>309</v>
      </c>
      <c r="B40" s="13" t="s">
        <v>518</v>
      </c>
      <c r="C40" s="2" t="s">
        <v>79</v>
      </c>
      <c r="D40" s="3" t="s">
        <v>71</v>
      </c>
      <c r="E40" s="73" t="s">
        <v>524</v>
      </c>
      <c r="F40" s="11" t="s">
        <v>3</v>
      </c>
      <c r="G40" s="10">
        <v>6.1700000000000004E-4</v>
      </c>
      <c r="H40" s="9">
        <v>20</v>
      </c>
      <c r="I40" s="18" t="s">
        <v>41</v>
      </c>
      <c r="J40" s="93" t="s">
        <v>641</v>
      </c>
      <c r="K40" s="18" t="s">
        <v>128</v>
      </c>
      <c r="L40" s="10">
        <v>1.6099999999999998E-5</v>
      </c>
      <c r="M40" s="7" t="s">
        <v>140</v>
      </c>
      <c r="N40" s="11" t="s">
        <v>141</v>
      </c>
    </row>
    <row r="41" spans="1:14" ht="17" hidden="1">
      <c r="A41" s="7" t="s">
        <v>309</v>
      </c>
      <c r="B41" s="14" t="s">
        <v>139</v>
      </c>
      <c r="C41" s="2" t="s">
        <v>79</v>
      </c>
      <c r="D41" s="3" t="s">
        <v>70</v>
      </c>
      <c r="E41" s="74" t="s">
        <v>525</v>
      </c>
      <c r="F41" s="11" t="s">
        <v>3</v>
      </c>
      <c r="G41" s="10">
        <v>1.3990000000000001E-3</v>
      </c>
      <c r="H41" s="9">
        <v>20</v>
      </c>
      <c r="I41" s="18" t="s">
        <v>41</v>
      </c>
      <c r="J41" s="16" t="s">
        <v>4</v>
      </c>
      <c r="K41" s="18" t="s">
        <v>128</v>
      </c>
      <c r="L41" s="10">
        <v>8.3999999999999992E-6</v>
      </c>
      <c r="M41" s="7" t="s">
        <v>140</v>
      </c>
      <c r="N41" s="11" t="s">
        <v>141</v>
      </c>
    </row>
    <row r="42" spans="1:14" ht="17">
      <c r="A42" s="7" t="s">
        <v>309</v>
      </c>
      <c r="B42" s="13" t="s">
        <v>518</v>
      </c>
      <c r="C42" s="2" t="s">
        <v>79</v>
      </c>
      <c r="D42" s="3" t="s">
        <v>71</v>
      </c>
      <c r="E42" s="73" t="s">
        <v>524</v>
      </c>
      <c r="F42" s="48" t="s">
        <v>3</v>
      </c>
      <c r="G42" s="10">
        <v>1.6299999999999999E-3</v>
      </c>
      <c r="H42" s="9">
        <v>34</v>
      </c>
      <c r="I42" s="18" t="s">
        <v>41</v>
      </c>
      <c r="J42" s="93" t="s">
        <v>637</v>
      </c>
      <c r="K42" s="33" t="s">
        <v>243</v>
      </c>
      <c r="L42" s="47" t="s">
        <v>4</v>
      </c>
      <c r="M42" s="7" t="s">
        <v>376</v>
      </c>
      <c r="N42" s="11" t="s">
        <v>333</v>
      </c>
    </row>
    <row r="43" spans="1:14" ht="17">
      <c r="A43" s="7" t="s">
        <v>309</v>
      </c>
      <c r="B43" s="14" t="s">
        <v>184</v>
      </c>
      <c r="C43" s="2" t="s">
        <v>79</v>
      </c>
      <c r="D43" s="3" t="s">
        <v>71</v>
      </c>
      <c r="E43" s="73" t="s">
        <v>524</v>
      </c>
      <c r="F43" s="11" t="s">
        <v>3</v>
      </c>
      <c r="G43" s="10">
        <v>1.353E-2</v>
      </c>
      <c r="H43" s="9">
        <v>56.6</v>
      </c>
      <c r="I43" s="18" t="s">
        <v>55</v>
      </c>
      <c r="J43" s="93" t="s">
        <v>641</v>
      </c>
      <c r="K43" s="18" t="s">
        <v>440</v>
      </c>
      <c r="L43" s="15" t="s">
        <v>4</v>
      </c>
      <c r="M43" s="7" t="s">
        <v>191</v>
      </c>
      <c r="N43" s="11" t="s">
        <v>190</v>
      </c>
    </row>
    <row r="44" spans="1:14" ht="17">
      <c r="A44" s="7" t="s">
        <v>519</v>
      </c>
      <c r="B44" s="14" t="s">
        <v>185</v>
      </c>
      <c r="C44" s="2" t="s">
        <v>79</v>
      </c>
      <c r="D44" s="3" t="s">
        <v>71</v>
      </c>
      <c r="E44" s="73" t="s">
        <v>524</v>
      </c>
      <c r="F44" s="11" t="s">
        <v>3</v>
      </c>
      <c r="G44" s="10">
        <v>6.8000000000000005E-4</v>
      </c>
      <c r="H44" s="9">
        <v>56.6</v>
      </c>
      <c r="I44" s="18" t="s">
        <v>55</v>
      </c>
      <c r="J44" s="93" t="s">
        <v>641</v>
      </c>
      <c r="K44" s="18" t="s">
        <v>166</v>
      </c>
      <c r="L44" s="15" t="s">
        <v>4</v>
      </c>
      <c r="M44" s="7" t="s">
        <v>191</v>
      </c>
      <c r="N44" s="11" t="s">
        <v>190</v>
      </c>
    </row>
    <row r="45" spans="1:14" ht="17">
      <c r="A45" s="7" t="s">
        <v>309</v>
      </c>
      <c r="B45" s="14" t="s">
        <v>184</v>
      </c>
      <c r="C45" s="2" t="s">
        <v>79</v>
      </c>
      <c r="D45" s="3" t="s">
        <v>71</v>
      </c>
      <c r="E45" s="73" t="s">
        <v>524</v>
      </c>
      <c r="F45" s="98" t="s">
        <v>38</v>
      </c>
      <c r="G45" s="10">
        <v>2.15E-3</v>
      </c>
      <c r="H45" s="9">
        <v>56.6</v>
      </c>
      <c r="I45" s="18" t="s">
        <v>55</v>
      </c>
      <c r="J45" s="93" t="s">
        <v>641</v>
      </c>
      <c r="K45" s="18" t="s">
        <v>440</v>
      </c>
      <c r="L45" s="15" t="s">
        <v>4</v>
      </c>
      <c r="M45" s="7" t="s">
        <v>191</v>
      </c>
      <c r="N45" s="11" t="s">
        <v>190</v>
      </c>
    </row>
    <row r="46" spans="1:14" ht="17">
      <c r="A46" s="7" t="s">
        <v>519</v>
      </c>
      <c r="B46" s="14" t="s">
        <v>185</v>
      </c>
      <c r="C46" s="2" t="s">
        <v>79</v>
      </c>
      <c r="D46" s="3" t="s">
        <v>71</v>
      </c>
      <c r="E46" s="73" t="s">
        <v>524</v>
      </c>
      <c r="F46" s="98" t="s">
        <v>38</v>
      </c>
      <c r="G46" s="10">
        <v>1E-4</v>
      </c>
      <c r="H46" s="9">
        <v>56.6</v>
      </c>
      <c r="I46" s="18" t="s">
        <v>55</v>
      </c>
      <c r="J46" s="93" t="s">
        <v>641</v>
      </c>
      <c r="K46" s="18" t="s">
        <v>166</v>
      </c>
      <c r="L46" s="15" t="s">
        <v>4</v>
      </c>
      <c r="M46" s="7" t="s">
        <v>191</v>
      </c>
      <c r="N46" s="11" t="s">
        <v>190</v>
      </c>
    </row>
    <row r="47" spans="1:14" ht="17" hidden="1">
      <c r="A47" s="7" t="s">
        <v>309</v>
      </c>
      <c r="B47" s="13" t="s">
        <v>518</v>
      </c>
      <c r="C47" s="2" t="s">
        <v>79</v>
      </c>
      <c r="D47" s="3" t="s">
        <v>68</v>
      </c>
      <c r="E47" s="74" t="s">
        <v>525</v>
      </c>
      <c r="F47" s="11" t="s">
        <v>3</v>
      </c>
      <c r="G47" s="10">
        <v>5.4E-6</v>
      </c>
      <c r="H47" s="9">
        <v>10</v>
      </c>
      <c r="I47" s="18" t="s">
        <v>322</v>
      </c>
      <c r="J47" s="93" t="s">
        <v>637</v>
      </c>
      <c r="K47" s="33" t="s">
        <v>243</v>
      </c>
      <c r="L47" s="10">
        <v>3.1499999999999999E-6</v>
      </c>
      <c r="M47" s="7" t="s">
        <v>337</v>
      </c>
      <c r="N47" s="11" t="s">
        <v>338</v>
      </c>
    </row>
    <row r="48" spans="1:14" ht="17" hidden="1">
      <c r="A48" s="7" t="s">
        <v>309</v>
      </c>
      <c r="B48" s="13" t="s">
        <v>518</v>
      </c>
      <c r="C48" s="2" t="s">
        <v>79</v>
      </c>
      <c r="D48" s="3" t="s">
        <v>68</v>
      </c>
      <c r="E48" s="74" t="s">
        <v>525</v>
      </c>
      <c r="F48" s="11" t="s">
        <v>3</v>
      </c>
      <c r="G48" s="10">
        <v>2.313E-5</v>
      </c>
      <c r="H48" s="9">
        <v>10</v>
      </c>
      <c r="I48" s="18" t="s">
        <v>44</v>
      </c>
      <c r="J48" s="93" t="s">
        <v>637</v>
      </c>
      <c r="K48" s="33" t="s">
        <v>243</v>
      </c>
      <c r="L48" s="10">
        <v>3.1499999999999999E-6</v>
      </c>
      <c r="M48" s="7" t="s">
        <v>337</v>
      </c>
      <c r="N48" s="11" t="s">
        <v>338</v>
      </c>
    </row>
    <row r="49" spans="1:14" ht="17" hidden="1">
      <c r="A49" s="7" t="s">
        <v>310</v>
      </c>
      <c r="B49" s="14" t="s">
        <v>252</v>
      </c>
      <c r="C49" s="2" t="s">
        <v>79</v>
      </c>
      <c r="D49" s="3" t="s">
        <v>187</v>
      </c>
      <c r="E49" s="73" t="s">
        <v>524</v>
      </c>
      <c r="F49" s="11" t="s">
        <v>3</v>
      </c>
      <c r="G49" s="10">
        <v>2.6599999999999999E-5</v>
      </c>
      <c r="H49" s="34" t="s">
        <v>255</v>
      </c>
      <c r="I49" s="18" t="s">
        <v>55</v>
      </c>
      <c r="K49" s="18" t="s">
        <v>244</v>
      </c>
      <c r="L49" s="10">
        <v>2.3121999999999999E-3</v>
      </c>
      <c r="M49" s="7" t="s">
        <v>253</v>
      </c>
      <c r="N49" s="11" t="s">
        <v>254</v>
      </c>
    </row>
    <row r="50" spans="1:14" ht="17" hidden="1">
      <c r="A50" s="7" t="s">
        <v>309</v>
      </c>
      <c r="B50" s="13" t="s">
        <v>518</v>
      </c>
      <c r="C50" s="2" t="s">
        <v>79</v>
      </c>
      <c r="D50" s="3" t="s">
        <v>68</v>
      </c>
      <c r="E50" s="74" t="s">
        <v>525</v>
      </c>
      <c r="F50" s="11" t="s">
        <v>3</v>
      </c>
      <c r="G50" s="10">
        <v>2.2920000000000001E-5</v>
      </c>
      <c r="H50" s="9">
        <v>10</v>
      </c>
      <c r="I50" s="18" t="s">
        <v>165</v>
      </c>
      <c r="J50" s="93" t="s">
        <v>637</v>
      </c>
      <c r="K50" s="33" t="s">
        <v>243</v>
      </c>
      <c r="L50" s="10">
        <v>3.1499999999999999E-6</v>
      </c>
      <c r="M50" s="7" t="s">
        <v>337</v>
      </c>
      <c r="N50" s="11" t="s">
        <v>338</v>
      </c>
    </row>
    <row r="51" spans="1:14" ht="17" hidden="1">
      <c r="A51" s="7" t="s">
        <v>309</v>
      </c>
      <c r="B51" s="13" t="s">
        <v>518</v>
      </c>
      <c r="C51" s="2" t="s">
        <v>79</v>
      </c>
      <c r="D51" s="3" t="s">
        <v>68</v>
      </c>
      <c r="E51" s="74" t="s">
        <v>525</v>
      </c>
      <c r="F51" s="11" t="s">
        <v>3</v>
      </c>
      <c r="G51" s="10">
        <v>1.1939999999999999E-5</v>
      </c>
      <c r="H51" s="9">
        <v>30</v>
      </c>
      <c r="I51" s="18" t="s">
        <v>322</v>
      </c>
      <c r="J51" s="93" t="s">
        <v>637</v>
      </c>
      <c r="K51" s="33" t="s">
        <v>243</v>
      </c>
      <c r="L51" s="10">
        <v>3.1499999999999999E-6</v>
      </c>
      <c r="M51" s="7" t="s">
        <v>337</v>
      </c>
      <c r="N51" s="11" t="s">
        <v>338</v>
      </c>
    </row>
    <row r="52" spans="1:14" ht="17" hidden="1">
      <c r="A52" s="7" t="s">
        <v>309</v>
      </c>
      <c r="B52" s="13" t="s">
        <v>518</v>
      </c>
      <c r="C52" s="2" t="s">
        <v>79</v>
      </c>
      <c r="D52" s="3" t="s">
        <v>68</v>
      </c>
      <c r="E52" s="74" t="s">
        <v>525</v>
      </c>
      <c r="F52" s="11" t="s">
        <v>3</v>
      </c>
      <c r="G52" s="10">
        <v>3.8279999999999999E-5</v>
      </c>
      <c r="H52" s="9">
        <v>30</v>
      </c>
      <c r="I52" s="18" t="s">
        <v>44</v>
      </c>
      <c r="J52" s="93" t="s">
        <v>637</v>
      </c>
      <c r="K52" s="33" t="s">
        <v>243</v>
      </c>
      <c r="L52" s="10">
        <v>3.1499999999999999E-6</v>
      </c>
      <c r="M52" s="7" t="s">
        <v>337</v>
      </c>
      <c r="N52" s="11" t="s">
        <v>338</v>
      </c>
    </row>
    <row r="53" spans="1:14" ht="17" hidden="1">
      <c r="A53" s="7" t="s">
        <v>309</v>
      </c>
      <c r="B53" s="13" t="s">
        <v>518</v>
      </c>
      <c r="C53" s="2" t="s">
        <v>79</v>
      </c>
      <c r="D53" s="3" t="s">
        <v>68</v>
      </c>
      <c r="E53" s="74" t="s">
        <v>525</v>
      </c>
      <c r="F53" s="11" t="s">
        <v>3</v>
      </c>
      <c r="G53" s="10">
        <v>6.7100000000000005E-5</v>
      </c>
      <c r="H53" s="9">
        <v>30</v>
      </c>
      <c r="I53" s="18" t="s">
        <v>165</v>
      </c>
      <c r="J53" s="93" t="s">
        <v>637</v>
      </c>
      <c r="K53" s="33" t="s">
        <v>243</v>
      </c>
      <c r="L53" s="10">
        <v>3.1499999999999999E-6</v>
      </c>
      <c r="M53" s="7" t="s">
        <v>337</v>
      </c>
      <c r="N53" s="11" t="s">
        <v>338</v>
      </c>
    </row>
    <row r="54" spans="1:14" ht="17" hidden="1">
      <c r="A54" s="7" t="s">
        <v>309</v>
      </c>
      <c r="B54" s="13" t="s">
        <v>518</v>
      </c>
      <c r="C54" s="2" t="s">
        <v>79</v>
      </c>
      <c r="D54" s="3" t="s">
        <v>68</v>
      </c>
      <c r="E54" s="74" t="s">
        <v>525</v>
      </c>
      <c r="F54" s="11" t="s">
        <v>3</v>
      </c>
      <c r="G54" s="10">
        <v>6.6519999999999993E-5</v>
      </c>
      <c r="H54" s="9">
        <v>70</v>
      </c>
      <c r="I54" s="18" t="s">
        <v>322</v>
      </c>
      <c r="J54" s="93" t="s">
        <v>637</v>
      </c>
      <c r="K54" s="33" t="s">
        <v>243</v>
      </c>
      <c r="L54" s="10">
        <v>3.1499999999999999E-6</v>
      </c>
      <c r="M54" s="7" t="s">
        <v>337</v>
      </c>
      <c r="N54" s="11" t="s">
        <v>338</v>
      </c>
    </row>
    <row r="55" spans="1:14" ht="17" hidden="1">
      <c r="A55" s="7" t="s">
        <v>309</v>
      </c>
      <c r="B55" s="13" t="s">
        <v>518</v>
      </c>
      <c r="C55" s="2" t="s">
        <v>79</v>
      </c>
      <c r="D55" s="3" t="s">
        <v>68</v>
      </c>
      <c r="E55" s="74" t="s">
        <v>525</v>
      </c>
      <c r="F55" s="11" t="s">
        <v>3</v>
      </c>
      <c r="G55" s="10">
        <v>1.181E-4</v>
      </c>
      <c r="H55" s="9">
        <v>70</v>
      </c>
      <c r="I55" s="18" t="s">
        <v>44</v>
      </c>
      <c r="J55" s="93" t="s">
        <v>637</v>
      </c>
      <c r="K55" s="33" t="s">
        <v>243</v>
      </c>
      <c r="L55" s="10">
        <v>3.1499999999999999E-6</v>
      </c>
      <c r="M55" s="7" t="s">
        <v>337</v>
      </c>
      <c r="N55" s="11" t="s">
        <v>338</v>
      </c>
    </row>
    <row r="56" spans="1:14" ht="17" hidden="1">
      <c r="A56" s="7" t="s">
        <v>309</v>
      </c>
      <c r="B56" s="13" t="s">
        <v>518</v>
      </c>
      <c r="C56" s="2" t="s">
        <v>79</v>
      </c>
      <c r="D56" s="3" t="s">
        <v>68</v>
      </c>
      <c r="E56" s="74" t="s">
        <v>525</v>
      </c>
      <c r="F56" s="11" t="s">
        <v>3</v>
      </c>
      <c r="G56" s="10">
        <v>3.0739999999999999E-4</v>
      </c>
      <c r="H56" s="9">
        <v>70</v>
      </c>
      <c r="I56" s="18" t="s">
        <v>165</v>
      </c>
      <c r="J56" s="93" t="s">
        <v>637</v>
      </c>
      <c r="K56" s="33" t="s">
        <v>243</v>
      </c>
      <c r="L56" s="10">
        <v>3.1499999999999999E-6</v>
      </c>
      <c r="M56" s="7" t="s">
        <v>337</v>
      </c>
      <c r="N56" s="11" t="s">
        <v>338</v>
      </c>
    </row>
    <row r="57" spans="1:14" ht="17">
      <c r="A57" s="7" t="s">
        <v>309</v>
      </c>
      <c r="B57" s="13" t="s">
        <v>518</v>
      </c>
      <c r="C57" s="2" t="s">
        <v>79</v>
      </c>
      <c r="D57" s="3" t="s">
        <v>69</v>
      </c>
      <c r="E57" s="73" t="s">
        <v>524</v>
      </c>
      <c r="F57" s="48" t="s">
        <v>111</v>
      </c>
      <c r="G57" s="10">
        <v>1.6000000000000001E-3</v>
      </c>
      <c r="H57" s="9">
        <v>25.4</v>
      </c>
      <c r="I57" s="18" t="s">
        <v>41</v>
      </c>
      <c r="J57" s="93" t="s">
        <v>642</v>
      </c>
      <c r="K57" s="7" t="s">
        <v>127</v>
      </c>
      <c r="L57" s="15" t="s">
        <v>4</v>
      </c>
      <c r="M57" s="7" t="s">
        <v>115</v>
      </c>
      <c r="N57" s="11" t="s">
        <v>116</v>
      </c>
    </row>
    <row r="58" spans="1:14" ht="17">
      <c r="A58" s="7" t="s">
        <v>309</v>
      </c>
      <c r="B58" s="13" t="s">
        <v>518</v>
      </c>
      <c r="C58" s="2" t="s">
        <v>79</v>
      </c>
      <c r="D58" s="3" t="s">
        <v>69</v>
      </c>
      <c r="E58" s="73" t="s">
        <v>524</v>
      </c>
      <c r="F58" s="48" t="s">
        <v>111</v>
      </c>
      <c r="G58" s="10">
        <v>4.6099999999999999E-6</v>
      </c>
      <c r="H58" s="9">
        <v>25.4</v>
      </c>
      <c r="I58" s="18" t="s">
        <v>41</v>
      </c>
      <c r="J58" s="93" t="s">
        <v>642</v>
      </c>
      <c r="K58" s="18" t="s">
        <v>130</v>
      </c>
      <c r="L58" s="15" t="s">
        <v>4</v>
      </c>
      <c r="M58" s="7" t="s">
        <v>115</v>
      </c>
      <c r="N58" s="11" t="s">
        <v>116</v>
      </c>
    </row>
    <row r="59" spans="1:14" ht="17">
      <c r="A59" s="7" t="s">
        <v>309</v>
      </c>
      <c r="B59" s="13" t="s">
        <v>518</v>
      </c>
      <c r="C59" s="2" t="s">
        <v>79</v>
      </c>
      <c r="D59" s="3" t="s">
        <v>69</v>
      </c>
      <c r="E59" s="73" t="s">
        <v>524</v>
      </c>
      <c r="F59" s="48" t="s">
        <v>111</v>
      </c>
      <c r="G59" s="10">
        <v>2.26E-5</v>
      </c>
      <c r="H59" s="9">
        <v>25.4</v>
      </c>
      <c r="I59" s="18" t="s">
        <v>41</v>
      </c>
      <c r="J59" s="93" t="s">
        <v>642</v>
      </c>
      <c r="K59" s="7" t="s">
        <v>126</v>
      </c>
      <c r="L59" s="15" t="s">
        <v>4</v>
      </c>
      <c r="M59" s="7" t="s">
        <v>115</v>
      </c>
      <c r="N59" s="11" t="s">
        <v>116</v>
      </c>
    </row>
    <row r="60" spans="1:14" ht="17">
      <c r="A60" s="7" t="s">
        <v>309</v>
      </c>
      <c r="B60" s="13" t="s">
        <v>518</v>
      </c>
      <c r="C60" s="2" t="s">
        <v>79</v>
      </c>
      <c r="D60" s="3" t="s">
        <v>71</v>
      </c>
      <c r="E60" s="73" t="s">
        <v>524</v>
      </c>
      <c r="F60" s="11" t="s">
        <v>3</v>
      </c>
      <c r="G60" s="10">
        <v>5.3600000000000004E-6</v>
      </c>
      <c r="H60" s="9">
        <v>8.4</v>
      </c>
      <c r="I60" s="18" t="s">
        <v>55</v>
      </c>
      <c r="J60" s="16" t="s">
        <v>4</v>
      </c>
      <c r="K60" s="29" t="s">
        <v>281</v>
      </c>
      <c r="L60" s="10">
        <v>2.52E-6</v>
      </c>
      <c r="M60" s="7" t="s">
        <v>280</v>
      </c>
      <c r="N60" s="11" t="s">
        <v>282</v>
      </c>
    </row>
    <row r="61" spans="1:14" ht="17" hidden="1">
      <c r="A61" s="7" t="s">
        <v>309</v>
      </c>
      <c r="B61" s="14" t="s">
        <v>388</v>
      </c>
      <c r="C61" s="2" t="s">
        <v>320</v>
      </c>
      <c r="D61" s="3" t="s">
        <v>63</v>
      </c>
      <c r="E61" s="74" t="s">
        <v>525</v>
      </c>
      <c r="F61" s="11" t="s">
        <v>3</v>
      </c>
      <c r="G61" s="10">
        <f>1858*0.00000010786</f>
        <v>2.0040387999999999E-4</v>
      </c>
      <c r="H61" s="9">
        <v>20</v>
      </c>
      <c r="I61" s="18" t="s">
        <v>44</v>
      </c>
      <c r="J61" s="93" t="s">
        <v>637</v>
      </c>
      <c r="K61" s="18" t="s">
        <v>117</v>
      </c>
      <c r="L61" s="10">
        <f>85*0.00000010786</f>
        <v>9.1680999999999995E-6</v>
      </c>
      <c r="M61" s="7" t="s">
        <v>561</v>
      </c>
      <c r="N61" s="11" t="s">
        <v>389</v>
      </c>
    </row>
    <row r="62" spans="1:14" ht="17" hidden="1">
      <c r="A62" s="7" t="s">
        <v>309</v>
      </c>
      <c r="B62" s="14" t="s">
        <v>388</v>
      </c>
      <c r="C62" s="2" t="s">
        <v>320</v>
      </c>
      <c r="D62" s="3" t="s">
        <v>64</v>
      </c>
      <c r="E62" s="74" t="s">
        <v>525</v>
      </c>
      <c r="F62" s="11" t="s">
        <v>3</v>
      </c>
      <c r="G62" s="10">
        <f>1487*0.00000010786</f>
        <v>1.6038782000000001E-4</v>
      </c>
      <c r="H62" s="9">
        <v>20</v>
      </c>
      <c r="I62" s="18" t="s">
        <v>44</v>
      </c>
      <c r="J62" s="93" t="s">
        <v>637</v>
      </c>
      <c r="K62" s="18" t="s">
        <v>117</v>
      </c>
      <c r="L62" s="10">
        <f>89*0.00000010786</f>
        <v>9.5995399999999996E-6</v>
      </c>
      <c r="M62" s="7" t="s">
        <v>561</v>
      </c>
      <c r="N62" s="11" t="s">
        <v>389</v>
      </c>
    </row>
    <row r="63" spans="1:14" ht="17">
      <c r="A63" s="7" t="s">
        <v>519</v>
      </c>
      <c r="B63" s="14" t="s">
        <v>185</v>
      </c>
      <c r="C63" s="2" t="s">
        <v>79</v>
      </c>
      <c r="D63" s="3" t="s">
        <v>71</v>
      </c>
      <c r="E63" s="73" t="s">
        <v>524</v>
      </c>
      <c r="F63" s="11" t="s">
        <v>3</v>
      </c>
      <c r="G63" s="10">
        <v>1E-4</v>
      </c>
      <c r="H63" s="9">
        <v>57</v>
      </c>
      <c r="I63" s="18" t="s">
        <v>55</v>
      </c>
      <c r="J63" s="93" t="s">
        <v>641</v>
      </c>
      <c r="K63" s="18" t="s">
        <v>166</v>
      </c>
      <c r="L63" s="15" t="s">
        <v>4</v>
      </c>
      <c r="M63" s="7" t="s">
        <v>293</v>
      </c>
      <c r="N63" s="11" t="s">
        <v>294</v>
      </c>
    </row>
    <row r="64" spans="1:14" ht="17" hidden="1">
      <c r="A64" s="5" t="s">
        <v>309</v>
      </c>
      <c r="B64" s="13" t="s">
        <v>184</v>
      </c>
      <c r="C64" s="2" t="s">
        <v>79</v>
      </c>
      <c r="D64" s="17" t="s">
        <v>63</v>
      </c>
      <c r="E64" s="74" t="s">
        <v>525</v>
      </c>
      <c r="F64" s="11" t="s">
        <v>3</v>
      </c>
      <c r="G64" s="8">
        <v>3.6000000000000002E-4</v>
      </c>
      <c r="H64" s="9">
        <v>25</v>
      </c>
      <c r="I64" s="18" t="s">
        <v>42</v>
      </c>
      <c r="J64" s="16" t="s">
        <v>4</v>
      </c>
      <c r="K64" s="18" t="s">
        <v>128</v>
      </c>
      <c r="L64" s="10">
        <v>2.0000000000000002E-5</v>
      </c>
      <c r="M64" s="7" t="s">
        <v>27</v>
      </c>
      <c r="N64" s="11" t="s">
        <v>18</v>
      </c>
    </row>
    <row r="65" spans="1:14" ht="17" hidden="1">
      <c r="A65" s="7" t="s">
        <v>309</v>
      </c>
      <c r="B65" s="13" t="s">
        <v>184</v>
      </c>
      <c r="C65" s="2" t="s">
        <v>79</v>
      </c>
      <c r="D65" s="17" t="s">
        <v>64</v>
      </c>
      <c r="E65" s="74" t="s">
        <v>525</v>
      </c>
      <c r="F65" s="11" t="s">
        <v>3</v>
      </c>
      <c r="G65" s="8">
        <v>1.1E-4</v>
      </c>
      <c r="H65" s="9">
        <v>25</v>
      </c>
      <c r="I65" s="18" t="s">
        <v>42</v>
      </c>
      <c r="J65" s="16" t="s">
        <v>4</v>
      </c>
      <c r="K65" s="18" t="s">
        <v>128</v>
      </c>
      <c r="L65" s="10">
        <v>2.0000000000000002E-5</v>
      </c>
      <c r="M65" s="7" t="s">
        <v>27</v>
      </c>
      <c r="N65" s="11" t="s">
        <v>18</v>
      </c>
    </row>
    <row r="66" spans="1:14" ht="17" hidden="1">
      <c r="A66" s="7" t="s">
        <v>309</v>
      </c>
      <c r="B66" s="13" t="s">
        <v>184</v>
      </c>
      <c r="C66" s="2" t="s">
        <v>79</v>
      </c>
      <c r="D66" s="17" t="s">
        <v>65</v>
      </c>
      <c r="E66" s="74" t="s">
        <v>525</v>
      </c>
      <c r="F66" s="11" t="s">
        <v>3</v>
      </c>
      <c r="G66" s="8">
        <v>9.5000000000000005E-5</v>
      </c>
      <c r="H66" s="9">
        <v>25</v>
      </c>
      <c r="I66" s="18" t="s">
        <v>42</v>
      </c>
      <c r="J66" s="16" t="s">
        <v>4</v>
      </c>
      <c r="K66" s="18" t="s">
        <v>128</v>
      </c>
      <c r="L66" s="15" t="s">
        <v>4</v>
      </c>
      <c r="M66" s="7" t="s">
        <v>27</v>
      </c>
      <c r="N66" s="11" t="s">
        <v>18</v>
      </c>
    </row>
    <row r="67" spans="1:14" ht="17" hidden="1">
      <c r="A67" s="7" t="s">
        <v>309</v>
      </c>
      <c r="B67" s="13" t="s">
        <v>184</v>
      </c>
      <c r="C67" s="2" t="s">
        <v>79</v>
      </c>
      <c r="D67" s="17" t="s">
        <v>67</v>
      </c>
      <c r="E67" s="74" t="s">
        <v>525</v>
      </c>
      <c r="F67" s="11" t="s">
        <v>3</v>
      </c>
      <c r="G67" s="8">
        <v>8.8999999999999995E-5</v>
      </c>
      <c r="H67" s="9">
        <v>25</v>
      </c>
      <c r="I67" s="18" t="s">
        <v>42</v>
      </c>
      <c r="J67" s="16" t="s">
        <v>4</v>
      </c>
      <c r="K67" s="18" t="s">
        <v>128</v>
      </c>
      <c r="L67" s="15" t="s">
        <v>4</v>
      </c>
      <c r="M67" s="7" t="s">
        <v>27</v>
      </c>
      <c r="N67" s="11" t="s">
        <v>18</v>
      </c>
    </row>
    <row r="68" spans="1:14" ht="17" hidden="1">
      <c r="A68" s="7" t="s">
        <v>309</v>
      </c>
      <c r="B68" s="13" t="s">
        <v>184</v>
      </c>
      <c r="C68" s="2" t="s">
        <v>79</v>
      </c>
      <c r="D68" s="17" t="s">
        <v>66</v>
      </c>
      <c r="E68" s="74" t="s">
        <v>525</v>
      </c>
      <c r="F68" s="11" t="s">
        <v>3</v>
      </c>
      <c r="G68" s="8">
        <v>8.6000000000000003E-5</v>
      </c>
      <c r="H68" s="9">
        <v>25</v>
      </c>
      <c r="I68" s="18" t="s">
        <v>42</v>
      </c>
      <c r="J68" s="16" t="s">
        <v>4</v>
      </c>
      <c r="K68" s="18" t="s">
        <v>128</v>
      </c>
      <c r="L68" s="15" t="s">
        <v>4</v>
      </c>
      <c r="M68" s="7" t="s">
        <v>28</v>
      </c>
      <c r="N68" s="11" t="s">
        <v>18</v>
      </c>
    </row>
    <row r="69" spans="1:14" ht="17" hidden="1">
      <c r="A69" s="7" t="s">
        <v>309</v>
      </c>
      <c r="B69" s="14" t="s">
        <v>184</v>
      </c>
      <c r="C69" s="2" t="s">
        <v>320</v>
      </c>
      <c r="D69" s="3" t="s">
        <v>63</v>
      </c>
      <c r="E69" s="74" t="s">
        <v>525</v>
      </c>
      <c r="F69" s="11" t="s">
        <v>3</v>
      </c>
      <c r="G69" s="10">
        <f>5.25*0.00010786</f>
        <v>5.6626500000000004E-4</v>
      </c>
      <c r="H69" s="9">
        <v>17</v>
      </c>
      <c r="I69" s="18" t="s">
        <v>44</v>
      </c>
      <c r="J69" s="16" t="s">
        <v>4</v>
      </c>
      <c r="K69" s="18" t="s">
        <v>130</v>
      </c>
      <c r="L69" s="10">
        <f t="shared" ref="L69:L77" si="0">0.18*0.00010786</f>
        <v>1.9414799999999999E-5</v>
      </c>
      <c r="M69" s="7" t="s">
        <v>370</v>
      </c>
      <c r="N69" s="11" t="s">
        <v>369</v>
      </c>
    </row>
    <row r="70" spans="1:14" ht="17" hidden="1">
      <c r="A70" s="7" t="s">
        <v>309</v>
      </c>
      <c r="B70" s="14" t="s">
        <v>184</v>
      </c>
      <c r="C70" s="2" t="s">
        <v>320</v>
      </c>
      <c r="D70" s="3" t="s">
        <v>63</v>
      </c>
      <c r="E70" s="74" t="s">
        <v>525</v>
      </c>
      <c r="F70" s="11" t="s">
        <v>3</v>
      </c>
      <c r="G70" s="10">
        <f>3.25*0.00010786</f>
        <v>3.5054500000000001E-4</v>
      </c>
      <c r="H70" s="9">
        <v>25</v>
      </c>
      <c r="I70" s="18" t="s">
        <v>365</v>
      </c>
      <c r="J70" s="16" t="s">
        <v>4</v>
      </c>
      <c r="K70" s="18" t="s">
        <v>130</v>
      </c>
      <c r="L70" s="10">
        <f t="shared" si="0"/>
        <v>1.9414799999999999E-5</v>
      </c>
      <c r="M70" s="7" t="s">
        <v>370</v>
      </c>
      <c r="N70" s="11" t="s">
        <v>369</v>
      </c>
    </row>
    <row r="71" spans="1:14" ht="17" hidden="1">
      <c r="A71" s="7" t="s">
        <v>309</v>
      </c>
      <c r="B71" s="14" t="s">
        <v>184</v>
      </c>
      <c r="C71" s="2" t="s">
        <v>320</v>
      </c>
      <c r="D71" s="3" t="s">
        <v>63</v>
      </c>
      <c r="E71" s="74" t="s">
        <v>525</v>
      </c>
      <c r="F71" s="11" t="s">
        <v>3</v>
      </c>
      <c r="G71" s="10">
        <f>2.02*0.00010786</f>
        <v>2.1787720000000002E-4</v>
      </c>
      <c r="H71" s="9">
        <v>35</v>
      </c>
      <c r="I71" s="18" t="s">
        <v>368</v>
      </c>
      <c r="J71" s="16" t="s">
        <v>4</v>
      </c>
      <c r="K71" s="18" t="s">
        <v>130</v>
      </c>
      <c r="L71" s="10">
        <f t="shared" si="0"/>
        <v>1.9414799999999999E-5</v>
      </c>
      <c r="M71" s="7" t="s">
        <v>370</v>
      </c>
      <c r="N71" s="11" t="s">
        <v>369</v>
      </c>
    </row>
    <row r="72" spans="1:14" ht="17" hidden="1">
      <c r="A72" s="7" t="s">
        <v>309</v>
      </c>
      <c r="B72" s="14" t="s">
        <v>184</v>
      </c>
      <c r="C72" s="2" t="s">
        <v>320</v>
      </c>
      <c r="D72" s="3" t="s">
        <v>63</v>
      </c>
      <c r="E72" s="74" t="s">
        <v>525</v>
      </c>
      <c r="F72" s="11" t="s">
        <v>3</v>
      </c>
      <c r="G72" s="10">
        <f>2.92*0.00010786</f>
        <v>3.1495120000000001E-4</v>
      </c>
      <c r="H72" s="9">
        <v>40</v>
      </c>
      <c r="I72" s="18" t="s">
        <v>42</v>
      </c>
      <c r="J72" s="16" t="s">
        <v>4</v>
      </c>
      <c r="K72" s="18" t="s">
        <v>130</v>
      </c>
      <c r="L72" s="10">
        <f t="shared" si="0"/>
        <v>1.9414799999999999E-5</v>
      </c>
      <c r="M72" s="7" t="s">
        <v>370</v>
      </c>
      <c r="N72" s="11" t="s">
        <v>369</v>
      </c>
    </row>
    <row r="73" spans="1:14" ht="17" hidden="1">
      <c r="A73" s="7" t="s">
        <v>309</v>
      </c>
      <c r="B73" s="14" t="s">
        <v>184</v>
      </c>
      <c r="C73" s="2" t="s">
        <v>320</v>
      </c>
      <c r="D73" s="3" t="s">
        <v>63</v>
      </c>
      <c r="E73" s="74" t="s">
        <v>525</v>
      </c>
      <c r="F73" s="11" t="s">
        <v>3</v>
      </c>
      <c r="G73" s="10">
        <f>4.72*0.00010786</f>
        <v>5.0909920000000001E-4</v>
      </c>
      <c r="H73" s="9">
        <v>42</v>
      </c>
      <c r="I73" s="18" t="s">
        <v>367</v>
      </c>
      <c r="J73" s="16" t="s">
        <v>4</v>
      </c>
      <c r="K73" s="18" t="s">
        <v>130</v>
      </c>
      <c r="L73" s="10">
        <f t="shared" si="0"/>
        <v>1.9414799999999999E-5</v>
      </c>
      <c r="M73" s="7" t="s">
        <v>370</v>
      </c>
      <c r="N73" s="11" t="s">
        <v>369</v>
      </c>
    </row>
    <row r="74" spans="1:14" ht="17" hidden="1">
      <c r="A74" s="7" t="s">
        <v>309</v>
      </c>
      <c r="B74" s="14" t="s">
        <v>184</v>
      </c>
      <c r="C74" s="2" t="s">
        <v>320</v>
      </c>
      <c r="D74" s="3" t="s">
        <v>63</v>
      </c>
      <c r="E74" s="74" t="s">
        <v>525</v>
      </c>
      <c r="F74" s="11" t="s">
        <v>3</v>
      </c>
      <c r="G74" s="10">
        <f>3.76*0.00010786</f>
        <v>4.055536E-4</v>
      </c>
      <c r="H74" s="9">
        <v>45</v>
      </c>
      <c r="I74" s="18" t="s">
        <v>173</v>
      </c>
      <c r="J74" s="16" t="s">
        <v>4</v>
      </c>
      <c r="K74" s="18" t="s">
        <v>130</v>
      </c>
      <c r="L74" s="10">
        <f t="shared" si="0"/>
        <v>1.9414799999999999E-5</v>
      </c>
      <c r="M74" s="7" t="s">
        <v>370</v>
      </c>
      <c r="N74" s="11" t="s">
        <v>369</v>
      </c>
    </row>
    <row r="75" spans="1:14" ht="17" hidden="1">
      <c r="A75" s="7" t="s">
        <v>309</v>
      </c>
      <c r="B75" s="14" t="s">
        <v>184</v>
      </c>
      <c r="C75" s="2" t="s">
        <v>320</v>
      </c>
      <c r="D75" s="3" t="s">
        <v>63</v>
      </c>
      <c r="E75" s="74" t="s">
        <v>525</v>
      </c>
      <c r="F75" s="11" t="s">
        <v>3</v>
      </c>
      <c r="G75" s="10">
        <f>1.19*0.00010786</f>
        <v>1.283534E-4</v>
      </c>
      <c r="H75" s="9">
        <v>70</v>
      </c>
      <c r="I75" s="18" t="s">
        <v>322</v>
      </c>
      <c r="J75" s="16" t="s">
        <v>4</v>
      </c>
      <c r="K75" s="18" t="s">
        <v>130</v>
      </c>
      <c r="L75" s="10">
        <f t="shared" si="0"/>
        <v>1.9414799999999999E-5</v>
      </c>
      <c r="M75" s="7" t="s">
        <v>370</v>
      </c>
      <c r="N75" s="11" t="s">
        <v>369</v>
      </c>
    </row>
    <row r="76" spans="1:14" ht="17" hidden="1">
      <c r="A76" s="7" t="s">
        <v>309</v>
      </c>
      <c r="B76" s="14" t="s">
        <v>184</v>
      </c>
      <c r="C76" s="2" t="s">
        <v>320</v>
      </c>
      <c r="D76" s="3" t="s">
        <v>63</v>
      </c>
      <c r="E76" s="74" t="s">
        <v>525</v>
      </c>
      <c r="F76" s="11" t="s">
        <v>3</v>
      </c>
      <c r="G76" s="10">
        <f>0.79*0.00010786</f>
        <v>8.5209400000000004E-5</v>
      </c>
      <c r="H76" s="9">
        <v>84</v>
      </c>
      <c r="I76" s="18" t="s">
        <v>55</v>
      </c>
      <c r="J76" s="16" t="s">
        <v>4</v>
      </c>
      <c r="K76" s="18" t="s">
        <v>130</v>
      </c>
      <c r="L76" s="10">
        <f t="shared" si="0"/>
        <v>1.9414799999999999E-5</v>
      </c>
      <c r="M76" s="7" t="s">
        <v>370</v>
      </c>
      <c r="N76" s="11" t="s">
        <v>369</v>
      </c>
    </row>
    <row r="77" spans="1:14" ht="17" hidden="1">
      <c r="A77" s="7" t="s">
        <v>309</v>
      </c>
      <c r="B77" s="14" t="s">
        <v>184</v>
      </c>
      <c r="C77" s="2" t="s">
        <v>320</v>
      </c>
      <c r="D77" s="3" t="s">
        <v>63</v>
      </c>
      <c r="E77" s="74" t="s">
        <v>525</v>
      </c>
      <c r="F77" s="11" t="s">
        <v>3</v>
      </c>
      <c r="G77" s="10">
        <f>0.28*0.00010786</f>
        <v>3.0200800000000004E-5</v>
      </c>
      <c r="H77" s="9">
        <v>456</v>
      </c>
      <c r="I77" s="18" t="s">
        <v>366</v>
      </c>
      <c r="J77" s="16" t="s">
        <v>4</v>
      </c>
      <c r="K77" s="18" t="s">
        <v>130</v>
      </c>
      <c r="L77" s="10">
        <f t="shared" si="0"/>
        <v>1.9414799999999999E-5</v>
      </c>
      <c r="M77" s="7" t="s">
        <v>370</v>
      </c>
      <c r="N77" s="11" t="s">
        <v>369</v>
      </c>
    </row>
    <row r="78" spans="1:14" ht="17">
      <c r="A78" s="7" t="s">
        <v>309</v>
      </c>
      <c r="B78" s="14" t="s">
        <v>84</v>
      </c>
      <c r="C78" s="2" t="s">
        <v>79</v>
      </c>
      <c r="D78" s="3" t="s">
        <v>69</v>
      </c>
      <c r="E78" s="73" t="s">
        <v>524</v>
      </c>
      <c r="F78" s="11" t="s">
        <v>3</v>
      </c>
      <c r="G78" s="10">
        <v>3.8500000000000001E-5</v>
      </c>
      <c r="H78" s="9">
        <v>9.8000000000000007</v>
      </c>
      <c r="I78" s="16" t="s">
        <v>4</v>
      </c>
      <c r="J78" s="93" t="s">
        <v>627</v>
      </c>
      <c r="K78" s="28" t="s">
        <v>125</v>
      </c>
      <c r="L78" s="15" t="s">
        <v>4</v>
      </c>
      <c r="M78" s="7" t="s">
        <v>88</v>
      </c>
      <c r="N78" s="11" t="s">
        <v>87</v>
      </c>
    </row>
    <row r="79" spans="1:14" ht="17" hidden="1">
      <c r="A79" s="7" t="s">
        <v>310</v>
      </c>
      <c r="B79" s="14" t="s">
        <v>85</v>
      </c>
      <c r="C79" s="2" t="s">
        <v>79</v>
      </c>
      <c r="D79" s="3" t="s">
        <v>69</v>
      </c>
      <c r="E79" s="73" t="s">
        <v>524</v>
      </c>
      <c r="F79" s="11" t="s">
        <v>3</v>
      </c>
      <c r="G79" s="10">
        <v>2.4300000000000001E-5</v>
      </c>
      <c r="H79" s="9">
        <v>9.8000000000000007</v>
      </c>
      <c r="I79" s="16" t="s">
        <v>4</v>
      </c>
      <c r="J79" s="16"/>
      <c r="K79" s="28" t="s">
        <v>125</v>
      </c>
      <c r="L79" s="15" t="s">
        <v>4</v>
      </c>
      <c r="M79" s="7" t="s">
        <v>88</v>
      </c>
      <c r="N79" t="s">
        <v>87</v>
      </c>
    </row>
    <row r="80" spans="1:14" ht="17">
      <c r="A80" s="7" t="s">
        <v>309</v>
      </c>
      <c r="B80" s="14" t="s">
        <v>295</v>
      </c>
      <c r="C80" s="2" t="s">
        <v>79</v>
      </c>
      <c r="D80" s="3" t="s">
        <v>71</v>
      </c>
      <c r="E80" s="73" t="s">
        <v>524</v>
      </c>
      <c r="F80" s="11" t="s">
        <v>3</v>
      </c>
      <c r="G80" s="10">
        <v>8.9920000000000006E-5</v>
      </c>
      <c r="H80" s="34" t="s">
        <v>296</v>
      </c>
      <c r="I80" s="18" t="s">
        <v>297</v>
      </c>
      <c r="J80" s="93" t="s">
        <v>627</v>
      </c>
      <c r="K80" s="18" t="s">
        <v>125</v>
      </c>
      <c r="L80" s="15" t="s">
        <v>4</v>
      </c>
      <c r="M80" s="7" t="s">
        <v>88</v>
      </c>
      <c r="N80" s="11" t="s">
        <v>298</v>
      </c>
    </row>
    <row r="81" spans="1:14" ht="17" hidden="1">
      <c r="A81" s="7" t="s">
        <v>310</v>
      </c>
      <c r="B81" s="14" t="s">
        <v>396</v>
      </c>
      <c r="C81" s="2" t="s">
        <v>79</v>
      </c>
      <c r="D81" s="3" t="s">
        <v>71</v>
      </c>
      <c r="E81" s="73" t="s">
        <v>524</v>
      </c>
      <c r="F81" s="11" t="s">
        <v>3</v>
      </c>
      <c r="G81" s="10">
        <v>1.0721E-4</v>
      </c>
      <c r="H81" s="34" t="s">
        <v>296</v>
      </c>
      <c r="I81" s="18" t="s">
        <v>297</v>
      </c>
      <c r="K81" s="18" t="s">
        <v>125</v>
      </c>
      <c r="L81" s="15" t="s">
        <v>4</v>
      </c>
      <c r="M81" s="7" t="s">
        <v>88</v>
      </c>
      <c r="N81" s="11" t="s">
        <v>298</v>
      </c>
    </row>
    <row r="82" spans="1:14" ht="17" hidden="1">
      <c r="A82" s="7" t="s">
        <v>309</v>
      </c>
      <c r="B82" s="13" t="s">
        <v>518</v>
      </c>
      <c r="C82" s="2" t="s">
        <v>79</v>
      </c>
      <c r="D82" s="3" t="s">
        <v>70</v>
      </c>
      <c r="E82" s="74" t="s">
        <v>525</v>
      </c>
      <c r="F82" s="11" t="s">
        <v>3</v>
      </c>
      <c r="G82" s="10">
        <v>3.2400000000000001E-5</v>
      </c>
      <c r="H82" s="9">
        <v>7.5</v>
      </c>
      <c r="I82" s="18" t="s">
        <v>234</v>
      </c>
      <c r="J82" s="93" t="s">
        <v>641</v>
      </c>
      <c r="K82" s="18" t="s">
        <v>235</v>
      </c>
      <c r="L82" s="10">
        <v>3.379E-5</v>
      </c>
      <c r="M82" s="7" t="s">
        <v>231</v>
      </c>
      <c r="N82" s="11" t="s">
        <v>232</v>
      </c>
    </row>
    <row r="83" spans="1:14" ht="17" hidden="1">
      <c r="A83" s="7" t="s">
        <v>309</v>
      </c>
      <c r="B83" s="14" t="s">
        <v>184</v>
      </c>
      <c r="C83" s="2" t="s">
        <v>271</v>
      </c>
      <c r="D83" s="3" t="s">
        <v>63</v>
      </c>
      <c r="E83" s="74" t="s">
        <v>525</v>
      </c>
      <c r="F83" s="11" t="s">
        <v>3</v>
      </c>
      <c r="G83" s="10">
        <f>(0.0000001078)*7188.5</f>
        <v>7.7492030000000001E-4</v>
      </c>
      <c r="H83" s="9">
        <v>10.67</v>
      </c>
      <c r="I83" s="18" t="s">
        <v>268</v>
      </c>
      <c r="J83" s="16" t="s">
        <v>4</v>
      </c>
      <c r="K83" s="18" t="s">
        <v>270</v>
      </c>
      <c r="L83" s="10">
        <f>(0.0000001078)*779.1</f>
        <v>8.3986980000000006E-5</v>
      </c>
      <c r="M83" s="7" t="s">
        <v>272</v>
      </c>
      <c r="N83" s="11" t="s">
        <v>273</v>
      </c>
    </row>
    <row r="84" spans="1:14" ht="17" hidden="1">
      <c r="A84" s="7" t="s">
        <v>309</v>
      </c>
      <c r="B84" s="14" t="s">
        <v>184</v>
      </c>
      <c r="C84" s="2" t="s">
        <v>271</v>
      </c>
      <c r="D84" s="3" t="s">
        <v>64</v>
      </c>
      <c r="E84" s="74" t="s">
        <v>525</v>
      </c>
      <c r="F84" s="11" t="s">
        <v>3</v>
      </c>
      <c r="G84" s="10">
        <f>(0.0000001078)*7311.4</f>
        <v>7.8816891999999991E-4</v>
      </c>
      <c r="H84" s="9">
        <v>10.67</v>
      </c>
      <c r="I84" s="18" t="s">
        <v>268</v>
      </c>
      <c r="J84" s="16" t="s">
        <v>4</v>
      </c>
      <c r="K84" s="18" t="s">
        <v>270</v>
      </c>
      <c r="L84" s="10">
        <f>(0.0000001078)*744.5</f>
        <v>8.0257099999999994E-5</v>
      </c>
      <c r="M84" s="7" t="s">
        <v>272</v>
      </c>
      <c r="N84" s="11" t="s">
        <v>273</v>
      </c>
    </row>
    <row r="85" spans="1:14" ht="17" hidden="1">
      <c r="A85" s="7" t="s">
        <v>309</v>
      </c>
      <c r="B85" s="14" t="s">
        <v>184</v>
      </c>
      <c r="C85" s="2" t="s">
        <v>271</v>
      </c>
      <c r="D85" s="3" t="s">
        <v>63</v>
      </c>
      <c r="E85" s="74" t="s">
        <v>525</v>
      </c>
      <c r="F85" s="11" t="s">
        <v>3</v>
      </c>
      <c r="G85" s="10">
        <f>(0.0000001078)*108236.6</f>
        <v>1.1667905480000001E-2</v>
      </c>
      <c r="H85" s="9">
        <v>12.93</v>
      </c>
      <c r="I85" s="18" t="s">
        <v>267</v>
      </c>
      <c r="J85" s="16" t="s">
        <v>4</v>
      </c>
      <c r="K85" s="18" t="s">
        <v>270</v>
      </c>
      <c r="L85" s="10">
        <f>(0.0000001078)*779.1</f>
        <v>8.3986980000000006E-5</v>
      </c>
      <c r="M85" s="7" t="s">
        <v>272</v>
      </c>
      <c r="N85" s="11" t="s">
        <v>273</v>
      </c>
    </row>
    <row r="86" spans="1:14" ht="17" hidden="1">
      <c r="A86" s="7" t="s">
        <v>309</v>
      </c>
      <c r="B86" s="14" t="s">
        <v>184</v>
      </c>
      <c r="C86" s="2" t="s">
        <v>271</v>
      </c>
      <c r="D86" s="3" t="s">
        <v>64</v>
      </c>
      <c r="E86" s="74" t="s">
        <v>525</v>
      </c>
      <c r="F86" s="11" t="s">
        <v>3</v>
      </c>
      <c r="G86" s="10">
        <f>(0.0000001078)*92820.4</f>
        <v>1.0006039119999999E-2</v>
      </c>
      <c r="H86" s="9">
        <v>12.93</v>
      </c>
      <c r="I86" s="18" t="s">
        <v>267</v>
      </c>
      <c r="J86" s="16" t="s">
        <v>4</v>
      </c>
      <c r="K86" s="18" t="s">
        <v>270</v>
      </c>
      <c r="L86" s="10">
        <f>(0.0000001078)*744.5</f>
        <v>8.0257099999999994E-5</v>
      </c>
      <c r="M86" s="7" t="s">
        <v>272</v>
      </c>
      <c r="N86" s="11" t="s">
        <v>273</v>
      </c>
    </row>
    <row r="87" spans="1:14" ht="17" hidden="1">
      <c r="A87" s="7" t="s">
        <v>309</v>
      </c>
      <c r="B87" s="14" t="s">
        <v>184</v>
      </c>
      <c r="C87" s="2" t="s">
        <v>271</v>
      </c>
      <c r="D87" s="3" t="s">
        <v>63</v>
      </c>
      <c r="E87" s="74" t="s">
        <v>525</v>
      </c>
      <c r="F87" s="11" t="s">
        <v>3</v>
      </c>
      <c r="G87" s="10">
        <f>(0.0000001078)*233804.2</f>
        <v>2.5204092760000001E-2</v>
      </c>
      <c r="H87" s="9">
        <v>17.96</v>
      </c>
      <c r="I87" s="18" t="s">
        <v>269</v>
      </c>
      <c r="J87" s="16" t="s">
        <v>4</v>
      </c>
      <c r="K87" s="18" t="s">
        <v>270</v>
      </c>
      <c r="L87" s="10">
        <f>(0.0000001078)*779.1</f>
        <v>8.3986980000000006E-5</v>
      </c>
      <c r="M87" s="7" t="s">
        <v>272</v>
      </c>
      <c r="N87" s="11" t="s">
        <v>273</v>
      </c>
    </row>
    <row r="88" spans="1:14" ht="17" hidden="1">
      <c r="A88" s="7" t="s">
        <v>309</v>
      </c>
      <c r="B88" s="14" t="s">
        <v>184</v>
      </c>
      <c r="C88" s="2" t="s">
        <v>271</v>
      </c>
      <c r="D88" s="3" t="s">
        <v>64</v>
      </c>
      <c r="E88" s="74" t="s">
        <v>525</v>
      </c>
      <c r="F88" s="11" t="s">
        <v>3</v>
      </c>
      <c r="G88" s="10">
        <f>(0.0000001078)*191200</f>
        <v>2.0611359999999999E-2</v>
      </c>
      <c r="H88" s="9">
        <v>17.96</v>
      </c>
      <c r="I88" s="18" t="s">
        <v>269</v>
      </c>
      <c r="J88" s="16" t="s">
        <v>4</v>
      </c>
      <c r="K88" s="18" t="s">
        <v>270</v>
      </c>
      <c r="L88" s="10">
        <f>(0.0000001078)*744.5</f>
        <v>8.0257099999999994E-5</v>
      </c>
      <c r="M88" s="7" t="s">
        <v>272</v>
      </c>
      <c r="N88" s="11" t="s">
        <v>273</v>
      </c>
    </row>
    <row r="89" spans="1:14" ht="17" hidden="1">
      <c r="A89" s="7" t="s">
        <v>310</v>
      </c>
      <c r="B89" s="14" t="s">
        <v>314</v>
      </c>
      <c r="C89" s="2" t="s">
        <v>79</v>
      </c>
      <c r="D89" s="3" t="s">
        <v>71</v>
      </c>
      <c r="E89" s="73" t="s">
        <v>524</v>
      </c>
      <c r="F89" s="11" t="s">
        <v>3</v>
      </c>
      <c r="G89" s="10">
        <v>6.0000000000000002E-5</v>
      </c>
      <c r="H89" s="9">
        <v>5.08</v>
      </c>
      <c r="I89" s="18" t="s">
        <v>134</v>
      </c>
      <c r="K89" s="18" t="s">
        <v>266</v>
      </c>
      <c r="L89" s="47" t="s">
        <v>4</v>
      </c>
      <c r="M89" s="7" t="s">
        <v>326</v>
      </c>
      <c r="N89" s="11" t="s">
        <v>327</v>
      </c>
    </row>
    <row r="90" spans="1:14" ht="17" hidden="1">
      <c r="A90" s="7" t="s">
        <v>310</v>
      </c>
      <c r="B90" s="14" t="s">
        <v>328</v>
      </c>
      <c r="C90" s="2" t="s">
        <v>79</v>
      </c>
      <c r="D90" s="3" t="s">
        <v>71</v>
      </c>
      <c r="E90" s="73" t="s">
        <v>524</v>
      </c>
      <c r="F90" s="11" t="s">
        <v>3</v>
      </c>
      <c r="G90" s="10">
        <v>5.2000000000000002E-6</v>
      </c>
      <c r="H90" s="9">
        <v>5.08</v>
      </c>
      <c r="I90" s="18" t="s">
        <v>134</v>
      </c>
      <c r="K90" s="18" t="s">
        <v>266</v>
      </c>
      <c r="L90" s="47" t="s">
        <v>4</v>
      </c>
      <c r="M90" s="7" t="s">
        <v>326</v>
      </c>
      <c r="N90" s="11" t="s">
        <v>327</v>
      </c>
    </row>
    <row r="91" spans="1:14" ht="17" hidden="1">
      <c r="A91" s="7" t="s">
        <v>310</v>
      </c>
      <c r="B91" s="14" t="s">
        <v>329</v>
      </c>
      <c r="C91" s="2" t="s">
        <v>79</v>
      </c>
      <c r="D91" s="3" t="s">
        <v>71</v>
      </c>
      <c r="E91" s="73" t="s">
        <v>524</v>
      </c>
      <c r="F91" s="11" t="s">
        <v>3</v>
      </c>
      <c r="G91" s="10">
        <v>3.8999999999999999E-5</v>
      </c>
      <c r="H91" s="9">
        <v>5.08</v>
      </c>
      <c r="I91" s="18" t="s">
        <v>134</v>
      </c>
      <c r="K91" s="18" t="s">
        <v>266</v>
      </c>
      <c r="L91" s="47" t="s">
        <v>4</v>
      </c>
      <c r="M91" s="7" t="s">
        <v>326</v>
      </c>
      <c r="N91" s="11" t="s">
        <v>327</v>
      </c>
    </row>
    <row r="92" spans="1:14" ht="17" hidden="1">
      <c r="A92" s="7" t="s">
        <v>310</v>
      </c>
      <c r="B92" s="14" t="s">
        <v>314</v>
      </c>
      <c r="C92" s="2" t="s">
        <v>79</v>
      </c>
      <c r="D92" s="3" t="s">
        <v>71</v>
      </c>
      <c r="E92" s="73" t="s">
        <v>524</v>
      </c>
      <c r="F92" s="11" t="s">
        <v>3</v>
      </c>
      <c r="G92" s="10">
        <v>4.7200000000000002E-3</v>
      </c>
      <c r="H92" s="9">
        <v>47.2</v>
      </c>
      <c r="I92" s="18" t="s">
        <v>41</v>
      </c>
      <c r="K92" s="18" t="s">
        <v>266</v>
      </c>
      <c r="L92" s="47" t="s">
        <v>4</v>
      </c>
      <c r="M92" s="7" t="s">
        <v>326</v>
      </c>
      <c r="N92" s="11" t="s">
        <v>327</v>
      </c>
    </row>
    <row r="93" spans="1:14" ht="17" hidden="1">
      <c r="A93" s="7" t="s">
        <v>310</v>
      </c>
      <c r="B93" s="14" t="s">
        <v>328</v>
      </c>
      <c r="C93" s="2" t="s">
        <v>79</v>
      </c>
      <c r="D93" s="3" t="s">
        <v>71</v>
      </c>
      <c r="E93" s="73" t="s">
        <v>524</v>
      </c>
      <c r="F93" s="11" t="s">
        <v>3</v>
      </c>
      <c r="G93" s="10">
        <v>4.1000000000000003E-3</v>
      </c>
      <c r="H93" s="9">
        <v>47.2</v>
      </c>
      <c r="I93" s="18" t="s">
        <v>41</v>
      </c>
      <c r="K93" s="18" t="s">
        <v>266</v>
      </c>
      <c r="L93" s="47" t="s">
        <v>4</v>
      </c>
      <c r="M93" s="7" t="s">
        <v>326</v>
      </c>
      <c r="N93" s="11" t="s">
        <v>327</v>
      </c>
    </row>
    <row r="94" spans="1:14" ht="17" hidden="1">
      <c r="A94" s="7" t="s">
        <v>310</v>
      </c>
      <c r="B94" s="14" t="s">
        <v>329</v>
      </c>
      <c r="C94" s="2" t="s">
        <v>79</v>
      </c>
      <c r="D94" s="3" t="s">
        <v>71</v>
      </c>
      <c r="E94" s="73" t="s">
        <v>524</v>
      </c>
      <c r="F94" s="11" t="s">
        <v>3</v>
      </c>
      <c r="G94" s="10">
        <v>3.3E-3</v>
      </c>
      <c r="H94" s="9">
        <v>47.2</v>
      </c>
      <c r="I94" s="18" t="s">
        <v>41</v>
      </c>
      <c r="K94" s="18" t="s">
        <v>266</v>
      </c>
      <c r="L94" s="47" t="s">
        <v>4</v>
      </c>
      <c r="M94" s="7" t="s">
        <v>326</v>
      </c>
      <c r="N94" s="11" t="s">
        <v>327</v>
      </c>
    </row>
    <row r="95" spans="1:14" ht="17">
      <c r="A95" s="7" t="s">
        <v>309</v>
      </c>
      <c r="B95" s="14" t="s">
        <v>184</v>
      </c>
      <c r="C95" s="2" t="s">
        <v>79</v>
      </c>
      <c r="D95" s="3" t="s">
        <v>71</v>
      </c>
      <c r="E95" s="73" t="s">
        <v>524</v>
      </c>
      <c r="F95" s="11" t="s">
        <v>3</v>
      </c>
      <c r="G95" s="10">
        <v>1.0000000000000001E-5</v>
      </c>
      <c r="H95" s="9">
        <v>16.7</v>
      </c>
      <c r="I95" s="16" t="s">
        <v>4</v>
      </c>
      <c r="J95" s="93" t="s">
        <v>637</v>
      </c>
      <c r="K95" s="18" t="s">
        <v>160</v>
      </c>
      <c r="L95" s="15" t="s">
        <v>4</v>
      </c>
      <c r="M95" s="7" t="s">
        <v>315</v>
      </c>
      <c r="N95" s="11" t="s">
        <v>316</v>
      </c>
    </row>
    <row r="96" spans="1:14" ht="17" hidden="1">
      <c r="A96" s="7" t="s">
        <v>310</v>
      </c>
      <c r="B96" s="14" t="s">
        <v>314</v>
      </c>
      <c r="C96" s="2" t="s">
        <v>79</v>
      </c>
      <c r="D96" s="3" t="s">
        <v>71</v>
      </c>
      <c r="E96" s="73" t="s">
        <v>524</v>
      </c>
      <c r="F96" s="11" t="s">
        <v>3</v>
      </c>
      <c r="G96" s="10">
        <v>1.6249999999999999E-4</v>
      </c>
      <c r="H96" s="9">
        <v>16.7</v>
      </c>
      <c r="I96" s="16" t="s">
        <v>4</v>
      </c>
      <c r="J96" s="16"/>
      <c r="K96" s="18" t="s">
        <v>160</v>
      </c>
      <c r="L96" s="15" t="s">
        <v>4</v>
      </c>
      <c r="M96" s="7" t="s">
        <v>315</v>
      </c>
      <c r="N96" s="11" t="s">
        <v>316</v>
      </c>
    </row>
    <row r="97" spans="1:14" ht="17" hidden="1">
      <c r="A97" s="7" t="s">
        <v>310</v>
      </c>
      <c r="B97" s="2" t="s">
        <v>274</v>
      </c>
      <c r="C97" s="2" t="s">
        <v>79</v>
      </c>
      <c r="D97" s="3" t="s">
        <v>70</v>
      </c>
      <c r="E97" s="74" t="s">
        <v>525</v>
      </c>
      <c r="F97" s="11" t="s">
        <v>3</v>
      </c>
      <c r="G97" s="10">
        <v>1E-4</v>
      </c>
      <c r="H97" s="9">
        <v>35</v>
      </c>
      <c r="I97" s="18" t="s">
        <v>44</v>
      </c>
      <c r="K97" s="18" t="s">
        <v>266</v>
      </c>
      <c r="L97" s="10">
        <v>5.0000000000000002E-5</v>
      </c>
      <c r="M97" s="7" t="s">
        <v>276</v>
      </c>
      <c r="N97" s="11" t="s">
        <v>275</v>
      </c>
    </row>
    <row r="98" spans="1:14" ht="17">
      <c r="A98" s="7" t="s">
        <v>309</v>
      </c>
      <c r="B98" s="13" t="s">
        <v>518</v>
      </c>
      <c r="C98" s="2" t="s">
        <v>79</v>
      </c>
      <c r="D98" s="3" t="s">
        <v>71</v>
      </c>
      <c r="E98" s="73" t="s">
        <v>524</v>
      </c>
      <c r="F98" s="11" t="s">
        <v>3</v>
      </c>
      <c r="G98" s="10">
        <v>7.3999999999999999E-4</v>
      </c>
      <c r="H98" s="52">
        <v>5</v>
      </c>
      <c r="I98" s="18" t="s">
        <v>44</v>
      </c>
      <c r="J98" s="93" t="s">
        <v>641</v>
      </c>
      <c r="K98" s="33" t="s">
        <v>243</v>
      </c>
      <c r="L98" s="51" t="s">
        <v>4</v>
      </c>
      <c r="M98" s="7" t="s">
        <v>386</v>
      </c>
      <c r="N98" s="46" t="s">
        <v>387</v>
      </c>
    </row>
    <row r="99" spans="1:14" ht="17" hidden="1">
      <c r="A99" s="7" t="s">
        <v>309</v>
      </c>
      <c r="B99" s="13" t="s">
        <v>518</v>
      </c>
      <c r="C99" s="2" t="s">
        <v>79</v>
      </c>
      <c r="D99" s="3" t="s">
        <v>68</v>
      </c>
      <c r="E99" s="74" t="s">
        <v>525</v>
      </c>
      <c r="F99" s="11" t="s">
        <v>3</v>
      </c>
      <c r="G99" s="10">
        <v>1.3999999999999999E-4</v>
      </c>
      <c r="H99" s="9">
        <v>15</v>
      </c>
      <c r="I99" s="18" t="s">
        <v>41</v>
      </c>
      <c r="J99" s="93" t="s">
        <v>637</v>
      </c>
      <c r="K99" s="18" t="s">
        <v>244</v>
      </c>
      <c r="L99" s="10">
        <v>4.8999999999999997E-6</v>
      </c>
      <c r="M99" s="7" t="s">
        <v>385</v>
      </c>
      <c r="N99" s="11" t="s">
        <v>384</v>
      </c>
    </row>
    <row r="100" spans="1:14" ht="17" hidden="1">
      <c r="A100" s="7" t="s">
        <v>309</v>
      </c>
      <c r="B100" s="13" t="s">
        <v>518</v>
      </c>
      <c r="C100" s="2" t="s">
        <v>383</v>
      </c>
      <c r="D100" s="3" t="s">
        <v>64</v>
      </c>
      <c r="E100" s="74" t="s">
        <v>525</v>
      </c>
      <c r="F100" s="11" t="s">
        <v>3</v>
      </c>
      <c r="G100" s="10">
        <v>5.0000000000000002E-5</v>
      </c>
      <c r="H100" s="9">
        <v>15</v>
      </c>
      <c r="I100" s="18" t="s">
        <v>41</v>
      </c>
      <c r="J100" s="93" t="s">
        <v>637</v>
      </c>
      <c r="K100" s="18" t="s">
        <v>244</v>
      </c>
      <c r="L100" s="10">
        <v>6.0000000000000002E-6</v>
      </c>
      <c r="M100" s="7" t="s">
        <v>385</v>
      </c>
      <c r="N100" s="11" t="s">
        <v>384</v>
      </c>
    </row>
    <row r="101" spans="1:14" ht="17" hidden="1">
      <c r="A101" s="7" t="s">
        <v>309</v>
      </c>
      <c r="B101" s="13" t="s">
        <v>518</v>
      </c>
      <c r="C101" s="2" t="s">
        <v>79</v>
      </c>
      <c r="D101" s="3" t="s">
        <v>68</v>
      </c>
      <c r="E101" s="74" t="s">
        <v>525</v>
      </c>
      <c r="F101" s="11" t="s">
        <v>3</v>
      </c>
      <c r="G101" s="10">
        <v>3.1E-4</v>
      </c>
      <c r="H101" s="9">
        <v>30</v>
      </c>
      <c r="I101" s="18" t="s">
        <v>44</v>
      </c>
      <c r="J101" s="93" t="s">
        <v>637</v>
      </c>
      <c r="K101" s="18" t="s">
        <v>244</v>
      </c>
      <c r="L101" s="10">
        <v>4.8999999999999997E-6</v>
      </c>
      <c r="M101" s="7" t="s">
        <v>385</v>
      </c>
      <c r="N101" s="11" t="s">
        <v>384</v>
      </c>
    </row>
    <row r="102" spans="1:14" ht="17" hidden="1">
      <c r="A102" s="7" t="s">
        <v>309</v>
      </c>
      <c r="B102" s="13" t="s">
        <v>518</v>
      </c>
      <c r="C102" s="2" t="s">
        <v>79</v>
      </c>
      <c r="D102" s="3" t="s">
        <v>68</v>
      </c>
      <c r="E102" s="74" t="s">
        <v>525</v>
      </c>
      <c r="F102" s="11" t="s">
        <v>3</v>
      </c>
      <c r="G102" s="10">
        <v>7.4999999999999993E-5</v>
      </c>
      <c r="H102" s="9">
        <v>30</v>
      </c>
      <c r="I102" s="18" t="s">
        <v>44</v>
      </c>
      <c r="J102" s="93" t="s">
        <v>637</v>
      </c>
      <c r="K102" s="18" t="s">
        <v>244</v>
      </c>
      <c r="L102" s="10">
        <v>4.8999999999999997E-6</v>
      </c>
      <c r="M102" s="7" t="s">
        <v>385</v>
      </c>
      <c r="N102" s="11" t="s">
        <v>384</v>
      </c>
    </row>
    <row r="103" spans="1:14" ht="17" hidden="1">
      <c r="A103" s="7" t="s">
        <v>309</v>
      </c>
      <c r="B103" s="13" t="s">
        <v>518</v>
      </c>
      <c r="C103" s="2" t="s">
        <v>383</v>
      </c>
      <c r="D103" s="3" t="s">
        <v>64</v>
      </c>
      <c r="E103" s="74" t="s">
        <v>525</v>
      </c>
      <c r="F103" s="11" t="s">
        <v>3</v>
      </c>
      <c r="G103" s="10">
        <v>7.1000000000000002E-4</v>
      </c>
      <c r="H103" s="9">
        <v>30</v>
      </c>
      <c r="I103" s="18" t="s">
        <v>44</v>
      </c>
      <c r="J103" s="93" t="s">
        <v>637</v>
      </c>
      <c r="K103" s="18" t="s">
        <v>244</v>
      </c>
      <c r="L103" s="10">
        <v>6.0000000000000002E-6</v>
      </c>
      <c r="M103" s="7" t="s">
        <v>385</v>
      </c>
      <c r="N103" s="11" t="s">
        <v>384</v>
      </c>
    </row>
    <row r="104" spans="1:14" ht="17" hidden="1">
      <c r="A104" s="7" t="s">
        <v>309</v>
      </c>
      <c r="B104" s="13" t="s">
        <v>518</v>
      </c>
      <c r="C104" s="2" t="s">
        <v>383</v>
      </c>
      <c r="D104" s="3" t="s">
        <v>64</v>
      </c>
      <c r="E104" s="74" t="s">
        <v>525</v>
      </c>
      <c r="F104" s="11" t="s">
        <v>3</v>
      </c>
      <c r="G104" s="10">
        <v>1.4999999999999999E-4</v>
      </c>
      <c r="H104" s="9">
        <v>30</v>
      </c>
      <c r="I104" s="18" t="s">
        <v>44</v>
      </c>
      <c r="J104" s="93" t="s">
        <v>637</v>
      </c>
      <c r="K104" s="18" t="s">
        <v>244</v>
      </c>
      <c r="L104" s="10">
        <v>6.0000000000000002E-6</v>
      </c>
      <c r="M104" s="7" t="s">
        <v>385</v>
      </c>
      <c r="N104" s="11" t="s">
        <v>384</v>
      </c>
    </row>
    <row r="105" spans="1:14" ht="17">
      <c r="A105" s="7" t="s">
        <v>309</v>
      </c>
      <c r="B105" s="14" t="s">
        <v>184</v>
      </c>
      <c r="C105" s="2" t="s">
        <v>79</v>
      </c>
      <c r="D105" s="3" t="s">
        <v>71</v>
      </c>
      <c r="E105" s="73" t="s">
        <v>524</v>
      </c>
      <c r="F105" s="11" t="s">
        <v>3</v>
      </c>
      <c r="G105" s="10">
        <v>1.8190000000000001E-3</v>
      </c>
      <c r="H105" s="9">
        <v>50</v>
      </c>
      <c r="I105" s="18" t="s">
        <v>55</v>
      </c>
      <c r="J105" s="93" t="s">
        <v>641</v>
      </c>
      <c r="K105" s="50" t="s">
        <v>362</v>
      </c>
      <c r="L105" s="10">
        <v>4.3000000000000002E-5</v>
      </c>
      <c r="M105" s="7" t="s">
        <v>363</v>
      </c>
      <c r="N105" s="11" t="s">
        <v>364</v>
      </c>
    </row>
    <row r="106" spans="1:14" ht="17">
      <c r="A106" s="7" t="s">
        <v>309</v>
      </c>
      <c r="B106" s="14" t="s">
        <v>184</v>
      </c>
      <c r="C106" s="2" t="s">
        <v>79</v>
      </c>
      <c r="D106" s="3" t="s">
        <v>71</v>
      </c>
      <c r="E106" s="73" t="s">
        <v>524</v>
      </c>
      <c r="F106" s="11" t="s">
        <v>3</v>
      </c>
      <c r="G106" s="10">
        <v>9.9299999999999996E-4</v>
      </c>
      <c r="H106" s="26" t="s">
        <v>361</v>
      </c>
      <c r="I106" s="18" t="s">
        <v>234</v>
      </c>
      <c r="J106" s="93" t="s">
        <v>641</v>
      </c>
      <c r="K106" s="53" t="s">
        <v>362</v>
      </c>
      <c r="L106" s="10">
        <v>4.3000000000000002E-5</v>
      </c>
      <c r="M106" s="7" t="s">
        <v>363</v>
      </c>
      <c r="N106" s="11" t="s">
        <v>364</v>
      </c>
    </row>
    <row r="107" spans="1:14" ht="17" hidden="1">
      <c r="A107" s="7" t="s">
        <v>309</v>
      </c>
      <c r="B107" s="14" t="s">
        <v>242</v>
      </c>
      <c r="C107" s="2" t="s">
        <v>79</v>
      </c>
      <c r="D107" s="3" t="s">
        <v>68</v>
      </c>
      <c r="E107" s="74" t="s">
        <v>525</v>
      </c>
      <c r="F107" s="11" t="s">
        <v>3</v>
      </c>
      <c r="G107" s="10">
        <v>6.7999999999999999E-5</v>
      </c>
      <c r="H107" s="9">
        <v>15</v>
      </c>
      <c r="I107" s="18" t="s">
        <v>45</v>
      </c>
      <c r="J107" s="93" t="s">
        <v>641</v>
      </c>
      <c r="K107" s="33" t="s">
        <v>243</v>
      </c>
      <c r="L107" s="47" t="s">
        <v>4</v>
      </c>
      <c r="M107" s="24" t="s">
        <v>372</v>
      </c>
      <c r="N107" s="48" t="s">
        <v>373</v>
      </c>
    </row>
    <row r="108" spans="1:14" ht="17" hidden="1">
      <c r="A108" s="7" t="s">
        <v>309</v>
      </c>
      <c r="B108" s="13" t="s">
        <v>518</v>
      </c>
      <c r="C108" s="2" t="s">
        <v>91</v>
      </c>
      <c r="D108" s="3" t="s">
        <v>245</v>
      </c>
      <c r="E108" s="74" t="s">
        <v>525</v>
      </c>
      <c r="F108" s="11" t="s">
        <v>3</v>
      </c>
      <c r="G108" s="10">
        <f>0.00000831*107870*10^-3</f>
        <v>8.963997E-4</v>
      </c>
      <c r="H108" s="9">
        <v>15</v>
      </c>
      <c r="I108" s="18" t="s">
        <v>45</v>
      </c>
      <c r="J108" s="93" t="s">
        <v>627</v>
      </c>
      <c r="K108" s="18" t="s">
        <v>151</v>
      </c>
      <c r="L108" s="10">
        <f>0.00000029*107870*10^-3</f>
        <v>3.1282299999999997E-5</v>
      </c>
      <c r="M108" s="7" t="s">
        <v>218</v>
      </c>
      <c r="N108" s="11" t="s">
        <v>219</v>
      </c>
    </row>
    <row r="109" spans="1:14" ht="17" hidden="1">
      <c r="A109" s="7" t="s">
        <v>309</v>
      </c>
      <c r="B109" s="13" t="s">
        <v>518</v>
      </c>
      <c r="C109" s="2" t="s">
        <v>91</v>
      </c>
      <c r="D109" s="3" t="s">
        <v>245</v>
      </c>
      <c r="E109" s="74" t="s">
        <v>525</v>
      </c>
      <c r="F109" s="11" t="s">
        <v>3</v>
      </c>
      <c r="G109" s="10">
        <f>0.00019555*107870*10^-3</f>
        <v>2.1093978500000003E-2</v>
      </c>
      <c r="H109" s="9">
        <v>35</v>
      </c>
      <c r="I109" s="18" t="s">
        <v>41</v>
      </c>
      <c r="J109" s="93" t="s">
        <v>627</v>
      </c>
      <c r="K109" s="18" t="s">
        <v>151</v>
      </c>
      <c r="L109" s="10">
        <f>0.00000029*107870*10^-3</f>
        <v>3.1282299999999997E-5</v>
      </c>
      <c r="M109" s="7" t="s">
        <v>218</v>
      </c>
      <c r="N109" s="11" t="s">
        <v>219</v>
      </c>
    </row>
    <row r="110" spans="1:14" ht="17" hidden="1">
      <c r="A110" s="7" t="s">
        <v>309</v>
      </c>
      <c r="B110" s="13" t="s">
        <v>518</v>
      </c>
      <c r="C110" s="2" t="s">
        <v>91</v>
      </c>
      <c r="D110" s="3" t="s">
        <v>245</v>
      </c>
      <c r="E110" s="74" t="s">
        <v>525</v>
      </c>
      <c r="F110" s="11" t="s">
        <v>3</v>
      </c>
      <c r="G110" s="10">
        <f>0.00003714*107870*10^-3</f>
        <v>4.0062917999999998E-3</v>
      </c>
      <c r="H110" s="9">
        <v>80</v>
      </c>
      <c r="I110" s="18" t="s">
        <v>55</v>
      </c>
      <c r="J110" s="93" t="s">
        <v>627</v>
      </c>
      <c r="K110" s="18" t="s">
        <v>151</v>
      </c>
      <c r="L110" s="10">
        <f>0.00000029*107870*10^-3</f>
        <v>3.1282299999999997E-5</v>
      </c>
      <c r="M110" s="7" t="s">
        <v>218</v>
      </c>
      <c r="N110" s="11" t="s">
        <v>219</v>
      </c>
    </row>
    <row r="111" spans="1:14" ht="17" hidden="1">
      <c r="A111" s="7" t="s">
        <v>309</v>
      </c>
      <c r="B111" s="13" t="s">
        <v>518</v>
      </c>
      <c r="C111" s="2" t="s">
        <v>320</v>
      </c>
      <c r="D111" s="3" t="s">
        <v>245</v>
      </c>
      <c r="E111" s="74" t="s">
        <v>525</v>
      </c>
      <c r="F111" s="11" t="s">
        <v>3</v>
      </c>
      <c r="G111" s="10">
        <f>27.69*0.00010786</f>
        <v>2.9866434000000003E-3</v>
      </c>
      <c r="H111" s="9">
        <v>200</v>
      </c>
      <c r="I111" s="18" t="s">
        <v>55</v>
      </c>
      <c r="J111" s="93" t="s">
        <v>627</v>
      </c>
      <c r="K111" s="18" t="s">
        <v>117</v>
      </c>
      <c r="L111" s="10">
        <f>0.15*0.00010786</f>
        <v>1.6178999999999999E-5</v>
      </c>
      <c r="M111" s="7" t="s">
        <v>374</v>
      </c>
      <c r="N111" s="11" t="s">
        <v>375</v>
      </c>
    </row>
    <row r="112" spans="1:14" ht="17" hidden="1">
      <c r="A112" s="7" t="s">
        <v>309</v>
      </c>
      <c r="B112" s="14" t="s">
        <v>184</v>
      </c>
      <c r="C112" s="2" t="s">
        <v>11</v>
      </c>
      <c r="D112" s="3" t="s">
        <v>68</v>
      </c>
      <c r="E112" s="74" t="s">
        <v>525</v>
      </c>
      <c r="F112" s="11" t="s">
        <v>5</v>
      </c>
      <c r="G112" s="10">
        <v>6.0499999999999996E-4</v>
      </c>
      <c r="H112" s="9">
        <v>70</v>
      </c>
      <c r="I112" s="29" t="s">
        <v>323</v>
      </c>
      <c r="J112" s="16" t="s">
        <v>4</v>
      </c>
      <c r="K112" s="29" t="s">
        <v>128</v>
      </c>
      <c r="L112" s="47" t="s">
        <v>4</v>
      </c>
      <c r="M112" s="24" t="s">
        <v>325</v>
      </c>
      <c r="N112" s="48" t="s">
        <v>324</v>
      </c>
    </row>
    <row r="113" spans="1:14" ht="17">
      <c r="A113" s="7" t="s">
        <v>309</v>
      </c>
      <c r="B113" s="14" t="s">
        <v>300</v>
      </c>
      <c r="C113" s="2" t="s">
        <v>79</v>
      </c>
      <c r="D113" s="3" t="s">
        <v>69</v>
      </c>
      <c r="E113" s="73" t="s">
        <v>524</v>
      </c>
      <c r="F113" s="11" t="s">
        <v>3</v>
      </c>
      <c r="G113" s="10">
        <v>1.08E-7</v>
      </c>
      <c r="H113" s="9">
        <v>10</v>
      </c>
      <c r="I113" s="18" t="s">
        <v>44</v>
      </c>
      <c r="J113" s="93" t="s">
        <v>637</v>
      </c>
      <c r="K113" s="18" t="s">
        <v>243</v>
      </c>
      <c r="L113" s="15" t="s">
        <v>4</v>
      </c>
      <c r="M113" s="7" t="s">
        <v>301</v>
      </c>
      <c r="N113" s="11" t="s">
        <v>302</v>
      </c>
    </row>
    <row r="114" spans="1:14" ht="17">
      <c r="A114" s="7" t="s">
        <v>309</v>
      </c>
      <c r="B114" s="14" t="s">
        <v>300</v>
      </c>
      <c r="C114" s="2" t="s">
        <v>79</v>
      </c>
      <c r="D114" s="3" t="s">
        <v>299</v>
      </c>
      <c r="E114" s="73" t="s">
        <v>524</v>
      </c>
      <c r="F114" s="11" t="s">
        <v>3</v>
      </c>
      <c r="G114" s="10">
        <v>1.3540000000000001E-4</v>
      </c>
      <c r="H114" s="9">
        <v>10</v>
      </c>
      <c r="I114" s="18" t="s">
        <v>44</v>
      </c>
      <c r="J114" s="93" t="s">
        <v>637</v>
      </c>
      <c r="K114" s="18" t="s">
        <v>243</v>
      </c>
      <c r="L114" s="15" t="s">
        <v>4</v>
      </c>
      <c r="M114" s="7" t="s">
        <v>301</v>
      </c>
      <c r="N114" s="11" t="s">
        <v>302</v>
      </c>
    </row>
    <row r="115" spans="1:14" ht="17" hidden="1">
      <c r="A115" s="7" t="s">
        <v>519</v>
      </c>
      <c r="B115" s="14" t="s">
        <v>390</v>
      </c>
      <c r="C115" s="2" t="s">
        <v>79</v>
      </c>
      <c r="D115" s="3" t="s">
        <v>68</v>
      </c>
      <c r="E115" s="74" t="s">
        <v>525</v>
      </c>
      <c r="F115" s="11" t="s">
        <v>3</v>
      </c>
      <c r="G115" s="10">
        <v>8.8999999999999995E-4</v>
      </c>
      <c r="H115" s="9">
        <v>84</v>
      </c>
      <c r="I115" s="49" t="s">
        <v>4</v>
      </c>
      <c r="J115" s="93" t="s">
        <v>641</v>
      </c>
      <c r="K115" s="33" t="s">
        <v>243</v>
      </c>
      <c r="L115" s="10">
        <v>3.8999999999999999E-4</v>
      </c>
      <c r="M115" s="7" t="s">
        <v>481</v>
      </c>
      <c r="N115" s="11" t="s">
        <v>391</v>
      </c>
    </row>
    <row r="116" spans="1:14" ht="17" hidden="1">
      <c r="A116" s="7" t="s">
        <v>309</v>
      </c>
      <c r="B116" s="14" t="s">
        <v>319</v>
      </c>
      <c r="C116" s="2" t="s">
        <v>320</v>
      </c>
      <c r="D116" s="3" t="s">
        <v>70</v>
      </c>
      <c r="E116" s="74" t="s">
        <v>525</v>
      </c>
      <c r="F116" s="11" t="s">
        <v>3</v>
      </c>
      <c r="G116" s="10">
        <v>1.85E-4</v>
      </c>
      <c r="H116" s="9">
        <v>19.399999999999999</v>
      </c>
      <c r="I116" s="18" t="s">
        <v>44</v>
      </c>
      <c r="J116" s="16" t="s">
        <v>4</v>
      </c>
      <c r="K116" s="18" t="s">
        <v>128</v>
      </c>
      <c r="L116" s="10">
        <v>1.0000000000000001E-5</v>
      </c>
      <c r="M116" s="7" t="s">
        <v>317</v>
      </c>
      <c r="N116" s="11" t="s">
        <v>318</v>
      </c>
    </row>
    <row r="117" spans="1:14" ht="17">
      <c r="A117" s="7" t="s">
        <v>309</v>
      </c>
      <c r="B117" s="14" t="s">
        <v>300</v>
      </c>
      <c r="C117" s="22" t="s">
        <v>79</v>
      </c>
      <c r="D117" s="3" t="s">
        <v>69</v>
      </c>
      <c r="E117" s="73" t="s">
        <v>524</v>
      </c>
      <c r="F117" s="11" t="s">
        <v>5</v>
      </c>
      <c r="G117" s="10">
        <v>1.2999999999999999E-4</v>
      </c>
      <c r="H117" s="9">
        <v>23.4</v>
      </c>
      <c r="I117" s="18" t="s">
        <v>55</v>
      </c>
      <c r="J117" s="16" t="s">
        <v>4</v>
      </c>
      <c r="K117" s="29" t="s">
        <v>303</v>
      </c>
      <c r="L117" s="15" t="s">
        <v>4</v>
      </c>
      <c r="M117" s="7" t="s">
        <v>304</v>
      </c>
      <c r="N117" s="11" t="s">
        <v>305</v>
      </c>
    </row>
    <row r="118" spans="1:14" ht="17">
      <c r="A118" s="7" t="s">
        <v>309</v>
      </c>
      <c r="B118" s="14" t="s">
        <v>260</v>
      </c>
      <c r="C118" s="2" t="s">
        <v>79</v>
      </c>
      <c r="D118" s="3" t="s">
        <v>71</v>
      </c>
      <c r="E118" s="73" t="s">
        <v>524</v>
      </c>
      <c r="F118" s="11" t="s">
        <v>3</v>
      </c>
      <c r="G118" s="10">
        <v>6.9999999999999994E-5</v>
      </c>
      <c r="H118" s="9">
        <v>22.03</v>
      </c>
      <c r="I118" s="18" t="s">
        <v>44</v>
      </c>
      <c r="J118" s="93" t="s">
        <v>641</v>
      </c>
      <c r="K118" s="18" t="s">
        <v>243</v>
      </c>
      <c r="L118" s="15" t="s">
        <v>4</v>
      </c>
      <c r="M118" s="7" t="s">
        <v>262</v>
      </c>
      <c r="N118" s="11" t="s">
        <v>263</v>
      </c>
    </row>
    <row r="119" spans="1:14" ht="17">
      <c r="A119" s="7" t="s">
        <v>309</v>
      </c>
      <c r="B119" s="14" t="s">
        <v>260</v>
      </c>
      <c r="C119" s="2" t="s">
        <v>79</v>
      </c>
      <c r="D119" s="3" t="s">
        <v>71</v>
      </c>
      <c r="E119" s="73" t="s">
        <v>524</v>
      </c>
      <c r="F119" s="11" t="s">
        <v>3</v>
      </c>
      <c r="G119" s="10">
        <v>5.0000000000000002E-5</v>
      </c>
      <c r="H119" s="9">
        <v>28.98</v>
      </c>
      <c r="I119" s="18" t="s">
        <v>261</v>
      </c>
      <c r="J119" s="93" t="s">
        <v>641</v>
      </c>
      <c r="K119" s="33" t="s">
        <v>243</v>
      </c>
      <c r="L119" s="15" t="s">
        <v>4</v>
      </c>
      <c r="M119" s="7" t="s">
        <v>262</v>
      </c>
      <c r="N119" s="11" t="s">
        <v>263</v>
      </c>
    </row>
    <row r="120" spans="1:14" ht="17">
      <c r="A120" s="7" t="s">
        <v>309</v>
      </c>
      <c r="B120" s="14" t="s">
        <v>347</v>
      </c>
      <c r="C120" s="2" t="s">
        <v>79</v>
      </c>
      <c r="D120" s="3" t="s">
        <v>69</v>
      </c>
      <c r="E120" s="73" t="s">
        <v>524</v>
      </c>
      <c r="F120" s="11" t="s">
        <v>111</v>
      </c>
      <c r="G120" s="10">
        <v>3.9199999999999997E-5</v>
      </c>
      <c r="H120" s="9">
        <v>19</v>
      </c>
      <c r="I120" s="18" t="s">
        <v>44</v>
      </c>
      <c r="J120" s="93" t="s">
        <v>637</v>
      </c>
      <c r="K120" s="33" t="s">
        <v>243</v>
      </c>
      <c r="L120" s="10">
        <v>1.2E-5</v>
      </c>
      <c r="M120" s="7" t="s">
        <v>348</v>
      </c>
      <c r="N120" s="11" t="s">
        <v>349</v>
      </c>
    </row>
    <row r="121" spans="1:14" ht="17">
      <c r="A121" s="7" t="s">
        <v>309</v>
      </c>
      <c r="B121" s="14" t="s">
        <v>347</v>
      </c>
      <c r="C121" s="2" t="s">
        <v>79</v>
      </c>
      <c r="D121" s="3" t="s">
        <v>69</v>
      </c>
      <c r="E121" s="73" t="s">
        <v>524</v>
      </c>
      <c r="F121" s="11" t="s">
        <v>111</v>
      </c>
      <c r="G121" s="10">
        <v>1.3999999999999999E-4</v>
      </c>
      <c r="H121" s="9">
        <v>22</v>
      </c>
      <c r="I121" s="18" t="s">
        <v>55</v>
      </c>
      <c r="J121" s="93" t="s">
        <v>637</v>
      </c>
      <c r="K121" s="33" t="s">
        <v>243</v>
      </c>
      <c r="L121" s="10">
        <v>1.2E-5</v>
      </c>
      <c r="M121" s="7" t="s">
        <v>348</v>
      </c>
      <c r="N121" s="11" t="s">
        <v>349</v>
      </c>
    </row>
    <row r="122" spans="1:14" ht="17">
      <c r="A122" s="7" t="s">
        <v>309</v>
      </c>
      <c r="B122" s="14" t="s">
        <v>357</v>
      </c>
      <c r="C122" s="2" t="s">
        <v>79</v>
      </c>
      <c r="D122" s="3" t="s">
        <v>69</v>
      </c>
      <c r="E122" s="73" t="s">
        <v>524</v>
      </c>
      <c r="F122" s="11" t="s">
        <v>3</v>
      </c>
      <c r="G122" s="10">
        <v>2E-3</v>
      </c>
      <c r="H122" s="9">
        <v>5</v>
      </c>
      <c r="I122" s="49" t="s">
        <v>4</v>
      </c>
      <c r="J122" s="16" t="s">
        <v>4</v>
      </c>
      <c r="K122" s="18" t="s">
        <v>358</v>
      </c>
      <c r="L122" s="10">
        <v>1E-3</v>
      </c>
      <c r="M122" s="7" t="s">
        <v>359</v>
      </c>
      <c r="N122" s="11" t="s">
        <v>360</v>
      </c>
    </row>
    <row r="123" spans="1:14" ht="17">
      <c r="A123" s="5" t="s">
        <v>309</v>
      </c>
      <c r="B123" s="14" t="s">
        <v>260</v>
      </c>
      <c r="C123" s="2" t="s">
        <v>79</v>
      </c>
      <c r="D123" s="3" t="s">
        <v>69</v>
      </c>
      <c r="E123" s="73" t="s">
        <v>524</v>
      </c>
      <c r="F123" s="11" t="s">
        <v>3</v>
      </c>
      <c r="G123" s="10">
        <v>1E-3</v>
      </c>
      <c r="H123" s="9">
        <v>5</v>
      </c>
      <c r="I123" s="49" t="s">
        <v>4</v>
      </c>
      <c r="J123" s="16" t="s">
        <v>4</v>
      </c>
      <c r="K123" s="29" t="s">
        <v>358</v>
      </c>
      <c r="L123" s="10">
        <v>1.1000000000000001E-3</v>
      </c>
      <c r="M123" s="7" t="s">
        <v>359</v>
      </c>
      <c r="N123" s="11" t="s">
        <v>360</v>
      </c>
    </row>
    <row r="124" spans="1:14" ht="17">
      <c r="A124" s="7" t="s">
        <v>309</v>
      </c>
      <c r="B124" s="14" t="s">
        <v>357</v>
      </c>
      <c r="C124" s="2" t="s">
        <v>79</v>
      </c>
      <c r="D124" s="3" t="s">
        <v>69</v>
      </c>
      <c r="E124" s="73" t="s">
        <v>524</v>
      </c>
      <c r="F124" s="11" t="s">
        <v>3</v>
      </c>
      <c r="G124" s="10">
        <v>5.1000000000000004E-3</v>
      </c>
      <c r="H124" s="9">
        <v>20</v>
      </c>
      <c r="I124" s="49" t="s">
        <v>4</v>
      </c>
      <c r="J124" s="16" t="s">
        <v>4</v>
      </c>
      <c r="K124" s="18" t="s">
        <v>358</v>
      </c>
      <c r="L124" s="10">
        <v>1E-3</v>
      </c>
      <c r="M124" s="7" t="s">
        <v>359</v>
      </c>
      <c r="N124" s="11" t="s">
        <v>360</v>
      </c>
    </row>
    <row r="125" spans="1:14" ht="17">
      <c r="A125" s="5" t="s">
        <v>309</v>
      </c>
      <c r="B125" s="14" t="s">
        <v>260</v>
      </c>
      <c r="C125" s="2" t="s">
        <v>79</v>
      </c>
      <c r="D125" s="3" t="s">
        <v>69</v>
      </c>
      <c r="E125" s="73" t="s">
        <v>524</v>
      </c>
      <c r="F125" s="11" t="s">
        <v>3</v>
      </c>
      <c r="G125" s="10">
        <v>2E-3</v>
      </c>
      <c r="H125" s="9">
        <v>20</v>
      </c>
      <c r="I125" s="49" t="s">
        <v>4</v>
      </c>
      <c r="J125" s="16" t="s">
        <v>4</v>
      </c>
      <c r="K125" s="18" t="s">
        <v>358</v>
      </c>
      <c r="L125" s="10">
        <v>1.1000000000000001E-3</v>
      </c>
      <c r="M125" s="7" t="s">
        <v>359</v>
      </c>
      <c r="N125" s="11" t="s">
        <v>360</v>
      </c>
    </row>
    <row r="126" spans="1:14" ht="17">
      <c r="A126" s="5" t="s">
        <v>309</v>
      </c>
      <c r="B126" s="14" t="s">
        <v>357</v>
      </c>
      <c r="C126" s="2" t="s">
        <v>79</v>
      </c>
      <c r="D126" s="3" t="s">
        <v>69</v>
      </c>
      <c r="E126" s="73" t="s">
        <v>524</v>
      </c>
      <c r="F126" s="11" t="s">
        <v>3</v>
      </c>
      <c r="G126" s="10">
        <v>4.0000000000000001E-3</v>
      </c>
      <c r="H126" s="9">
        <v>37</v>
      </c>
      <c r="I126" s="49" t="s">
        <v>4</v>
      </c>
      <c r="J126" s="16" t="s">
        <v>4</v>
      </c>
      <c r="K126" s="18" t="s">
        <v>358</v>
      </c>
      <c r="L126" s="10">
        <v>1E-3</v>
      </c>
      <c r="M126" s="7" t="s">
        <v>359</v>
      </c>
      <c r="N126" s="11" t="s">
        <v>360</v>
      </c>
    </row>
    <row r="127" spans="1:14" ht="17">
      <c r="A127" s="5" t="s">
        <v>309</v>
      </c>
      <c r="B127" s="14" t="s">
        <v>260</v>
      </c>
      <c r="C127" s="2" t="s">
        <v>79</v>
      </c>
      <c r="D127" s="3" t="s">
        <v>69</v>
      </c>
      <c r="E127" s="73" t="s">
        <v>524</v>
      </c>
      <c r="F127" s="11" t="s">
        <v>3</v>
      </c>
      <c r="G127" s="10">
        <v>5.0000000000000001E-3</v>
      </c>
      <c r="H127" s="9">
        <v>37</v>
      </c>
      <c r="I127" s="49" t="s">
        <v>4</v>
      </c>
      <c r="J127" s="16" t="s">
        <v>4</v>
      </c>
      <c r="K127" s="18" t="s">
        <v>358</v>
      </c>
      <c r="L127" s="10">
        <v>1.1000000000000001E-3</v>
      </c>
      <c r="M127" s="7" t="s">
        <v>359</v>
      </c>
      <c r="N127" s="11" t="s">
        <v>360</v>
      </c>
    </row>
    <row r="128" spans="1:14" ht="17">
      <c r="A128" s="5" t="s">
        <v>309</v>
      </c>
      <c r="B128" s="14" t="s">
        <v>357</v>
      </c>
      <c r="C128" s="2" t="s">
        <v>79</v>
      </c>
      <c r="D128" s="3" t="s">
        <v>69</v>
      </c>
      <c r="E128" s="73" t="s">
        <v>524</v>
      </c>
      <c r="F128" s="11" t="s">
        <v>3</v>
      </c>
      <c r="G128" s="10">
        <v>8.0000000000000002E-3</v>
      </c>
      <c r="H128" s="9">
        <v>43</v>
      </c>
      <c r="I128" s="49" t="s">
        <v>4</v>
      </c>
      <c r="J128" s="16" t="s">
        <v>4</v>
      </c>
      <c r="K128" s="18" t="s">
        <v>358</v>
      </c>
      <c r="L128" s="10">
        <v>1E-3</v>
      </c>
      <c r="M128" s="7" t="s">
        <v>359</v>
      </c>
      <c r="N128" s="11" t="s">
        <v>360</v>
      </c>
    </row>
    <row r="129" spans="1:14" ht="17">
      <c r="A129" s="5" t="s">
        <v>309</v>
      </c>
      <c r="B129" s="14" t="s">
        <v>260</v>
      </c>
      <c r="C129" s="2" t="s">
        <v>79</v>
      </c>
      <c r="D129" s="3" t="s">
        <v>69</v>
      </c>
      <c r="E129" s="73" t="s">
        <v>524</v>
      </c>
      <c r="F129" s="11" t="s">
        <v>3</v>
      </c>
      <c r="G129" s="10">
        <v>2.3E-3</v>
      </c>
      <c r="H129" s="9">
        <v>43</v>
      </c>
      <c r="I129" s="49" t="s">
        <v>4</v>
      </c>
      <c r="J129" s="16" t="s">
        <v>4</v>
      </c>
      <c r="K129" s="18" t="s">
        <v>358</v>
      </c>
      <c r="L129" s="10">
        <v>1.1000000000000001E-3</v>
      </c>
      <c r="M129" s="7" t="s">
        <v>359</v>
      </c>
      <c r="N129" s="11" t="s">
        <v>360</v>
      </c>
    </row>
    <row r="130" spans="1:14" ht="17">
      <c r="A130" s="5" t="s">
        <v>309</v>
      </c>
      <c r="B130" s="14" t="s">
        <v>357</v>
      </c>
      <c r="C130" s="2" t="s">
        <v>79</v>
      </c>
      <c r="D130" s="3" t="s">
        <v>69</v>
      </c>
      <c r="E130" s="73" t="s">
        <v>524</v>
      </c>
      <c r="F130" s="11" t="s">
        <v>3</v>
      </c>
      <c r="G130" s="10">
        <v>7.6E-3</v>
      </c>
      <c r="H130" s="9">
        <v>70</v>
      </c>
      <c r="I130" s="49" t="s">
        <v>4</v>
      </c>
      <c r="J130" s="16" t="s">
        <v>4</v>
      </c>
      <c r="K130" s="18" t="s">
        <v>358</v>
      </c>
      <c r="L130" s="10">
        <v>1E-3</v>
      </c>
      <c r="M130" s="7" t="s">
        <v>359</v>
      </c>
      <c r="N130" s="11" t="s">
        <v>360</v>
      </c>
    </row>
    <row r="131" spans="1:14" ht="17">
      <c r="A131" s="5" t="s">
        <v>309</v>
      </c>
      <c r="B131" s="14" t="s">
        <v>260</v>
      </c>
      <c r="C131" s="2" t="s">
        <v>79</v>
      </c>
      <c r="D131" s="3" t="s">
        <v>69</v>
      </c>
      <c r="E131" s="73" t="s">
        <v>524</v>
      </c>
      <c r="F131" s="11" t="s">
        <v>3</v>
      </c>
      <c r="G131" s="10">
        <v>4.4999999999999997E-3</v>
      </c>
      <c r="H131" s="9">
        <v>70</v>
      </c>
      <c r="I131" s="49" t="s">
        <v>4</v>
      </c>
      <c r="J131" s="16" t="s">
        <v>4</v>
      </c>
      <c r="K131" s="18" t="s">
        <v>358</v>
      </c>
      <c r="L131" s="10">
        <v>1.1000000000000001E-3</v>
      </c>
      <c r="M131" s="7" t="s">
        <v>359</v>
      </c>
      <c r="N131" s="11" t="s">
        <v>360</v>
      </c>
    </row>
  </sheetData>
  <autoFilter ref="A1:N131" xr:uid="{4EB68D96-C880-684C-8911-8A1AA5E0CBA2}">
    <filterColumn colId="0">
      <filters>
        <filter val="FW Algae"/>
        <filter val="FWM Algae"/>
      </filters>
    </filterColumn>
    <filterColumn colId="4">
      <filters>
        <filter val="C"/>
      </filters>
    </filterColumn>
    <sortState xmlns:xlrd2="http://schemas.microsoft.com/office/spreadsheetml/2017/richdata2" ref="A2:N131">
      <sortCondition ref="M1:M131"/>
    </sortState>
  </autoFilter>
  <phoneticPr fontId="6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6BC49-C6CB-5648-BF7B-2CB48E35F392}">
  <dimension ref="A1:O171"/>
  <sheetViews>
    <sheetView zoomScale="90" zoomScaleNormal="90" workbookViewId="0">
      <pane ySplit="1" topLeftCell="A2" activePane="bottomLeft" state="frozen"/>
      <selection activeCell="C1" sqref="C1"/>
      <selection pane="bottomLeft" activeCell="D29" sqref="D29"/>
    </sheetView>
  </sheetViews>
  <sheetFormatPr baseColWidth="10" defaultColWidth="10.83203125" defaultRowHeight="16"/>
  <cols>
    <col min="1" max="1" width="11.5" style="7" customWidth="1"/>
    <col min="2" max="2" width="33.1640625" style="2" bestFit="1" customWidth="1"/>
    <col min="3" max="3" width="29.5" style="2" bestFit="1" customWidth="1"/>
    <col min="4" max="4" width="13.33203125" style="3" bestFit="1" customWidth="1"/>
    <col min="5" max="5" width="12.5" style="7" customWidth="1"/>
    <col min="6" max="6" width="9.83203125" style="24" bestFit="1" customWidth="1"/>
    <col min="7" max="7" width="9.83203125" style="100" customWidth="1"/>
    <col min="8" max="8" width="12.1640625" style="9" bestFit="1" customWidth="1"/>
    <col min="9" max="9" width="9" style="9" bestFit="1" customWidth="1"/>
    <col min="10" max="10" width="17.6640625" style="18" bestFit="1" customWidth="1"/>
    <col min="11" max="11" width="19.33203125" style="18" bestFit="1" customWidth="1"/>
    <col min="12" max="12" width="30.6640625" style="18" bestFit="1" customWidth="1"/>
    <col min="13" max="13" width="17" style="9" bestFit="1" customWidth="1"/>
    <col min="14" max="14" width="29" style="7" bestFit="1" customWidth="1"/>
    <col min="15" max="15" width="87.83203125" style="11" bestFit="1" customWidth="1"/>
    <col min="16" max="16" width="15.33203125" style="7" bestFit="1" customWidth="1"/>
    <col min="17" max="16384" width="10.83203125" style="7"/>
  </cols>
  <sheetData>
    <row r="1" spans="1:15" s="3" customFormat="1" ht="68">
      <c r="A1" s="1" t="s">
        <v>521</v>
      </c>
      <c r="B1" s="1" t="s">
        <v>0</v>
      </c>
      <c r="C1" s="1" t="s">
        <v>1</v>
      </c>
      <c r="D1" s="1" t="s">
        <v>73</v>
      </c>
      <c r="E1" s="87" t="s">
        <v>556</v>
      </c>
      <c r="F1" s="25" t="s">
        <v>557</v>
      </c>
      <c r="G1" s="99" t="s">
        <v>624</v>
      </c>
      <c r="H1" s="1" t="s">
        <v>558</v>
      </c>
      <c r="I1" s="1" t="s">
        <v>2</v>
      </c>
      <c r="J1" s="1" t="s">
        <v>40</v>
      </c>
      <c r="K1" s="1" t="s">
        <v>625</v>
      </c>
      <c r="L1" s="1" t="s">
        <v>118</v>
      </c>
      <c r="M1" s="1" t="s">
        <v>559</v>
      </c>
      <c r="N1" s="4" t="s">
        <v>48</v>
      </c>
      <c r="O1" s="4" t="s">
        <v>17</v>
      </c>
    </row>
    <row r="2" spans="1:15" ht="17">
      <c r="A2" s="7" t="s">
        <v>527</v>
      </c>
      <c r="B2" s="14" t="s">
        <v>451</v>
      </c>
      <c r="C2" s="2" t="s">
        <v>11</v>
      </c>
      <c r="D2" s="3" t="s">
        <v>69</v>
      </c>
      <c r="E2" s="74" t="s">
        <v>525</v>
      </c>
      <c r="F2" s="24" t="s">
        <v>5</v>
      </c>
      <c r="G2" s="97" t="s">
        <v>634</v>
      </c>
      <c r="H2" s="10">
        <v>1.95E-2</v>
      </c>
      <c r="I2" s="9" t="s">
        <v>15</v>
      </c>
      <c r="J2" s="18" t="s">
        <v>55</v>
      </c>
      <c r="K2" s="93" t="s">
        <v>638</v>
      </c>
      <c r="L2" s="18" t="s">
        <v>131</v>
      </c>
      <c r="M2" s="15" t="s">
        <v>4</v>
      </c>
      <c r="N2" s="7" t="s">
        <v>454</v>
      </c>
      <c r="O2" s="11" t="s">
        <v>453</v>
      </c>
    </row>
    <row r="3" spans="1:15" ht="17">
      <c r="A3" s="7" t="s">
        <v>527</v>
      </c>
      <c r="B3" s="14" t="s">
        <v>452</v>
      </c>
      <c r="C3" s="2" t="s">
        <v>11</v>
      </c>
      <c r="D3" s="3" t="s">
        <v>69</v>
      </c>
      <c r="E3" s="74" t="s">
        <v>525</v>
      </c>
      <c r="F3" s="24" t="s">
        <v>5</v>
      </c>
      <c r="G3" s="97" t="s">
        <v>634</v>
      </c>
      <c r="H3" s="10">
        <v>0.02</v>
      </c>
      <c r="I3" s="9" t="s">
        <v>15</v>
      </c>
      <c r="J3" s="18" t="s">
        <v>55</v>
      </c>
      <c r="K3" s="93" t="s">
        <v>638</v>
      </c>
      <c r="L3" s="18" t="s">
        <v>131</v>
      </c>
      <c r="M3" s="15" t="s">
        <v>4</v>
      </c>
      <c r="N3" s="7" t="s">
        <v>454</v>
      </c>
      <c r="O3" s="11" t="s">
        <v>453</v>
      </c>
    </row>
    <row r="4" spans="1:15" ht="17">
      <c r="A4" s="7" t="s">
        <v>527</v>
      </c>
      <c r="B4" s="14" t="s">
        <v>451</v>
      </c>
      <c r="C4" s="2" t="s">
        <v>11</v>
      </c>
      <c r="D4" s="3" t="s">
        <v>70</v>
      </c>
      <c r="E4" s="74" t="s">
        <v>525</v>
      </c>
      <c r="F4" s="24" t="s">
        <v>5</v>
      </c>
      <c r="G4" s="97" t="s">
        <v>634</v>
      </c>
      <c r="H4" s="10">
        <v>2.6499999999999999E-2</v>
      </c>
      <c r="I4" s="9" t="s">
        <v>15</v>
      </c>
      <c r="J4" s="18" t="s">
        <v>55</v>
      </c>
      <c r="K4" s="93" t="s">
        <v>638</v>
      </c>
      <c r="L4" s="18" t="s">
        <v>131</v>
      </c>
      <c r="M4" s="15" t="s">
        <v>4</v>
      </c>
      <c r="N4" s="7" t="s">
        <v>454</v>
      </c>
      <c r="O4" s="11" t="s">
        <v>453</v>
      </c>
    </row>
    <row r="5" spans="1:15" ht="17">
      <c r="A5" s="7" t="s">
        <v>527</v>
      </c>
      <c r="B5" s="14" t="s">
        <v>452</v>
      </c>
      <c r="C5" s="2" t="s">
        <v>11</v>
      </c>
      <c r="D5" s="3" t="s">
        <v>70</v>
      </c>
      <c r="E5" s="74" t="s">
        <v>525</v>
      </c>
      <c r="F5" s="24" t="s">
        <v>5</v>
      </c>
      <c r="G5" s="97" t="s">
        <v>634</v>
      </c>
      <c r="H5" s="10">
        <v>2.69E-2</v>
      </c>
      <c r="I5" s="9" t="s">
        <v>15</v>
      </c>
      <c r="J5" s="18" t="s">
        <v>55</v>
      </c>
      <c r="K5" s="93" t="s">
        <v>638</v>
      </c>
      <c r="L5" s="18" t="s">
        <v>131</v>
      </c>
      <c r="M5" s="15" t="s">
        <v>4</v>
      </c>
      <c r="N5" s="7" t="s">
        <v>454</v>
      </c>
      <c r="O5" s="11" t="s">
        <v>453</v>
      </c>
    </row>
    <row r="6" spans="1:15" ht="17">
      <c r="A6" s="7" t="s">
        <v>527</v>
      </c>
      <c r="B6" s="14" t="s">
        <v>451</v>
      </c>
      <c r="C6" s="2" t="s">
        <v>11</v>
      </c>
      <c r="D6" s="3" t="s">
        <v>68</v>
      </c>
      <c r="E6" s="74" t="s">
        <v>525</v>
      </c>
      <c r="F6" s="24" t="s">
        <v>5</v>
      </c>
      <c r="G6" s="97" t="s">
        <v>634</v>
      </c>
      <c r="H6" s="10">
        <v>2.4E-2</v>
      </c>
      <c r="I6" s="9" t="s">
        <v>15</v>
      </c>
      <c r="J6" s="18" t="s">
        <v>55</v>
      </c>
      <c r="K6" s="93" t="s">
        <v>638</v>
      </c>
      <c r="L6" s="18" t="s">
        <v>131</v>
      </c>
      <c r="M6" s="15" t="s">
        <v>4</v>
      </c>
      <c r="N6" s="7" t="s">
        <v>454</v>
      </c>
      <c r="O6" s="11" t="s">
        <v>453</v>
      </c>
    </row>
    <row r="7" spans="1:15" ht="17">
      <c r="A7" s="7" t="s">
        <v>527</v>
      </c>
      <c r="B7" s="14" t="s">
        <v>452</v>
      </c>
      <c r="C7" s="2" t="s">
        <v>11</v>
      </c>
      <c r="D7" s="3" t="s">
        <v>68</v>
      </c>
      <c r="E7" s="74" t="s">
        <v>525</v>
      </c>
      <c r="F7" s="24" t="s">
        <v>5</v>
      </c>
      <c r="G7" s="97" t="s">
        <v>634</v>
      </c>
      <c r="H7" s="10">
        <v>2.46E-2</v>
      </c>
      <c r="I7" s="9" t="s">
        <v>15</v>
      </c>
      <c r="J7" s="18" t="s">
        <v>55</v>
      </c>
      <c r="K7" s="93" t="s">
        <v>638</v>
      </c>
      <c r="L7" s="18" t="s">
        <v>131</v>
      </c>
      <c r="M7" s="15" t="s">
        <v>4</v>
      </c>
      <c r="N7" s="7" t="s">
        <v>454</v>
      </c>
      <c r="O7" s="11" t="s">
        <v>453</v>
      </c>
    </row>
    <row r="8" spans="1:15" ht="17">
      <c r="A8" s="7" t="s">
        <v>527</v>
      </c>
      <c r="B8" s="14" t="s">
        <v>7</v>
      </c>
      <c r="C8" s="2" t="s">
        <v>458</v>
      </c>
      <c r="D8" s="3" t="s">
        <v>68</v>
      </c>
      <c r="E8" s="74" t="s">
        <v>525</v>
      </c>
      <c r="F8" s="24" t="s">
        <v>3</v>
      </c>
      <c r="G8" s="100" t="s">
        <v>632</v>
      </c>
      <c r="H8" s="10">
        <v>7.2000000000000002E-5</v>
      </c>
      <c r="I8" s="9">
        <v>21.5</v>
      </c>
      <c r="J8" s="18" t="s">
        <v>322</v>
      </c>
      <c r="K8" s="93" t="s">
        <v>645</v>
      </c>
      <c r="L8" s="18" t="s">
        <v>128</v>
      </c>
      <c r="M8" s="10">
        <v>3.4E-5</v>
      </c>
      <c r="N8" s="7" t="s">
        <v>460</v>
      </c>
      <c r="O8" s="11" t="s">
        <v>459</v>
      </c>
    </row>
    <row r="9" spans="1:15" ht="17">
      <c r="A9" s="7" t="s">
        <v>527</v>
      </c>
      <c r="B9" s="14" t="s">
        <v>7</v>
      </c>
      <c r="C9" s="2" t="s">
        <v>11</v>
      </c>
      <c r="D9" s="3" t="s">
        <v>68</v>
      </c>
      <c r="E9" s="74" t="s">
        <v>525</v>
      </c>
      <c r="F9" s="24" t="s">
        <v>5</v>
      </c>
      <c r="G9" s="100" t="s">
        <v>634</v>
      </c>
      <c r="H9" s="10">
        <v>3.0600000000000001E-4</v>
      </c>
      <c r="I9" s="9">
        <v>21.5</v>
      </c>
      <c r="J9" s="18" t="s">
        <v>322</v>
      </c>
      <c r="K9" s="93" t="s">
        <v>645</v>
      </c>
      <c r="L9" s="18" t="s">
        <v>128</v>
      </c>
      <c r="M9" s="10">
        <v>2.3499999999999999E-4</v>
      </c>
      <c r="N9" s="7" t="s">
        <v>460</v>
      </c>
      <c r="O9" s="11" t="s">
        <v>459</v>
      </c>
    </row>
    <row r="10" spans="1:15" ht="17">
      <c r="A10" s="7" t="s">
        <v>528</v>
      </c>
      <c r="B10" s="14" t="s">
        <v>405</v>
      </c>
      <c r="C10" s="2" t="s">
        <v>11</v>
      </c>
      <c r="D10" s="3" t="s">
        <v>69</v>
      </c>
      <c r="E10" s="74" t="s">
        <v>525</v>
      </c>
      <c r="F10" s="24" t="s">
        <v>5</v>
      </c>
      <c r="G10" s="100" t="s">
        <v>634</v>
      </c>
      <c r="H10" s="10">
        <v>8.8999999999999995E-4</v>
      </c>
      <c r="I10" s="9">
        <v>16.600000000000001</v>
      </c>
      <c r="J10" s="16" t="s">
        <v>4</v>
      </c>
      <c r="K10" s="93" t="s">
        <v>633</v>
      </c>
      <c r="L10" s="18" t="s">
        <v>407</v>
      </c>
      <c r="M10" s="15" t="s">
        <v>4</v>
      </c>
      <c r="N10" s="7" t="s">
        <v>408</v>
      </c>
      <c r="O10" s="11" t="s">
        <v>409</v>
      </c>
    </row>
    <row r="11" spans="1:15" ht="17">
      <c r="A11" s="7" t="s">
        <v>528</v>
      </c>
      <c r="B11" s="14" t="s">
        <v>405</v>
      </c>
      <c r="C11" s="2" t="s">
        <v>11</v>
      </c>
      <c r="D11" s="3" t="s">
        <v>69</v>
      </c>
      <c r="E11" s="74" t="s">
        <v>525</v>
      </c>
      <c r="F11" s="24" t="s">
        <v>5</v>
      </c>
      <c r="G11" s="100" t="s">
        <v>634</v>
      </c>
      <c r="H11" s="10">
        <v>1.83E-3</v>
      </c>
      <c r="I11" s="9">
        <v>16.600000000000001</v>
      </c>
      <c r="J11" s="16" t="s">
        <v>4</v>
      </c>
      <c r="K11" s="93" t="s">
        <v>633</v>
      </c>
      <c r="L11" s="18" t="s">
        <v>406</v>
      </c>
      <c r="M11" s="15" t="s">
        <v>4</v>
      </c>
      <c r="N11" s="7" t="s">
        <v>408</v>
      </c>
      <c r="O11" s="11" t="s">
        <v>409</v>
      </c>
    </row>
    <row r="12" spans="1:15" ht="17">
      <c r="A12" s="7" t="s">
        <v>527</v>
      </c>
      <c r="B12" s="14" t="s">
        <v>94</v>
      </c>
      <c r="C12" s="2" t="s">
        <v>11</v>
      </c>
      <c r="D12" s="3" t="s">
        <v>70</v>
      </c>
      <c r="E12" s="74" t="s">
        <v>525</v>
      </c>
      <c r="F12" s="24" t="s">
        <v>5</v>
      </c>
      <c r="G12" s="100" t="s">
        <v>634</v>
      </c>
      <c r="H12" s="10">
        <v>3.8999999999999998E-3</v>
      </c>
      <c r="I12" s="9">
        <v>9.4</v>
      </c>
      <c r="J12" s="49" t="s">
        <v>4</v>
      </c>
      <c r="K12" s="16" t="s">
        <v>4</v>
      </c>
      <c r="L12" s="18" t="s">
        <v>128</v>
      </c>
      <c r="M12" s="10">
        <v>3.8999999999999999E-4</v>
      </c>
      <c r="N12" s="7" t="s">
        <v>434</v>
      </c>
      <c r="O12" s="11" t="s">
        <v>433</v>
      </c>
    </row>
    <row r="13" spans="1:15" ht="17">
      <c r="A13" s="7" t="s">
        <v>527</v>
      </c>
      <c r="B13" s="14" t="s">
        <v>448</v>
      </c>
      <c r="C13" s="2" t="s">
        <v>321</v>
      </c>
      <c r="D13" s="3" t="s">
        <v>70</v>
      </c>
      <c r="E13" s="74" t="s">
        <v>525</v>
      </c>
      <c r="F13" s="24" t="s">
        <v>3</v>
      </c>
      <c r="G13" s="97" t="s">
        <v>632</v>
      </c>
      <c r="H13" s="10">
        <v>8.7600000000000004E-3</v>
      </c>
      <c r="I13" s="9">
        <v>20</v>
      </c>
      <c r="J13" s="18" t="s">
        <v>41</v>
      </c>
      <c r="K13" s="93" t="s">
        <v>637</v>
      </c>
      <c r="L13" s="18" t="s">
        <v>249</v>
      </c>
      <c r="M13" s="10">
        <v>1.3699999999999999E-3</v>
      </c>
      <c r="N13" s="7" t="s">
        <v>450</v>
      </c>
      <c r="O13" s="11" t="s">
        <v>449</v>
      </c>
    </row>
    <row r="14" spans="1:15" ht="17">
      <c r="A14" s="7" t="s">
        <v>527</v>
      </c>
      <c r="B14" s="14" t="s">
        <v>448</v>
      </c>
      <c r="C14" s="2" t="s">
        <v>445</v>
      </c>
      <c r="D14" s="3" t="s">
        <v>70</v>
      </c>
      <c r="E14" s="74" t="s">
        <v>525</v>
      </c>
      <c r="F14" s="24" t="s">
        <v>3</v>
      </c>
      <c r="G14" s="97" t="s">
        <v>632</v>
      </c>
      <c r="H14" s="10">
        <v>3.4520000000000002E-2</v>
      </c>
      <c r="I14" s="9">
        <v>20</v>
      </c>
      <c r="J14" s="18" t="s">
        <v>41</v>
      </c>
      <c r="K14" s="93" t="s">
        <v>637</v>
      </c>
      <c r="L14" s="18" t="s">
        <v>249</v>
      </c>
      <c r="M14" s="10">
        <v>8.8000000000000003E-4</v>
      </c>
      <c r="N14" s="7" t="s">
        <v>450</v>
      </c>
      <c r="O14" s="11" t="s">
        <v>449</v>
      </c>
    </row>
    <row r="15" spans="1:15" ht="17">
      <c r="A15" s="7" t="s">
        <v>527</v>
      </c>
      <c r="B15" s="14" t="s">
        <v>448</v>
      </c>
      <c r="C15" s="2" t="s">
        <v>447</v>
      </c>
      <c r="D15" s="3" t="s">
        <v>70</v>
      </c>
      <c r="E15" s="74" t="s">
        <v>525</v>
      </c>
      <c r="F15" s="24" t="s">
        <v>3</v>
      </c>
      <c r="G15" s="97" t="s">
        <v>632</v>
      </c>
      <c r="H15" s="10">
        <v>1.4880000000000001E-2</v>
      </c>
      <c r="I15" s="9">
        <v>20</v>
      </c>
      <c r="J15" s="18" t="s">
        <v>41</v>
      </c>
      <c r="K15" s="93" t="s">
        <v>637</v>
      </c>
      <c r="L15" s="18" t="s">
        <v>249</v>
      </c>
      <c r="M15" s="10">
        <v>6.4999999999999997E-4</v>
      </c>
      <c r="N15" s="7" t="s">
        <v>450</v>
      </c>
      <c r="O15" s="11" t="s">
        <v>449</v>
      </c>
    </row>
    <row r="16" spans="1:15" ht="17">
      <c r="A16" s="7" t="s">
        <v>527</v>
      </c>
      <c r="B16" s="14" t="s">
        <v>7</v>
      </c>
      <c r="C16" s="2" t="s">
        <v>11</v>
      </c>
      <c r="D16" s="3" t="s">
        <v>68</v>
      </c>
      <c r="E16" s="74" t="s">
        <v>525</v>
      </c>
      <c r="F16" s="24" t="s">
        <v>5</v>
      </c>
      <c r="G16" s="97" t="s">
        <v>634</v>
      </c>
      <c r="H16" s="10">
        <v>8.3999999999999995E-5</v>
      </c>
      <c r="I16" s="9">
        <v>81</v>
      </c>
      <c r="J16" s="18" t="s">
        <v>55</v>
      </c>
      <c r="K16" s="93" t="s">
        <v>637</v>
      </c>
      <c r="L16" s="18" t="s">
        <v>243</v>
      </c>
      <c r="M16" s="10">
        <v>2.5000000000000001E-5</v>
      </c>
      <c r="N16" s="7" t="s">
        <v>516</v>
      </c>
      <c r="O16" s="11" t="s">
        <v>515</v>
      </c>
    </row>
    <row r="17" spans="1:15" ht="17">
      <c r="A17" s="7" t="s">
        <v>527</v>
      </c>
      <c r="B17" s="14" t="s">
        <v>7</v>
      </c>
      <c r="C17" s="2" t="s">
        <v>11</v>
      </c>
      <c r="D17" s="3" t="s">
        <v>68</v>
      </c>
      <c r="E17" s="74" t="s">
        <v>525</v>
      </c>
      <c r="F17" s="24" t="s">
        <v>5</v>
      </c>
      <c r="G17" s="97" t="s">
        <v>634</v>
      </c>
      <c r="H17" s="10">
        <v>8.8999999999999995E-5</v>
      </c>
      <c r="I17" s="9">
        <v>81</v>
      </c>
      <c r="J17" s="18" t="s">
        <v>55</v>
      </c>
      <c r="K17" s="93" t="s">
        <v>637</v>
      </c>
      <c r="L17" s="18" t="s">
        <v>243</v>
      </c>
      <c r="M17" s="10">
        <v>2.8E-5</v>
      </c>
      <c r="N17" s="7" t="s">
        <v>516</v>
      </c>
      <c r="O17" s="11" t="s">
        <v>515</v>
      </c>
    </row>
    <row r="18" spans="1:15" ht="17">
      <c r="A18" s="7" t="s">
        <v>527</v>
      </c>
      <c r="B18" s="14" t="s">
        <v>94</v>
      </c>
      <c r="C18" s="2" t="s">
        <v>11</v>
      </c>
      <c r="D18" s="3" t="s">
        <v>70</v>
      </c>
      <c r="E18" s="74" t="s">
        <v>525</v>
      </c>
      <c r="F18" s="24" t="s">
        <v>5</v>
      </c>
      <c r="G18" s="100" t="s">
        <v>634</v>
      </c>
      <c r="H18" s="10">
        <v>9.1299999999999992E-3</v>
      </c>
      <c r="I18" s="9">
        <v>76</v>
      </c>
      <c r="J18" s="49" t="s">
        <v>4</v>
      </c>
      <c r="K18" s="16" t="s">
        <v>4</v>
      </c>
      <c r="L18" s="18" t="s">
        <v>131</v>
      </c>
      <c r="M18" s="15" t="s">
        <v>4</v>
      </c>
      <c r="N18" s="7" t="s">
        <v>487</v>
      </c>
      <c r="O18" s="11" t="s">
        <v>484</v>
      </c>
    </row>
    <row r="19" spans="1:15" ht="17">
      <c r="A19" s="7" t="s">
        <v>527</v>
      </c>
      <c r="B19" s="14" t="s">
        <v>7</v>
      </c>
      <c r="C19" s="2" t="s">
        <v>11</v>
      </c>
      <c r="D19" s="3" t="s">
        <v>69</v>
      </c>
      <c r="E19" s="74" t="s">
        <v>525</v>
      </c>
      <c r="F19" s="24" t="s">
        <v>5</v>
      </c>
      <c r="G19" s="100" t="s">
        <v>634</v>
      </c>
      <c r="H19" s="10">
        <v>4.3099999999999996E-3</v>
      </c>
      <c r="I19" s="9">
        <v>30.7</v>
      </c>
      <c r="J19" s="18" t="s">
        <v>426</v>
      </c>
      <c r="K19" s="93" t="s">
        <v>645</v>
      </c>
      <c r="L19" s="18" t="s">
        <v>243</v>
      </c>
      <c r="M19" s="10">
        <v>5.8440000000000003E-5</v>
      </c>
      <c r="N19" s="7" t="s">
        <v>424</v>
      </c>
      <c r="O19" s="11" t="s">
        <v>425</v>
      </c>
    </row>
    <row r="20" spans="1:15" ht="17">
      <c r="A20" s="7" t="s">
        <v>527</v>
      </c>
      <c r="B20" s="14" t="s">
        <v>7</v>
      </c>
      <c r="C20" s="2" t="s">
        <v>11</v>
      </c>
      <c r="D20" s="3" t="s">
        <v>69</v>
      </c>
      <c r="E20" s="74" t="s">
        <v>525</v>
      </c>
      <c r="F20" s="24" t="s">
        <v>5</v>
      </c>
      <c r="G20" s="100" t="s">
        <v>634</v>
      </c>
      <c r="H20" s="10">
        <v>0.1</v>
      </c>
      <c r="I20" s="9">
        <v>58.4</v>
      </c>
      <c r="J20" s="18" t="s">
        <v>55</v>
      </c>
      <c r="K20" s="93" t="s">
        <v>645</v>
      </c>
      <c r="L20" s="18" t="s">
        <v>243</v>
      </c>
      <c r="M20" s="10">
        <v>5.8440000000000003E-5</v>
      </c>
      <c r="N20" s="7" t="s">
        <v>424</v>
      </c>
      <c r="O20" s="11" t="s">
        <v>425</v>
      </c>
    </row>
    <row r="21" spans="1:15" ht="17">
      <c r="A21" s="7" t="s">
        <v>527</v>
      </c>
      <c r="B21" s="14" t="s">
        <v>13</v>
      </c>
      <c r="C21" s="2" t="s">
        <v>11</v>
      </c>
      <c r="D21" s="3" t="s">
        <v>69</v>
      </c>
      <c r="E21" s="74" t="s">
        <v>525</v>
      </c>
      <c r="F21" s="24" t="s">
        <v>5</v>
      </c>
      <c r="G21" s="100" t="s">
        <v>634</v>
      </c>
      <c r="H21" s="10">
        <v>3.4600000000000001E-5</v>
      </c>
      <c r="I21" s="9">
        <v>49.6</v>
      </c>
      <c r="J21" s="16" t="s">
        <v>4</v>
      </c>
      <c r="K21" s="93" t="s">
        <v>650</v>
      </c>
      <c r="L21" s="28" t="s">
        <v>131</v>
      </c>
      <c r="M21" s="10">
        <v>3.65E-5</v>
      </c>
      <c r="N21" s="7" t="s">
        <v>35</v>
      </c>
      <c r="O21" s="11" t="s">
        <v>25</v>
      </c>
    </row>
    <row r="22" spans="1:15" ht="17">
      <c r="A22" s="7" t="s">
        <v>527</v>
      </c>
      <c r="B22" s="14" t="s">
        <v>13</v>
      </c>
      <c r="C22" s="2" t="s">
        <v>14</v>
      </c>
      <c r="D22" s="3" t="s">
        <v>69</v>
      </c>
      <c r="E22" s="74" t="s">
        <v>525</v>
      </c>
      <c r="F22" s="24" t="s">
        <v>5</v>
      </c>
      <c r="G22" s="100" t="s">
        <v>634</v>
      </c>
      <c r="H22" s="10">
        <v>8.4000000000000003E-4</v>
      </c>
      <c r="I22" s="9">
        <v>8.3000000000000007</v>
      </c>
      <c r="J22" s="28" t="s">
        <v>44</v>
      </c>
      <c r="K22" s="28" t="s">
        <v>633</v>
      </c>
      <c r="L22" s="18" t="s">
        <v>243</v>
      </c>
      <c r="M22" s="47" t="s">
        <v>4</v>
      </c>
      <c r="N22" s="7" t="s">
        <v>513</v>
      </c>
      <c r="O22" s="11" t="s">
        <v>514</v>
      </c>
    </row>
    <row r="23" spans="1:15" ht="17">
      <c r="A23" s="7" t="s">
        <v>527</v>
      </c>
      <c r="B23" s="14" t="s">
        <v>13</v>
      </c>
      <c r="C23" s="2" t="s">
        <v>14</v>
      </c>
      <c r="D23" s="3" t="s">
        <v>69</v>
      </c>
      <c r="E23" s="74" t="s">
        <v>525</v>
      </c>
      <c r="F23" s="24" t="s">
        <v>5</v>
      </c>
      <c r="G23" s="100" t="s">
        <v>634</v>
      </c>
      <c r="H23" s="10">
        <v>8.0000000000000004E-4</v>
      </c>
      <c r="I23" s="9">
        <v>8.3000000000000007</v>
      </c>
      <c r="J23" s="28" t="s">
        <v>44</v>
      </c>
      <c r="K23" s="28" t="s">
        <v>633</v>
      </c>
      <c r="L23" s="18" t="s">
        <v>243</v>
      </c>
      <c r="M23" s="47" t="s">
        <v>4</v>
      </c>
      <c r="N23" s="7" t="s">
        <v>513</v>
      </c>
      <c r="O23" s="11" t="s">
        <v>514</v>
      </c>
    </row>
    <row r="24" spans="1:15" ht="17">
      <c r="A24" s="7" t="s">
        <v>527</v>
      </c>
      <c r="B24" s="14" t="s">
        <v>7</v>
      </c>
      <c r="C24" s="22" t="s">
        <v>562</v>
      </c>
      <c r="D24" s="17" t="s">
        <v>70</v>
      </c>
      <c r="E24" s="74" t="s">
        <v>525</v>
      </c>
      <c r="F24" s="24" t="s">
        <v>5</v>
      </c>
      <c r="G24" s="100" t="s">
        <v>632</v>
      </c>
      <c r="H24" s="10">
        <v>0.25</v>
      </c>
      <c r="I24" s="12" t="s">
        <v>47</v>
      </c>
      <c r="J24" s="16" t="s">
        <v>4</v>
      </c>
      <c r="K24" s="16" t="s">
        <v>4</v>
      </c>
      <c r="L24" s="28" t="s">
        <v>131</v>
      </c>
      <c r="M24" s="15" t="s">
        <v>4</v>
      </c>
      <c r="N24" s="7" t="s">
        <v>33</v>
      </c>
      <c r="O24" s="11" t="s">
        <v>23</v>
      </c>
    </row>
    <row r="25" spans="1:15" ht="17">
      <c r="A25" s="7" t="s">
        <v>528</v>
      </c>
      <c r="B25" s="14" t="s">
        <v>12</v>
      </c>
      <c r="C25" s="2" t="s">
        <v>475</v>
      </c>
      <c r="D25" s="3" t="s">
        <v>70</v>
      </c>
      <c r="E25" s="74" t="s">
        <v>525</v>
      </c>
      <c r="F25" s="24" t="s">
        <v>111</v>
      </c>
      <c r="G25" s="100" t="s">
        <v>632</v>
      </c>
      <c r="H25" s="10">
        <v>7.5899999999999995E-2</v>
      </c>
      <c r="I25" s="9">
        <v>20</v>
      </c>
      <c r="J25" s="18" t="s">
        <v>41</v>
      </c>
      <c r="K25" s="16" t="s">
        <v>4</v>
      </c>
      <c r="L25" s="18" t="s">
        <v>117</v>
      </c>
      <c r="M25" s="10">
        <v>1.0999999999999999E-2</v>
      </c>
      <c r="N25" s="7" t="s">
        <v>472</v>
      </c>
      <c r="O25" s="11" t="s">
        <v>473</v>
      </c>
    </row>
    <row r="26" spans="1:15" ht="17">
      <c r="A26" s="7" t="s">
        <v>528</v>
      </c>
      <c r="B26" s="14" t="s">
        <v>12</v>
      </c>
      <c r="C26" s="2" t="s">
        <v>474</v>
      </c>
      <c r="D26" s="3" t="s">
        <v>70</v>
      </c>
      <c r="E26" s="74" t="s">
        <v>525</v>
      </c>
      <c r="F26" s="24" t="s">
        <v>111</v>
      </c>
      <c r="G26" s="100" t="s">
        <v>632</v>
      </c>
      <c r="H26" s="10">
        <v>1.9800000000000002E-2</v>
      </c>
      <c r="I26" s="9">
        <v>20</v>
      </c>
      <c r="J26" s="18" t="s">
        <v>41</v>
      </c>
      <c r="K26" s="16" t="s">
        <v>4</v>
      </c>
      <c r="L26" s="18" t="s">
        <v>117</v>
      </c>
      <c r="M26" s="10">
        <v>1.1000000000000001E-3</v>
      </c>
      <c r="N26" s="7" t="s">
        <v>472</v>
      </c>
      <c r="O26" s="11" t="s">
        <v>473</v>
      </c>
    </row>
    <row r="27" spans="1:15" ht="17">
      <c r="A27" s="7" t="s">
        <v>528</v>
      </c>
      <c r="B27" s="14" t="s">
        <v>12</v>
      </c>
      <c r="C27" s="2" t="s">
        <v>476</v>
      </c>
      <c r="D27" s="3" t="s">
        <v>70</v>
      </c>
      <c r="E27" s="74" t="s">
        <v>525</v>
      </c>
      <c r="F27" s="24" t="s">
        <v>111</v>
      </c>
      <c r="G27" s="100" t="s">
        <v>632</v>
      </c>
      <c r="H27" s="10">
        <v>4.1700000000000001E-2</v>
      </c>
      <c r="I27" s="9">
        <v>20</v>
      </c>
      <c r="J27" s="18" t="s">
        <v>41</v>
      </c>
      <c r="K27" s="16" t="s">
        <v>4</v>
      </c>
      <c r="L27" s="18" t="s">
        <v>117</v>
      </c>
      <c r="M27" s="10">
        <v>2.8E-3</v>
      </c>
      <c r="N27" s="7" t="s">
        <v>472</v>
      </c>
      <c r="O27" s="11" t="s">
        <v>473</v>
      </c>
    </row>
    <row r="28" spans="1:15" ht="17">
      <c r="A28" s="7" t="s">
        <v>527</v>
      </c>
      <c r="B28" s="14" t="s">
        <v>7</v>
      </c>
      <c r="C28" s="2" t="s">
        <v>164</v>
      </c>
      <c r="D28" s="3" t="s">
        <v>70</v>
      </c>
      <c r="E28" s="74" t="s">
        <v>525</v>
      </c>
      <c r="F28" s="24" t="s">
        <v>5</v>
      </c>
      <c r="G28" s="100" t="s">
        <v>634</v>
      </c>
      <c r="H28" s="10">
        <v>5.28E-3</v>
      </c>
      <c r="I28" s="9">
        <v>42</v>
      </c>
      <c r="J28" s="16" t="s">
        <v>4</v>
      </c>
      <c r="K28" s="28" t="s">
        <v>648</v>
      </c>
      <c r="L28" s="18" t="s">
        <v>156</v>
      </c>
      <c r="M28" s="15" t="s">
        <v>4</v>
      </c>
      <c r="N28" s="7" t="s">
        <v>416</v>
      </c>
      <c r="O28" s="11" t="s">
        <v>155</v>
      </c>
    </row>
    <row r="29" spans="1:15" ht="17">
      <c r="A29" s="7" t="s">
        <v>527</v>
      </c>
      <c r="B29" s="14" t="s">
        <v>7</v>
      </c>
      <c r="C29" s="2" t="s">
        <v>164</v>
      </c>
      <c r="D29" s="3" t="s">
        <v>68</v>
      </c>
      <c r="E29" s="74" t="s">
        <v>525</v>
      </c>
      <c r="F29" s="24" t="s">
        <v>5</v>
      </c>
      <c r="G29" s="100" t="s">
        <v>634</v>
      </c>
      <c r="H29" s="10">
        <v>6.6150000000000002E-3</v>
      </c>
      <c r="I29" s="9">
        <v>42</v>
      </c>
      <c r="J29" s="16" t="s">
        <v>4</v>
      </c>
      <c r="K29" s="28" t="s">
        <v>648</v>
      </c>
      <c r="L29" s="18" t="s">
        <v>156</v>
      </c>
      <c r="M29" s="15" t="s">
        <v>4</v>
      </c>
      <c r="N29" s="7" t="s">
        <v>416</v>
      </c>
      <c r="O29" s="11" t="s">
        <v>155</v>
      </c>
    </row>
    <row r="30" spans="1:15" ht="17">
      <c r="A30" s="7" t="s">
        <v>527</v>
      </c>
      <c r="B30" s="14" t="s">
        <v>7</v>
      </c>
      <c r="C30" s="2" t="s">
        <v>164</v>
      </c>
      <c r="D30" s="3" t="s">
        <v>70</v>
      </c>
      <c r="E30" s="74" t="s">
        <v>525</v>
      </c>
      <c r="F30" s="24" t="s">
        <v>5</v>
      </c>
      <c r="G30" s="100" t="s">
        <v>634</v>
      </c>
      <c r="H30" s="10">
        <v>1.5146E-2</v>
      </c>
      <c r="I30" s="9">
        <v>46</v>
      </c>
      <c r="J30" s="18" t="s">
        <v>44</v>
      </c>
      <c r="K30" s="28" t="s">
        <v>648</v>
      </c>
      <c r="L30" s="18" t="s">
        <v>156</v>
      </c>
      <c r="M30" s="15" t="s">
        <v>4</v>
      </c>
      <c r="N30" s="7" t="s">
        <v>416</v>
      </c>
      <c r="O30" s="11" t="s">
        <v>155</v>
      </c>
    </row>
    <row r="31" spans="1:15" ht="17">
      <c r="A31" s="7" t="s">
        <v>527</v>
      </c>
      <c r="B31" s="14" t="s">
        <v>7</v>
      </c>
      <c r="C31" s="2" t="s">
        <v>164</v>
      </c>
      <c r="D31" s="3" t="s">
        <v>68</v>
      </c>
      <c r="E31" s="74" t="s">
        <v>525</v>
      </c>
      <c r="F31" s="24" t="s">
        <v>5</v>
      </c>
      <c r="G31" s="100" t="s">
        <v>634</v>
      </c>
      <c r="H31" s="10">
        <v>1.8395000000000002E-2</v>
      </c>
      <c r="I31" s="9">
        <v>46</v>
      </c>
      <c r="J31" s="18" t="s">
        <v>44</v>
      </c>
      <c r="K31" s="28" t="s">
        <v>648</v>
      </c>
      <c r="L31" s="18" t="s">
        <v>156</v>
      </c>
      <c r="M31" s="15" t="s">
        <v>4</v>
      </c>
      <c r="N31" s="7" t="s">
        <v>416</v>
      </c>
      <c r="O31" s="11" t="s">
        <v>155</v>
      </c>
    </row>
    <row r="32" spans="1:15" ht="17">
      <c r="A32" s="7" t="s">
        <v>527</v>
      </c>
      <c r="B32" s="14" t="s">
        <v>7</v>
      </c>
      <c r="C32" s="2" t="s">
        <v>164</v>
      </c>
      <c r="D32" s="3" t="s">
        <v>70</v>
      </c>
      <c r="E32" s="74" t="s">
        <v>525</v>
      </c>
      <c r="F32" s="24" t="s">
        <v>5</v>
      </c>
      <c r="G32" s="100" t="s">
        <v>634</v>
      </c>
      <c r="H32" s="10">
        <v>5.7410000000000003E-2</v>
      </c>
      <c r="I32" s="9">
        <v>48</v>
      </c>
      <c r="J32" s="18" t="s">
        <v>154</v>
      </c>
      <c r="K32" s="28" t="s">
        <v>648</v>
      </c>
      <c r="L32" s="18" t="s">
        <v>156</v>
      </c>
      <c r="M32" s="15" t="s">
        <v>4</v>
      </c>
      <c r="N32" s="7" t="s">
        <v>416</v>
      </c>
      <c r="O32" s="11" t="s">
        <v>155</v>
      </c>
    </row>
    <row r="33" spans="1:15" ht="17">
      <c r="A33" s="7" t="s">
        <v>527</v>
      </c>
      <c r="B33" s="14" t="s">
        <v>7</v>
      </c>
      <c r="C33" s="2" t="s">
        <v>164</v>
      </c>
      <c r="D33" s="3" t="s">
        <v>68</v>
      </c>
      <c r="E33" s="74" t="s">
        <v>525</v>
      </c>
      <c r="F33" s="24" t="s">
        <v>5</v>
      </c>
      <c r="G33" s="100" t="s">
        <v>634</v>
      </c>
      <c r="H33" s="10">
        <v>4.3497000000000001E-2</v>
      </c>
      <c r="I33" s="9">
        <v>48</v>
      </c>
      <c r="J33" s="18" t="s">
        <v>154</v>
      </c>
      <c r="K33" s="28" t="s">
        <v>648</v>
      </c>
      <c r="L33" s="18" t="s">
        <v>156</v>
      </c>
      <c r="M33" s="15" t="s">
        <v>4</v>
      </c>
      <c r="N33" s="7" t="s">
        <v>416</v>
      </c>
      <c r="O33" s="11" t="s">
        <v>155</v>
      </c>
    </row>
    <row r="34" spans="1:15" ht="17">
      <c r="A34" s="7" t="s">
        <v>527</v>
      </c>
      <c r="B34" s="14" t="s">
        <v>7</v>
      </c>
      <c r="C34" s="2" t="s">
        <v>164</v>
      </c>
      <c r="D34" s="3" t="s">
        <v>70</v>
      </c>
      <c r="E34" s="74" t="s">
        <v>525</v>
      </c>
      <c r="F34" s="24" t="s">
        <v>5</v>
      </c>
      <c r="G34" s="100" t="s">
        <v>634</v>
      </c>
      <c r="H34" s="10">
        <v>4.64E-4</v>
      </c>
      <c r="I34" s="9">
        <v>52</v>
      </c>
      <c r="J34" s="18" t="s">
        <v>55</v>
      </c>
      <c r="K34" s="28" t="s">
        <v>648</v>
      </c>
      <c r="L34" s="18" t="s">
        <v>156</v>
      </c>
      <c r="M34" s="15" t="s">
        <v>4</v>
      </c>
      <c r="N34" s="7" t="s">
        <v>416</v>
      </c>
      <c r="O34" s="11" t="s">
        <v>155</v>
      </c>
    </row>
    <row r="35" spans="1:15" ht="17">
      <c r="A35" s="7" t="s">
        <v>527</v>
      </c>
      <c r="B35" s="14" t="s">
        <v>7</v>
      </c>
      <c r="C35" s="2" t="s">
        <v>164</v>
      </c>
      <c r="D35" s="3" t="s">
        <v>68</v>
      </c>
      <c r="E35" s="74" t="s">
        <v>525</v>
      </c>
      <c r="F35" s="24" t="s">
        <v>5</v>
      </c>
      <c r="G35" s="100" t="s">
        <v>634</v>
      </c>
      <c r="H35" s="10">
        <v>4.06E-4</v>
      </c>
      <c r="I35" s="9">
        <v>52</v>
      </c>
      <c r="J35" s="18" t="s">
        <v>55</v>
      </c>
      <c r="K35" s="28" t="s">
        <v>648</v>
      </c>
      <c r="L35" s="18" t="s">
        <v>156</v>
      </c>
      <c r="M35" s="15" t="s">
        <v>4</v>
      </c>
      <c r="N35" s="7" t="s">
        <v>416</v>
      </c>
      <c r="O35" s="11" t="s">
        <v>155</v>
      </c>
    </row>
    <row r="36" spans="1:15" ht="17">
      <c r="A36" s="7" t="s">
        <v>527</v>
      </c>
      <c r="B36" s="14" t="s">
        <v>7</v>
      </c>
      <c r="C36" s="2" t="s">
        <v>164</v>
      </c>
      <c r="D36" s="3" t="s">
        <v>70</v>
      </c>
      <c r="E36" s="74" t="s">
        <v>525</v>
      </c>
      <c r="F36" s="24" t="s">
        <v>5</v>
      </c>
      <c r="G36" s="100" t="s">
        <v>634</v>
      </c>
      <c r="H36" s="10">
        <v>6.1619999999999999E-3</v>
      </c>
      <c r="I36" s="9">
        <v>53</v>
      </c>
      <c r="J36" s="18" t="s">
        <v>153</v>
      </c>
      <c r="K36" s="28" t="s">
        <v>648</v>
      </c>
      <c r="L36" s="18" t="s">
        <v>156</v>
      </c>
      <c r="M36" s="15" t="s">
        <v>4</v>
      </c>
      <c r="N36" s="7" t="s">
        <v>416</v>
      </c>
      <c r="O36" s="11" t="s">
        <v>155</v>
      </c>
    </row>
    <row r="37" spans="1:15" ht="17">
      <c r="A37" s="7" t="s">
        <v>527</v>
      </c>
      <c r="B37" s="14" t="s">
        <v>7</v>
      </c>
      <c r="C37" s="2" t="s">
        <v>164</v>
      </c>
      <c r="D37" s="3" t="s">
        <v>68</v>
      </c>
      <c r="E37" s="74" t="s">
        <v>525</v>
      </c>
      <c r="F37" s="24" t="s">
        <v>5</v>
      </c>
      <c r="G37" s="100" t="s">
        <v>634</v>
      </c>
      <c r="H37" s="10">
        <v>1.0527E-2</v>
      </c>
      <c r="I37" s="9">
        <v>53</v>
      </c>
      <c r="J37" s="18" t="s">
        <v>153</v>
      </c>
      <c r="K37" s="28" t="s">
        <v>648</v>
      </c>
      <c r="L37" s="18" t="s">
        <v>156</v>
      </c>
      <c r="M37" s="15" t="s">
        <v>4</v>
      </c>
      <c r="N37" s="7" t="s">
        <v>416</v>
      </c>
      <c r="O37" s="11" t="s">
        <v>155</v>
      </c>
    </row>
    <row r="38" spans="1:15" ht="17">
      <c r="A38" s="7" t="s">
        <v>527</v>
      </c>
      <c r="B38" s="14" t="s">
        <v>7</v>
      </c>
      <c r="C38" s="2" t="s">
        <v>164</v>
      </c>
      <c r="D38" s="3" t="s">
        <v>70</v>
      </c>
      <c r="E38" s="74" t="s">
        <v>525</v>
      </c>
      <c r="F38" s="24" t="s">
        <v>5</v>
      </c>
      <c r="G38" s="100" t="s">
        <v>634</v>
      </c>
      <c r="H38" s="10">
        <v>3.4550000000000002E-3</v>
      </c>
      <c r="I38" s="9">
        <v>77</v>
      </c>
      <c r="J38" s="16" t="s">
        <v>4</v>
      </c>
      <c r="K38" s="28" t="s">
        <v>648</v>
      </c>
      <c r="L38" s="18" t="s">
        <v>156</v>
      </c>
      <c r="M38" s="15" t="s">
        <v>4</v>
      </c>
      <c r="N38" s="7" t="s">
        <v>416</v>
      </c>
      <c r="O38" s="11" t="s">
        <v>155</v>
      </c>
    </row>
    <row r="39" spans="1:15" ht="17">
      <c r="A39" s="7" t="s">
        <v>527</v>
      </c>
      <c r="B39" s="14" t="s">
        <v>7</v>
      </c>
      <c r="C39" s="2" t="s">
        <v>164</v>
      </c>
      <c r="D39" s="3" t="s">
        <v>68</v>
      </c>
      <c r="E39" s="74" t="s">
        <v>525</v>
      </c>
      <c r="F39" s="24" t="s">
        <v>5</v>
      </c>
      <c r="G39" s="100" t="s">
        <v>634</v>
      </c>
      <c r="H39" s="10">
        <v>3.091E-3</v>
      </c>
      <c r="I39" s="9">
        <v>77</v>
      </c>
      <c r="J39" s="16" t="s">
        <v>4</v>
      </c>
      <c r="K39" s="28" t="s">
        <v>648</v>
      </c>
      <c r="L39" s="18" t="s">
        <v>156</v>
      </c>
      <c r="M39" s="15" t="s">
        <v>4</v>
      </c>
      <c r="N39" s="7" t="s">
        <v>416</v>
      </c>
      <c r="O39" s="11" t="s">
        <v>155</v>
      </c>
    </row>
    <row r="40" spans="1:15" ht="17">
      <c r="A40" s="7" t="s">
        <v>527</v>
      </c>
      <c r="B40" s="14" t="s">
        <v>7</v>
      </c>
      <c r="C40" s="2" t="s">
        <v>164</v>
      </c>
      <c r="D40" s="3" t="s">
        <v>70</v>
      </c>
      <c r="E40" s="74" t="s">
        <v>525</v>
      </c>
      <c r="F40" s="24" t="s">
        <v>5</v>
      </c>
      <c r="G40" s="100" t="s">
        <v>634</v>
      </c>
      <c r="H40" s="10">
        <v>8.4499999999999994E-5</v>
      </c>
      <c r="I40" s="9">
        <v>108</v>
      </c>
      <c r="J40" s="18" t="s">
        <v>153</v>
      </c>
      <c r="K40" s="28" t="s">
        <v>648</v>
      </c>
      <c r="L40" s="18" t="s">
        <v>156</v>
      </c>
      <c r="M40" s="15" t="s">
        <v>4</v>
      </c>
      <c r="N40" s="7" t="s">
        <v>416</v>
      </c>
      <c r="O40" s="11" t="s">
        <v>155</v>
      </c>
    </row>
    <row r="41" spans="1:15" ht="17">
      <c r="A41" s="7" t="s">
        <v>527</v>
      </c>
      <c r="B41" s="14" t="s">
        <v>7</v>
      </c>
      <c r="C41" s="2" t="s">
        <v>164</v>
      </c>
      <c r="D41" s="3" t="s">
        <v>68</v>
      </c>
      <c r="E41" s="74" t="s">
        <v>525</v>
      </c>
      <c r="F41" s="24" t="s">
        <v>5</v>
      </c>
      <c r="G41" s="100" t="s">
        <v>634</v>
      </c>
      <c r="H41" s="10">
        <v>3.4499999999999998E-5</v>
      </c>
      <c r="I41" s="9">
        <v>108</v>
      </c>
      <c r="J41" s="18" t="s">
        <v>153</v>
      </c>
      <c r="K41" s="28" t="s">
        <v>648</v>
      </c>
      <c r="L41" s="18" t="s">
        <v>156</v>
      </c>
      <c r="M41" s="15" t="s">
        <v>4</v>
      </c>
      <c r="N41" s="7" t="s">
        <v>416</v>
      </c>
      <c r="O41" s="11" t="s">
        <v>155</v>
      </c>
    </row>
    <row r="42" spans="1:15" ht="17">
      <c r="A42" s="7" t="s">
        <v>527</v>
      </c>
      <c r="B42" s="14" t="s">
        <v>7</v>
      </c>
      <c r="C42" s="2" t="s">
        <v>164</v>
      </c>
      <c r="D42" s="3" t="s">
        <v>70</v>
      </c>
      <c r="E42" s="74" t="s">
        <v>525</v>
      </c>
      <c r="F42" s="24" t="s">
        <v>5</v>
      </c>
      <c r="G42" s="100" t="s">
        <v>634</v>
      </c>
      <c r="H42" s="10">
        <v>6.9220000000000002E-3</v>
      </c>
      <c r="I42" s="9">
        <v>110</v>
      </c>
      <c r="J42" s="18" t="s">
        <v>44</v>
      </c>
      <c r="K42" s="28" t="s">
        <v>648</v>
      </c>
      <c r="L42" s="18" t="s">
        <v>156</v>
      </c>
      <c r="M42" s="15" t="s">
        <v>4</v>
      </c>
      <c r="N42" s="7" t="s">
        <v>416</v>
      </c>
      <c r="O42" s="11" t="s">
        <v>155</v>
      </c>
    </row>
    <row r="43" spans="1:15" ht="17">
      <c r="A43" s="7" t="s">
        <v>527</v>
      </c>
      <c r="B43" s="14" t="s">
        <v>7</v>
      </c>
      <c r="C43" s="2" t="s">
        <v>164</v>
      </c>
      <c r="D43" s="3" t="s">
        <v>68</v>
      </c>
      <c r="E43" s="74" t="s">
        <v>525</v>
      </c>
      <c r="F43" s="24" t="s">
        <v>5</v>
      </c>
      <c r="G43" s="100" t="s">
        <v>634</v>
      </c>
      <c r="H43" s="10">
        <v>2.4269999999999999E-3</v>
      </c>
      <c r="I43" s="9">
        <v>110</v>
      </c>
      <c r="J43" s="18" t="s">
        <v>44</v>
      </c>
      <c r="K43" s="28" t="s">
        <v>648</v>
      </c>
      <c r="L43" s="18" t="s">
        <v>156</v>
      </c>
      <c r="M43" s="15" t="s">
        <v>4</v>
      </c>
      <c r="N43" s="7" t="s">
        <v>416</v>
      </c>
      <c r="O43" s="11" t="s">
        <v>155</v>
      </c>
    </row>
    <row r="44" spans="1:15" ht="17">
      <c r="A44" s="7" t="s">
        <v>527</v>
      </c>
      <c r="B44" s="14" t="s">
        <v>7</v>
      </c>
      <c r="C44" s="2" t="s">
        <v>164</v>
      </c>
      <c r="D44" s="3" t="s">
        <v>70</v>
      </c>
      <c r="E44" s="74" t="s">
        <v>525</v>
      </c>
      <c r="F44" s="24" t="s">
        <v>5</v>
      </c>
      <c r="G44" s="100" t="s">
        <v>634</v>
      </c>
      <c r="H44" s="10">
        <v>6.0999999999999999E-5</v>
      </c>
      <c r="I44" s="9">
        <v>140</v>
      </c>
      <c r="J44" s="18" t="s">
        <v>55</v>
      </c>
      <c r="K44" s="28" t="s">
        <v>648</v>
      </c>
      <c r="L44" s="18" t="s">
        <v>156</v>
      </c>
      <c r="M44" s="15" t="s">
        <v>4</v>
      </c>
      <c r="N44" s="7" t="s">
        <v>416</v>
      </c>
      <c r="O44" s="11" t="s">
        <v>155</v>
      </c>
    </row>
    <row r="45" spans="1:15" ht="17">
      <c r="A45" s="7" t="s">
        <v>527</v>
      </c>
      <c r="B45" s="14" t="s">
        <v>7</v>
      </c>
      <c r="C45" s="2" t="s">
        <v>164</v>
      </c>
      <c r="D45" s="3" t="s">
        <v>68</v>
      </c>
      <c r="E45" s="74" t="s">
        <v>525</v>
      </c>
      <c r="F45" s="24" t="s">
        <v>5</v>
      </c>
      <c r="G45" s="100" t="s">
        <v>634</v>
      </c>
      <c r="H45" s="10">
        <v>2.2800000000000001E-4</v>
      </c>
      <c r="I45" s="9">
        <v>140</v>
      </c>
      <c r="J45" s="18" t="s">
        <v>55</v>
      </c>
      <c r="K45" s="28" t="s">
        <v>648</v>
      </c>
      <c r="L45" s="18" t="s">
        <v>156</v>
      </c>
      <c r="M45" s="15" t="s">
        <v>4</v>
      </c>
      <c r="N45" s="7" t="s">
        <v>416</v>
      </c>
      <c r="O45" s="11" t="s">
        <v>155</v>
      </c>
    </row>
    <row r="46" spans="1:15" ht="17">
      <c r="A46" s="7" t="s">
        <v>527</v>
      </c>
      <c r="B46" s="14" t="s">
        <v>7</v>
      </c>
      <c r="C46" s="2" t="s">
        <v>164</v>
      </c>
      <c r="D46" s="3" t="s">
        <v>70</v>
      </c>
      <c r="E46" s="74" t="s">
        <v>525</v>
      </c>
      <c r="F46" s="24" t="s">
        <v>5</v>
      </c>
      <c r="G46" s="100" t="s">
        <v>634</v>
      </c>
      <c r="H46" s="10">
        <v>5.8910000000000004E-3</v>
      </c>
      <c r="I46" s="9">
        <v>155</v>
      </c>
      <c r="J46" s="18" t="s">
        <v>154</v>
      </c>
      <c r="K46" s="28" t="s">
        <v>648</v>
      </c>
      <c r="L46" s="18" t="s">
        <v>156</v>
      </c>
      <c r="M46" s="15" t="s">
        <v>4</v>
      </c>
      <c r="N46" s="7" t="s">
        <v>416</v>
      </c>
      <c r="O46" s="11" t="s">
        <v>155</v>
      </c>
    </row>
    <row r="47" spans="1:15" ht="17">
      <c r="A47" s="7" t="s">
        <v>527</v>
      </c>
      <c r="B47" s="14" t="s">
        <v>7</v>
      </c>
      <c r="C47" s="2" t="s">
        <v>164</v>
      </c>
      <c r="D47" s="3" t="s">
        <v>68</v>
      </c>
      <c r="E47" s="74" t="s">
        <v>525</v>
      </c>
      <c r="F47" s="24" t="s">
        <v>5</v>
      </c>
      <c r="G47" s="100" t="s">
        <v>634</v>
      </c>
      <c r="H47" s="10">
        <v>3.0430000000000001E-3</v>
      </c>
      <c r="I47" s="9">
        <v>155</v>
      </c>
      <c r="J47" s="18" t="s">
        <v>154</v>
      </c>
      <c r="K47" s="28" t="s">
        <v>648</v>
      </c>
      <c r="L47" s="18" t="s">
        <v>156</v>
      </c>
      <c r="M47" s="15" t="s">
        <v>4</v>
      </c>
      <c r="N47" s="7" t="s">
        <v>416</v>
      </c>
      <c r="O47" s="11" t="s">
        <v>155</v>
      </c>
    </row>
    <row r="48" spans="1:15" ht="17">
      <c r="A48" s="7" t="s">
        <v>527</v>
      </c>
      <c r="B48" s="14" t="s">
        <v>466</v>
      </c>
      <c r="C48" s="2" t="s">
        <v>468</v>
      </c>
      <c r="D48" s="3" t="s">
        <v>68</v>
      </c>
      <c r="E48" s="74" t="s">
        <v>525</v>
      </c>
      <c r="F48" s="24" t="s">
        <v>3</v>
      </c>
      <c r="G48" s="100" t="s">
        <v>632</v>
      </c>
      <c r="H48" s="10">
        <v>7.25E-6</v>
      </c>
      <c r="I48" s="9">
        <v>46.6</v>
      </c>
      <c r="J48" s="18" t="s">
        <v>55</v>
      </c>
      <c r="K48" s="16" t="s">
        <v>4</v>
      </c>
      <c r="L48" s="18" t="s">
        <v>249</v>
      </c>
      <c r="M48" s="10">
        <v>4.1999999999999998E-5</v>
      </c>
      <c r="N48" s="7" t="s">
        <v>470</v>
      </c>
      <c r="O48" s="11" t="s">
        <v>469</v>
      </c>
    </row>
    <row r="49" spans="1:15" ht="17">
      <c r="A49" s="7" t="s">
        <v>527</v>
      </c>
      <c r="B49" s="14" t="s">
        <v>466</v>
      </c>
      <c r="C49" s="2" t="s">
        <v>468</v>
      </c>
      <c r="D49" s="3" t="s">
        <v>68</v>
      </c>
      <c r="E49" s="74" t="s">
        <v>525</v>
      </c>
      <c r="F49" s="24" t="s">
        <v>3</v>
      </c>
      <c r="G49" s="100" t="s">
        <v>632</v>
      </c>
      <c r="H49" s="10">
        <v>9.2440000000000003E-4</v>
      </c>
      <c r="I49" s="9">
        <v>74.2</v>
      </c>
      <c r="J49" s="18" t="s">
        <v>467</v>
      </c>
      <c r="K49" s="16" t="s">
        <v>4</v>
      </c>
      <c r="L49" s="18" t="s">
        <v>249</v>
      </c>
      <c r="M49" s="10">
        <v>4.1999999999999998E-5</v>
      </c>
      <c r="N49" s="7" t="s">
        <v>470</v>
      </c>
      <c r="O49" s="11" t="s">
        <v>469</v>
      </c>
    </row>
    <row r="50" spans="1:15" ht="17">
      <c r="A50" s="7" t="s">
        <v>528</v>
      </c>
      <c r="B50" s="14" t="s">
        <v>12</v>
      </c>
      <c r="C50" s="2" t="s">
        <v>251</v>
      </c>
      <c r="D50" s="3" t="s">
        <v>68</v>
      </c>
      <c r="E50" s="74" t="s">
        <v>525</v>
      </c>
      <c r="F50" s="24" t="s">
        <v>3</v>
      </c>
      <c r="G50" s="100" t="s">
        <v>632</v>
      </c>
      <c r="H50" s="10">
        <v>2.5999999999999999E-3</v>
      </c>
      <c r="I50" s="34" t="s">
        <v>113</v>
      </c>
      <c r="J50" s="18" t="s">
        <v>44</v>
      </c>
      <c r="K50" s="16" t="s">
        <v>4</v>
      </c>
      <c r="L50" s="18" t="s">
        <v>249</v>
      </c>
      <c r="M50" s="10">
        <v>1.1000000000000001E-3</v>
      </c>
      <c r="N50" s="7" t="s">
        <v>247</v>
      </c>
      <c r="O50" s="11" t="s">
        <v>246</v>
      </c>
    </row>
    <row r="51" spans="1:15" ht="17">
      <c r="A51" s="7" t="s">
        <v>528</v>
      </c>
      <c r="B51" s="14" t="s">
        <v>12</v>
      </c>
      <c r="C51" s="2" t="s">
        <v>250</v>
      </c>
      <c r="D51" s="3" t="s">
        <v>68</v>
      </c>
      <c r="E51" s="74" t="s">
        <v>525</v>
      </c>
      <c r="F51" s="24" t="s">
        <v>3</v>
      </c>
      <c r="G51" s="100" t="s">
        <v>632</v>
      </c>
      <c r="H51" s="10">
        <v>3.5000000000000001E-3</v>
      </c>
      <c r="I51" s="34" t="s">
        <v>113</v>
      </c>
      <c r="J51" s="18" t="s">
        <v>44</v>
      </c>
      <c r="K51" s="16" t="s">
        <v>4</v>
      </c>
      <c r="L51" s="18" t="s">
        <v>249</v>
      </c>
      <c r="M51" s="10">
        <v>1.3899999999999999E-2</v>
      </c>
      <c r="N51" s="7" t="s">
        <v>247</v>
      </c>
      <c r="O51" s="11" t="s">
        <v>246</v>
      </c>
    </row>
    <row r="52" spans="1:15" ht="17">
      <c r="A52" s="7" t="s">
        <v>528</v>
      </c>
      <c r="B52" s="14" t="s">
        <v>12</v>
      </c>
      <c r="C52" s="2" t="s">
        <v>251</v>
      </c>
      <c r="D52" s="3" t="s">
        <v>68</v>
      </c>
      <c r="E52" s="74" t="s">
        <v>525</v>
      </c>
      <c r="F52" s="24" t="s">
        <v>3</v>
      </c>
      <c r="G52" s="100" t="s">
        <v>632</v>
      </c>
      <c r="H52" s="10">
        <v>2.5000000000000001E-3</v>
      </c>
      <c r="I52" s="34" t="s">
        <v>113</v>
      </c>
      <c r="J52" s="18" t="s">
        <v>44</v>
      </c>
      <c r="K52" s="16" t="s">
        <v>4</v>
      </c>
      <c r="L52" s="18" t="s">
        <v>248</v>
      </c>
      <c r="M52" s="10">
        <v>1.1000000000000001E-3</v>
      </c>
      <c r="N52" s="7" t="s">
        <v>247</v>
      </c>
      <c r="O52" s="11" t="s">
        <v>246</v>
      </c>
    </row>
    <row r="53" spans="1:15" ht="17">
      <c r="A53" s="7" t="s">
        <v>528</v>
      </c>
      <c r="B53" s="14" t="s">
        <v>12</v>
      </c>
      <c r="C53" s="2" t="s">
        <v>250</v>
      </c>
      <c r="D53" s="3" t="s">
        <v>68</v>
      </c>
      <c r="E53" s="74" t="s">
        <v>525</v>
      </c>
      <c r="F53" s="24" t="s">
        <v>3</v>
      </c>
      <c r="G53" s="100" t="s">
        <v>632</v>
      </c>
      <c r="H53" s="10">
        <v>4.8999999999999998E-3</v>
      </c>
      <c r="I53" s="34" t="s">
        <v>113</v>
      </c>
      <c r="J53" s="18" t="s">
        <v>44</v>
      </c>
      <c r="K53" s="16" t="s">
        <v>4</v>
      </c>
      <c r="L53" s="18" t="s">
        <v>248</v>
      </c>
      <c r="M53" s="10">
        <v>1.3899999999999999E-2</v>
      </c>
      <c r="N53" s="7" t="s">
        <v>247</v>
      </c>
      <c r="O53" s="11" t="s">
        <v>246</v>
      </c>
    </row>
    <row r="54" spans="1:15" ht="17">
      <c r="A54" s="7" t="s">
        <v>527</v>
      </c>
      <c r="B54" s="14" t="s">
        <v>500</v>
      </c>
      <c r="C54" s="2" t="s">
        <v>11</v>
      </c>
      <c r="D54" s="3" t="s">
        <v>502</v>
      </c>
      <c r="E54" s="73" t="s">
        <v>526</v>
      </c>
      <c r="F54" s="24" t="s">
        <v>5</v>
      </c>
      <c r="G54" s="100" t="s">
        <v>632</v>
      </c>
      <c r="H54" s="10">
        <v>1.26E-2</v>
      </c>
      <c r="I54" s="34" t="s">
        <v>501</v>
      </c>
      <c r="J54" s="28" t="s">
        <v>44</v>
      </c>
      <c r="K54" s="16" t="s">
        <v>4</v>
      </c>
      <c r="L54" s="18" t="s">
        <v>131</v>
      </c>
      <c r="M54" s="15" t="s">
        <v>4</v>
      </c>
      <c r="N54" s="7" t="s">
        <v>504</v>
      </c>
      <c r="O54" s="11" t="s">
        <v>503</v>
      </c>
    </row>
    <row r="55" spans="1:15" ht="17">
      <c r="A55" s="7" t="s">
        <v>527</v>
      </c>
      <c r="B55" s="14" t="s">
        <v>7</v>
      </c>
      <c r="C55" s="6" t="s">
        <v>195</v>
      </c>
      <c r="D55" s="3" t="s">
        <v>68</v>
      </c>
      <c r="E55" s="74" t="s">
        <v>525</v>
      </c>
      <c r="F55" s="24" t="s">
        <v>5</v>
      </c>
      <c r="G55" s="100" t="s">
        <v>634</v>
      </c>
      <c r="H55" s="10">
        <v>7.0699999999999999E-3</v>
      </c>
      <c r="I55" s="9">
        <v>26.6</v>
      </c>
      <c r="J55" s="18" t="s">
        <v>46</v>
      </c>
      <c r="K55" s="28" t="s">
        <v>649</v>
      </c>
      <c r="L55" s="18" t="s">
        <v>129</v>
      </c>
      <c r="M55" s="10">
        <v>2.2200000000000001E-5</v>
      </c>
      <c r="N55" s="7" t="s">
        <v>30</v>
      </c>
      <c r="O55" s="11" t="s">
        <v>19</v>
      </c>
    </row>
    <row r="56" spans="1:15" ht="17">
      <c r="A56" s="7" t="s">
        <v>527</v>
      </c>
      <c r="B56" s="14" t="s">
        <v>7</v>
      </c>
      <c r="C56" s="6" t="s">
        <v>195</v>
      </c>
      <c r="D56" s="3" t="s">
        <v>68</v>
      </c>
      <c r="E56" s="74" t="s">
        <v>525</v>
      </c>
      <c r="F56" s="24" t="s">
        <v>5</v>
      </c>
      <c r="G56" s="100" t="s">
        <v>634</v>
      </c>
      <c r="H56" s="10">
        <v>7.1999999999999998E-3</v>
      </c>
      <c r="I56" s="9">
        <v>26.6</v>
      </c>
      <c r="J56" s="18" t="s">
        <v>46</v>
      </c>
      <c r="K56" s="28" t="s">
        <v>649</v>
      </c>
      <c r="L56" s="18" t="s">
        <v>129</v>
      </c>
      <c r="M56" s="9" t="s">
        <v>138</v>
      </c>
      <c r="N56" s="7" t="s">
        <v>30</v>
      </c>
      <c r="O56" s="11" t="s">
        <v>19</v>
      </c>
    </row>
    <row r="57" spans="1:15" ht="17">
      <c r="A57" s="7" t="s">
        <v>527</v>
      </c>
      <c r="B57" s="14" t="s">
        <v>7</v>
      </c>
      <c r="C57" s="2" t="s">
        <v>188</v>
      </c>
      <c r="D57" s="3" t="s">
        <v>69</v>
      </c>
      <c r="E57" s="74" t="s">
        <v>525</v>
      </c>
      <c r="F57" s="24" t="s">
        <v>3</v>
      </c>
      <c r="G57" s="100" t="s">
        <v>634</v>
      </c>
      <c r="H57" s="10">
        <v>2.4450000000000001E-5</v>
      </c>
      <c r="I57" s="9">
        <v>21</v>
      </c>
      <c r="J57" s="18" t="s">
        <v>55</v>
      </c>
      <c r="K57" s="18" t="s">
        <v>645</v>
      </c>
      <c r="L57" s="18" t="s">
        <v>163</v>
      </c>
      <c r="M57" s="10">
        <v>1.5489999999999999E-5</v>
      </c>
      <c r="N57" s="7" t="s">
        <v>180</v>
      </c>
      <c r="O57" s="11" t="s">
        <v>179</v>
      </c>
    </row>
    <row r="58" spans="1:15" ht="17">
      <c r="A58" s="7" t="s">
        <v>527</v>
      </c>
      <c r="B58" s="14" t="s">
        <v>16</v>
      </c>
      <c r="C58" s="2" t="s">
        <v>194</v>
      </c>
      <c r="D58" s="3" t="s">
        <v>69</v>
      </c>
      <c r="E58" s="74" t="s">
        <v>525</v>
      </c>
      <c r="F58" s="24" t="s">
        <v>5</v>
      </c>
      <c r="G58" s="100" t="s">
        <v>634</v>
      </c>
      <c r="H58" s="10">
        <v>8.9400000000000005E-5</v>
      </c>
      <c r="I58" s="9">
        <v>10</v>
      </c>
      <c r="J58" s="18" t="s">
        <v>41</v>
      </c>
      <c r="K58" s="18" t="s">
        <v>651</v>
      </c>
      <c r="L58" s="18" t="s">
        <v>131</v>
      </c>
      <c r="M58" s="10">
        <v>4.6999999999999999E-6</v>
      </c>
      <c r="N58" s="7" t="s">
        <v>37</v>
      </c>
      <c r="O58" s="11" t="s">
        <v>36</v>
      </c>
    </row>
    <row r="59" spans="1:15" ht="17">
      <c r="A59" s="7" t="s">
        <v>527</v>
      </c>
      <c r="B59" s="14" t="s">
        <v>7</v>
      </c>
      <c r="C59" s="2" t="s">
        <v>647</v>
      </c>
      <c r="D59" s="3" t="s">
        <v>71</v>
      </c>
      <c r="E59" s="74" t="s">
        <v>525</v>
      </c>
      <c r="F59" s="24" t="s">
        <v>3</v>
      </c>
      <c r="G59" s="100" t="s">
        <v>634</v>
      </c>
      <c r="H59" s="10">
        <v>5.3600000000000002E-4</v>
      </c>
      <c r="I59">
        <v>15</v>
      </c>
      <c r="J59" s="18" t="s">
        <v>41</v>
      </c>
      <c r="K59" s="18" t="s">
        <v>645</v>
      </c>
      <c r="L59" s="18" t="s">
        <v>243</v>
      </c>
      <c r="M59" s="15" t="s">
        <v>4</v>
      </c>
      <c r="N59" s="7" t="s">
        <v>403</v>
      </c>
      <c r="O59" s="11" t="s">
        <v>404</v>
      </c>
    </row>
    <row r="60" spans="1:15" ht="17">
      <c r="A60" s="7" t="s">
        <v>527</v>
      </c>
      <c r="B60" s="14" t="s">
        <v>7</v>
      </c>
      <c r="C60" s="2" t="s">
        <v>647</v>
      </c>
      <c r="D60" s="3" t="s">
        <v>71</v>
      </c>
      <c r="E60" s="74" t="s">
        <v>525</v>
      </c>
      <c r="F60" s="24" t="s">
        <v>3</v>
      </c>
      <c r="G60" s="100" t="s">
        <v>634</v>
      </c>
      <c r="H60" s="10">
        <v>2.03E-4</v>
      </c>
      <c r="I60">
        <v>44</v>
      </c>
      <c r="J60" s="18" t="s">
        <v>41</v>
      </c>
      <c r="K60" s="18" t="s">
        <v>645</v>
      </c>
      <c r="L60" s="18" t="s">
        <v>243</v>
      </c>
      <c r="M60" s="15" t="s">
        <v>4</v>
      </c>
      <c r="N60" s="7" t="s">
        <v>403</v>
      </c>
      <c r="O60" s="11" t="s">
        <v>404</v>
      </c>
    </row>
    <row r="61" spans="1:15" ht="17">
      <c r="A61" s="7" t="s">
        <v>527</v>
      </c>
      <c r="B61" s="14" t="s">
        <v>7</v>
      </c>
      <c r="C61" s="2" t="s">
        <v>647</v>
      </c>
      <c r="D61" s="3" t="s">
        <v>71</v>
      </c>
      <c r="E61" s="74" t="s">
        <v>525</v>
      </c>
      <c r="F61" s="24" t="s">
        <v>3</v>
      </c>
      <c r="G61" s="100" t="s">
        <v>634</v>
      </c>
      <c r="H61" s="10">
        <v>2.0400000000000001E-2</v>
      </c>
      <c r="I61">
        <v>241</v>
      </c>
      <c r="J61" s="18" t="s">
        <v>41</v>
      </c>
      <c r="K61" s="18" t="s">
        <v>645</v>
      </c>
      <c r="L61" s="18" t="s">
        <v>243</v>
      </c>
      <c r="M61" s="15" t="s">
        <v>4</v>
      </c>
      <c r="N61" s="7" t="s">
        <v>403</v>
      </c>
      <c r="O61" s="11" t="s">
        <v>404</v>
      </c>
    </row>
    <row r="62" spans="1:15" ht="17">
      <c r="A62" s="7" t="s">
        <v>527</v>
      </c>
      <c r="B62" s="14" t="s">
        <v>494</v>
      </c>
      <c r="C62" s="2" t="s">
        <v>11</v>
      </c>
      <c r="D62" s="3" t="s">
        <v>69</v>
      </c>
      <c r="E62" s="74" t="s">
        <v>525</v>
      </c>
      <c r="F62" s="24" t="s">
        <v>5</v>
      </c>
      <c r="G62" s="100" t="s">
        <v>634</v>
      </c>
      <c r="H62" s="10">
        <v>6.6400000000000001E-2</v>
      </c>
      <c r="I62" s="9" t="s">
        <v>15</v>
      </c>
      <c r="J62" s="49" t="s">
        <v>4</v>
      </c>
      <c r="K62" s="16" t="s">
        <v>4</v>
      </c>
      <c r="L62" s="18" t="s">
        <v>131</v>
      </c>
      <c r="M62" s="47" t="s">
        <v>4</v>
      </c>
      <c r="N62" s="7" t="s">
        <v>517</v>
      </c>
      <c r="O62" s="11" t="s">
        <v>652</v>
      </c>
    </row>
    <row r="63" spans="1:15" ht="17">
      <c r="A63" s="7" t="s">
        <v>527</v>
      </c>
      <c r="B63" s="14" t="s">
        <v>529</v>
      </c>
      <c r="C63" s="2" t="s">
        <v>11</v>
      </c>
      <c r="D63" s="3" t="s">
        <v>69</v>
      </c>
      <c r="E63" s="74" t="s">
        <v>525</v>
      </c>
      <c r="F63" s="24" t="s">
        <v>5</v>
      </c>
      <c r="G63" s="100" t="s">
        <v>634</v>
      </c>
      <c r="H63" s="10">
        <v>8.3900000000000002E-2</v>
      </c>
      <c r="I63" s="9" t="s">
        <v>15</v>
      </c>
      <c r="J63" s="49" t="s">
        <v>4</v>
      </c>
      <c r="K63" s="16" t="s">
        <v>4</v>
      </c>
      <c r="L63" s="18" t="s">
        <v>131</v>
      </c>
      <c r="M63" s="47" t="s">
        <v>4</v>
      </c>
      <c r="N63" s="7" t="s">
        <v>517</v>
      </c>
      <c r="O63" s="11" t="s">
        <v>652</v>
      </c>
    </row>
    <row r="64" spans="1:15" ht="17">
      <c r="A64" s="7" t="s">
        <v>527</v>
      </c>
      <c r="B64" s="14" t="s">
        <v>494</v>
      </c>
      <c r="C64" s="2" t="s">
        <v>11</v>
      </c>
      <c r="D64" s="3" t="s">
        <v>70</v>
      </c>
      <c r="E64" s="74" t="s">
        <v>525</v>
      </c>
      <c r="F64" s="24" t="s">
        <v>5</v>
      </c>
      <c r="G64" s="100" t="s">
        <v>634</v>
      </c>
      <c r="H64" s="10">
        <v>0.113</v>
      </c>
      <c r="I64" s="9" t="s">
        <v>15</v>
      </c>
      <c r="J64" s="49" t="s">
        <v>4</v>
      </c>
      <c r="K64" s="16" t="s">
        <v>4</v>
      </c>
      <c r="L64" s="18" t="s">
        <v>131</v>
      </c>
      <c r="M64" s="47" t="s">
        <v>4</v>
      </c>
      <c r="N64" s="7" t="s">
        <v>517</v>
      </c>
      <c r="O64" s="11" t="s">
        <v>652</v>
      </c>
    </row>
    <row r="65" spans="1:15" ht="17">
      <c r="A65" s="7" t="s">
        <v>527</v>
      </c>
      <c r="B65" s="14" t="s">
        <v>529</v>
      </c>
      <c r="C65" s="2" t="s">
        <v>11</v>
      </c>
      <c r="D65" s="3" t="s">
        <v>70</v>
      </c>
      <c r="E65" s="74" t="s">
        <v>525</v>
      </c>
      <c r="F65" s="24" t="s">
        <v>5</v>
      </c>
      <c r="G65" s="100" t="s">
        <v>634</v>
      </c>
      <c r="H65" s="10">
        <v>0.14399999999999999</v>
      </c>
      <c r="I65" s="9" t="s">
        <v>15</v>
      </c>
      <c r="J65" s="49" t="s">
        <v>4</v>
      </c>
      <c r="K65" s="16" t="s">
        <v>4</v>
      </c>
      <c r="L65" s="18" t="s">
        <v>131</v>
      </c>
      <c r="M65" s="47" t="s">
        <v>4</v>
      </c>
      <c r="N65" s="7" t="s">
        <v>517</v>
      </c>
      <c r="O65" s="11" t="s">
        <v>652</v>
      </c>
    </row>
    <row r="66" spans="1:15" ht="17">
      <c r="A66" s="7" t="s">
        <v>527</v>
      </c>
      <c r="B66" s="14" t="s">
        <v>494</v>
      </c>
      <c r="C66" s="2" t="s">
        <v>11</v>
      </c>
      <c r="D66" s="17" t="s">
        <v>68</v>
      </c>
      <c r="E66" s="74" t="s">
        <v>525</v>
      </c>
      <c r="F66" s="5" t="s">
        <v>5</v>
      </c>
      <c r="G66" s="100" t="s">
        <v>634</v>
      </c>
      <c r="H66" s="10">
        <v>0.10100000000000001</v>
      </c>
      <c r="I66" s="9" t="s">
        <v>15</v>
      </c>
      <c r="J66" s="49" t="s">
        <v>4</v>
      </c>
      <c r="K66" s="16" t="s">
        <v>4</v>
      </c>
      <c r="L66" s="18" t="s">
        <v>131</v>
      </c>
      <c r="M66" s="47" t="s">
        <v>4</v>
      </c>
      <c r="N66" s="7" t="s">
        <v>517</v>
      </c>
      <c r="O66" s="11" t="s">
        <v>652</v>
      </c>
    </row>
    <row r="67" spans="1:15" ht="17">
      <c r="A67" s="7" t="s">
        <v>527</v>
      </c>
      <c r="B67" s="14" t="s">
        <v>529</v>
      </c>
      <c r="C67" s="2" t="s">
        <v>11</v>
      </c>
      <c r="D67" s="17" t="s">
        <v>68</v>
      </c>
      <c r="E67" s="74" t="s">
        <v>525</v>
      </c>
      <c r="F67" s="5" t="s">
        <v>5</v>
      </c>
      <c r="G67" s="100" t="s">
        <v>634</v>
      </c>
      <c r="H67" s="10">
        <v>0.14399999999999999</v>
      </c>
      <c r="I67" s="9" t="s">
        <v>15</v>
      </c>
      <c r="J67" s="49" t="s">
        <v>4</v>
      </c>
      <c r="K67" s="16" t="s">
        <v>4</v>
      </c>
      <c r="L67" s="18" t="s">
        <v>131</v>
      </c>
      <c r="M67" s="47" t="s">
        <v>4</v>
      </c>
      <c r="N67" s="7" t="s">
        <v>517</v>
      </c>
      <c r="O67" s="11" t="s">
        <v>652</v>
      </c>
    </row>
    <row r="68" spans="1:15" ht="17">
      <c r="A68" s="7" t="s">
        <v>527</v>
      </c>
      <c r="B68" s="14" t="s">
        <v>494</v>
      </c>
      <c r="C68" s="2" t="s">
        <v>11</v>
      </c>
      <c r="D68" s="17" t="s">
        <v>71</v>
      </c>
      <c r="E68" s="74" t="s">
        <v>525</v>
      </c>
      <c r="F68" s="5" t="s">
        <v>5</v>
      </c>
      <c r="G68" s="100" t="s">
        <v>634</v>
      </c>
      <c r="H68" s="10">
        <v>8.6999999999999994E-2</v>
      </c>
      <c r="I68" s="9" t="s">
        <v>15</v>
      </c>
      <c r="J68" s="49" t="s">
        <v>4</v>
      </c>
      <c r="K68" s="16" t="s">
        <v>4</v>
      </c>
      <c r="L68" s="18" t="s">
        <v>131</v>
      </c>
      <c r="M68" s="47" t="s">
        <v>4</v>
      </c>
      <c r="N68" s="7" t="s">
        <v>517</v>
      </c>
      <c r="O68" s="11" t="s">
        <v>652</v>
      </c>
    </row>
    <row r="69" spans="1:15" ht="17">
      <c r="A69" s="7" t="s">
        <v>527</v>
      </c>
      <c r="B69" s="14" t="s">
        <v>529</v>
      </c>
      <c r="C69" s="2" t="s">
        <v>11</v>
      </c>
      <c r="D69" s="17" t="s">
        <v>71</v>
      </c>
      <c r="E69" s="74" t="s">
        <v>525</v>
      </c>
      <c r="F69" s="5" t="s">
        <v>5</v>
      </c>
      <c r="G69" s="100" t="s">
        <v>634</v>
      </c>
      <c r="H69" s="10">
        <v>0.10100000000000001</v>
      </c>
      <c r="I69" s="9" t="s">
        <v>15</v>
      </c>
      <c r="J69" s="49" t="s">
        <v>4</v>
      </c>
      <c r="K69" s="16" t="s">
        <v>4</v>
      </c>
      <c r="L69" s="18" t="s">
        <v>131</v>
      </c>
      <c r="M69" s="47" t="s">
        <v>4</v>
      </c>
      <c r="N69" s="7" t="s">
        <v>517</v>
      </c>
      <c r="O69" s="11" t="s">
        <v>652</v>
      </c>
    </row>
    <row r="70" spans="1:15" ht="17">
      <c r="A70" s="7" t="s">
        <v>527</v>
      </c>
      <c r="B70" s="14" t="s">
        <v>7</v>
      </c>
      <c r="C70" s="2" t="s">
        <v>11</v>
      </c>
      <c r="D70" s="3" t="s">
        <v>70</v>
      </c>
      <c r="E70" s="74" t="s">
        <v>525</v>
      </c>
      <c r="F70" s="24" t="s">
        <v>5</v>
      </c>
      <c r="G70" s="100" t="s">
        <v>634</v>
      </c>
      <c r="H70" s="10">
        <v>8.3999999999999995E-5</v>
      </c>
      <c r="I70" s="9">
        <v>20.399999999999999</v>
      </c>
      <c r="J70" s="18" t="s">
        <v>55</v>
      </c>
      <c r="K70" s="18" t="s">
        <v>645</v>
      </c>
      <c r="L70" s="18" t="s">
        <v>128</v>
      </c>
      <c r="M70" s="10">
        <v>4.5000000000000003E-5</v>
      </c>
      <c r="N70" s="7" t="s">
        <v>199</v>
      </c>
      <c r="O70" s="11" t="s">
        <v>200</v>
      </c>
    </row>
    <row r="71" spans="1:15" ht="17">
      <c r="A71" s="7" t="s">
        <v>527</v>
      </c>
      <c r="B71" s="14" t="s">
        <v>7</v>
      </c>
      <c r="C71" s="2" t="s">
        <v>11</v>
      </c>
      <c r="D71" s="3" t="s">
        <v>68</v>
      </c>
      <c r="E71" s="74" t="s">
        <v>525</v>
      </c>
      <c r="F71" s="24" t="s">
        <v>5</v>
      </c>
      <c r="G71" s="100" t="s">
        <v>634</v>
      </c>
      <c r="H71" s="10">
        <v>6.6000000000000005E-5</v>
      </c>
      <c r="I71" s="9">
        <v>20.399999999999999</v>
      </c>
      <c r="J71" s="18" t="s">
        <v>55</v>
      </c>
      <c r="K71" s="18" t="s">
        <v>645</v>
      </c>
      <c r="L71" s="18" t="s">
        <v>128</v>
      </c>
      <c r="M71" s="10">
        <v>3.1999999999999999E-5</v>
      </c>
      <c r="N71" s="7" t="s">
        <v>199</v>
      </c>
      <c r="O71" s="11" t="s">
        <v>200</v>
      </c>
    </row>
    <row r="72" spans="1:15" ht="17">
      <c r="A72" s="7" t="s">
        <v>527</v>
      </c>
      <c r="B72" s="14" t="s">
        <v>94</v>
      </c>
      <c r="C72" s="2" t="s">
        <v>11</v>
      </c>
      <c r="D72" s="3" t="s">
        <v>68</v>
      </c>
      <c r="E72" s="74" t="s">
        <v>525</v>
      </c>
      <c r="F72" s="24" t="s">
        <v>5</v>
      </c>
      <c r="G72" s="100" t="s">
        <v>634</v>
      </c>
      <c r="H72" s="10">
        <v>3.8300000000000001E-2</v>
      </c>
      <c r="I72" s="9">
        <v>8.1999999999999993</v>
      </c>
      <c r="J72" s="16" t="s">
        <v>4</v>
      </c>
      <c r="K72" s="28" t="s">
        <v>653</v>
      </c>
      <c r="L72" s="28" t="s">
        <v>439</v>
      </c>
      <c r="M72" s="10">
        <v>1.8200000000000001E-2</v>
      </c>
      <c r="N72" s="7" t="s">
        <v>95</v>
      </c>
      <c r="O72" s="11" t="s">
        <v>96</v>
      </c>
    </row>
    <row r="73" spans="1:15" ht="17">
      <c r="A73" s="7" t="s">
        <v>527</v>
      </c>
      <c r="B73" s="14" t="s">
        <v>94</v>
      </c>
      <c r="C73" s="2" t="s">
        <v>11</v>
      </c>
      <c r="D73" s="3" t="s">
        <v>69</v>
      </c>
      <c r="E73" s="74" t="s">
        <v>525</v>
      </c>
      <c r="F73" s="24" t="s">
        <v>5</v>
      </c>
      <c r="G73" s="100" t="s">
        <v>634</v>
      </c>
      <c r="H73" s="10">
        <v>3.4500000000000003E-2</v>
      </c>
      <c r="I73" s="9">
        <v>8.1999999999999993</v>
      </c>
      <c r="J73" s="16" t="s">
        <v>4</v>
      </c>
      <c r="K73" s="28" t="s">
        <v>653</v>
      </c>
      <c r="L73" s="28" t="s">
        <v>439</v>
      </c>
      <c r="M73" s="10">
        <v>1.41E-2</v>
      </c>
      <c r="N73" s="7" t="s">
        <v>95</v>
      </c>
      <c r="O73" s="11" t="s">
        <v>96</v>
      </c>
    </row>
    <row r="74" spans="1:15" ht="17">
      <c r="A74" s="7" t="s">
        <v>528</v>
      </c>
      <c r="B74" s="14" t="s">
        <v>12</v>
      </c>
      <c r="C74" s="2" t="s">
        <v>11</v>
      </c>
      <c r="D74" s="3" t="s">
        <v>69</v>
      </c>
      <c r="E74" s="74" t="s">
        <v>525</v>
      </c>
      <c r="F74" s="24" t="s">
        <v>5</v>
      </c>
      <c r="G74" s="100" t="s">
        <v>634</v>
      </c>
      <c r="H74" s="10">
        <v>2.5000000000000001E-4</v>
      </c>
      <c r="I74" s="9">
        <v>16.600000000000001</v>
      </c>
      <c r="J74" s="16" t="s">
        <v>4</v>
      </c>
      <c r="K74" s="28" t="s">
        <v>646</v>
      </c>
      <c r="L74" s="18" t="s">
        <v>136</v>
      </c>
      <c r="M74" s="15" t="s">
        <v>4</v>
      </c>
      <c r="N74" s="7" t="s">
        <v>509</v>
      </c>
      <c r="O74" s="11" t="s">
        <v>510</v>
      </c>
    </row>
    <row r="75" spans="1:15" ht="17">
      <c r="A75" s="7" t="s">
        <v>528</v>
      </c>
      <c r="B75" s="14" t="s">
        <v>12</v>
      </c>
      <c r="C75" s="2" t="s">
        <v>11</v>
      </c>
      <c r="D75" s="3" t="s">
        <v>69</v>
      </c>
      <c r="E75" s="74" t="s">
        <v>525</v>
      </c>
      <c r="F75" s="24" t="s">
        <v>5</v>
      </c>
      <c r="G75" s="100" t="s">
        <v>634</v>
      </c>
      <c r="H75" s="10">
        <v>7.1000000000000002E-4</v>
      </c>
      <c r="I75" s="9">
        <v>16.600000000000001</v>
      </c>
      <c r="J75" s="16" t="s">
        <v>4</v>
      </c>
      <c r="K75" s="28" t="s">
        <v>646</v>
      </c>
      <c r="L75" s="18" t="s">
        <v>136</v>
      </c>
      <c r="M75" s="15" t="s">
        <v>4</v>
      </c>
      <c r="N75" s="7" t="s">
        <v>509</v>
      </c>
      <c r="O75" s="11" t="s">
        <v>510</v>
      </c>
    </row>
    <row r="76" spans="1:15" ht="17">
      <c r="A76" s="7" t="s">
        <v>528</v>
      </c>
      <c r="B76" s="14" t="s">
        <v>12</v>
      </c>
      <c r="C76" s="2" t="s">
        <v>11</v>
      </c>
      <c r="D76" s="3" t="s">
        <v>69</v>
      </c>
      <c r="E76" s="74" t="s">
        <v>525</v>
      </c>
      <c r="F76" s="24" t="s">
        <v>5</v>
      </c>
      <c r="G76" s="100" t="s">
        <v>634</v>
      </c>
      <c r="H76" s="10">
        <v>2.16E-3</v>
      </c>
      <c r="I76">
        <v>16.600000000000001</v>
      </c>
      <c r="J76" s="16" t="s">
        <v>4</v>
      </c>
      <c r="K76" s="28" t="s">
        <v>646</v>
      </c>
      <c r="L76" s="18" t="s">
        <v>136</v>
      </c>
      <c r="M76" s="15" t="s">
        <v>4</v>
      </c>
      <c r="N76" s="7" t="s">
        <v>509</v>
      </c>
      <c r="O76" s="11" t="s">
        <v>510</v>
      </c>
    </row>
    <row r="77" spans="1:15" ht="17">
      <c r="A77" s="7" t="s">
        <v>528</v>
      </c>
      <c r="B77" s="14" t="s">
        <v>12</v>
      </c>
      <c r="C77" s="2" t="s">
        <v>11</v>
      </c>
      <c r="D77" s="3" t="s">
        <v>70</v>
      </c>
      <c r="E77" s="74" t="s">
        <v>525</v>
      </c>
      <c r="F77" s="24" t="s">
        <v>5</v>
      </c>
      <c r="G77" s="100" t="s">
        <v>634</v>
      </c>
      <c r="H77" s="10">
        <v>2.7499999999999998E-3</v>
      </c>
      <c r="I77">
        <v>16.600000000000001</v>
      </c>
      <c r="J77" s="16" t="s">
        <v>4</v>
      </c>
      <c r="K77" s="28" t="s">
        <v>646</v>
      </c>
      <c r="L77" s="18" t="s">
        <v>136</v>
      </c>
      <c r="M77" s="15" t="s">
        <v>4</v>
      </c>
      <c r="N77" s="7" t="s">
        <v>509</v>
      </c>
      <c r="O77" s="11" t="s">
        <v>510</v>
      </c>
    </row>
    <row r="78" spans="1:15" ht="17">
      <c r="A78" s="7" t="s">
        <v>528</v>
      </c>
      <c r="B78" s="14" t="s">
        <v>12</v>
      </c>
      <c r="C78" s="2" t="s">
        <v>11</v>
      </c>
      <c r="D78" s="3" t="s">
        <v>70</v>
      </c>
      <c r="E78" s="74" t="s">
        <v>525</v>
      </c>
      <c r="F78" s="24" t="s">
        <v>5</v>
      </c>
      <c r="G78" s="100" t="s">
        <v>634</v>
      </c>
      <c r="H78" s="10">
        <v>1.09E-3</v>
      </c>
      <c r="I78">
        <v>16.600000000000001</v>
      </c>
      <c r="J78" s="16" t="s">
        <v>4</v>
      </c>
      <c r="K78" s="28" t="s">
        <v>646</v>
      </c>
      <c r="L78" s="18" t="s">
        <v>136</v>
      </c>
      <c r="M78" s="15" t="s">
        <v>4</v>
      </c>
      <c r="N78" s="7" t="s">
        <v>509</v>
      </c>
      <c r="O78" s="11" t="s">
        <v>510</v>
      </c>
    </row>
    <row r="79" spans="1:15" ht="17">
      <c r="A79" s="7" t="s">
        <v>528</v>
      </c>
      <c r="B79" s="14" t="s">
        <v>12</v>
      </c>
      <c r="C79" s="2" t="s">
        <v>11</v>
      </c>
      <c r="D79" s="3" t="s">
        <v>70</v>
      </c>
      <c r="E79" s="74" t="s">
        <v>525</v>
      </c>
      <c r="F79" s="24" t="s">
        <v>5</v>
      </c>
      <c r="G79" s="100" t="s">
        <v>634</v>
      </c>
      <c r="H79" s="10">
        <v>3.7599999999999999E-3</v>
      </c>
      <c r="I79">
        <v>16.600000000000001</v>
      </c>
      <c r="J79" s="16" t="s">
        <v>4</v>
      </c>
      <c r="K79" s="28" t="s">
        <v>646</v>
      </c>
      <c r="L79" s="18" t="s">
        <v>136</v>
      </c>
      <c r="M79" s="15" t="s">
        <v>4</v>
      </c>
      <c r="N79" s="7" t="s">
        <v>509</v>
      </c>
      <c r="O79" s="11" t="s">
        <v>510</v>
      </c>
    </row>
    <row r="80" spans="1:15" ht="17">
      <c r="A80" s="7" t="s">
        <v>528</v>
      </c>
      <c r="B80" s="14" t="s">
        <v>12</v>
      </c>
      <c r="C80" s="2" t="s">
        <v>11</v>
      </c>
      <c r="D80" s="3" t="s">
        <v>68</v>
      </c>
      <c r="E80" s="74" t="s">
        <v>525</v>
      </c>
      <c r="F80" s="24" t="s">
        <v>5</v>
      </c>
      <c r="G80" s="100" t="s">
        <v>634</v>
      </c>
      <c r="H80" s="10">
        <v>4.4000000000000002E-4</v>
      </c>
      <c r="I80">
        <v>16.600000000000001</v>
      </c>
      <c r="J80" s="16" t="s">
        <v>4</v>
      </c>
      <c r="K80" s="28" t="s">
        <v>646</v>
      </c>
      <c r="L80" s="18" t="s">
        <v>136</v>
      </c>
      <c r="M80" s="15" t="s">
        <v>4</v>
      </c>
      <c r="N80" s="7" t="s">
        <v>509</v>
      </c>
      <c r="O80" s="11" t="s">
        <v>510</v>
      </c>
    </row>
    <row r="81" spans="1:15" ht="17">
      <c r="A81" s="7" t="s">
        <v>528</v>
      </c>
      <c r="B81" s="14" t="s">
        <v>12</v>
      </c>
      <c r="C81" s="2" t="s">
        <v>11</v>
      </c>
      <c r="D81" s="3" t="s">
        <v>68</v>
      </c>
      <c r="E81" s="74" t="s">
        <v>525</v>
      </c>
      <c r="F81" s="24" t="s">
        <v>5</v>
      </c>
      <c r="G81" s="100" t="s">
        <v>634</v>
      </c>
      <c r="H81" s="10">
        <v>1.0200000000000001E-3</v>
      </c>
      <c r="I81">
        <v>16.600000000000001</v>
      </c>
      <c r="J81" s="16" t="s">
        <v>4</v>
      </c>
      <c r="K81" s="28" t="s">
        <v>646</v>
      </c>
      <c r="L81" s="18" t="s">
        <v>136</v>
      </c>
      <c r="M81" s="15" t="s">
        <v>4</v>
      </c>
      <c r="N81" s="7" t="s">
        <v>509</v>
      </c>
      <c r="O81" s="11" t="s">
        <v>510</v>
      </c>
    </row>
    <row r="82" spans="1:15" ht="17">
      <c r="A82" s="7" t="s">
        <v>528</v>
      </c>
      <c r="B82" s="14" t="s">
        <v>12</v>
      </c>
      <c r="C82" s="2" t="s">
        <v>11</v>
      </c>
      <c r="D82" s="3" t="s">
        <v>68</v>
      </c>
      <c r="E82" s="74" t="s">
        <v>525</v>
      </c>
      <c r="F82" s="24" t="s">
        <v>5</v>
      </c>
      <c r="G82" s="100" t="s">
        <v>634</v>
      </c>
      <c r="H82" s="10">
        <v>3.13E-3</v>
      </c>
      <c r="I82">
        <v>16.600000000000001</v>
      </c>
      <c r="J82" s="16" t="s">
        <v>4</v>
      </c>
      <c r="K82" s="28" t="s">
        <v>646</v>
      </c>
      <c r="L82" s="18" t="s">
        <v>136</v>
      </c>
      <c r="M82" s="15" t="s">
        <v>4</v>
      </c>
      <c r="N82" s="7" t="s">
        <v>509</v>
      </c>
      <c r="O82" s="11" t="s">
        <v>510</v>
      </c>
    </row>
    <row r="83" spans="1:15" ht="17">
      <c r="A83" s="7" t="s">
        <v>528</v>
      </c>
      <c r="B83" s="14" t="s">
        <v>12</v>
      </c>
      <c r="C83" s="2" t="s">
        <v>11</v>
      </c>
      <c r="D83" s="3" t="s">
        <v>71</v>
      </c>
      <c r="E83" s="74" t="s">
        <v>525</v>
      </c>
      <c r="F83" s="24" t="s">
        <v>5</v>
      </c>
      <c r="G83" s="100" t="s">
        <v>634</v>
      </c>
      <c r="H83" s="10">
        <v>3.5E-4</v>
      </c>
      <c r="I83">
        <v>16.600000000000001</v>
      </c>
      <c r="J83" s="16" t="s">
        <v>4</v>
      </c>
      <c r="K83" s="28" t="s">
        <v>646</v>
      </c>
      <c r="L83" s="18" t="s">
        <v>136</v>
      </c>
      <c r="M83" s="15" t="s">
        <v>4</v>
      </c>
      <c r="N83" s="7" t="s">
        <v>509</v>
      </c>
      <c r="O83" s="11" t="s">
        <v>510</v>
      </c>
    </row>
    <row r="84" spans="1:15" ht="17">
      <c r="A84" s="7" t="s">
        <v>528</v>
      </c>
      <c r="B84" s="14" t="s">
        <v>12</v>
      </c>
      <c r="C84" s="2" t="s">
        <v>11</v>
      </c>
      <c r="D84" s="3" t="s">
        <v>71</v>
      </c>
      <c r="E84" s="74" t="s">
        <v>525</v>
      </c>
      <c r="F84" s="24" t="s">
        <v>5</v>
      </c>
      <c r="G84" s="100" t="s">
        <v>634</v>
      </c>
      <c r="H84" s="10">
        <v>9.6000000000000002E-4</v>
      </c>
      <c r="I84">
        <v>16.600000000000001</v>
      </c>
      <c r="J84" s="16" t="s">
        <v>4</v>
      </c>
      <c r="K84" s="28" t="s">
        <v>646</v>
      </c>
      <c r="L84" s="18" t="s">
        <v>136</v>
      </c>
      <c r="M84" s="15" t="s">
        <v>4</v>
      </c>
      <c r="N84" s="7" t="s">
        <v>509</v>
      </c>
      <c r="O84" s="11" t="s">
        <v>510</v>
      </c>
    </row>
    <row r="85" spans="1:15" ht="17">
      <c r="A85" s="7" t="s">
        <v>528</v>
      </c>
      <c r="B85" s="14" t="s">
        <v>12</v>
      </c>
      <c r="C85" s="2" t="s">
        <v>11</v>
      </c>
      <c r="D85" s="3" t="s">
        <v>71</v>
      </c>
      <c r="E85" s="74" t="s">
        <v>525</v>
      </c>
      <c r="F85" s="24" t="s">
        <v>5</v>
      </c>
      <c r="G85" s="100" t="s">
        <v>634</v>
      </c>
      <c r="H85" s="10">
        <v>2.3900000000000002E-3</v>
      </c>
      <c r="I85">
        <v>16.600000000000001</v>
      </c>
      <c r="J85" s="16" t="s">
        <v>4</v>
      </c>
      <c r="K85" s="28" t="s">
        <v>646</v>
      </c>
      <c r="L85" s="18" t="s">
        <v>136</v>
      </c>
      <c r="M85" s="15" t="s">
        <v>4</v>
      </c>
      <c r="N85" s="7" t="s">
        <v>509</v>
      </c>
      <c r="O85" s="11" t="s">
        <v>510</v>
      </c>
    </row>
    <row r="86" spans="1:15" ht="17">
      <c r="A86" s="7" t="s">
        <v>528</v>
      </c>
      <c r="B86" s="14" t="s">
        <v>12</v>
      </c>
      <c r="C86" s="2" t="s">
        <v>11</v>
      </c>
      <c r="D86" s="3" t="s">
        <v>70</v>
      </c>
      <c r="E86" s="74" t="s">
        <v>525</v>
      </c>
      <c r="F86" s="24" t="s">
        <v>5</v>
      </c>
      <c r="G86" s="100" t="s">
        <v>634</v>
      </c>
      <c r="H86" s="10">
        <v>3.7599999999999999E-3</v>
      </c>
      <c r="I86" s="9">
        <v>196.1</v>
      </c>
      <c r="J86" s="16" t="s">
        <v>4</v>
      </c>
      <c r="K86" s="28" t="s">
        <v>646</v>
      </c>
      <c r="L86" s="7" t="s">
        <v>136</v>
      </c>
      <c r="M86" s="15" t="s">
        <v>4</v>
      </c>
      <c r="N86" s="7" t="s">
        <v>135</v>
      </c>
      <c r="O86" s="11" t="s">
        <v>137</v>
      </c>
    </row>
    <row r="87" spans="1:15" ht="17">
      <c r="A87" s="7" t="s">
        <v>528</v>
      </c>
      <c r="B87" s="14" t="s">
        <v>12</v>
      </c>
      <c r="C87" s="2" t="s">
        <v>11</v>
      </c>
      <c r="D87" s="3" t="s">
        <v>68</v>
      </c>
      <c r="E87" s="74" t="s">
        <v>525</v>
      </c>
      <c r="F87" s="24" t="s">
        <v>5</v>
      </c>
      <c r="G87" s="100" t="s">
        <v>634</v>
      </c>
      <c r="H87" s="10">
        <v>3.13E-3</v>
      </c>
      <c r="I87" s="9">
        <v>196.1</v>
      </c>
      <c r="J87" s="16" t="s">
        <v>4</v>
      </c>
      <c r="K87" s="28" t="s">
        <v>646</v>
      </c>
      <c r="L87" s="7" t="s">
        <v>136</v>
      </c>
      <c r="M87" s="15" t="s">
        <v>4</v>
      </c>
      <c r="N87" s="7" t="s">
        <v>135</v>
      </c>
      <c r="O87" s="11" t="s">
        <v>137</v>
      </c>
    </row>
    <row r="88" spans="1:15" ht="17">
      <c r="A88" s="7" t="s">
        <v>528</v>
      </c>
      <c r="B88" s="14" t="s">
        <v>12</v>
      </c>
      <c r="C88" s="2" t="s">
        <v>11</v>
      </c>
      <c r="D88" s="3" t="s">
        <v>71</v>
      </c>
      <c r="E88" s="74" t="s">
        <v>525</v>
      </c>
      <c r="F88" s="24" t="s">
        <v>5</v>
      </c>
      <c r="G88" s="100" t="s">
        <v>634</v>
      </c>
      <c r="H88" s="10">
        <v>2.3900000000000002E-3</v>
      </c>
      <c r="I88" s="9">
        <v>196.1</v>
      </c>
      <c r="J88" s="16" t="s">
        <v>4</v>
      </c>
      <c r="K88" s="28" t="s">
        <v>646</v>
      </c>
      <c r="L88" s="7" t="s">
        <v>136</v>
      </c>
      <c r="M88" s="15" t="s">
        <v>4</v>
      </c>
      <c r="N88" s="7" t="s">
        <v>135</v>
      </c>
      <c r="O88" s="11" t="s">
        <v>137</v>
      </c>
    </row>
    <row r="89" spans="1:15" ht="17">
      <c r="A89" s="7" t="s">
        <v>528</v>
      </c>
      <c r="B89" s="14" t="s">
        <v>12</v>
      </c>
      <c r="C89" s="2" t="s">
        <v>11</v>
      </c>
      <c r="D89" s="3" t="s">
        <v>69</v>
      </c>
      <c r="E89" s="74" t="s">
        <v>525</v>
      </c>
      <c r="F89" s="24" t="s">
        <v>5</v>
      </c>
      <c r="G89" s="100" t="s">
        <v>634</v>
      </c>
      <c r="H89" s="10">
        <v>2.16E-3</v>
      </c>
      <c r="I89" s="9">
        <v>196.1</v>
      </c>
      <c r="J89" s="16" t="s">
        <v>4</v>
      </c>
      <c r="K89" s="28" t="s">
        <v>646</v>
      </c>
      <c r="L89" s="7" t="s">
        <v>136</v>
      </c>
      <c r="M89" s="15" t="s">
        <v>4</v>
      </c>
      <c r="N89" s="7" t="s">
        <v>135</v>
      </c>
      <c r="O89" s="11" t="s">
        <v>137</v>
      </c>
    </row>
    <row r="90" spans="1:15" ht="17">
      <c r="A90" s="7" t="s">
        <v>527</v>
      </c>
      <c r="B90" s="14" t="s">
        <v>13</v>
      </c>
      <c r="C90" s="2" t="s">
        <v>11</v>
      </c>
      <c r="D90" s="3" t="s">
        <v>69</v>
      </c>
      <c r="E90" s="74" t="s">
        <v>525</v>
      </c>
      <c r="F90" s="24" t="s">
        <v>5</v>
      </c>
      <c r="G90" s="100" t="s">
        <v>634</v>
      </c>
      <c r="H90" s="10">
        <v>1.39E-3</v>
      </c>
      <c r="I90" s="9">
        <v>3.6</v>
      </c>
      <c r="J90" s="16" t="s">
        <v>4</v>
      </c>
      <c r="K90" s="16" t="s">
        <v>4</v>
      </c>
      <c r="L90" s="18" t="s">
        <v>131</v>
      </c>
      <c r="M90" s="15" t="s">
        <v>4</v>
      </c>
      <c r="N90" s="7" t="s">
        <v>512</v>
      </c>
      <c r="O90" s="11" t="s">
        <v>511</v>
      </c>
    </row>
    <row r="91" spans="1:15" ht="17">
      <c r="A91" s="7" t="s">
        <v>527</v>
      </c>
      <c r="B91" s="14" t="s">
        <v>7</v>
      </c>
      <c r="C91" s="2" t="s">
        <v>11</v>
      </c>
      <c r="D91" s="3" t="s">
        <v>70</v>
      </c>
      <c r="E91" s="74" t="s">
        <v>525</v>
      </c>
      <c r="F91" s="24" t="s">
        <v>5</v>
      </c>
      <c r="G91" s="100" t="s">
        <v>634</v>
      </c>
      <c r="H91" s="10">
        <v>2.9729999999999999E-2</v>
      </c>
      <c r="I91" s="9">
        <v>83.58</v>
      </c>
      <c r="J91" s="18" t="s">
        <v>41</v>
      </c>
      <c r="K91" s="18" t="s">
        <v>637</v>
      </c>
      <c r="L91" s="33" t="s">
        <v>243</v>
      </c>
      <c r="M91" s="15" t="s">
        <v>4</v>
      </c>
      <c r="N91" s="7" t="s">
        <v>482</v>
      </c>
      <c r="O91" s="11" t="s">
        <v>483</v>
      </c>
    </row>
    <row r="92" spans="1:15" ht="17">
      <c r="A92" s="7" t="s">
        <v>527</v>
      </c>
      <c r="B92" s="14" t="s">
        <v>7</v>
      </c>
      <c r="C92" s="2" t="s">
        <v>11</v>
      </c>
      <c r="D92" s="3" t="s">
        <v>68</v>
      </c>
      <c r="E92" s="74" t="s">
        <v>525</v>
      </c>
      <c r="F92" s="24" t="s">
        <v>5</v>
      </c>
      <c r="G92" s="100" t="s">
        <v>634</v>
      </c>
      <c r="H92" s="10">
        <v>2.743E-2</v>
      </c>
      <c r="I92" s="9">
        <v>83.58</v>
      </c>
      <c r="J92" s="18" t="s">
        <v>41</v>
      </c>
      <c r="K92" s="18" t="s">
        <v>637</v>
      </c>
      <c r="L92" s="33" t="s">
        <v>243</v>
      </c>
      <c r="M92" s="15" t="s">
        <v>4</v>
      </c>
      <c r="N92" s="7" t="s">
        <v>482</v>
      </c>
      <c r="O92" s="11" t="s">
        <v>483</v>
      </c>
    </row>
    <row r="93" spans="1:15" ht="17">
      <c r="A93" s="7" t="s">
        <v>527</v>
      </c>
      <c r="B93" s="14" t="s">
        <v>7</v>
      </c>
      <c r="C93" s="2" t="s">
        <v>11</v>
      </c>
      <c r="D93" s="3" t="s">
        <v>71</v>
      </c>
      <c r="E93" s="74" t="s">
        <v>525</v>
      </c>
      <c r="F93" s="24" t="s">
        <v>5</v>
      </c>
      <c r="G93" s="100" t="s">
        <v>634</v>
      </c>
      <c r="H93" s="10">
        <v>2.4250000000000001E-2</v>
      </c>
      <c r="I93" s="9">
        <v>83.58</v>
      </c>
      <c r="J93" s="18" t="s">
        <v>41</v>
      </c>
      <c r="K93" s="18" t="s">
        <v>637</v>
      </c>
      <c r="L93" s="33" t="s">
        <v>243</v>
      </c>
      <c r="M93" s="15" t="s">
        <v>4</v>
      </c>
      <c r="N93" s="7" t="s">
        <v>482</v>
      </c>
      <c r="O93" s="11" t="s">
        <v>483</v>
      </c>
    </row>
    <row r="94" spans="1:15" ht="17">
      <c r="A94" s="7" t="s">
        <v>527</v>
      </c>
      <c r="B94" s="14" t="s">
        <v>7</v>
      </c>
      <c r="C94" s="2" t="s">
        <v>11</v>
      </c>
      <c r="D94" s="3" t="s">
        <v>69</v>
      </c>
      <c r="E94" s="74" t="s">
        <v>525</v>
      </c>
      <c r="F94" s="24" t="s">
        <v>5</v>
      </c>
      <c r="G94" s="100" t="s">
        <v>634</v>
      </c>
      <c r="H94" s="10">
        <v>1.6760000000000001E-2</v>
      </c>
      <c r="I94" s="9">
        <v>83.58</v>
      </c>
      <c r="J94" s="18" t="s">
        <v>41</v>
      </c>
      <c r="K94" s="18" t="s">
        <v>637</v>
      </c>
      <c r="L94" s="33" t="s">
        <v>243</v>
      </c>
      <c r="M94" s="15" t="s">
        <v>4</v>
      </c>
      <c r="N94" s="7" t="s">
        <v>482</v>
      </c>
      <c r="O94" s="11" t="s">
        <v>483</v>
      </c>
    </row>
    <row r="95" spans="1:15" ht="17">
      <c r="A95" s="7" t="s">
        <v>527</v>
      </c>
      <c r="B95" s="14" t="s">
        <v>16</v>
      </c>
      <c r="C95" s="2" t="s">
        <v>11</v>
      </c>
      <c r="D95" s="3" t="s">
        <v>68</v>
      </c>
      <c r="E95" s="74" t="s">
        <v>525</v>
      </c>
      <c r="F95" s="24" t="s">
        <v>5</v>
      </c>
      <c r="G95" s="100" t="s">
        <v>634</v>
      </c>
      <c r="H95" s="10">
        <v>4.1E-5</v>
      </c>
      <c r="I95" s="9">
        <v>10</v>
      </c>
      <c r="J95" s="16" t="s">
        <v>4</v>
      </c>
      <c r="K95" s="28" t="s">
        <v>654</v>
      </c>
      <c r="L95" s="18" t="s">
        <v>124</v>
      </c>
      <c r="M95" s="10">
        <v>6.2600000000000002E-6</v>
      </c>
      <c r="N95" s="7" t="s">
        <v>81</v>
      </c>
      <c r="O95" s="11" t="s">
        <v>82</v>
      </c>
    </row>
    <row r="96" spans="1:15" ht="17">
      <c r="A96" s="7" t="s">
        <v>527</v>
      </c>
      <c r="B96" s="14" t="s">
        <v>16</v>
      </c>
      <c r="C96" s="2" t="s">
        <v>11</v>
      </c>
      <c r="D96" s="3" t="s">
        <v>68</v>
      </c>
      <c r="E96" s="74" t="s">
        <v>525</v>
      </c>
      <c r="F96" s="24" t="s">
        <v>5</v>
      </c>
      <c r="G96" s="100" t="s">
        <v>634</v>
      </c>
      <c r="H96" s="10">
        <v>6.41E-5</v>
      </c>
      <c r="I96" s="9">
        <v>20</v>
      </c>
      <c r="J96" s="16" t="s">
        <v>4</v>
      </c>
      <c r="K96" s="28" t="s">
        <v>654</v>
      </c>
      <c r="L96" s="18" t="s">
        <v>124</v>
      </c>
      <c r="M96" s="10">
        <v>6.2600000000000002E-6</v>
      </c>
      <c r="N96" s="7" t="s">
        <v>81</v>
      </c>
      <c r="O96" s="11" t="s">
        <v>82</v>
      </c>
    </row>
    <row r="97" spans="1:15" ht="17">
      <c r="A97" s="7" t="s">
        <v>527</v>
      </c>
      <c r="B97" s="14" t="s">
        <v>16</v>
      </c>
      <c r="C97" s="2" t="s">
        <v>11</v>
      </c>
      <c r="D97" s="3" t="s">
        <v>68</v>
      </c>
      <c r="E97" s="74" t="s">
        <v>525</v>
      </c>
      <c r="F97" s="24" t="s">
        <v>5</v>
      </c>
      <c r="G97" s="100" t="s">
        <v>634</v>
      </c>
      <c r="H97" s="10">
        <v>1.9199999999999999E-5</v>
      </c>
      <c r="I97" s="9">
        <v>29</v>
      </c>
      <c r="J97" s="18" t="s">
        <v>44</v>
      </c>
      <c r="K97" s="28" t="s">
        <v>654</v>
      </c>
      <c r="L97" s="18" t="s">
        <v>124</v>
      </c>
      <c r="M97" s="10">
        <v>6.2600000000000002E-6</v>
      </c>
      <c r="N97" s="7" t="s">
        <v>81</v>
      </c>
      <c r="O97" s="11" t="s">
        <v>82</v>
      </c>
    </row>
    <row r="98" spans="1:15" ht="17">
      <c r="A98" s="7" t="s">
        <v>527</v>
      </c>
      <c r="B98" s="14" t="s">
        <v>16</v>
      </c>
      <c r="C98" s="2" t="s">
        <v>11</v>
      </c>
      <c r="D98" s="3" t="s">
        <v>68</v>
      </c>
      <c r="E98" s="74" t="s">
        <v>525</v>
      </c>
      <c r="F98" s="24" t="s">
        <v>5</v>
      </c>
      <c r="G98" s="100" t="s">
        <v>634</v>
      </c>
      <c r="H98" s="10">
        <v>9.0000000000000002E-6</v>
      </c>
      <c r="I98" s="9">
        <v>31</v>
      </c>
      <c r="J98" s="16" t="s">
        <v>4</v>
      </c>
      <c r="K98" s="28" t="s">
        <v>654</v>
      </c>
      <c r="L98" s="18" t="s">
        <v>124</v>
      </c>
      <c r="M98" s="10">
        <v>6.2600000000000002E-6</v>
      </c>
      <c r="N98" s="7" t="s">
        <v>81</v>
      </c>
      <c r="O98" s="11" t="s">
        <v>82</v>
      </c>
    </row>
    <row r="99" spans="1:15" ht="17">
      <c r="A99" s="7" t="s">
        <v>527</v>
      </c>
      <c r="B99" s="14" t="s">
        <v>16</v>
      </c>
      <c r="C99" s="2" t="s">
        <v>11</v>
      </c>
      <c r="D99" s="3" t="s">
        <v>68</v>
      </c>
      <c r="E99" s="74" t="s">
        <v>525</v>
      </c>
      <c r="F99" s="24" t="s">
        <v>5</v>
      </c>
      <c r="G99" s="100" t="s">
        <v>634</v>
      </c>
      <c r="H99" s="10">
        <v>5.52E-5</v>
      </c>
      <c r="I99" s="9">
        <v>36</v>
      </c>
      <c r="J99" s="16" t="s">
        <v>4</v>
      </c>
      <c r="K99" s="28" t="s">
        <v>654</v>
      </c>
      <c r="L99" s="18" t="s">
        <v>124</v>
      </c>
      <c r="M99" s="10">
        <v>6.2600000000000002E-6</v>
      </c>
      <c r="N99" s="7" t="s">
        <v>81</v>
      </c>
      <c r="O99" s="11" t="s">
        <v>82</v>
      </c>
    </row>
    <row r="100" spans="1:15" ht="17">
      <c r="A100" s="7" t="s">
        <v>527</v>
      </c>
      <c r="B100" s="14" t="s">
        <v>16</v>
      </c>
      <c r="C100" s="2" t="s">
        <v>11</v>
      </c>
      <c r="D100" s="3" t="s">
        <v>68</v>
      </c>
      <c r="E100" s="74" t="s">
        <v>525</v>
      </c>
      <c r="F100" s="24" t="s">
        <v>5</v>
      </c>
      <c r="G100" s="100" t="s">
        <v>634</v>
      </c>
      <c r="H100" s="10" t="s">
        <v>83</v>
      </c>
      <c r="I100" s="9">
        <v>41</v>
      </c>
      <c r="J100" s="18" t="s">
        <v>55</v>
      </c>
      <c r="K100" s="28" t="s">
        <v>654</v>
      </c>
      <c r="L100" s="18" t="s">
        <v>124</v>
      </c>
      <c r="M100" s="10">
        <v>6.2600000000000002E-6</v>
      </c>
      <c r="N100" s="7" t="s">
        <v>81</v>
      </c>
      <c r="O100" s="11" t="s">
        <v>82</v>
      </c>
    </row>
    <row r="101" spans="1:15" ht="17">
      <c r="A101" s="7" t="s">
        <v>527</v>
      </c>
      <c r="B101" s="14" t="s">
        <v>16</v>
      </c>
      <c r="C101" s="2" t="s">
        <v>11</v>
      </c>
      <c r="D101" s="3" t="s">
        <v>68</v>
      </c>
      <c r="E101" s="74" t="s">
        <v>525</v>
      </c>
      <c r="F101" s="24" t="s">
        <v>5</v>
      </c>
      <c r="G101" s="100" t="s">
        <v>634</v>
      </c>
      <c r="H101" s="10">
        <v>6.0699999999999998E-5</v>
      </c>
      <c r="I101" s="9">
        <v>50</v>
      </c>
      <c r="J101" s="16" t="s">
        <v>4</v>
      </c>
      <c r="K101" s="28" t="s">
        <v>654</v>
      </c>
      <c r="L101" s="18" t="s">
        <v>124</v>
      </c>
      <c r="M101" s="10">
        <v>6.2600000000000002E-6</v>
      </c>
      <c r="N101" s="7" t="s">
        <v>81</v>
      </c>
      <c r="O101" s="11" t="s">
        <v>82</v>
      </c>
    </row>
    <row r="102" spans="1:15" ht="17">
      <c r="A102" s="7" t="s">
        <v>527</v>
      </c>
      <c r="B102" s="14" t="s">
        <v>16</v>
      </c>
      <c r="C102" s="2" t="s">
        <v>11</v>
      </c>
      <c r="D102" s="3" t="s">
        <v>68</v>
      </c>
      <c r="E102" s="74" t="s">
        <v>525</v>
      </c>
      <c r="F102" s="24" t="s">
        <v>5</v>
      </c>
      <c r="G102" s="100" t="s">
        <v>634</v>
      </c>
      <c r="H102" s="10">
        <v>1.25E-4</v>
      </c>
      <c r="I102" s="9">
        <v>80</v>
      </c>
      <c r="J102" s="16" t="s">
        <v>4</v>
      </c>
      <c r="K102" s="28" t="s">
        <v>654</v>
      </c>
      <c r="L102" s="18" t="s">
        <v>124</v>
      </c>
      <c r="M102" s="10">
        <v>6.2600000000000002E-6</v>
      </c>
      <c r="N102" s="7" t="s">
        <v>81</v>
      </c>
      <c r="O102" s="11" t="s">
        <v>82</v>
      </c>
    </row>
    <row r="103" spans="1:15" ht="17">
      <c r="A103" s="7" t="s">
        <v>527</v>
      </c>
      <c r="B103" s="14" t="s">
        <v>414</v>
      </c>
      <c r="C103" s="2" t="s">
        <v>11</v>
      </c>
      <c r="D103" s="3" t="s">
        <v>69</v>
      </c>
      <c r="E103" s="74" t="s">
        <v>525</v>
      </c>
      <c r="F103" s="24" t="s">
        <v>5</v>
      </c>
      <c r="G103" s="100" t="s">
        <v>634</v>
      </c>
      <c r="H103" s="10">
        <v>2.9E-4</v>
      </c>
      <c r="I103" s="9">
        <v>25</v>
      </c>
      <c r="J103" s="16" t="s">
        <v>4</v>
      </c>
      <c r="K103" s="28" t="s">
        <v>633</v>
      </c>
      <c r="L103" s="18" t="s">
        <v>243</v>
      </c>
      <c r="M103" s="10">
        <v>1.4999999999999999E-4</v>
      </c>
      <c r="N103" s="7" t="s">
        <v>420</v>
      </c>
      <c r="O103" s="11" t="s">
        <v>419</v>
      </c>
    </row>
    <row r="104" spans="1:15" ht="17">
      <c r="A104" s="7" t="s">
        <v>527</v>
      </c>
      <c r="B104" s="14" t="s">
        <v>414</v>
      </c>
      <c r="C104" s="2" t="s">
        <v>11</v>
      </c>
      <c r="D104" s="3" t="s">
        <v>70</v>
      </c>
      <c r="E104" s="74" t="s">
        <v>525</v>
      </c>
      <c r="F104" s="24" t="s">
        <v>5</v>
      </c>
      <c r="G104" s="100" t="s">
        <v>634</v>
      </c>
      <c r="H104" s="10">
        <v>4.2999999999999999E-4</v>
      </c>
      <c r="I104" s="9">
        <v>25</v>
      </c>
      <c r="J104" s="16" t="s">
        <v>4</v>
      </c>
      <c r="K104" s="28" t="s">
        <v>633</v>
      </c>
      <c r="L104" s="18" t="s">
        <v>243</v>
      </c>
      <c r="M104" s="10">
        <v>3.8000000000000002E-4</v>
      </c>
      <c r="N104" s="7" t="s">
        <v>420</v>
      </c>
      <c r="O104" s="11" t="s">
        <v>419</v>
      </c>
    </row>
    <row r="105" spans="1:15" ht="17">
      <c r="A105" s="7" t="s">
        <v>527</v>
      </c>
      <c r="B105" s="14" t="s">
        <v>414</v>
      </c>
      <c r="C105" s="2" t="s">
        <v>11</v>
      </c>
      <c r="D105" s="3" t="s">
        <v>68</v>
      </c>
      <c r="E105" s="74" t="s">
        <v>525</v>
      </c>
      <c r="F105" s="24" t="s">
        <v>5</v>
      </c>
      <c r="G105" s="100" t="s">
        <v>634</v>
      </c>
      <c r="H105" s="10">
        <v>3.1E-4</v>
      </c>
      <c r="I105" s="9">
        <v>25</v>
      </c>
      <c r="J105" s="16" t="s">
        <v>4</v>
      </c>
      <c r="K105" s="28" t="s">
        <v>633</v>
      </c>
      <c r="L105" s="18" t="s">
        <v>243</v>
      </c>
      <c r="M105" s="10">
        <v>2.1000000000000001E-4</v>
      </c>
      <c r="N105" s="7" t="s">
        <v>420</v>
      </c>
      <c r="O105" s="11" t="s">
        <v>419</v>
      </c>
    </row>
    <row r="106" spans="1:15" ht="17">
      <c r="A106" s="7" t="s">
        <v>527</v>
      </c>
      <c r="B106" s="14" t="s">
        <v>414</v>
      </c>
      <c r="C106" s="2" t="s">
        <v>11</v>
      </c>
      <c r="D106" s="3" t="s">
        <v>71</v>
      </c>
      <c r="E106" s="74" t="s">
        <v>525</v>
      </c>
      <c r="F106" s="24" t="s">
        <v>5</v>
      </c>
      <c r="G106" s="100" t="s">
        <v>634</v>
      </c>
      <c r="H106" s="10">
        <v>2.9E-4</v>
      </c>
      <c r="I106" s="9">
        <v>25</v>
      </c>
      <c r="J106" s="16" t="s">
        <v>4</v>
      </c>
      <c r="K106" s="28" t="s">
        <v>633</v>
      </c>
      <c r="L106" s="18" t="s">
        <v>243</v>
      </c>
      <c r="M106" s="10">
        <v>1.6000000000000001E-4</v>
      </c>
      <c r="N106" s="7" t="s">
        <v>420</v>
      </c>
      <c r="O106" s="11" t="s">
        <v>419</v>
      </c>
    </row>
    <row r="107" spans="1:15" ht="17">
      <c r="A107" s="7" t="s">
        <v>527</v>
      </c>
      <c r="B107" s="14" t="s">
        <v>13</v>
      </c>
      <c r="C107" s="2" t="s">
        <v>11</v>
      </c>
      <c r="D107" s="3" t="s">
        <v>69</v>
      </c>
      <c r="E107" s="74" t="s">
        <v>525</v>
      </c>
      <c r="F107" s="24" t="s">
        <v>5</v>
      </c>
      <c r="G107" s="100" t="s">
        <v>634</v>
      </c>
      <c r="H107" s="10">
        <v>2.8E-5</v>
      </c>
      <c r="I107" s="9">
        <v>60</v>
      </c>
      <c r="J107" s="18" t="s">
        <v>41</v>
      </c>
      <c r="K107" s="18" t="s">
        <v>633</v>
      </c>
      <c r="L107" s="29" t="s">
        <v>312</v>
      </c>
      <c r="M107" s="20">
        <v>4.9999999999999998E-7</v>
      </c>
      <c r="N107" s="7" t="s">
        <v>62</v>
      </c>
      <c r="O107" s="11" t="s">
        <v>61</v>
      </c>
    </row>
    <row r="108" spans="1:15" ht="17">
      <c r="A108" s="7" t="s">
        <v>527</v>
      </c>
      <c r="B108" s="14" t="s">
        <v>13</v>
      </c>
      <c r="C108" s="2" t="s">
        <v>11</v>
      </c>
      <c r="D108" s="3" t="s">
        <v>69</v>
      </c>
      <c r="E108" s="74" t="s">
        <v>525</v>
      </c>
      <c r="F108" s="24" t="s">
        <v>5</v>
      </c>
      <c r="G108" s="100" t="s">
        <v>634</v>
      </c>
      <c r="H108" s="10">
        <v>6.7000000000000002E-5</v>
      </c>
      <c r="I108" s="9">
        <v>300</v>
      </c>
      <c r="J108" s="18" t="s">
        <v>41</v>
      </c>
      <c r="K108" s="18" t="s">
        <v>633</v>
      </c>
      <c r="L108" s="29" t="s">
        <v>312</v>
      </c>
      <c r="M108" s="20">
        <v>4.9999999999999998E-7</v>
      </c>
      <c r="N108" s="7" t="s">
        <v>62</v>
      </c>
      <c r="O108" s="11" t="s">
        <v>61</v>
      </c>
    </row>
    <row r="109" spans="1:15" ht="17">
      <c r="A109" s="7" t="s">
        <v>527</v>
      </c>
      <c r="B109" s="14" t="s">
        <v>7</v>
      </c>
      <c r="C109" s="2" t="s">
        <v>186</v>
      </c>
      <c r="D109" s="3" t="s">
        <v>68</v>
      </c>
      <c r="E109" s="74" t="s">
        <v>525</v>
      </c>
      <c r="F109" s="24" t="s">
        <v>3</v>
      </c>
      <c r="G109" s="100" t="s">
        <v>634</v>
      </c>
      <c r="H109" s="10">
        <v>1.1100000000000001</v>
      </c>
      <c r="I109" s="9">
        <v>56.6</v>
      </c>
      <c r="J109" s="18" t="s">
        <v>55</v>
      </c>
      <c r="K109" s="18" t="s">
        <v>644</v>
      </c>
      <c r="L109" s="18" t="s">
        <v>441</v>
      </c>
      <c r="M109" s="15" t="s">
        <v>4</v>
      </c>
      <c r="N109" s="7" t="s">
        <v>191</v>
      </c>
      <c r="O109" s="11" t="s">
        <v>190</v>
      </c>
    </row>
    <row r="110" spans="1:15" ht="17">
      <c r="A110" s="7" t="s">
        <v>527</v>
      </c>
      <c r="B110" s="14" t="s">
        <v>13</v>
      </c>
      <c r="C110" s="2" t="s">
        <v>186</v>
      </c>
      <c r="D110" s="3" t="s">
        <v>187</v>
      </c>
      <c r="E110" s="73" t="s">
        <v>526</v>
      </c>
      <c r="F110" s="24" t="s">
        <v>3</v>
      </c>
      <c r="G110" s="100" t="s">
        <v>634</v>
      </c>
      <c r="H110" s="10">
        <v>2.8900000000000002E-3</v>
      </c>
      <c r="I110" s="9">
        <v>56.6</v>
      </c>
      <c r="J110" s="18" t="s">
        <v>55</v>
      </c>
      <c r="K110" s="18" t="s">
        <v>645</v>
      </c>
      <c r="L110" s="18" t="s">
        <v>442</v>
      </c>
      <c r="M110" s="15" t="s">
        <v>4</v>
      </c>
      <c r="N110" s="7" t="s">
        <v>191</v>
      </c>
      <c r="O110" s="11" t="s">
        <v>190</v>
      </c>
    </row>
    <row r="111" spans="1:15" ht="17">
      <c r="A111" s="7" t="s">
        <v>527</v>
      </c>
      <c r="B111" s="14" t="s">
        <v>7</v>
      </c>
      <c r="C111" s="2" t="s">
        <v>186</v>
      </c>
      <c r="D111" s="3" t="s">
        <v>187</v>
      </c>
      <c r="E111" s="73" t="s">
        <v>526</v>
      </c>
      <c r="F111" s="27" t="s">
        <v>38</v>
      </c>
      <c r="G111" s="100" t="s">
        <v>634</v>
      </c>
      <c r="H111" s="10">
        <v>3.9800000000000002E-4</v>
      </c>
      <c r="I111" s="9">
        <v>56.6</v>
      </c>
      <c r="J111" s="18" t="s">
        <v>55</v>
      </c>
      <c r="K111" s="18" t="s">
        <v>645</v>
      </c>
      <c r="L111" s="18" t="s">
        <v>441</v>
      </c>
      <c r="M111" s="15" t="s">
        <v>4</v>
      </c>
      <c r="N111" s="7" t="s">
        <v>191</v>
      </c>
      <c r="O111" s="11" t="s">
        <v>190</v>
      </c>
    </row>
    <row r="112" spans="1:15" ht="17">
      <c r="A112" s="7" t="s">
        <v>527</v>
      </c>
      <c r="B112" s="14" t="s">
        <v>13</v>
      </c>
      <c r="C112" s="2" t="s">
        <v>186</v>
      </c>
      <c r="D112" s="3" t="s">
        <v>189</v>
      </c>
      <c r="E112" s="73" t="s">
        <v>526</v>
      </c>
      <c r="F112" s="27" t="s">
        <v>38</v>
      </c>
      <c r="G112" s="100" t="s">
        <v>634</v>
      </c>
      <c r="H112" s="10">
        <v>6.0800000000000003E-4</v>
      </c>
      <c r="I112" s="9">
        <v>56.6</v>
      </c>
      <c r="J112" s="18" t="s">
        <v>55</v>
      </c>
      <c r="K112" s="18" t="s">
        <v>645</v>
      </c>
      <c r="L112" s="18" t="s">
        <v>442</v>
      </c>
      <c r="M112" s="15" t="s">
        <v>4</v>
      </c>
      <c r="N112" s="7" t="s">
        <v>191</v>
      </c>
      <c r="O112" s="11" t="s">
        <v>190</v>
      </c>
    </row>
    <row r="113" spans="1:15" ht="17">
      <c r="A113" s="7" t="s">
        <v>527</v>
      </c>
      <c r="B113" s="14" t="s">
        <v>16</v>
      </c>
      <c r="C113" s="2" t="s">
        <v>11</v>
      </c>
      <c r="D113" s="3" t="s">
        <v>69</v>
      </c>
      <c r="E113" s="74" t="s">
        <v>525</v>
      </c>
      <c r="F113" s="24" t="s">
        <v>5</v>
      </c>
      <c r="G113" s="100" t="s">
        <v>634</v>
      </c>
      <c r="H113" s="10">
        <v>9.4000000000000004E-3</v>
      </c>
      <c r="I113" s="34">
        <v>35</v>
      </c>
      <c r="J113" s="16" t="s">
        <v>4</v>
      </c>
      <c r="K113" s="16" t="s">
        <v>4</v>
      </c>
      <c r="L113" s="18" t="s">
        <v>128</v>
      </c>
      <c r="M113" s="10">
        <v>1.5E-5</v>
      </c>
      <c r="N113" s="7" t="s">
        <v>507</v>
      </c>
      <c r="O113" s="11" t="s">
        <v>506</v>
      </c>
    </row>
    <row r="114" spans="1:15" ht="17">
      <c r="A114" s="7" t="s">
        <v>527</v>
      </c>
      <c r="B114" s="14" t="s">
        <v>16</v>
      </c>
      <c r="C114" s="2" t="s">
        <v>11</v>
      </c>
      <c r="D114" s="3" t="s">
        <v>69</v>
      </c>
      <c r="E114" s="74" t="s">
        <v>525</v>
      </c>
      <c r="F114" s="24" t="s">
        <v>5</v>
      </c>
      <c r="G114" s="100" t="s">
        <v>634</v>
      </c>
      <c r="H114" s="10">
        <v>1.06E-2</v>
      </c>
      <c r="I114" s="34" t="s">
        <v>508</v>
      </c>
      <c r="J114" s="16" t="s">
        <v>4</v>
      </c>
      <c r="K114" s="16" t="s">
        <v>4</v>
      </c>
      <c r="L114" s="18" t="s">
        <v>128</v>
      </c>
      <c r="M114" s="8">
        <v>1.5E-5</v>
      </c>
      <c r="N114" s="7" t="s">
        <v>507</v>
      </c>
      <c r="O114" s="11" t="s">
        <v>506</v>
      </c>
    </row>
    <row r="115" spans="1:15" ht="17">
      <c r="A115" s="7" t="s">
        <v>527</v>
      </c>
      <c r="B115" s="14" t="s">
        <v>427</v>
      </c>
      <c r="C115" s="2" t="s">
        <v>11</v>
      </c>
      <c r="D115" s="3" t="s">
        <v>69</v>
      </c>
      <c r="E115" s="74" t="s">
        <v>525</v>
      </c>
      <c r="F115" s="24" t="s">
        <v>5</v>
      </c>
      <c r="G115" s="100" t="s">
        <v>634</v>
      </c>
      <c r="H115" s="10">
        <v>2.8E-5</v>
      </c>
      <c r="I115" s="9">
        <v>16.600000000000001</v>
      </c>
      <c r="J115" s="16" t="s">
        <v>4</v>
      </c>
      <c r="K115" s="28" t="s">
        <v>646</v>
      </c>
      <c r="L115" s="18" t="s">
        <v>243</v>
      </c>
      <c r="M115" s="15" t="s">
        <v>4</v>
      </c>
      <c r="N115" s="7" t="s">
        <v>428</v>
      </c>
      <c r="O115" s="11" t="s">
        <v>429</v>
      </c>
    </row>
    <row r="116" spans="1:15" ht="17">
      <c r="A116" s="7" t="s">
        <v>528</v>
      </c>
      <c r="B116" s="14" t="s">
        <v>12</v>
      </c>
      <c r="C116" s="2" t="s">
        <v>321</v>
      </c>
      <c r="D116" s="3" t="s">
        <v>70</v>
      </c>
      <c r="E116" s="74" t="s">
        <v>525</v>
      </c>
      <c r="F116" s="24" t="s">
        <v>3</v>
      </c>
      <c r="G116" s="100" t="s">
        <v>632</v>
      </c>
      <c r="H116" s="10">
        <f>11.6*107.86*10^-6</f>
        <v>1.2511759999999999E-3</v>
      </c>
      <c r="I116" s="9">
        <v>19</v>
      </c>
      <c r="J116" s="18" t="s">
        <v>44</v>
      </c>
      <c r="K116" s="16" t="s">
        <v>4</v>
      </c>
      <c r="L116" s="18" t="s">
        <v>478</v>
      </c>
      <c r="M116" s="10">
        <f>1.3*107.86*10^-6</f>
        <v>1.40218E-4</v>
      </c>
      <c r="N116" s="7" t="s">
        <v>443</v>
      </c>
      <c r="O116" s="11" t="s">
        <v>444</v>
      </c>
    </row>
    <row r="117" spans="1:15" ht="17">
      <c r="A117" s="7" t="s">
        <v>528</v>
      </c>
      <c r="B117" s="14" t="s">
        <v>12</v>
      </c>
      <c r="C117" s="2" t="s">
        <v>445</v>
      </c>
      <c r="D117" s="3" t="s">
        <v>70</v>
      </c>
      <c r="E117" s="74" t="s">
        <v>525</v>
      </c>
      <c r="F117" s="24" t="s">
        <v>3</v>
      </c>
      <c r="G117" s="100" t="s">
        <v>632</v>
      </c>
      <c r="H117" s="10">
        <f>19.6*107.86*10^-6</f>
        <v>2.114056E-3</v>
      </c>
      <c r="I117" s="9">
        <v>19</v>
      </c>
      <c r="J117" s="18" t="s">
        <v>44</v>
      </c>
      <c r="K117" s="16" t="s">
        <v>4</v>
      </c>
      <c r="L117" s="18" t="s">
        <v>478</v>
      </c>
      <c r="M117" s="10">
        <f>2.1*107.86*10^-6</f>
        <v>2.2650599999999999E-4</v>
      </c>
      <c r="N117" s="7" t="s">
        <v>443</v>
      </c>
      <c r="O117" s="11" t="s">
        <v>444</v>
      </c>
    </row>
    <row r="118" spans="1:15" ht="17">
      <c r="A118" s="7" t="s">
        <v>528</v>
      </c>
      <c r="B118" s="14" t="s">
        <v>12</v>
      </c>
      <c r="C118" s="2" t="s">
        <v>446</v>
      </c>
      <c r="D118" s="3" t="s">
        <v>70</v>
      </c>
      <c r="E118" s="74" t="s">
        <v>525</v>
      </c>
      <c r="F118" s="24" t="s">
        <v>3</v>
      </c>
      <c r="G118" s="100" t="s">
        <v>632</v>
      </c>
      <c r="H118" s="10">
        <f>4.5*107.86*10^-6</f>
        <v>4.8537E-4</v>
      </c>
      <c r="I118" s="9">
        <v>19</v>
      </c>
      <c r="J118" s="18" t="s">
        <v>44</v>
      </c>
      <c r="K118" s="16" t="s">
        <v>4</v>
      </c>
      <c r="L118" s="18" t="s">
        <v>478</v>
      </c>
      <c r="M118" s="10">
        <f>2.8*107.86*10^-6</f>
        <v>3.0200799999999999E-4</v>
      </c>
      <c r="N118" s="7" t="s">
        <v>443</v>
      </c>
      <c r="O118" s="11" t="s">
        <v>444</v>
      </c>
    </row>
    <row r="119" spans="1:15" ht="17">
      <c r="A119" s="7" t="s">
        <v>527</v>
      </c>
      <c r="B119" s="14" t="s">
        <v>7</v>
      </c>
      <c r="C119" s="2" t="s">
        <v>79</v>
      </c>
      <c r="D119" s="3" t="s">
        <v>68</v>
      </c>
      <c r="E119" s="74" t="s">
        <v>525</v>
      </c>
      <c r="F119" s="24" t="s">
        <v>3</v>
      </c>
      <c r="G119" s="100" t="s">
        <v>634</v>
      </c>
      <c r="H119" s="10">
        <v>1.09E-3</v>
      </c>
      <c r="I119" s="9">
        <v>20</v>
      </c>
      <c r="J119" s="49" t="s">
        <v>4</v>
      </c>
      <c r="K119" s="28" t="s">
        <v>633</v>
      </c>
      <c r="L119" s="18" t="s">
        <v>243</v>
      </c>
      <c r="M119" s="10">
        <v>7.2999999999999999E-5</v>
      </c>
      <c r="N119" s="7" t="s">
        <v>496</v>
      </c>
      <c r="O119" s="11" t="s">
        <v>495</v>
      </c>
    </row>
    <row r="120" spans="1:15" ht="17">
      <c r="A120" s="7" t="s">
        <v>527</v>
      </c>
      <c r="B120" s="14" t="s">
        <v>7</v>
      </c>
      <c r="C120" s="2" t="s">
        <v>79</v>
      </c>
      <c r="D120" s="3" t="s">
        <v>70</v>
      </c>
      <c r="E120" s="74" t="s">
        <v>525</v>
      </c>
      <c r="F120" s="24" t="s">
        <v>3</v>
      </c>
      <c r="G120" s="100" t="s">
        <v>634</v>
      </c>
      <c r="H120" s="10">
        <v>1.1299999999999999E-3</v>
      </c>
      <c r="I120" s="9">
        <v>20</v>
      </c>
      <c r="J120" s="49" t="s">
        <v>4</v>
      </c>
      <c r="K120" s="28" t="s">
        <v>633</v>
      </c>
      <c r="L120" s="18" t="s">
        <v>243</v>
      </c>
      <c r="M120" s="10">
        <v>9.0000000000000006E-5</v>
      </c>
      <c r="N120" s="7" t="s">
        <v>496</v>
      </c>
      <c r="O120" s="11" t="s">
        <v>495</v>
      </c>
    </row>
    <row r="121" spans="1:15" ht="17">
      <c r="A121" s="7" t="s">
        <v>527</v>
      </c>
      <c r="B121" s="14" t="s">
        <v>7</v>
      </c>
      <c r="C121" s="2" t="s">
        <v>11</v>
      </c>
      <c r="D121" s="3" t="s">
        <v>70</v>
      </c>
      <c r="E121" s="74" t="s">
        <v>525</v>
      </c>
      <c r="F121" s="24" t="s">
        <v>5</v>
      </c>
      <c r="G121" s="100" t="s">
        <v>634</v>
      </c>
      <c r="H121" s="10">
        <v>1.7899999999999999E-3</v>
      </c>
      <c r="I121" s="9">
        <v>20</v>
      </c>
      <c r="J121" s="49" t="s">
        <v>4</v>
      </c>
      <c r="K121" s="28" t="s">
        <v>633</v>
      </c>
      <c r="L121" s="18" t="s">
        <v>243</v>
      </c>
      <c r="M121" s="10">
        <v>1.2E-4</v>
      </c>
      <c r="N121" s="7" t="s">
        <v>496</v>
      </c>
      <c r="O121" s="11" t="s">
        <v>495</v>
      </c>
    </row>
    <row r="122" spans="1:15" ht="17">
      <c r="A122" s="7" t="s">
        <v>527</v>
      </c>
      <c r="B122" s="14" t="s">
        <v>7</v>
      </c>
      <c r="C122" s="2" t="s">
        <v>11</v>
      </c>
      <c r="D122" s="3" t="s">
        <v>68</v>
      </c>
      <c r="E122" s="74" t="s">
        <v>525</v>
      </c>
      <c r="F122" s="24" t="s">
        <v>5</v>
      </c>
      <c r="G122" s="100" t="s">
        <v>634</v>
      </c>
      <c r="H122" s="10">
        <v>1.2600000000000001E-3</v>
      </c>
      <c r="I122" s="9">
        <v>20</v>
      </c>
      <c r="J122" s="49" t="s">
        <v>4</v>
      </c>
      <c r="K122" s="28" t="s">
        <v>633</v>
      </c>
      <c r="L122" s="18" t="s">
        <v>243</v>
      </c>
      <c r="M122" s="10">
        <v>1E-4</v>
      </c>
      <c r="N122" s="7" t="s">
        <v>496</v>
      </c>
      <c r="O122" s="11" t="s">
        <v>495</v>
      </c>
    </row>
    <row r="123" spans="1:15" ht="17">
      <c r="A123" s="7" t="s">
        <v>527</v>
      </c>
      <c r="B123" s="14" t="s">
        <v>7</v>
      </c>
      <c r="C123" s="2" t="s">
        <v>11</v>
      </c>
      <c r="D123" s="3" t="s">
        <v>68</v>
      </c>
      <c r="E123" s="74" t="s">
        <v>525</v>
      </c>
      <c r="F123" s="24" t="s">
        <v>5</v>
      </c>
      <c r="G123" s="100" t="s">
        <v>634</v>
      </c>
      <c r="H123" s="10">
        <v>6.2399999999999999E-3</v>
      </c>
      <c r="I123" s="9">
        <v>18</v>
      </c>
      <c r="J123" s="18" t="s">
        <v>45</v>
      </c>
      <c r="K123" s="16" t="s">
        <v>4</v>
      </c>
      <c r="L123" s="18" t="s">
        <v>128</v>
      </c>
      <c r="M123" s="15" t="s">
        <v>4</v>
      </c>
      <c r="N123" s="7" t="s">
        <v>486</v>
      </c>
      <c r="O123" s="11" t="s">
        <v>485</v>
      </c>
    </row>
    <row r="124" spans="1:15" ht="17">
      <c r="A124" s="7" t="s">
        <v>527</v>
      </c>
      <c r="B124" s="14" t="s">
        <v>7</v>
      </c>
      <c r="C124" s="2" t="s">
        <v>11</v>
      </c>
      <c r="D124" s="3" t="s">
        <v>68</v>
      </c>
      <c r="E124" s="74" t="s">
        <v>525</v>
      </c>
      <c r="F124" s="24" t="s">
        <v>5</v>
      </c>
      <c r="G124" s="100" t="s">
        <v>634</v>
      </c>
      <c r="H124" s="10">
        <v>9.3999999999999997E-4</v>
      </c>
      <c r="I124" s="9">
        <v>18</v>
      </c>
      <c r="J124" s="18" t="s">
        <v>45</v>
      </c>
      <c r="K124" s="16" t="s">
        <v>4</v>
      </c>
      <c r="L124" s="18" t="s">
        <v>131</v>
      </c>
      <c r="M124" s="10">
        <v>1.63E-4</v>
      </c>
      <c r="N124" s="7" t="s">
        <v>486</v>
      </c>
      <c r="O124" s="11" t="s">
        <v>485</v>
      </c>
    </row>
    <row r="125" spans="1:15" ht="17">
      <c r="A125" s="7" t="s">
        <v>527</v>
      </c>
      <c r="B125" s="14" t="s">
        <v>7</v>
      </c>
      <c r="C125" s="2" t="s">
        <v>11</v>
      </c>
      <c r="D125" s="3" t="s">
        <v>340</v>
      </c>
      <c r="E125" s="74" t="s">
        <v>525</v>
      </c>
      <c r="F125" s="24" t="s">
        <v>5</v>
      </c>
      <c r="G125" s="100" t="s">
        <v>634</v>
      </c>
      <c r="H125" s="10">
        <v>5.0000000000000002E-5</v>
      </c>
      <c r="I125" s="9">
        <v>5</v>
      </c>
      <c r="J125" s="18" t="s">
        <v>134</v>
      </c>
      <c r="K125" s="28" t="s">
        <v>645</v>
      </c>
      <c r="L125" s="18" t="s">
        <v>243</v>
      </c>
      <c r="M125" s="15" t="s">
        <v>4</v>
      </c>
      <c r="N125" s="7" t="s">
        <v>430</v>
      </c>
      <c r="O125" s="11" t="s">
        <v>431</v>
      </c>
    </row>
    <row r="126" spans="1:15" ht="17">
      <c r="A126" s="7" t="s">
        <v>527</v>
      </c>
      <c r="B126" s="14" t="s">
        <v>7</v>
      </c>
      <c r="C126" s="2" t="s">
        <v>11</v>
      </c>
      <c r="D126" s="3" t="s">
        <v>68</v>
      </c>
      <c r="E126" s="74" t="s">
        <v>525</v>
      </c>
      <c r="F126" s="24" t="s">
        <v>5</v>
      </c>
      <c r="G126" s="100" t="s">
        <v>634</v>
      </c>
      <c r="H126" s="10">
        <v>5.7000000000000003E-5</v>
      </c>
      <c r="I126" s="9">
        <v>5</v>
      </c>
      <c r="J126" s="18" t="s">
        <v>134</v>
      </c>
      <c r="K126" s="28" t="s">
        <v>645</v>
      </c>
      <c r="L126" s="18" t="s">
        <v>243</v>
      </c>
      <c r="M126" s="15" t="s">
        <v>4</v>
      </c>
      <c r="N126" s="7" t="s">
        <v>430</v>
      </c>
      <c r="O126" s="11" t="s">
        <v>431</v>
      </c>
    </row>
    <row r="127" spans="1:15" ht="17">
      <c r="A127" s="7" t="s">
        <v>527</v>
      </c>
      <c r="B127" s="14" t="s">
        <v>461</v>
      </c>
      <c r="C127" s="2" t="s">
        <v>11</v>
      </c>
      <c r="D127" s="3" t="s">
        <v>69</v>
      </c>
      <c r="E127" s="74" t="s">
        <v>525</v>
      </c>
      <c r="F127" s="24" t="s">
        <v>5</v>
      </c>
      <c r="G127" s="100" t="s">
        <v>634</v>
      </c>
      <c r="H127" s="10">
        <v>1.503E-2</v>
      </c>
      <c r="I127">
        <v>8.02</v>
      </c>
      <c r="J127" s="18" t="s">
        <v>55</v>
      </c>
      <c r="K127" s="16" t="s">
        <v>4</v>
      </c>
      <c r="L127" s="18" t="s">
        <v>131</v>
      </c>
      <c r="M127" s="15" t="s">
        <v>4</v>
      </c>
      <c r="N127" s="7" t="s">
        <v>462</v>
      </c>
      <c r="O127" s="11" t="s">
        <v>463</v>
      </c>
    </row>
    <row r="128" spans="1:15" ht="17">
      <c r="A128" s="7" t="s">
        <v>527</v>
      </c>
      <c r="B128" s="14" t="s">
        <v>421</v>
      </c>
      <c r="C128" s="2" t="s">
        <v>11</v>
      </c>
      <c r="D128" s="3" t="s">
        <v>69</v>
      </c>
      <c r="E128" s="74" t="s">
        <v>525</v>
      </c>
      <c r="F128" s="24" t="s">
        <v>5</v>
      </c>
      <c r="G128" s="100" t="s">
        <v>634</v>
      </c>
      <c r="H128" s="10">
        <v>3.4740000000000001E-3</v>
      </c>
      <c r="I128" s="9">
        <v>27</v>
      </c>
      <c r="J128" s="18" t="s">
        <v>55</v>
      </c>
      <c r="K128" s="18" t="s">
        <v>633</v>
      </c>
      <c r="L128" s="18" t="s">
        <v>243</v>
      </c>
      <c r="M128" s="15" t="s">
        <v>4</v>
      </c>
      <c r="N128" s="7" t="s">
        <v>560</v>
      </c>
      <c r="O128" s="11" t="s">
        <v>655</v>
      </c>
    </row>
    <row r="129" spans="1:15" ht="17">
      <c r="A129" s="7" t="s">
        <v>527</v>
      </c>
      <c r="B129" s="14" t="s">
        <v>421</v>
      </c>
      <c r="C129" s="2" t="s">
        <v>11</v>
      </c>
      <c r="D129" s="3" t="s">
        <v>69</v>
      </c>
      <c r="E129" s="74" t="s">
        <v>525</v>
      </c>
      <c r="F129" s="24" t="s">
        <v>5</v>
      </c>
      <c r="G129" s="100" t="s">
        <v>634</v>
      </c>
      <c r="H129" s="10">
        <v>2.3340000000000001E-3</v>
      </c>
      <c r="I129" s="9">
        <v>103</v>
      </c>
      <c r="J129" s="18" t="s">
        <v>55</v>
      </c>
      <c r="K129" s="18" t="s">
        <v>633</v>
      </c>
      <c r="L129" s="18" t="s">
        <v>243</v>
      </c>
      <c r="M129" s="15" t="s">
        <v>4</v>
      </c>
      <c r="N129" s="7" t="s">
        <v>560</v>
      </c>
      <c r="O129" s="11" t="s">
        <v>655</v>
      </c>
    </row>
    <row r="130" spans="1:15" ht="17">
      <c r="A130" s="7" t="s">
        <v>527</v>
      </c>
      <c r="B130" s="14" t="s">
        <v>421</v>
      </c>
      <c r="C130" s="2" t="s">
        <v>11</v>
      </c>
      <c r="D130" s="3" t="s">
        <v>187</v>
      </c>
      <c r="E130" s="73" t="s">
        <v>526</v>
      </c>
      <c r="F130" s="24" t="s">
        <v>5</v>
      </c>
      <c r="G130" s="100" t="s">
        <v>634</v>
      </c>
      <c r="H130" s="10">
        <v>1E-4</v>
      </c>
      <c r="I130" s="9">
        <v>96</v>
      </c>
      <c r="J130" s="18" t="s">
        <v>44</v>
      </c>
      <c r="K130" s="16" t="s">
        <v>4</v>
      </c>
      <c r="L130" s="18" t="s">
        <v>131</v>
      </c>
      <c r="M130" s="15" t="s">
        <v>4</v>
      </c>
      <c r="N130" s="7" t="s">
        <v>464</v>
      </c>
      <c r="O130" s="11" t="s">
        <v>465</v>
      </c>
    </row>
    <row r="131" spans="1:15" ht="17">
      <c r="A131" s="7" t="s">
        <v>527</v>
      </c>
      <c r="B131" s="14" t="s">
        <v>7</v>
      </c>
      <c r="C131" s="2" t="s">
        <v>11</v>
      </c>
      <c r="D131" s="3" t="s">
        <v>69</v>
      </c>
      <c r="E131" s="74" t="s">
        <v>525</v>
      </c>
      <c r="F131" s="24" t="s">
        <v>5</v>
      </c>
      <c r="G131" s="100" t="s">
        <v>634</v>
      </c>
      <c r="H131" s="10">
        <v>2.5219999999999999E-2</v>
      </c>
      <c r="I131" s="9" t="s">
        <v>15</v>
      </c>
      <c r="J131" s="18" t="s">
        <v>410</v>
      </c>
      <c r="K131" s="18" t="s">
        <v>633</v>
      </c>
      <c r="L131" s="18" t="s">
        <v>243</v>
      </c>
      <c r="M131" s="15" t="s">
        <v>4</v>
      </c>
      <c r="N131" s="7" t="s">
        <v>412</v>
      </c>
      <c r="O131" s="11" t="s">
        <v>411</v>
      </c>
    </row>
    <row r="132" spans="1:15" ht="17">
      <c r="A132" s="7" t="s">
        <v>527</v>
      </c>
      <c r="B132" s="14" t="s">
        <v>7</v>
      </c>
      <c r="C132" s="2" t="s">
        <v>11</v>
      </c>
      <c r="D132" s="3" t="s">
        <v>69</v>
      </c>
      <c r="E132" s="74" t="s">
        <v>525</v>
      </c>
      <c r="F132" s="24" t="s">
        <v>5</v>
      </c>
      <c r="G132" s="100" t="s">
        <v>634</v>
      </c>
      <c r="H132" s="10">
        <v>1.993E-2</v>
      </c>
      <c r="I132" s="9" t="s">
        <v>15</v>
      </c>
      <c r="J132" s="28" t="s">
        <v>55</v>
      </c>
      <c r="K132" s="18" t="s">
        <v>633</v>
      </c>
      <c r="L132" s="18" t="s">
        <v>243</v>
      </c>
      <c r="M132" s="15" t="s">
        <v>4</v>
      </c>
      <c r="N132" s="7" t="s">
        <v>412</v>
      </c>
      <c r="O132" s="11" t="s">
        <v>411</v>
      </c>
    </row>
    <row r="133" spans="1:15" ht="17">
      <c r="A133" s="7" t="s">
        <v>527</v>
      </c>
      <c r="B133" s="14" t="s">
        <v>7</v>
      </c>
      <c r="C133" s="2" t="s">
        <v>11</v>
      </c>
      <c r="D133" s="3" t="s">
        <v>70</v>
      </c>
      <c r="E133" s="74" t="s">
        <v>525</v>
      </c>
      <c r="F133" s="24" t="s">
        <v>5</v>
      </c>
      <c r="G133" s="100" t="s">
        <v>634</v>
      </c>
      <c r="H133" s="10">
        <v>1.284E-4</v>
      </c>
      <c r="I133" s="32">
        <v>7.5</v>
      </c>
      <c r="J133" s="33" t="s">
        <v>234</v>
      </c>
      <c r="K133" s="33" t="s">
        <v>637</v>
      </c>
      <c r="L133" s="18" t="s">
        <v>235</v>
      </c>
      <c r="M133" s="10">
        <v>7.8319999999999996E-5</v>
      </c>
      <c r="N133" s="7" t="s">
        <v>231</v>
      </c>
      <c r="O133" s="11" t="s">
        <v>232</v>
      </c>
    </row>
    <row r="134" spans="1:15" ht="17">
      <c r="A134" s="7" t="s">
        <v>528</v>
      </c>
      <c r="B134" s="14" t="s">
        <v>12</v>
      </c>
      <c r="C134" s="2" t="s">
        <v>11</v>
      </c>
      <c r="D134" s="3" t="s">
        <v>68</v>
      </c>
      <c r="E134" s="74" t="s">
        <v>525</v>
      </c>
      <c r="F134" s="24" t="s">
        <v>5</v>
      </c>
      <c r="G134" s="24"/>
      <c r="H134" s="10">
        <v>3.5000000000000001E-3</v>
      </c>
      <c r="I134" s="15" t="s">
        <v>4</v>
      </c>
      <c r="J134" s="16" t="s">
        <v>4</v>
      </c>
      <c r="K134" s="16"/>
      <c r="L134" s="28" t="s">
        <v>131</v>
      </c>
      <c r="M134" s="15" t="s">
        <v>4</v>
      </c>
      <c r="N134" s="7" t="s">
        <v>34</v>
      </c>
      <c r="O134" s="11" t="s">
        <v>24</v>
      </c>
    </row>
    <row r="135" spans="1:15" ht="17">
      <c r="A135" s="7" t="s">
        <v>528</v>
      </c>
      <c r="B135" s="14" t="s">
        <v>12</v>
      </c>
      <c r="C135" s="2" t="s">
        <v>11</v>
      </c>
      <c r="D135" s="3" t="s">
        <v>71</v>
      </c>
      <c r="E135" s="74" t="s">
        <v>525</v>
      </c>
      <c r="F135" s="24" t="s">
        <v>5</v>
      </c>
      <c r="G135" s="24"/>
      <c r="H135" s="10">
        <v>3.0000000000000001E-3</v>
      </c>
      <c r="I135" s="15" t="s">
        <v>4</v>
      </c>
      <c r="J135" s="16" t="s">
        <v>4</v>
      </c>
      <c r="K135" s="16"/>
      <c r="L135" s="28" t="s">
        <v>131</v>
      </c>
      <c r="M135" s="15" t="s">
        <v>4</v>
      </c>
      <c r="N135" s="7" t="s">
        <v>34</v>
      </c>
      <c r="O135" s="11" t="s">
        <v>24</v>
      </c>
    </row>
    <row r="136" spans="1:15" ht="17">
      <c r="A136" s="7" t="s">
        <v>528</v>
      </c>
      <c r="B136" s="14" t="s">
        <v>12</v>
      </c>
      <c r="C136" s="2" t="s">
        <v>11</v>
      </c>
      <c r="D136" s="3" t="s">
        <v>69</v>
      </c>
      <c r="E136" s="74" t="s">
        <v>525</v>
      </c>
      <c r="F136" s="24" t="s">
        <v>5</v>
      </c>
      <c r="G136" s="24"/>
      <c r="H136" s="10">
        <v>2.3E-3</v>
      </c>
      <c r="I136" s="15" t="s">
        <v>4</v>
      </c>
      <c r="J136" s="16" t="s">
        <v>4</v>
      </c>
      <c r="K136" s="16"/>
      <c r="L136" s="28" t="s">
        <v>131</v>
      </c>
      <c r="M136" s="15" t="s">
        <v>4</v>
      </c>
      <c r="N136" s="7" t="s">
        <v>34</v>
      </c>
      <c r="O136" s="11" t="s">
        <v>24</v>
      </c>
    </row>
    <row r="137" spans="1:15" ht="17">
      <c r="A137" s="7" t="s">
        <v>527</v>
      </c>
      <c r="B137" s="14" t="s">
        <v>494</v>
      </c>
      <c r="C137" s="2" t="s">
        <v>11</v>
      </c>
      <c r="D137" s="3" t="s">
        <v>70</v>
      </c>
      <c r="E137" s="74" t="s">
        <v>525</v>
      </c>
      <c r="F137" s="24" t="s">
        <v>5</v>
      </c>
      <c r="G137" s="100" t="s">
        <v>634</v>
      </c>
      <c r="H137" s="10">
        <v>8.0999999999999996E-4</v>
      </c>
      <c r="I137" s="9">
        <v>61</v>
      </c>
      <c r="J137" s="49" t="s">
        <v>4</v>
      </c>
      <c r="K137" s="33" t="s">
        <v>637</v>
      </c>
      <c r="L137" s="18" t="s">
        <v>136</v>
      </c>
      <c r="M137" s="15" t="s">
        <v>4</v>
      </c>
      <c r="N137" s="7" t="s">
        <v>493</v>
      </c>
      <c r="O137" s="11" t="s">
        <v>492</v>
      </c>
    </row>
    <row r="138" spans="1:15" ht="17">
      <c r="A138" s="7" t="s">
        <v>527</v>
      </c>
      <c r="B138" s="14" t="s">
        <v>494</v>
      </c>
      <c r="C138" s="2" t="s">
        <v>11</v>
      </c>
      <c r="D138" s="3" t="s">
        <v>68</v>
      </c>
      <c r="E138" s="74" t="s">
        <v>525</v>
      </c>
      <c r="F138" s="24" t="s">
        <v>5</v>
      </c>
      <c r="G138" s="100" t="s">
        <v>634</v>
      </c>
      <c r="H138" s="10">
        <v>6.4800000000000003E-4</v>
      </c>
      <c r="I138" s="9">
        <v>61</v>
      </c>
      <c r="J138" s="49" t="s">
        <v>4</v>
      </c>
      <c r="K138" s="33" t="s">
        <v>637</v>
      </c>
      <c r="L138" s="18" t="s">
        <v>136</v>
      </c>
      <c r="M138" s="15" t="s">
        <v>4</v>
      </c>
      <c r="N138" s="7" t="s">
        <v>493</v>
      </c>
      <c r="O138" s="11" t="s">
        <v>492</v>
      </c>
    </row>
    <row r="139" spans="1:15" ht="17">
      <c r="A139" s="7" t="s">
        <v>527</v>
      </c>
      <c r="B139" s="14" t="s">
        <v>494</v>
      </c>
      <c r="C139" s="2" t="s">
        <v>11</v>
      </c>
      <c r="D139" s="3" t="s">
        <v>71</v>
      </c>
      <c r="E139" s="74" t="s">
        <v>525</v>
      </c>
      <c r="F139" s="24" t="s">
        <v>5</v>
      </c>
      <c r="G139" s="100" t="s">
        <v>634</v>
      </c>
      <c r="H139" s="10">
        <v>3.8299999999999999E-4</v>
      </c>
      <c r="I139" s="9">
        <v>61</v>
      </c>
      <c r="J139" s="49" t="s">
        <v>4</v>
      </c>
      <c r="K139" s="33" t="s">
        <v>637</v>
      </c>
      <c r="L139" s="18" t="s">
        <v>136</v>
      </c>
      <c r="M139" s="15" t="s">
        <v>4</v>
      </c>
      <c r="N139" s="7" t="s">
        <v>493</v>
      </c>
      <c r="O139" s="11" t="s">
        <v>492</v>
      </c>
    </row>
    <row r="140" spans="1:15" ht="17">
      <c r="A140" s="7" t="s">
        <v>527</v>
      </c>
      <c r="B140" s="14" t="s">
        <v>494</v>
      </c>
      <c r="C140" s="2" t="s">
        <v>11</v>
      </c>
      <c r="D140" s="3" t="s">
        <v>69</v>
      </c>
      <c r="E140" s="74" t="s">
        <v>525</v>
      </c>
      <c r="F140" s="24" t="s">
        <v>5</v>
      </c>
      <c r="G140" s="100" t="s">
        <v>634</v>
      </c>
      <c r="H140" s="10">
        <v>2.02E-4</v>
      </c>
      <c r="I140" s="9">
        <v>61</v>
      </c>
      <c r="J140" s="49" t="s">
        <v>4</v>
      </c>
      <c r="K140" s="33" t="s">
        <v>637</v>
      </c>
      <c r="L140" s="18" t="s">
        <v>136</v>
      </c>
      <c r="M140" s="15" t="s">
        <v>4</v>
      </c>
      <c r="N140" s="7" t="s">
        <v>493</v>
      </c>
      <c r="O140" s="11" t="s">
        <v>492</v>
      </c>
    </row>
    <row r="141" spans="1:15" ht="17">
      <c r="A141" s="7" t="s">
        <v>527</v>
      </c>
      <c r="B141" s="14" t="s">
        <v>7</v>
      </c>
      <c r="C141" s="2" t="s">
        <v>11</v>
      </c>
      <c r="D141" s="3" t="s">
        <v>457</v>
      </c>
      <c r="E141" s="74" t="s">
        <v>525</v>
      </c>
      <c r="F141" s="24" t="s">
        <v>5</v>
      </c>
      <c r="G141" s="100" t="s">
        <v>634</v>
      </c>
      <c r="H141" s="10">
        <v>5.8600000000000001E-5</v>
      </c>
      <c r="I141" s="9">
        <v>15</v>
      </c>
      <c r="J141" s="18" t="s">
        <v>41</v>
      </c>
      <c r="K141" s="18" t="s">
        <v>656</v>
      </c>
      <c r="L141" s="18" t="s">
        <v>243</v>
      </c>
      <c r="M141" s="10">
        <v>5.0000000000000004E-6</v>
      </c>
      <c r="N141" s="7" t="s">
        <v>456</v>
      </c>
      <c r="O141" s="11" t="s">
        <v>455</v>
      </c>
    </row>
    <row r="142" spans="1:15" ht="17">
      <c r="A142" s="7" t="s">
        <v>527</v>
      </c>
      <c r="B142" s="14" t="s">
        <v>7</v>
      </c>
      <c r="C142" s="2" t="s">
        <v>11</v>
      </c>
      <c r="D142" s="3" t="s">
        <v>69</v>
      </c>
      <c r="E142" s="74" t="s">
        <v>525</v>
      </c>
      <c r="F142" s="24" t="s">
        <v>5</v>
      </c>
      <c r="G142" s="100" t="s">
        <v>634</v>
      </c>
      <c r="H142" s="10">
        <v>1.372E-4</v>
      </c>
      <c r="I142" s="9">
        <v>15</v>
      </c>
      <c r="J142" s="18" t="s">
        <v>41</v>
      </c>
      <c r="K142" s="18" t="s">
        <v>656</v>
      </c>
      <c r="L142" s="18" t="s">
        <v>243</v>
      </c>
      <c r="M142" s="10">
        <v>6.0499999999999997E-6</v>
      </c>
      <c r="N142" s="7" t="s">
        <v>456</v>
      </c>
      <c r="O142" s="11" t="s">
        <v>455</v>
      </c>
    </row>
    <row r="143" spans="1:15" ht="17">
      <c r="A143" s="7" t="s">
        <v>527</v>
      </c>
      <c r="B143" s="14" t="s">
        <v>421</v>
      </c>
      <c r="C143" s="2" t="s">
        <v>11</v>
      </c>
      <c r="D143" s="3" t="s">
        <v>69</v>
      </c>
      <c r="E143" s="74" t="s">
        <v>525</v>
      </c>
      <c r="F143" s="24" t="s">
        <v>5</v>
      </c>
      <c r="G143" s="100" t="s">
        <v>634</v>
      </c>
      <c r="H143" s="10">
        <v>2.5000000000000001E-5</v>
      </c>
      <c r="I143" s="9">
        <v>50</v>
      </c>
      <c r="J143" s="16" t="s">
        <v>4</v>
      </c>
      <c r="K143" s="16" t="s">
        <v>4</v>
      </c>
      <c r="L143" s="18" t="s">
        <v>131</v>
      </c>
      <c r="M143" s="15" t="s">
        <v>4</v>
      </c>
      <c r="N143" s="7" t="s">
        <v>423</v>
      </c>
      <c r="O143" s="11" t="s">
        <v>422</v>
      </c>
    </row>
    <row r="144" spans="1:15" ht="17">
      <c r="A144" s="7" t="s">
        <v>527</v>
      </c>
      <c r="B144" s="14" t="s">
        <v>13</v>
      </c>
      <c r="C144" s="2" t="s">
        <v>11</v>
      </c>
      <c r="D144" s="3" t="s">
        <v>69</v>
      </c>
      <c r="E144" s="74" t="s">
        <v>525</v>
      </c>
      <c r="F144" s="24" t="s">
        <v>5</v>
      </c>
      <c r="G144" s="100" t="s">
        <v>634</v>
      </c>
      <c r="H144" s="10">
        <v>1.8E-3</v>
      </c>
      <c r="I144" s="34">
        <v>5</v>
      </c>
      <c r="J144" s="18" t="s">
        <v>44</v>
      </c>
      <c r="K144" s="18" t="s">
        <v>633</v>
      </c>
      <c r="L144" s="18" t="s">
        <v>128</v>
      </c>
      <c r="M144" s="51" t="s">
        <v>4</v>
      </c>
      <c r="N144" s="7" t="s">
        <v>386</v>
      </c>
      <c r="O144" s="46" t="s">
        <v>387</v>
      </c>
    </row>
    <row r="145" spans="1:15" ht="17">
      <c r="A145" s="7" t="s">
        <v>527</v>
      </c>
      <c r="B145" s="31" t="s">
        <v>471</v>
      </c>
      <c r="C145" s="2" t="s">
        <v>11</v>
      </c>
      <c r="D145" s="3" t="s">
        <v>70</v>
      </c>
      <c r="E145" s="74" t="s">
        <v>525</v>
      </c>
      <c r="F145" s="24" t="s">
        <v>5</v>
      </c>
      <c r="G145" s="100" t="s">
        <v>634</v>
      </c>
      <c r="H145" s="10">
        <v>5.2999999999999999E-2</v>
      </c>
      <c r="I145" s="34" t="s">
        <v>174</v>
      </c>
      <c r="J145" s="16" t="s">
        <v>4</v>
      </c>
      <c r="K145" s="16" t="s">
        <v>4</v>
      </c>
      <c r="L145" s="18" t="s">
        <v>131</v>
      </c>
      <c r="M145" s="15" t="s">
        <v>4</v>
      </c>
      <c r="N145" s="7" t="s">
        <v>477</v>
      </c>
      <c r="O145" s="11" t="s">
        <v>622</v>
      </c>
    </row>
    <row r="146" spans="1:15" ht="17">
      <c r="A146" s="7" t="s">
        <v>527</v>
      </c>
      <c r="B146" s="14" t="s">
        <v>531</v>
      </c>
      <c r="C146" s="2" t="s">
        <v>11</v>
      </c>
      <c r="D146" s="3" t="s">
        <v>69</v>
      </c>
      <c r="E146" s="74" t="s">
        <v>525</v>
      </c>
      <c r="F146" s="24" t="s">
        <v>5</v>
      </c>
      <c r="G146" s="100" t="s">
        <v>634</v>
      </c>
      <c r="H146" s="10">
        <v>1.2699999999999999E-2</v>
      </c>
      <c r="I146" s="9">
        <v>50</v>
      </c>
      <c r="J146" s="49" t="s">
        <v>4</v>
      </c>
      <c r="K146" s="18" t="s">
        <v>633</v>
      </c>
      <c r="L146" s="33" t="s">
        <v>243</v>
      </c>
      <c r="M146" s="10">
        <v>3.5999999999999999E-3</v>
      </c>
      <c r="N146" s="7" t="s">
        <v>491</v>
      </c>
      <c r="O146" s="11" t="s">
        <v>490</v>
      </c>
    </row>
    <row r="147" spans="1:15" ht="17">
      <c r="A147" s="7" t="s">
        <v>527</v>
      </c>
      <c r="B147" s="14" t="s">
        <v>421</v>
      </c>
      <c r="C147" s="2" t="s">
        <v>11</v>
      </c>
      <c r="D147" s="3" t="s">
        <v>69</v>
      </c>
      <c r="E147" s="74" t="s">
        <v>525</v>
      </c>
      <c r="F147" s="24" t="s">
        <v>5</v>
      </c>
      <c r="G147" s="100" t="s">
        <v>634</v>
      </c>
      <c r="H147" s="10">
        <v>1.2279999999999999E-2</v>
      </c>
      <c r="I147" s="9">
        <v>50</v>
      </c>
      <c r="J147" s="49" t="s">
        <v>4</v>
      </c>
      <c r="K147" s="18" t="s">
        <v>633</v>
      </c>
      <c r="L147" s="33" t="s">
        <v>243</v>
      </c>
      <c r="M147" s="10">
        <v>4.0099999999999997E-3</v>
      </c>
      <c r="N147" s="7" t="s">
        <v>491</v>
      </c>
      <c r="O147" s="11" t="s">
        <v>490</v>
      </c>
    </row>
    <row r="148" spans="1:15" ht="17">
      <c r="A148" s="7" t="s">
        <v>527</v>
      </c>
      <c r="B148" s="14" t="s">
        <v>531</v>
      </c>
      <c r="C148" s="2" t="s">
        <v>488</v>
      </c>
      <c r="D148" s="3" t="s">
        <v>70</v>
      </c>
      <c r="E148" s="74" t="s">
        <v>525</v>
      </c>
      <c r="F148" s="24" t="s">
        <v>3</v>
      </c>
      <c r="G148" s="100" t="s">
        <v>632</v>
      </c>
      <c r="H148" s="10">
        <v>2.077E-2</v>
      </c>
      <c r="I148" s="9">
        <v>50</v>
      </c>
      <c r="J148" s="49" t="s">
        <v>4</v>
      </c>
      <c r="K148" s="18" t="s">
        <v>633</v>
      </c>
      <c r="L148" s="18" t="s">
        <v>478</v>
      </c>
      <c r="M148" s="10">
        <v>3.98E-3</v>
      </c>
      <c r="N148" s="7" t="s">
        <v>491</v>
      </c>
      <c r="O148" s="11" t="s">
        <v>490</v>
      </c>
    </row>
    <row r="149" spans="1:15" ht="17">
      <c r="A149" s="7" t="s">
        <v>527</v>
      </c>
      <c r="B149" s="14" t="s">
        <v>531</v>
      </c>
      <c r="C149" s="2" t="s">
        <v>489</v>
      </c>
      <c r="D149" s="3" t="s">
        <v>70</v>
      </c>
      <c r="E149" s="74" t="s">
        <v>525</v>
      </c>
      <c r="F149" s="24" t="s">
        <v>3</v>
      </c>
      <c r="G149" s="100" t="s">
        <v>632</v>
      </c>
      <c r="H149" s="10">
        <v>1.864E-2</v>
      </c>
      <c r="I149" s="9">
        <v>50</v>
      </c>
      <c r="J149" s="49" t="s">
        <v>4</v>
      </c>
      <c r="K149" s="18" t="s">
        <v>633</v>
      </c>
      <c r="L149" s="18" t="s">
        <v>478</v>
      </c>
      <c r="M149" s="10">
        <v>3.7100000000000002E-3</v>
      </c>
      <c r="N149" s="7" t="s">
        <v>491</v>
      </c>
      <c r="O149" s="11" t="s">
        <v>490</v>
      </c>
    </row>
    <row r="150" spans="1:15" ht="17">
      <c r="A150" s="7" t="s">
        <v>527</v>
      </c>
      <c r="B150" s="14" t="s">
        <v>421</v>
      </c>
      <c r="C150" s="2" t="s">
        <v>489</v>
      </c>
      <c r="D150" s="3" t="s">
        <v>70</v>
      </c>
      <c r="E150" s="74" t="s">
        <v>525</v>
      </c>
      <c r="F150" s="24" t="s">
        <v>3</v>
      </c>
      <c r="G150" s="100" t="s">
        <v>632</v>
      </c>
      <c r="H150" s="10">
        <v>2.154E-2</v>
      </c>
      <c r="I150" s="9">
        <v>50</v>
      </c>
      <c r="J150" s="49" t="s">
        <v>4</v>
      </c>
      <c r="K150" s="18" t="s">
        <v>633</v>
      </c>
      <c r="L150" s="18" t="s">
        <v>478</v>
      </c>
      <c r="M150" s="10">
        <v>4.0099999999999997E-3</v>
      </c>
      <c r="N150" s="7" t="s">
        <v>491</v>
      </c>
      <c r="O150" s="11" t="s">
        <v>490</v>
      </c>
    </row>
    <row r="151" spans="1:15" ht="17">
      <c r="A151" s="7" t="s">
        <v>527</v>
      </c>
      <c r="B151" s="14" t="s">
        <v>435</v>
      </c>
      <c r="C151" s="2" t="s">
        <v>11</v>
      </c>
      <c r="D151" s="3" t="s">
        <v>69</v>
      </c>
      <c r="E151" s="74" t="s">
        <v>525</v>
      </c>
      <c r="F151" s="24" t="s">
        <v>5</v>
      </c>
      <c r="G151" s="100" t="s">
        <v>634</v>
      </c>
      <c r="H151" s="10">
        <v>1.0319999999999999E-2</v>
      </c>
      <c r="I151" s="9">
        <v>11.95</v>
      </c>
      <c r="J151" s="18" t="s">
        <v>55</v>
      </c>
      <c r="K151" s="18" t="s">
        <v>633</v>
      </c>
      <c r="L151" s="18" t="s">
        <v>243</v>
      </c>
      <c r="M151" s="15" t="s">
        <v>4</v>
      </c>
      <c r="N151" s="7" t="s">
        <v>437</v>
      </c>
      <c r="O151" s="11" t="s">
        <v>436</v>
      </c>
    </row>
    <row r="152" spans="1:15" ht="17">
      <c r="A152" s="7" t="s">
        <v>527</v>
      </c>
      <c r="B152" s="14" t="s">
        <v>7</v>
      </c>
      <c r="C152" s="2" t="s">
        <v>11</v>
      </c>
      <c r="D152" s="3" t="s">
        <v>68</v>
      </c>
      <c r="E152" s="74" t="s">
        <v>525</v>
      </c>
      <c r="F152" s="24" t="s">
        <v>3</v>
      </c>
      <c r="G152" s="100" t="s">
        <v>634</v>
      </c>
      <c r="H152" s="10">
        <v>7.7999999999999999E-4</v>
      </c>
      <c r="I152" s="9">
        <v>15</v>
      </c>
      <c r="J152" s="33" t="s">
        <v>45</v>
      </c>
      <c r="K152" s="33" t="s">
        <v>637</v>
      </c>
      <c r="L152" s="18" t="s">
        <v>243</v>
      </c>
      <c r="M152" s="51" t="s">
        <v>4</v>
      </c>
      <c r="N152" s="24" t="s">
        <v>372</v>
      </c>
      <c r="O152" s="48" t="s">
        <v>373</v>
      </c>
    </row>
    <row r="153" spans="1:15" ht="17">
      <c r="A153" s="7" t="s">
        <v>527</v>
      </c>
      <c r="B153" s="14" t="s">
        <v>7</v>
      </c>
      <c r="C153" s="2" t="s">
        <v>657</v>
      </c>
      <c r="D153" s="3" t="s">
        <v>69</v>
      </c>
      <c r="E153" s="74" t="s">
        <v>525</v>
      </c>
      <c r="F153" s="24" t="s">
        <v>3</v>
      </c>
      <c r="G153" s="100" t="s">
        <v>632</v>
      </c>
      <c r="H153" s="10">
        <f>0.00000078*107870*10^-3</f>
        <v>8.4138600000000015E-5</v>
      </c>
      <c r="I153" s="9">
        <v>15</v>
      </c>
      <c r="J153" s="18" t="s">
        <v>45</v>
      </c>
      <c r="K153" s="16" t="s">
        <v>4</v>
      </c>
      <c r="L153" s="18" t="s">
        <v>151</v>
      </c>
      <c r="M153" s="10">
        <f>0.00000073*107870*10^-3</f>
        <v>7.8745099999999999E-5</v>
      </c>
      <c r="N153" s="7" t="s">
        <v>218</v>
      </c>
      <c r="O153" s="11" t="s">
        <v>219</v>
      </c>
    </row>
    <row r="154" spans="1:15" ht="17">
      <c r="A154" s="7" t="s">
        <v>527</v>
      </c>
      <c r="B154" s="14" t="s">
        <v>7</v>
      </c>
      <c r="C154" s="2" t="s">
        <v>657</v>
      </c>
      <c r="D154" s="3" t="s">
        <v>69</v>
      </c>
      <c r="E154" s="74" t="s">
        <v>525</v>
      </c>
      <c r="F154" s="24" t="s">
        <v>3</v>
      </c>
      <c r="G154" s="100" t="s">
        <v>632</v>
      </c>
      <c r="H154" s="10">
        <f>0.00000161*107870*10^-3</f>
        <v>1.736707E-4</v>
      </c>
      <c r="I154" s="9">
        <v>35</v>
      </c>
      <c r="J154" s="18" t="s">
        <v>41</v>
      </c>
      <c r="K154" s="16" t="s">
        <v>4</v>
      </c>
      <c r="L154" s="18" t="s">
        <v>151</v>
      </c>
      <c r="M154" s="10">
        <f>0.00000073*107870*10^-3</f>
        <v>7.8745099999999999E-5</v>
      </c>
      <c r="N154" s="7" t="s">
        <v>218</v>
      </c>
      <c r="O154" s="11" t="s">
        <v>219</v>
      </c>
    </row>
    <row r="155" spans="1:15" ht="17">
      <c r="A155" s="7" t="s">
        <v>527</v>
      </c>
      <c r="B155" s="14" t="s">
        <v>7</v>
      </c>
      <c r="C155" s="2" t="s">
        <v>657</v>
      </c>
      <c r="D155" s="3" t="s">
        <v>69</v>
      </c>
      <c r="E155" s="74" t="s">
        <v>525</v>
      </c>
      <c r="F155" s="24" t="s">
        <v>3</v>
      </c>
      <c r="G155" s="100" t="s">
        <v>632</v>
      </c>
      <c r="H155" s="10">
        <f>0.00000136*107870*10^-3</f>
        <v>1.4670319999999997E-4</v>
      </c>
      <c r="I155" s="9">
        <v>80</v>
      </c>
      <c r="J155" s="18" t="s">
        <v>55</v>
      </c>
      <c r="K155" s="16" t="s">
        <v>4</v>
      </c>
      <c r="L155" s="18" t="s">
        <v>151</v>
      </c>
      <c r="M155" s="10">
        <f>0.00000073*107870*10^-3</f>
        <v>7.8745099999999999E-5</v>
      </c>
      <c r="N155" s="7" t="s">
        <v>218</v>
      </c>
      <c r="O155" s="11" t="s">
        <v>219</v>
      </c>
    </row>
    <row r="156" spans="1:15" ht="17">
      <c r="A156" s="7" t="s">
        <v>527</v>
      </c>
      <c r="B156" s="14" t="s">
        <v>7</v>
      </c>
      <c r="C156" s="2" t="s">
        <v>657</v>
      </c>
      <c r="D156" s="3" t="s">
        <v>69</v>
      </c>
      <c r="E156" s="74" t="s">
        <v>525</v>
      </c>
      <c r="F156" s="24" t="s">
        <v>3</v>
      </c>
      <c r="G156" s="100" t="s">
        <v>632</v>
      </c>
      <c r="H156" s="10">
        <f>17.42*0.00010786</f>
        <v>1.8789212000000003E-3</v>
      </c>
      <c r="I156" s="9">
        <v>200</v>
      </c>
      <c r="J156" s="18" t="s">
        <v>55</v>
      </c>
      <c r="K156" s="16" t="s">
        <v>4</v>
      </c>
      <c r="L156" s="18" t="s">
        <v>117</v>
      </c>
      <c r="M156" s="10">
        <f>0.4*0.00010786</f>
        <v>4.3144000000000006E-5</v>
      </c>
      <c r="N156" s="7" t="s">
        <v>374</v>
      </c>
      <c r="O156" s="11" t="s">
        <v>375</v>
      </c>
    </row>
    <row r="157" spans="1:15" ht="17">
      <c r="A157" s="7" t="s">
        <v>527</v>
      </c>
      <c r="B157" s="14" t="s">
        <v>13</v>
      </c>
      <c r="C157" s="2" t="s">
        <v>11</v>
      </c>
      <c r="D157" s="3" t="s">
        <v>71</v>
      </c>
      <c r="E157" s="74" t="s">
        <v>525</v>
      </c>
      <c r="F157" s="24" t="s">
        <v>5</v>
      </c>
      <c r="G157" s="100" t="s">
        <v>634</v>
      </c>
      <c r="H157" s="10">
        <v>1.1199999999999999E-3</v>
      </c>
      <c r="I157" s="9">
        <v>29.9</v>
      </c>
      <c r="J157" s="18" t="s">
        <v>55</v>
      </c>
      <c r="K157" s="16" t="s">
        <v>4</v>
      </c>
      <c r="L157" s="18" t="s">
        <v>136</v>
      </c>
      <c r="M157" s="15" t="s">
        <v>4</v>
      </c>
      <c r="N157" s="7" t="s">
        <v>499</v>
      </c>
      <c r="O157" s="11" t="s">
        <v>498</v>
      </c>
    </row>
    <row r="158" spans="1:15" ht="17">
      <c r="A158" s="7" t="s">
        <v>527</v>
      </c>
      <c r="B158" s="14" t="s">
        <v>13</v>
      </c>
      <c r="C158" s="2" t="s">
        <v>11</v>
      </c>
      <c r="D158" s="3" t="s">
        <v>69</v>
      </c>
      <c r="E158" s="74" t="s">
        <v>525</v>
      </c>
      <c r="F158" s="24" t="s">
        <v>5</v>
      </c>
      <c r="G158" s="100" t="s">
        <v>634</v>
      </c>
      <c r="H158" s="10">
        <v>8.7000000000000001E-4</v>
      </c>
      <c r="I158" s="9">
        <v>29.9</v>
      </c>
      <c r="J158" s="18" t="s">
        <v>55</v>
      </c>
      <c r="K158" s="16" t="s">
        <v>4</v>
      </c>
      <c r="L158" s="18" t="s">
        <v>136</v>
      </c>
      <c r="M158" s="15" t="s">
        <v>4</v>
      </c>
      <c r="N158" s="7" t="s">
        <v>499</v>
      </c>
      <c r="O158" s="11" t="s">
        <v>498</v>
      </c>
    </row>
    <row r="159" spans="1:15" ht="17">
      <c r="A159" s="7" t="s">
        <v>527</v>
      </c>
      <c r="B159" s="14" t="s">
        <v>13</v>
      </c>
      <c r="C159" s="2" t="s">
        <v>11</v>
      </c>
      <c r="D159" s="3" t="s">
        <v>68</v>
      </c>
      <c r="E159" s="74" t="s">
        <v>525</v>
      </c>
      <c r="F159" s="24" t="s">
        <v>5</v>
      </c>
      <c r="G159" s="100" t="s">
        <v>634</v>
      </c>
      <c r="H159" s="10">
        <v>1.0300000000000001E-3</v>
      </c>
      <c r="I159" s="9">
        <v>25</v>
      </c>
      <c r="J159" s="18" t="s">
        <v>55</v>
      </c>
      <c r="K159" s="16" t="s">
        <v>4</v>
      </c>
      <c r="L159" s="18" t="s">
        <v>131</v>
      </c>
      <c r="M159" s="15" t="s">
        <v>4</v>
      </c>
      <c r="N159" s="7" t="s">
        <v>505</v>
      </c>
      <c r="O159" s="11" t="s">
        <v>26</v>
      </c>
    </row>
    <row r="160" spans="1:15" ht="17">
      <c r="A160" s="7" t="s">
        <v>527</v>
      </c>
      <c r="B160" s="14" t="s">
        <v>13</v>
      </c>
      <c r="C160" s="2" t="s">
        <v>11</v>
      </c>
      <c r="D160" s="3" t="s">
        <v>68</v>
      </c>
      <c r="E160" s="74" t="s">
        <v>525</v>
      </c>
      <c r="F160" s="24" t="s">
        <v>5</v>
      </c>
      <c r="G160" s="100" t="s">
        <v>634</v>
      </c>
      <c r="H160" s="10">
        <v>1.3799999999999999E-3</v>
      </c>
      <c r="I160" s="9">
        <v>29.9</v>
      </c>
      <c r="J160" s="18" t="s">
        <v>55</v>
      </c>
      <c r="K160" s="16" t="s">
        <v>4</v>
      </c>
      <c r="L160" s="18" t="s">
        <v>136</v>
      </c>
      <c r="M160" s="15" t="s">
        <v>4</v>
      </c>
      <c r="N160" s="7" t="s">
        <v>497</v>
      </c>
      <c r="O160" s="11" t="s">
        <v>498</v>
      </c>
    </row>
    <row r="161" spans="1:15" ht="17">
      <c r="A161" s="7" t="s">
        <v>527</v>
      </c>
      <c r="B161" s="14" t="s">
        <v>7</v>
      </c>
      <c r="C161" s="2" t="s">
        <v>11</v>
      </c>
      <c r="D161" s="3" t="s">
        <v>68</v>
      </c>
      <c r="E161" s="74" t="s">
        <v>525</v>
      </c>
      <c r="F161" s="24" t="s">
        <v>5</v>
      </c>
      <c r="G161" s="100" t="s">
        <v>634</v>
      </c>
      <c r="H161" s="10">
        <v>4.3399999999999998E-4</v>
      </c>
      <c r="I161" s="9">
        <v>70</v>
      </c>
      <c r="J161" s="29" t="s">
        <v>323</v>
      </c>
      <c r="K161" s="16" t="s">
        <v>4</v>
      </c>
      <c r="L161" s="29" t="s">
        <v>128</v>
      </c>
      <c r="M161" s="47" t="s">
        <v>4</v>
      </c>
      <c r="N161" s="5" t="s">
        <v>325</v>
      </c>
      <c r="O161" s="48" t="s">
        <v>324</v>
      </c>
    </row>
    <row r="162" spans="1:15" ht="17">
      <c r="A162" s="7" t="s">
        <v>527</v>
      </c>
      <c r="B162" s="14" t="s">
        <v>414</v>
      </c>
      <c r="C162" s="2" t="s">
        <v>11</v>
      </c>
      <c r="D162" s="3" t="s">
        <v>70</v>
      </c>
      <c r="E162" s="74" t="s">
        <v>525</v>
      </c>
      <c r="F162" s="24" t="s">
        <v>5</v>
      </c>
      <c r="G162" s="100" t="s">
        <v>634</v>
      </c>
      <c r="H162" s="10">
        <v>1.5900000000000001E-3</v>
      </c>
      <c r="I162" s="9">
        <v>11.5</v>
      </c>
      <c r="J162" s="18" t="s">
        <v>55</v>
      </c>
      <c r="K162" s="18" t="s">
        <v>633</v>
      </c>
      <c r="L162" s="18" t="s">
        <v>243</v>
      </c>
      <c r="M162" s="10">
        <v>1.2999999999999999E-4</v>
      </c>
      <c r="N162" s="7" t="s">
        <v>413</v>
      </c>
      <c r="O162" s="11" t="s">
        <v>415</v>
      </c>
    </row>
    <row r="163" spans="1:15" ht="17">
      <c r="A163" s="7" t="s">
        <v>527</v>
      </c>
      <c r="B163" s="14" t="s">
        <v>414</v>
      </c>
      <c r="C163" s="2" t="s">
        <v>11</v>
      </c>
      <c r="D163" s="3" t="s">
        <v>68</v>
      </c>
      <c r="E163" s="74" t="s">
        <v>525</v>
      </c>
      <c r="F163" s="24" t="s">
        <v>5</v>
      </c>
      <c r="G163" s="100" t="s">
        <v>634</v>
      </c>
      <c r="H163" s="10">
        <v>1.5499999999999999E-3</v>
      </c>
      <c r="I163" s="9">
        <v>11.5</v>
      </c>
      <c r="J163" s="18" t="s">
        <v>55</v>
      </c>
      <c r="K163" s="18" t="s">
        <v>633</v>
      </c>
      <c r="L163" s="18" t="s">
        <v>243</v>
      </c>
      <c r="M163" s="10">
        <v>1.1E-4</v>
      </c>
      <c r="N163" s="7" t="s">
        <v>413</v>
      </c>
      <c r="O163" s="11" t="s">
        <v>415</v>
      </c>
    </row>
    <row r="164" spans="1:15" ht="17">
      <c r="A164" s="7" t="s">
        <v>527</v>
      </c>
      <c r="B164" s="14" t="s">
        <v>414</v>
      </c>
      <c r="C164" s="2" t="s">
        <v>11</v>
      </c>
      <c r="D164" s="3" t="s">
        <v>71</v>
      </c>
      <c r="E164" s="74" t="s">
        <v>525</v>
      </c>
      <c r="F164" s="24" t="s">
        <v>5</v>
      </c>
      <c r="G164" s="100" t="s">
        <v>634</v>
      </c>
      <c r="H164" s="10">
        <v>1.5299999999999999E-3</v>
      </c>
      <c r="I164" s="9">
        <v>11.5</v>
      </c>
      <c r="J164" s="18" t="s">
        <v>55</v>
      </c>
      <c r="K164" s="18" t="s">
        <v>633</v>
      </c>
      <c r="L164" s="18" t="s">
        <v>243</v>
      </c>
      <c r="M164" s="10">
        <v>1E-4</v>
      </c>
      <c r="N164" s="7" t="s">
        <v>413</v>
      </c>
      <c r="O164" s="11" t="s">
        <v>415</v>
      </c>
    </row>
    <row r="165" spans="1:15" ht="17">
      <c r="A165" s="7" t="s">
        <v>527</v>
      </c>
      <c r="B165" s="14" t="s">
        <v>414</v>
      </c>
      <c r="C165" s="2" t="s">
        <v>11</v>
      </c>
      <c r="D165" s="3" t="s">
        <v>69</v>
      </c>
      <c r="E165" s="74" t="s">
        <v>525</v>
      </c>
      <c r="F165" s="24" t="s">
        <v>5</v>
      </c>
      <c r="G165" s="100" t="s">
        <v>634</v>
      </c>
      <c r="H165" s="10">
        <v>1.5299999999999999E-3</v>
      </c>
      <c r="I165" s="9">
        <v>11.5</v>
      </c>
      <c r="J165" s="18" t="s">
        <v>55</v>
      </c>
      <c r="K165" s="18" t="s">
        <v>633</v>
      </c>
      <c r="L165" s="18" t="s">
        <v>243</v>
      </c>
      <c r="M165" s="10">
        <v>1E-4</v>
      </c>
      <c r="N165" s="7" t="s">
        <v>413</v>
      </c>
      <c r="O165" s="11" t="s">
        <v>415</v>
      </c>
    </row>
    <row r="166" spans="1:15" ht="17">
      <c r="A166" s="7" t="s">
        <v>527</v>
      </c>
      <c r="B166" s="14" t="s">
        <v>7</v>
      </c>
      <c r="C166" s="2" t="s">
        <v>11</v>
      </c>
      <c r="D166" s="3" t="s">
        <v>69</v>
      </c>
      <c r="E166" s="74" t="s">
        <v>525</v>
      </c>
      <c r="F166" s="24" t="s">
        <v>5</v>
      </c>
      <c r="G166" s="100" t="s">
        <v>634</v>
      </c>
      <c r="H166" s="10">
        <v>6.1000000000000004E-3</v>
      </c>
      <c r="I166" s="9">
        <v>10</v>
      </c>
      <c r="J166" s="18" t="s">
        <v>44</v>
      </c>
      <c r="K166" s="16" t="s">
        <v>4</v>
      </c>
      <c r="L166" s="18" t="s">
        <v>160</v>
      </c>
      <c r="M166" s="15" t="s">
        <v>4</v>
      </c>
      <c r="N166" s="7" t="s">
        <v>417</v>
      </c>
      <c r="O166" s="11" t="s">
        <v>418</v>
      </c>
    </row>
    <row r="167" spans="1:15" ht="17">
      <c r="A167" s="7" t="s">
        <v>527</v>
      </c>
      <c r="B167" s="14" t="s">
        <v>530</v>
      </c>
      <c r="C167" s="2" t="s">
        <v>11</v>
      </c>
      <c r="D167" s="3" t="s">
        <v>68</v>
      </c>
      <c r="E167" s="74" t="s">
        <v>525</v>
      </c>
      <c r="F167" s="24" t="s">
        <v>5</v>
      </c>
      <c r="G167" s="100" t="s">
        <v>634</v>
      </c>
      <c r="H167" s="10">
        <v>1.7600000000000001E-3</v>
      </c>
      <c r="I167" s="9">
        <v>84</v>
      </c>
      <c r="J167" s="49" t="s">
        <v>4</v>
      </c>
      <c r="K167" s="18" t="s">
        <v>633</v>
      </c>
      <c r="L167" s="33" t="s">
        <v>243</v>
      </c>
      <c r="M167" s="10">
        <v>5.7000000000000003E-5</v>
      </c>
      <c r="N167" s="7" t="s">
        <v>481</v>
      </c>
      <c r="O167" s="11" t="s">
        <v>391</v>
      </c>
    </row>
    <row r="168" spans="1:15" ht="17">
      <c r="A168" s="7" t="s">
        <v>528</v>
      </c>
      <c r="B168" s="14" t="s">
        <v>12</v>
      </c>
      <c r="C168" s="2" t="s">
        <v>321</v>
      </c>
      <c r="D168" s="3" t="s">
        <v>70</v>
      </c>
      <c r="E168" s="74" t="s">
        <v>525</v>
      </c>
      <c r="F168" s="24" t="s">
        <v>3</v>
      </c>
      <c r="G168" s="100" t="s">
        <v>632</v>
      </c>
      <c r="H168" s="10">
        <f>12.7*0.00010786</f>
        <v>1.3698219999999999E-3</v>
      </c>
      <c r="I168" s="9">
        <v>19.399999999999999</v>
      </c>
      <c r="J168" s="18" t="s">
        <v>44</v>
      </c>
      <c r="K168" s="16" t="s">
        <v>4</v>
      </c>
      <c r="L168" s="18" t="s">
        <v>478</v>
      </c>
      <c r="M168" s="10">
        <f>0.8*0.00010786</f>
        <v>8.6288000000000011E-5</v>
      </c>
      <c r="N168" s="7" t="s">
        <v>480</v>
      </c>
      <c r="O168" s="11" t="s">
        <v>479</v>
      </c>
    </row>
    <row r="169" spans="1:15" ht="17">
      <c r="A169" s="7" t="s">
        <v>528</v>
      </c>
      <c r="B169" s="14" t="s">
        <v>12</v>
      </c>
      <c r="C169" s="2" t="s">
        <v>445</v>
      </c>
      <c r="D169" s="3" t="s">
        <v>70</v>
      </c>
      <c r="E169" s="74" t="s">
        <v>525</v>
      </c>
      <c r="F169" s="24" t="s">
        <v>3</v>
      </c>
      <c r="G169" s="100" t="s">
        <v>632</v>
      </c>
      <c r="H169" s="10">
        <f>14.4*0.00010786</f>
        <v>1.553184E-3</v>
      </c>
      <c r="I169" s="9">
        <v>19.399999999999999</v>
      </c>
      <c r="J169" s="18" t="s">
        <v>44</v>
      </c>
      <c r="K169" s="16" t="s">
        <v>4</v>
      </c>
      <c r="L169" s="18" t="s">
        <v>478</v>
      </c>
      <c r="M169" s="10">
        <f>0.9*0.00010786</f>
        <v>9.7073999999999999E-5</v>
      </c>
      <c r="N169" s="7" t="s">
        <v>480</v>
      </c>
      <c r="O169" s="11" t="s">
        <v>479</v>
      </c>
    </row>
    <row r="170" spans="1:15" ht="17">
      <c r="A170" s="7" t="s">
        <v>528</v>
      </c>
      <c r="B170" s="14" t="s">
        <v>12</v>
      </c>
      <c r="C170" s="2" t="s">
        <v>446</v>
      </c>
      <c r="D170" s="3" t="s">
        <v>70</v>
      </c>
      <c r="E170" s="74" t="s">
        <v>525</v>
      </c>
      <c r="F170" s="24" t="s">
        <v>3</v>
      </c>
      <c r="G170" s="100" t="s">
        <v>632</v>
      </c>
      <c r="H170" s="10">
        <f>9.8*0.00010786</f>
        <v>1.057028E-3</v>
      </c>
      <c r="I170" s="9">
        <v>19.399999999999999</v>
      </c>
      <c r="J170" s="18" t="s">
        <v>44</v>
      </c>
      <c r="K170" s="16" t="s">
        <v>4</v>
      </c>
      <c r="L170" s="18" t="s">
        <v>478</v>
      </c>
      <c r="M170" s="10">
        <f>0.6*0.00010786</f>
        <v>6.4715999999999995E-5</v>
      </c>
      <c r="N170" s="7" t="s">
        <v>480</v>
      </c>
      <c r="O170" s="11" t="s">
        <v>479</v>
      </c>
    </row>
    <row r="171" spans="1:15" ht="17">
      <c r="A171" s="7" t="s">
        <v>528</v>
      </c>
      <c r="B171" s="14" t="s">
        <v>12</v>
      </c>
      <c r="C171" s="2" t="s">
        <v>321</v>
      </c>
      <c r="D171" s="3" t="s">
        <v>70</v>
      </c>
      <c r="E171" s="74" t="s">
        <v>525</v>
      </c>
      <c r="F171" s="24" t="s">
        <v>3</v>
      </c>
      <c r="G171" s="100" t="s">
        <v>632</v>
      </c>
      <c r="H171" s="10">
        <v>4.1500000000000002E-2</v>
      </c>
      <c r="I171" s="9">
        <v>19.399999999999999</v>
      </c>
      <c r="J171" s="18" t="s">
        <v>44</v>
      </c>
      <c r="K171" s="16" t="s">
        <v>4</v>
      </c>
      <c r="L171" s="18" t="s">
        <v>128</v>
      </c>
      <c r="M171" s="10">
        <v>5.2500000000000003E-3</v>
      </c>
      <c r="N171" s="7" t="s">
        <v>317</v>
      </c>
      <c r="O171" s="11" t="s">
        <v>318</v>
      </c>
    </row>
  </sheetData>
  <autoFilter ref="A1:O171" xr:uid="{4EB68D96-C880-684C-8911-8A1AA5E0CBA2}">
    <sortState xmlns:xlrd2="http://schemas.microsoft.com/office/spreadsheetml/2017/richdata2" ref="A2:O171">
      <sortCondition ref="N1:N171"/>
    </sortState>
  </autoFilter>
  <phoneticPr fontId="6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FDFE-2D86-444C-BAC8-A5DD8CDB7650}">
  <sheetPr filterMode="1"/>
  <dimension ref="A1:M22"/>
  <sheetViews>
    <sheetView tabSelected="1" workbookViewId="0">
      <pane ySplit="1" topLeftCell="A2" activePane="bottomLeft" state="frozen"/>
      <selection pane="bottomLeft" activeCell="B17" sqref="B17"/>
    </sheetView>
  </sheetViews>
  <sheetFormatPr baseColWidth="10" defaultColWidth="10.6640625" defaultRowHeight="16"/>
  <cols>
    <col min="1" max="1" width="13.33203125" bestFit="1" customWidth="1"/>
    <col min="2" max="2" width="33.1640625" bestFit="1" customWidth="1"/>
    <col min="3" max="3" width="29" bestFit="1" customWidth="1"/>
    <col min="4" max="4" width="13.33203125" bestFit="1" customWidth="1"/>
    <col min="5" max="5" width="13.1640625" customWidth="1"/>
    <col min="6" max="6" width="12.1640625" bestFit="1" customWidth="1"/>
    <col min="7" max="7" width="9.83203125" customWidth="1"/>
    <col min="8" max="8" width="11.33203125" customWidth="1"/>
    <col min="9" max="9" width="13.33203125" customWidth="1"/>
    <col min="10" max="10" width="26.33203125" bestFit="1" customWidth="1"/>
    <col min="11" max="11" width="17.1640625" customWidth="1"/>
    <col min="12" max="12" width="31.5" bestFit="1" customWidth="1"/>
    <col min="13" max="13" width="27.5" bestFit="1" customWidth="1"/>
  </cols>
  <sheetData>
    <row r="1" spans="1:13" s="3" customFormat="1" ht="68">
      <c r="A1" s="1" t="s">
        <v>521</v>
      </c>
      <c r="B1" s="1" t="s">
        <v>0</v>
      </c>
      <c r="C1" s="1" t="s">
        <v>1</v>
      </c>
      <c r="D1" s="1" t="s">
        <v>73</v>
      </c>
      <c r="E1" s="87" t="s">
        <v>556</v>
      </c>
      <c r="F1" s="25" t="s">
        <v>557</v>
      </c>
      <c r="G1" s="1" t="s">
        <v>558</v>
      </c>
      <c r="H1" s="1" t="s">
        <v>2</v>
      </c>
      <c r="I1" s="1" t="s">
        <v>40</v>
      </c>
      <c r="J1" s="1" t="s">
        <v>118</v>
      </c>
      <c r="K1" s="1" t="s">
        <v>559</v>
      </c>
      <c r="L1" s="4" t="s">
        <v>48</v>
      </c>
      <c r="M1" s="4" t="s">
        <v>17</v>
      </c>
    </row>
    <row r="2" spans="1:13" ht="17">
      <c r="A2" s="7" t="s">
        <v>532</v>
      </c>
      <c r="B2" s="14" t="s">
        <v>544</v>
      </c>
      <c r="C2" s="2" t="s">
        <v>11</v>
      </c>
      <c r="D2" s="3" t="s">
        <v>545</v>
      </c>
      <c r="E2" s="74" t="s">
        <v>525</v>
      </c>
      <c r="F2" s="24" t="s">
        <v>5</v>
      </c>
      <c r="G2" s="37">
        <v>2.3400000000000001E-3</v>
      </c>
      <c r="H2">
        <v>20</v>
      </c>
      <c r="I2" s="49" t="s">
        <v>4</v>
      </c>
      <c r="J2" t="s">
        <v>546</v>
      </c>
      <c r="K2" s="37">
        <v>7.2999999999999996E-4</v>
      </c>
      <c r="L2" s="7" t="s">
        <v>548</v>
      </c>
      <c r="M2" s="11" t="s">
        <v>547</v>
      </c>
    </row>
    <row r="3" spans="1:13" ht="17">
      <c r="A3" s="7" t="s">
        <v>532</v>
      </c>
      <c r="B3" s="14" t="s">
        <v>544</v>
      </c>
      <c r="C3" s="2" t="s">
        <v>658</v>
      </c>
      <c r="D3" s="3" t="s">
        <v>545</v>
      </c>
      <c r="E3" s="74" t="s">
        <v>525</v>
      </c>
      <c r="F3" s="24" t="s">
        <v>3</v>
      </c>
      <c r="G3" s="37">
        <v>2.5899999999999999E-3</v>
      </c>
      <c r="H3">
        <v>20</v>
      </c>
      <c r="I3" s="49" t="s">
        <v>4</v>
      </c>
      <c r="J3" t="s">
        <v>546</v>
      </c>
      <c r="K3" s="37">
        <v>7.6000000000000004E-4</v>
      </c>
      <c r="L3" s="7" t="s">
        <v>548</v>
      </c>
      <c r="M3" s="11" t="s">
        <v>547</v>
      </c>
    </row>
    <row r="4" spans="1:13" s="7" customFormat="1" ht="17">
      <c r="A4" s="7" t="s">
        <v>532</v>
      </c>
      <c r="B4" s="14" t="s">
        <v>533</v>
      </c>
      <c r="C4" s="2" t="s">
        <v>11</v>
      </c>
      <c r="D4" s="3" t="s">
        <v>63</v>
      </c>
      <c r="E4" s="74" t="s">
        <v>525</v>
      </c>
      <c r="F4" s="24" t="s">
        <v>5</v>
      </c>
      <c r="G4" s="37">
        <v>7.9599999999999998E-7</v>
      </c>
      <c r="H4" s="9">
        <v>35</v>
      </c>
      <c r="I4" s="18" t="s">
        <v>55</v>
      </c>
      <c r="J4" s="18" t="s">
        <v>535</v>
      </c>
      <c r="K4" s="51" t="s">
        <v>4</v>
      </c>
      <c r="L4" s="7" t="s">
        <v>537</v>
      </c>
      <c r="M4" s="11" t="s">
        <v>536</v>
      </c>
    </row>
    <row r="5" spans="1:13" s="7" customFormat="1" ht="17">
      <c r="A5" s="7" t="s">
        <v>532</v>
      </c>
      <c r="B5" s="14" t="s">
        <v>533</v>
      </c>
      <c r="C5" s="2" t="s">
        <v>11</v>
      </c>
      <c r="D5" s="3" t="s">
        <v>63</v>
      </c>
      <c r="E5" s="74" t="s">
        <v>525</v>
      </c>
      <c r="F5" s="24" t="s">
        <v>5</v>
      </c>
      <c r="G5" s="37">
        <v>1.0000000000000001E-9</v>
      </c>
      <c r="H5" s="86" t="s">
        <v>534</v>
      </c>
      <c r="I5" s="49" t="s">
        <v>4</v>
      </c>
      <c r="J5" s="18" t="s">
        <v>535</v>
      </c>
      <c r="K5" s="51" t="s">
        <v>4</v>
      </c>
      <c r="L5" s="7" t="s">
        <v>537</v>
      </c>
      <c r="M5" s="11" t="s">
        <v>536</v>
      </c>
    </row>
    <row r="6" spans="1:13" ht="17">
      <c r="A6" s="7" t="s">
        <v>532</v>
      </c>
      <c r="B6" s="14" t="s">
        <v>142</v>
      </c>
      <c r="C6" s="2" t="s">
        <v>146</v>
      </c>
      <c r="D6" s="3" t="s">
        <v>64</v>
      </c>
      <c r="E6" s="74" t="s">
        <v>525</v>
      </c>
      <c r="F6" s="24" t="s">
        <v>3</v>
      </c>
      <c r="G6" s="10">
        <v>3.2000000000000002E-3</v>
      </c>
      <c r="H6" s="9">
        <v>20.399999999999999</v>
      </c>
      <c r="I6" s="18" t="s">
        <v>55</v>
      </c>
      <c r="J6" s="18" t="s">
        <v>128</v>
      </c>
      <c r="K6" s="10">
        <v>2.8999999999999998E-3</v>
      </c>
      <c r="L6" s="7" t="s">
        <v>199</v>
      </c>
      <c r="M6" s="11" t="s">
        <v>200</v>
      </c>
    </row>
    <row r="7" spans="1:13" ht="17">
      <c r="A7" s="7" t="s">
        <v>532</v>
      </c>
      <c r="B7" s="14" t="s">
        <v>142</v>
      </c>
      <c r="C7" s="2" t="s">
        <v>146</v>
      </c>
      <c r="D7" s="3" t="s">
        <v>70</v>
      </c>
      <c r="E7" s="74" t="s">
        <v>525</v>
      </c>
      <c r="F7" s="24" t="s">
        <v>3</v>
      </c>
      <c r="G7" s="10">
        <v>3.8999999999999998E-3</v>
      </c>
      <c r="H7" s="9">
        <v>20.399999999999999</v>
      </c>
      <c r="I7" s="18" t="s">
        <v>55</v>
      </c>
      <c r="J7" s="18" t="s">
        <v>128</v>
      </c>
      <c r="K7" s="10">
        <v>2.8999999999999998E-3</v>
      </c>
      <c r="L7" s="7" t="s">
        <v>199</v>
      </c>
      <c r="M7" s="11" t="s">
        <v>200</v>
      </c>
    </row>
    <row r="8" spans="1:13" ht="17">
      <c r="A8" s="7" t="s">
        <v>539</v>
      </c>
      <c r="B8" s="14" t="s">
        <v>93</v>
      </c>
      <c r="C8" s="2" t="s">
        <v>11</v>
      </c>
      <c r="D8" s="3" t="s">
        <v>63</v>
      </c>
      <c r="E8" s="74" t="s">
        <v>525</v>
      </c>
      <c r="F8" s="24" t="s">
        <v>5</v>
      </c>
      <c r="G8" s="10">
        <v>1.55E-2</v>
      </c>
      <c r="H8" s="9">
        <v>8.1999999999999993</v>
      </c>
      <c r="I8" s="16" t="s">
        <v>4</v>
      </c>
      <c r="J8" s="28" t="s">
        <v>439</v>
      </c>
      <c r="K8" s="20">
        <v>1.12E-2</v>
      </c>
      <c r="L8" s="7" t="s">
        <v>95</v>
      </c>
      <c r="M8" s="11" t="s">
        <v>96</v>
      </c>
    </row>
    <row r="9" spans="1:13">
      <c r="A9" s="7" t="s">
        <v>532</v>
      </c>
      <c r="B9" s="31" t="s">
        <v>142</v>
      </c>
      <c r="C9" t="s">
        <v>257</v>
      </c>
      <c r="D9" s="36" t="s">
        <v>64</v>
      </c>
      <c r="E9" s="84" t="s">
        <v>525</v>
      </c>
      <c r="F9" t="s">
        <v>3</v>
      </c>
      <c r="G9" s="37">
        <v>0.28599999999999998</v>
      </c>
      <c r="H9" s="85" t="s">
        <v>15</v>
      </c>
      <c r="I9" t="s">
        <v>41</v>
      </c>
      <c r="J9" t="s">
        <v>145</v>
      </c>
      <c r="K9" s="37">
        <v>1.8E-3</v>
      </c>
      <c r="L9" t="s">
        <v>256</v>
      </c>
      <c r="M9" t="s">
        <v>258</v>
      </c>
    </row>
    <row r="10" spans="1:13" s="7" customFormat="1">
      <c r="A10" s="7" t="s">
        <v>532</v>
      </c>
      <c r="B10" s="31" t="s">
        <v>142</v>
      </c>
      <c r="C10" t="s">
        <v>257</v>
      </c>
      <c r="D10" s="36" t="s">
        <v>70</v>
      </c>
      <c r="E10" s="84" t="s">
        <v>525</v>
      </c>
      <c r="F10" t="s">
        <v>3</v>
      </c>
      <c r="G10" s="37">
        <v>0.20499999999999999</v>
      </c>
      <c r="H10" s="85" t="s">
        <v>15</v>
      </c>
      <c r="I10" t="s">
        <v>41</v>
      </c>
      <c r="J10" t="s">
        <v>145</v>
      </c>
      <c r="K10" s="37">
        <v>1.5E-3</v>
      </c>
      <c r="L10" t="s">
        <v>256</v>
      </c>
      <c r="M10" t="s">
        <v>258</v>
      </c>
    </row>
    <row r="11" spans="1:13" ht="17">
      <c r="A11" s="7" t="s">
        <v>532</v>
      </c>
      <c r="B11" s="14" t="s">
        <v>142</v>
      </c>
      <c r="C11" s="2" t="s">
        <v>146</v>
      </c>
      <c r="D11" s="3" t="s">
        <v>64</v>
      </c>
      <c r="E11" s="74" t="s">
        <v>525</v>
      </c>
      <c r="F11" s="24" t="s">
        <v>3</v>
      </c>
      <c r="G11" s="10">
        <v>8.5000000000000006E-2</v>
      </c>
      <c r="H11" s="9">
        <v>14.6</v>
      </c>
      <c r="I11" s="18" t="s">
        <v>143</v>
      </c>
      <c r="J11" s="18" t="s">
        <v>145</v>
      </c>
      <c r="K11" s="10">
        <v>2E-3</v>
      </c>
      <c r="L11" s="7" t="s">
        <v>147</v>
      </c>
      <c r="M11" s="11" t="s">
        <v>148</v>
      </c>
    </row>
    <row r="12" spans="1:13" ht="17">
      <c r="A12" s="7" t="s">
        <v>532</v>
      </c>
      <c r="B12" s="14" t="s">
        <v>142</v>
      </c>
      <c r="C12" s="2" t="s">
        <v>146</v>
      </c>
      <c r="D12" s="3" t="s">
        <v>144</v>
      </c>
      <c r="E12" s="74" t="s">
        <v>525</v>
      </c>
      <c r="F12" s="24" t="s">
        <v>3</v>
      </c>
      <c r="G12" s="10">
        <v>8.9499999999999996E-2</v>
      </c>
      <c r="H12" s="9">
        <v>14.6</v>
      </c>
      <c r="I12" s="18" t="s">
        <v>143</v>
      </c>
      <c r="J12" s="18" t="s">
        <v>145</v>
      </c>
      <c r="K12" s="10">
        <v>2.7000000000000001E-3</v>
      </c>
      <c r="L12" s="7" t="s">
        <v>147</v>
      </c>
      <c r="M12" s="11" t="s">
        <v>148</v>
      </c>
    </row>
    <row r="13" spans="1:13" ht="17">
      <c r="A13" s="7" t="s">
        <v>532</v>
      </c>
      <c r="B13" s="14" t="s">
        <v>555</v>
      </c>
      <c r="C13" s="2" t="s">
        <v>11</v>
      </c>
      <c r="D13" s="3" t="s">
        <v>63</v>
      </c>
      <c r="E13" s="74" t="s">
        <v>525</v>
      </c>
      <c r="F13" s="24" t="s">
        <v>5</v>
      </c>
      <c r="G13" s="37">
        <v>0.03</v>
      </c>
      <c r="H13">
        <v>40</v>
      </c>
      <c r="I13" t="s">
        <v>41</v>
      </c>
      <c r="J13" t="s">
        <v>131</v>
      </c>
      <c r="K13" s="51" t="s">
        <v>4</v>
      </c>
      <c r="L13" s="7" t="s">
        <v>554</v>
      </c>
      <c r="M13" s="11" t="s">
        <v>553</v>
      </c>
    </row>
    <row r="14" spans="1:13" ht="17">
      <c r="A14" s="7" t="s">
        <v>532</v>
      </c>
      <c r="B14" s="14" t="s">
        <v>555</v>
      </c>
      <c r="C14" s="2" t="s">
        <v>11</v>
      </c>
      <c r="D14" s="3" t="s">
        <v>63</v>
      </c>
      <c r="E14" s="74" t="s">
        <v>525</v>
      </c>
      <c r="F14" s="24" t="s">
        <v>5</v>
      </c>
      <c r="G14" s="37">
        <v>1.6E-2</v>
      </c>
      <c r="H14">
        <v>40</v>
      </c>
      <c r="I14" s="49" t="s">
        <v>4</v>
      </c>
      <c r="J14" t="s">
        <v>131</v>
      </c>
      <c r="K14" s="51" t="s">
        <v>4</v>
      </c>
      <c r="L14" s="7" t="s">
        <v>554</v>
      </c>
      <c r="M14" s="11" t="s">
        <v>553</v>
      </c>
    </row>
    <row r="15" spans="1:13" ht="17">
      <c r="A15" s="7" t="s">
        <v>532</v>
      </c>
      <c r="B15" s="14" t="s">
        <v>555</v>
      </c>
      <c r="C15" s="2" t="s">
        <v>11</v>
      </c>
      <c r="D15" s="3" t="s">
        <v>63</v>
      </c>
      <c r="E15" s="74" t="s">
        <v>525</v>
      </c>
      <c r="F15" s="24" t="s">
        <v>5</v>
      </c>
      <c r="G15" s="37">
        <v>3.7999999999999999E-2</v>
      </c>
      <c r="H15">
        <v>40</v>
      </c>
      <c r="I15" t="s">
        <v>322</v>
      </c>
      <c r="J15" t="s">
        <v>131</v>
      </c>
      <c r="K15" s="51" t="s">
        <v>4</v>
      </c>
      <c r="L15" s="7" t="s">
        <v>554</v>
      </c>
      <c r="M15" s="11" t="s">
        <v>553</v>
      </c>
    </row>
    <row r="16" spans="1:13" ht="17">
      <c r="A16" s="7" t="s">
        <v>532</v>
      </c>
      <c r="B16" s="14" t="s">
        <v>555</v>
      </c>
      <c r="C16" s="2" t="s">
        <v>11</v>
      </c>
      <c r="D16" s="3" t="s">
        <v>63</v>
      </c>
      <c r="E16" s="74" t="s">
        <v>525</v>
      </c>
      <c r="F16" s="24" t="s">
        <v>5</v>
      </c>
      <c r="G16" s="37">
        <v>3.5999999999999997E-2</v>
      </c>
      <c r="H16">
        <v>40</v>
      </c>
      <c r="I16" t="s">
        <v>55</v>
      </c>
      <c r="J16" t="s">
        <v>131</v>
      </c>
      <c r="K16" s="51" t="s">
        <v>4</v>
      </c>
      <c r="L16" s="7" t="s">
        <v>554</v>
      </c>
      <c r="M16" s="11" t="s">
        <v>553</v>
      </c>
    </row>
    <row r="17" spans="1:13" ht="17" hidden="1">
      <c r="A17" s="7" t="s">
        <v>538</v>
      </c>
      <c r="B17" s="14" t="s">
        <v>540</v>
      </c>
      <c r="C17" s="2" t="s">
        <v>11</v>
      </c>
      <c r="D17" s="3" t="s">
        <v>543</v>
      </c>
      <c r="E17" s="74" t="s">
        <v>525</v>
      </c>
      <c r="F17" s="24" t="s">
        <v>5</v>
      </c>
      <c r="G17" s="37">
        <v>3.0009999999999998E-2</v>
      </c>
      <c r="H17">
        <v>73.819999999999993</v>
      </c>
      <c r="I17" t="s">
        <v>41</v>
      </c>
      <c r="J17" t="s">
        <v>266</v>
      </c>
      <c r="K17" s="37">
        <v>2.1800000000000001E-3</v>
      </c>
      <c r="L17" s="7" t="s">
        <v>541</v>
      </c>
      <c r="M17" s="11" t="s">
        <v>542</v>
      </c>
    </row>
    <row r="18" spans="1:13" ht="17">
      <c r="A18" s="7" t="s">
        <v>532</v>
      </c>
      <c r="B18" s="14" t="s">
        <v>552</v>
      </c>
      <c r="C18" s="2" t="s">
        <v>79</v>
      </c>
      <c r="D18" s="3" t="s">
        <v>144</v>
      </c>
      <c r="E18" s="74" t="s">
        <v>525</v>
      </c>
      <c r="F18" s="24" t="s">
        <v>3</v>
      </c>
      <c r="G18" s="37">
        <v>1.4630000000000001E-3</v>
      </c>
      <c r="H18">
        <v>9</v>
      </c>
      <c r="I18" s="28" t="s">
        <v>551</v>
      </c>
      <c r="J18" t="s">
        <v>546</v>
      </c>
      <c r="K18" s="51" t="s">
        <v>4</v>
      </c>
      <c r="L18" s="7" t="s">
        <v>550</v>
      </c>
      <c r="M18" s="11" t="s">
        <v>549</v>
      </c>
    </row>
    <row r="22" spans="1:13">
      <c r="G22" s="37"/>
    </row>
  </sheetData>
  <autoFilter ref="A1:M18" xr:uid="{DE4C8233-58D0-F844-9B21-998CD1C5BE43}">
    <filterColumn colId="0">
      <filters>
        <filter val="FW Protozoa"/>
        <filter val="FWM Protozoa"/>
      </filters>
    </filterColumn>
    <sortState xmlns:xlrd2="http://schemas.microsoft.com/office/spreadsheetml/2017/richdata2" ref="A2:M18">
      <sortCondition ref="L1:L1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9756A-CD78-804B-B74A-9DB1291C2F3E}">
  <dimension ref="A1:B38"/>
  <sheetViews>
    <sheetView workbookViewId="0">
      <selection activeCell="C4" sqref="C4"/>
    </sheetView>
  </sheetViews>
  <sheetFormatPr baseColWidth="10" defaultRowHeight="16"/>
  <cols>
    <col min="1" max="1" width="15.1640625" style="89" customWidth="1"/>
    <col min="2" max="2" width="41.33203125" style="89" bestFit="1" customWidth="1"/>
    <col min="3" max="16384" width="10.83203125" style="89"/>
  </cols>
  <sheetData>
    <row r="1" spans="1:2">
      <c r="A1" s="88" t="s">
        <v>563</v>
      </c>
      <c r="B1" s="88" t="s">
        <v>564</v>
      </c>
    </row>
    <row r="2" spans="1:2">
      <c r="A2" s="88" t="s">
        <v>565</v>
      </c>
      <c r="B2" s="88" t="s">
        <v>566</v>
      </c>
    </row>
    <row r="3" spans="1:2">
      <c r="A3" s="88" t="s">
        <v>567</v>
      </c>
      <c r="B3" s="88" t="s">
        <v>568</v>
      </c>
    </row>
    <row r="4" spans="1:2">
      <c r="A4" s="88" t="s">
        <v>569</v>
      </c>
      <c r="B4" s="88" t="s">
        <v>570</v>
      </c>
    </row>
    <row r="5" spans="1:2">
      <c r="A5" s="88" t="s">
        <v>571</v>
      </c>
      <c r="B5" s="88" t="s">
        <v>572</v>
      </c>
    </row>
    <row r="6" spans="1:2">
      <c r="A6" s="88" t="s">
        <v>192</v>
      </c>
      <c r="B6" s="90" t="s">
        <v>621</v>
      </c>
    </row>
    <row r="7" spans="1:2">
      <c r="A7" s="88" t="s">
        <v>165</v>
      </c>
      <c r="B7" s="88" t="s">
        <v>573</v>
      </c>
    </row>
    <row r="8" spans="1:2">
      <c r="A8" s="88" t="s">
        <v>365</v>
      </c>
      <c r="B8" s="88" t="s">
        <v>574</v>
      </c>
    </row>
    <row r="9" spans="1:2">
      <c r="A9" s="88" t="s">
        <v>332</v>
      </c>
      <c r="B9" s="88" t="s">
        <v>575</v>
      </c>
    </row>
    <row r="10" spans="1:2">
      <c r="A10" s="88" t="s">
        <v>366</v>
      </c>
      <c r="B10" s="88" t="s">
        <v>576</v>
      </c>
    </row>
    <row r="11" spans="1:2">
      <c r="A11" s="88" t="s">
        <v>577</v>
      </c>
      <c r="B11" s="88" t="s">
        <v>578</v>
      </c>
    </row>
    <row r="12" spans="1:2">
      <c r="A12" s="88" t="s">
        <v>579</v>
      </c>
      <c r="B12" s="88" t="s">
        <v>580</v>
      </c>
    </row>
    <row r="13" spans="1:2">
      <c r="A13" s="88" t="s">
        <v>581</v>
      </c>
      <c r="B13" s="88" t="s">
        <v>582</v>
      </c>
    </row>
    <row r="14" spans="1:2">
      <c r="A14" s="88" t="s">
        <v>583</v>
      </c>
      <c r="B14" s="88" t="s">
        <v>584</v>
      </c>
    </row>
    <row r="15" spans="1:2">
      <c r="A15" s="88" t="s">
        <v>585</v>
      </c>
      <c r="B15" s="88" t="s">
        <v>586</v>
      </c>
    </row>
    <row r="16" spans="1:2">
      <c r="A16" s="88" t="s">
        <v>367</v>
      </c>
      <c r="B16" s="88" t="s">
        <v>154</v>
      </c>
    </row>
    <row r="17" spans="1:2">
      <c r="A17" s="88" t="s">
        <v>336</v>
      </c>
      <c r="B17" s="88" t="s">
        <v>587</v>
      </c>
    </row>
    <row r="18" spans="1:2">
      <c r="A18" s="88" t="s">
        <v>368</v>
      </c>
      <c r="B18" s="88" t="s">
        <v>172</v>
      </c>
    </row>
    <row r="19" spans="1:2">
      <c r="A19" s="88" t="s">
        <v>588</v>
      </c>
      <c r="B19" s="88" t="s">
        <v>589</v>
      </c>
    </row>
    <row r="20" spans="1:2">
      <c r="A20" s="88" t="s">
        <v>590</v>
      </c>
      <c r="B20" s="88" t="s">
        <v>591</v>
      </c>
    </row>
    <row r="21" spans="1:2" ht="17">
      <c r="A21" s="88" t="s">
        <v>592</v>
      </c>
      <c r="B21" s="91" t="s">
        <v>593</v>
      </c>
    </row>
    <row r="22" spans="1:2">
      <c r="A22" s="88" t="s">
        <v>594</v>
      </c>
      <c r="B22" s="88" t="s">
        <v>595</v>
      </c>
    </row>
    <row r="23" spans="1:2">
      <c r="A23" s="88" t="s">
        <v>596</v>
      </c>
      <c r="B23" s="88" t="s">
        <v>597</v>
      </c>
    </row>
    <row r="24" spans="1:2">
      <c r="A24" s="88" t="s">
        <v>598</v>
      </c>
      <c r="B24" s="88" t="s">
        <v>599</v>
      </c>
    </row>
    <row r="25" spans="1:2">
      <c r="A25" s="88" t="s">
        <v>600</v>
      </c>
      <c r="B25" s="88" t="s">
        <v>601</v>
      </c>
    </row>
    <row r="26" spans="1:2">
      <c r="A26" s="88" t="s">
        <v>322</v>
      </c>
      <c r="B26" s="88" t="s">
        <v>602</v>
      </c>
    </row>
    <row r="27" spans="1:2">
      <c r="A27" s="88" t="s">
        <v>261</v>
      </c>
      <c r="B27" s="88" t="s">
        <v>603</v>
      </c>
    </row>
    <row r="28" spans="1:2" ht="17">
      <c r="A28" s="88" t="s">
        <v>297</v>
      </c>
      <c r="B28" s="91" t="s">
        <v>604</v>
      </c>
    </row>
    <row r="29" spans="1:2">
      <c r="A29" s="88" t="s">
        <v>55</v>
      </c>
      <c r="B29" s="88" t="s">
        <v>605</v>
      </c>
    </row>
    <row r="30" spans="1:2">
      <c r="A30" s="88" t="s">
        <v>134</v>
      </c>
      <c r="B30" s="88" t="s">
        <v>606</v>
      </c>
    </row>
    <row r="31" spans="1:2">
      <c r="A31" s="88" t="s">
        <v>607</v>
      </c>
      <c r="B31" s="88" t="s">
        <v>608</v>
      </c>
    </row>
    <row r="32" spans="1:2">
      <c r="A32" s="88" t="s">
        <v>183</v>
      </c>
      <c r="B32" s="88" t="s">
        <v>609</v>
      </c>
    </row>
    <row r="33" spans="1:2">
      <c r="A33" s="88" t="s">
        <v>173</v>
      </c>
      <c r="B33" s="88" t="s">
        <v>610</v>
      </c>
    </row>
    <row r="34" spans="1:2">
      <c r="A34" s="88" t="s">
        <v>611</v>
      </c>
      <c r="B34" s="88" t="s">
        <v>612</v>
      </c>
    </row>
    <row r="35" spans="1:2">
      <c r="A35" s="88" t="s">
        <v>613</v>
      </c>
      <c r="B35" s="88" t="s">
        <v>614</v>
      </c>
    </row>
    <row r="36" spans="1:2">
      <c r="A36" s="88" t="s">
        <v>615</v>
      </c>
      <c r="B36" s="88" t="s">
        <v>616</v>
      </c>
    </row>
    <row r="37" spans="1:2">
      <c r="A37" s="88" t="s">
        <v>617</v>
      </c>
      <c r="B37" s="88" t="s">
        <v>618</v>
      </c>
    </row>
    <row r="38" spans="1:2">
      <c r="A38" s="88" t="s">
        <v>619</v>
      </c>
      <c r="B38" s="88" t="s">
        <v>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Crustaceans</vt:lpstr>
      <vt:lpstr>Algae</vt:lpstr>
      <vt:lpstr>Fish</vt:lpstr>
      <vt:lpstr>Protozoa</vt:lpstr>
      <vt:lpstr>Abbreviations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2020-05-09T22:37:06Z</dcterms:created>
  <dcterms:modified xsi:type="dcterms:W3CDTF">2020-08-03T18:36:57Z</dcterms:modified>
</cp:coreProperties>
</file>