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80" windowWidth="7500" windowHeight="4875" activeTab="2"/>
  </bookViews>
  <sheets>
    <sheet name="DI" sheetId="14" r:id="rId1"/>
    <sheet name="WB" sheetId="15" r:id="rId2"/>
    <sheet name="table1" sheetId="16" r:id="rId3"/>
  </sheets>
  <calcPr calcId="144525"/>
</workbook>
</file>

<file path=xl/calcChain.xml><?xml version="1.0" encoding="utf-8"?>
<calcChain xmlns="http://schemas.openxmlformats.org/spreadsheetml/2006/main">
  <c r="C41" i="16" l="1"/>
  <c r="F41" i="16" s="1"/>
  <c r="G8" i="16" l="1"/>
  <c r="G7" i="16"/>
  <c r="G6" i="16"/>
  <c r="G5" i="16"/>
  <c r="G4" i="16"/>
  <c r="G3" i="16"/>
  <c r="I24" i="14" l="1"/>
  <c r="H24" i="14"/>
  <c r="G24" i="14"/>
  <c r="F24" i="14"/>
  <c r="I23" i="14"/>
  <c r="H23" i="14"/>
  <c r="G23" i="14"/>
  <c r="F23" i="14"/>
  <c r="I22" i="14"/>
  <c r="H22" i="14"/>
  <c r="G22" i="14"/>
  <c r="F22" i="14"/>
  <c r="I21" i="14"/>
  <c r="H21" i="14"/>
  <c r="G21" i="14"/>
  <c r="F21" i="14"/>
  <c r="I20" i="14"/>
  <c r="H20" i="14"/>
  <c r="G20" i="14"/>
  <c r="F20" i="14"/>
  <c r="I19" i="14"/>
  <c r="H19" i="14"/>
  <c r="G19" i="14"/>
  <c r="F19" i="14"/>
  <c r="I18" i="14"/>
  <c r="H18" i="14"/>
  <c r="G18" i="14"/>
  <c r="F18" i="14"/>
  <c r="I17" i="14"/>
  <c r="H17" i="14"/>
  <c r="H26" i="14" s="1"/>
  <c r="G17" i="14"/>
  <c r="G26" i="14" s="1"/>
  <c r="F17" i="14"/>
  <c r="F26" i="14" s="1"/>
  <c r="E24" i="14"/>
  <c r="E23" i="14"/>
  <c r="E22" i="14"/>
  <c r="E21" i="14"/>
  <c r="E20" i="14"/>
  <c r="E19" i="14"/>
  <c r="E18" i="14"/>
  <c r="E17" i="14"/>
  <c r="R14" i="14"/>
  <c r="Q14" i="14"/>
  <c r="P14" i="14"/>
  <c r="O14" i="14"/>
  <c r="N14" i="14"/>
  <c r="R13" i="14"/>
  <c r="Q13" i="14"/>
  <c r="P13" i="14"/>
  <c r="O13" i="14"/>
  <c r="N13" i="14"/>
  <c r="I14" i="14"/>
  <c r="H14" i="14"/>
  <c r="G14" i="14"/>
  <c r="F14" i="14"/>
  <c r="E14" i="14"/>
  <c r="I13" i="14"/>
  <c r="H13" i="14"/>
  <c r="G13" i="14"/>
  <c r="F13" i="14"/>
  <c r="E13" i="14"/>
  <c r="H25" i="14" l="1"/>
  <c r="E25" i="14"/>
  <c r="I25" i="14"/>
  <c r="I26" i="14"/>
  <c r="E26" i="14"/>
  <c r="F25" i="14"/>
  <c r="G25" i="14"/>
</calcChain>
</file>

<file path=xl/sharedStrings.xml><?xml version="1.0" encoding="utf-8"?>
<sst xmlns="http://schemas.openxmlformats.org/spreadsheetml/2006/main" count="48" uniqueCount="38">
  <si>
    <t>Control</t>
  </si>
  <si>
    <t>SD</t>
  </si>
  <si>
    <t>SD</t>
    <phoneticPr fontId="1" type="noConversion"/>
  </si>
  <si>
    <t>SD+LESC</t>
  </si>
  <si>
    <t>SD+LESC</t>
    <phoneticPr fontId="1" type="noConversion"/>
  </si>
  <si>
    <t>SD+MESC</t>
  </si>
  <si>
    <t>SD+MESC</t>
    <phoneticPr fontId="1" type="noConversion"/>
  </si>
  <si>
    <t>SD+HESC</t>
  </si>
  <si>
    <t>SD+HESC</t>
    <phoneticPr fontId="1" type="noConversion"/>
  </si>
  <si>
    <t>DI</t>
    <phoneticPr fontId="1" type="noConversion"/>
  </si>
  <si>
    <t>β-actin</t>
    <phoneticPr fontId="1" type="noConversion"/>
  </si>
  <si>
    <t>BDNF</t>
    <phoneticPr fontId="1" type="noConversion"/>
  </si>
  <si>
    <t>TrkB</t>
    <phoneticPr fontId="1" type="noConversion"/>
  </si>
  <si>
    <t>GluR1</t>
    <phoneticPr fontId="1" type="noConversion"/>
  </si>
  <si>
    <t>Rutin</t>
  </si>
  <si>
    <t>Hyperoside</t>
  </si>
  <si>
    <t>Isoquercetin</t>
  </si>
  <si>
    <t>Myricetin</t>
  </si>
  <si>
    <t>Quercetin-3-O-glucoside</t>
  </si>
  <si>
    <t>Quercetin</t>
  </si>
  <si>
    <t>Total exploration time in familiar object</t>
    <phoneticPr fontId="1" type="noConversion"/>
  </si>
  <si>
    <t>Total exploration time in novel object</t>
    <phoneticPr fontId="1" type="noConversion"/>
  </si>
  <si>
    <t>content（mg/g extract）</t>
    <phoneticPr fontId="1" type="noConversion"/>
  </si>
  <si>
    <t>Component</t>
    <phoneticPr fontId="1" type="noConversion"/>
  </si>
  <si>
    <t>standards（ug/ml）</t>
    <phoneticPr fontId="1" type="noConversion"/>
  </si>
  <si>
    <t>Standard of peak area</t>
    <phoneticPr fontId="1" type="noConversion"/>
  </si>
  <si>
    <t>Sample of peak area</t>
    <phoneticPr fontId="1" type="noConversion"/>
  </si>
  <si>
    <t>Determination of representative flavonoids in extract of Abelmoschus manihot flower (EAM).</t>
    <phoneticPr fontId="1" type="noConversion"/>
  </si>
  <si>
    <t>determination of total flavonoids content</t>
    <phoneticPr fontId="1" type="noConversion"/>
  </si>
  <si>
    <t>rutin (ug/ml)</t>
    <phoneticPr fontId="1" type="noConversion"/>
  </si>
  <si>
    <t xml:space="preserve">absorbance </t>
    <phoneticPr fontId="1" type="noConversion"/>
  </si>
  <si>
    <t>absorbance of EAM</t>
    <phoneticPr fontId="1" type="noConversion"/>
  </si>
  <si>
    <t>EAM (g)</t>
    <phoneticPr fontId="1" type="noConversion"/>
  </si>
  <si>
    <t>Total flavonoids</t>
    <phoneticPr fontId="1" type="noConversion"/>
  </si>
  <si>
    <t>Total flavonoids (mg/g)</t>
    <phoneticPr fontId="1" type="noConversion"/>
  </si>
  <si>
    <t>EAM extract（g）</t>
    <phoneticPr fontId="1" type="noConversion"/>
  </si>
  <si>
    <t xml:space="preserve">sample: 0.0251 g of extract to 10 ml </t>
    <phoneticPr fontId="1" type="noConversion"/>
  </si>
  <si>
    <t xml:space="preserve">sample: 0.0227 g of extract to 100 ml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</si>
</sst>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table1!$C$21</c:f>
              <c:strCache>
                <c:ptCount val="1"/>
                <c:pt idx="0">
                  <c:v>rutin (ug/ml)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9.8835937815465374E-2"/>
                  <c:y val="3.5021484546792894E-2"/>
                </c:manualLayout>
              </c:layout>
              <c:numFmt formatCode="General" sourceLinked="0"/>
            </c:trendlineLbl>
          </c:trendline>
          <c:xVal>
            <c:numRef>
              <c:f>table1!$B$22:$B$27</c:f>
              <c:numCache>
                <c:formatCode>General</c:formatCode>
                <c:ptCount val="6"/>
                <c:pt idx="0">
                  <c:v>0.15</c:v>
                </c:pt>
                <c:pt idx="1">
                  <c:v>0.33</c:v>
                </c:pt>
                <c:pt idx="2">
                  <c:v>0.41</c:v>
                </c:pt>
                <c:pt idx="3">
                  <c:v>0.64</c:v>
                </c:pt>
                <c:pt idx="4">
                  <c:v>0.82</c:v>
                </c:pt>
                <c:pt idx="5">
                  <c:v>1.23</c:v>
                </c:pt>
              </c:numCache>
            </c:numRef>
          </c:xVal>
          <c:yVal>
            <c:numRef>
              <c:f>table1!$C$22:$C$27</c:f>
              <c:numCache>
                <c:formatCode>General</c:formatCode>
                <c:ptCount val="6"/>
                <c:pt idx="0">
                  <c:v>1.71</c:v>
                </c:pt>
                <c:pt idx="1">
                  <c:v>3.42</c:v>
                </c:pt>
                <c:pt idx="2">
                  <c:v>4.55</c:v>
                </c:pt>
                <c:pt idx="3">
                  <c:v>6.83</c:v>
                </c:pt>
                <c:pt idx="4">
                  <c:v>9.1</c:v>
                </c:pt>
                <c:pt idx="5">
                  <c:v>13.65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596928"/>
        <c:axId val="79746560"/>
      </c:scatterChart>
      <c:valAx>
        <c:axId val="7959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absorbance 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9746560"/>
        <c:crosses val="autoZero"/>
        <c:crossBetween val="midCat"/>
      </c:valAx>
      <c:valAx>
        <c:axId val="79746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altLang="zh-CN"/>
                  <a:t>rutin (ug/ml)</a:t>
                </a:r>
                <a:endParaRPr lang="zh-CN" alt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95969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7" Type="http://schemas.microsoft.com/office/2007/relationships/hdphoto" Target="../media/hdphoto3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5" Type="http://schemas.microsoft.com/office/2007/relationships/hdphoto" Target="../media/hdphoto2.wdp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2</xdr:row>
      <xdr:rowOff>133350</xdr:rowOff>
    </xdr:from>
    <xdr:to>
      <xdr:col>7</xdr:col>
      <xdr:colOff>152400</xdr:colOff>
      <xdr:row>4</xdr:row>
      <xdr:rowOff>152400</xdr:rowOff>
    </xdr:to>
    <xdr:pic>
      <xdr:nvPicPr>
        <xdr:cNvPr id="3" name="图片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476250"/>
          <a:ext cx="2905125" cy="381000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685799</xdr:colOff>
      <xdr:row>6</xdr:row>
      <xdr:rowOff>95250</xdr:rowOff>
    </xdr:from>
    <xdr:to>
      <xdr:col>7</xdr:col>
      <xdr:colOff>161924</xdr:colOff>
      <xdr:row>8</xdr:row>
      <xdr:rowOff>123825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rightnessContrast bright="16000" contrast="23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399" y="1123950"/>
          <a:ext cx="2905125" cy="371475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9525</xdr:colOff>
      <xdr:row>10</xdr:row>
      <xdr:rowOff>76200</xdr:rowOff>
    </xdr:from>
    <xdr:to>
      <xdr:col>7</xdr:col>
      <xdr:colOff>171450</xdr:colOff>
      <xdr:row>12</xdr:row>
      <xdr:rowOff>95250</xdr:rowOff>
    </xdr:to>
    <xdr:pic>
      <xdr:nvPicPr>
        <xdr:cNvPr id="6" name="图片 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brightnessContrast bright="4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1790700"/>
          <a:ext cx="2905125" cy="361950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9525</xdr:colOff>
      <xdr:row>14</xdr:row>
      <xdr:rowOff>9525</xdr:rowOff>
    </xdr:from>
    <xdr:to>
      <xdr:col>7</xdr:col>
      <xdr:colOff>180975</xdr:colOff>
      <xdr:row>16</xdr:row>
      <xdr:rowOff>47625</xdr:rowOff>
    </xdr:to>
    <xdr:pic>
      <xdr:nvPicPr>
        <xdr:cNvPr id="7" name="图片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BEBA8EAE-BF5A-486C-A8C5-ECC9F3942E4B}">
              <a14:imgProps xmlns:a14="http://schemas.microsoft.com/office/drawing/2010/main">
                <a14:imgLayer r:embed="rId7">
                  <a14:imgEffect>
                    <a14:brightnessContrast bright="1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66925" y="2409825"/>
          <a:ext cx="2914650" cy="381000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133350</xdr:colOff>
      <xdr:row>16</xdr:row>
      <xdr:rowOff>14286</xdr:rowOff>
    </xdr:from>
    <xdr:to>
      <xdr:col>8</xdr:col>
      <xdr:colOff>352425</xdr:colOff>
      <xdr:row>35</xdr:row>
      <xdr:rowOff>133349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R26"/>
  <sheetViews>
    <sheetView workbookViewId="0">
      <selection activeCell="D37" sqref="D37"/>
    </sheetView>
  </sheetViews>
  <sheetFormatPr defaultRowHeight="13.5" x14ac:dyDescent="0.15"/>
  <cols>
    <col min="3" max="3" width="42.375" customWidth="1"/>
    <col min="7" max="7" width="10.125" customWidth="1"/>
    <col min="13" max="13" width="13.5" customWidth="1"/>
  </cols>
  <sheetData>
    <row r="3" spans="4:18" x14ac:dyDescent="0.15">
      <c r="D3" s="4" t="s">
        <v>20</v>
      </c>
      <c r="E3" s="4"/>
      <c r="F3" s="4"/>
      <c r="G3" s="4"/>
      <c r="H3" s="4"/>
      <c r="I3" s="4"/>
      <c r="N3" s="4" t="s">
        <v>21</v>
      </c>
      <c r="O3" s="4"/>
      <c r="P3" s="4"/>
      <c r="Q3" s="4"/>
      <c r="R3" s="4"/>
    </row>
    <row r="4" spans="4:18" x14ac:dyDescent="0.15">
      <c r="E4" t="s">
        <v>0</v>
      </c>
      <c r="F4" t="s">
        <v>2</v>
      </c>
      <c r="G4" t="s">
        <v>4</v>
      </c>
      <c r="H4" t="s">
        <v>6</v>
      </c>
      <c r="I4" t="s">
        <v>8</v>
      </c>
      <c r="N4" t="s">
        <v>0</v>
      </c>
      <c r="O4" t="s">
        <v>1</v>
      </c>
      <c r="P4" t="s">
        <v>3</v>
      </c>
      <c r="Q4" t="s">
        <v>5</v>
      </c>
      <c r="R4" t="s">
        <v>7</v>
      </c>
    </row>
    <row r="5" spans="4:18" x14ac:dyDescent="0.15">
      <c r="D5">
        <v>1</v>
      </c>
      <c r="E5">
        <v>16.7</v>
      </c>
      <c r="F5">
        <v>15.9</v>
      </c>
      <c r="G5">
        <v>15.2</v>
      </c>
      <c r="H5">
        <v>18.600000000000001</v>
      </c>
      <c r="I5">
        <v>16.3</v>
      </c>
      <c r="M5">
        <v>1</v>
      </c>
      <c r="N5">
        <v>44.2</v>
      </c>
      <c r="O5">
        <v>9.16</v>
      </c>
      <c r="P5">
        <v>22.5</v>
      </c>
      <c r="Q5">
        <v>29.6</v>
      </c>
      <c r="R5">
        <v>40.200000000000003</v>
      </c>
    </row>
    <row r="6" spans="4:18" x14ac:dyDescent="0.15">
      <c r="D6">
        <v>2</v>
      </c>
      <c r="E6">
        <v>15.89</v>
      </c>
      <c r="F6">
        <v>15.6</v>
      </c>
      <c r="G6">
        <v>17.399999999999999</v>
      </c>
      <c r="H6">
        <v>18.7</v>
      </c>
      <c r="I6">
        <v>14.9</v>
      </c>
      <c r="M6">
        <v>2</v>
      </c>
      <c r="N6">
        <v>40.5</v>
      </c>
      <c r="O6">
        <v>11.2</v>
      </c>
      <c r="P6">
        <v>19.600000000000001</v>
      </c>
      <c r="Q6">
        <v>33.5</v>
      </c>
      <c r="R6">
        <v>41.6</v>
      </c>
    </row>
    <row r="7" spans="4:18" x14ac:dyDescent="0.15">
      <c r="D7">
        <v>3</v>
      </c>
      <c r="E7">
        <v>16.98</v>
      </c>
      <c r="F7">
        <v>18.2</v>
      </c>
      <c r="G7">
        <v>16.3</v>
      </c>
      <c r="H7">
        <v>14.3</v>
      </c>
      <c r="I7">
        <v>14.1</v>
      </c>
      <c r="M7">
        <v>3</v>
      </c>
      <c r="N7">
        <v>39.6</v>
      </c>
      <c r="O7">
        <v>8.5</v>
      </c>
      <c r="P7">
        <v>16.899999999999999</v>
      </c>
      <c r="Q7">
        <v>30.5</v>
      </c>
      <c r="R7">
        <v>42.3</v>
      </c>
    </row>
    <row r="8" spans="4:18" x14ac:dyDescent="0.15">
      <c r="D8">
        <v>4</v>
      </c>
      <c r="E8">
        <v>18.600000000000001</v>
      </c>
      <c r="F8">
        <v>17.5</v>
      </c>
      <c r="G8">
        <v>14.9</v>
      </c>
      <c r="H8">
        <v>15.1</v>
      </c>
      <c r="I8">
        <v>15.7</v>
      </c>
      <c r="M8">
        <v>4</v>
      </c>
      <c r="N8">
        <v>38.5</v>
      </c>
      <c r="O8">
        <v>8.1</v>
      </c>
      <c r="P8">
        <v>16.3</v>
      </c>
      <c r="Q8">
        <v>29.6</v>
      </c>
      <c r="R8">
        <v>39.6</v>
      </c>
    </row>
    <row r="9" spans="4:18" x14ac:dyDescent="0.15">
      <c r="D9">
        <v>5</v>
      </c>
      <c r="E9">
        <v>18.87</v>
      </c>
      <c r="F9">
        <v>18.63</v>
      </c>
      <c r="G9">
        <v>15.6</v>
      </c>
      <c r="H9">
        <v>15.9</v>
      </c>
      <c r="I9">
        <v>16.600000000000001</v>
      </c>
      <c r="M9">
        <v>5</v>
      </c>
      <c r="N9">
        <v>44.6</v>
      </c>
      <c r="O9">
        <v>12.6</v>
      </c>
      <c r="P9">
        <v>18.399999999999999</v>
      </c>
      <c r="Q9">
        <v>28.7</v>
      </c>
      <c r="R9">
        <v>38.5</v>
      </c>
    </row>
    <row r="10" spans="4:18" x14ac:dyDescent="0.15">
      <c r="D10">
        <v>6</v>
      </c>
      <c r="E10">
        <v>15.42</v>
      </c>
      <c r="F10">
        <v>14.98</v>
      </c>
      <c r="G10">
        <v>17.7</v>
      </c>
      <c r="H10">
        <v>15.5</v>
      </c>
      <c r="I10">
        <v>17.100000000000001</v>
      </c>
      <c r="M10">
        <v>6</v>
      </c>
      <c r="N10">
        <v>43.2</v>
      </c>
      <c r="O10">
        <v>13.6</v>
      </c>
      <c r="P10">
        <v>18.899999999999999</v>
      </c>
      <c r="Q10">
        <v>36.1</v>
      </c>
      <c r="R10">
        <v>44.2</v>
      </c>
    </row>
    <row r="11" spans="4:18" x14ac:dyDescent="0.15">
      <c r="D11">
        <v>7</v>
      </c>
      <c r="E11">
        <v>14.59</v>
      </c>
      <c r="F11">
        <v>14.05</v>
      </c>
      <c r="G11">
        <v>17.010000000000002</v>
      </c>
      <c r="H11">
        <v>18.399999999999999</v>
      </c>
      <c r="I11">
        <v>18.399999999999999</v>
      </c>
      <c r="M11">
        <v>7</v>
      </c>
      <c r="N11">
        <v>41.2</v>
      </c>
      <c r="O11">
        <v>6.3</v>
      </c>
      <c r="P11">
        <v>25.6</v>
      </c>
      <c r="Q11">
        <v>30.5</v>
      </c>
      <c r="R11">
        <v>45.6</v>
      </c>
    </row>
    <row r="12" spans="4:18" x14ac:dyDescent="0.15">
      <c r="D12">
        <v>8</v>
      </c>
      <c r="E12">
        <v>15.67</v>
      </c>
      <c r="F12">
        <v>15.52</v>
      </c>
      <c r="G12">
        <v>18.899999999999999</v>
      </c>
      <c r="H12">
        <v>18.7</v>
      </c>
      <c r="I12">
        <v>14.6</v>
      </c>
      <c r="M12">
        <v>8</v>
      </c>
      <c r="N12">
        <v>40.9</v>
      </c>
      <c r="O12">
        <v>12.1</v>
      </c>
      <c r="P12">
        <v>22.1</v>
      </c>
      <c r="Q12">
        <v>31.4</v>
      </c>
      <c r="R12">
        <v>40.200000000000003</v>
      </c>
    </row>
    <row r="13" spans="4:18" x14ac:dyDescent="0.15">
      <c r="E13">
        <f>AVERAGE(E5:E12)</f>
        <v>16.590000000000003</v>
      </c>
      <c r="F13">
        <f>AVERAGE(F5:F12)</f>
        <v>16.297499999999999</v>
      </c>
      <c r="G13">
        <f>AVERAGE(G5:G12)</f>
        <v>16.626249999999999</v>
      </c>
      <c r="H13">
        <f>AVERAGE(H5:H12)</f>
        <v>16.899999999999999</v>
      </c>
      <c r="I13">
        <f>AVERAGE(I5:I12)</f>
        <v>15.962499999999999</v>
      </c>
      <c r="N13">
        <f>AVERAGE(N5:N12)</f>
        <v>41.587499999999999</v>
      </c>
      <c r="O13">
        <f>AVERAGE(O5:O12)</f>
        <v>10.195</v>
      </c>
      <c r="P13">
        <f>AVERAGE(P5:P12)</f>
        <v>20.037499999999998</v>
      </c>
      <c r="Q13">
        <f>AVERAGE(Q5:Q12)</f>
        <v>31.237499999999997</v>
      </c>
      <c r="R13">
        <f>AVERAGE(R5:R12)</f>
        <v>41.525000000000006</v>
      </c>
    </row>
    <row r="14" spans="4:18" x14ac:dyDescent="0.15">
      <c r="E14">
        <f>STDEV(E5:E12)</f>
        <v>1.5169518308578092</v>
      </c>
      <c r="F14">
        <f>STDEV(F5:F12)</f>
        <v>1.6275375791140954</v>
      </c>
      <c r="G14">
        <f>STDEV(G5:G12)</f>
        <v>1.3754265572126028</v>
      </c>
      <c r="H14">
        <f>STDEV(H5:H12)</f>
        <v>1.8738806182434959</v>
      </c>
      <c r="I14">
        <f>STDEV(I5:I12)</f>
        <v>1.4282231718367506</v>
      </c>
      <c r="N14">
        <f>STDEV(N5:N12)</f>
        <v>2.1970353401150127</v>
      </c>
      <c r="O14">
        <f>STDEV(O5:O12)</f>
        <v>2.5501092413575419</v>
      </c>
      <c r="P14">
        <f>STDEV(P5:P12)</f>
        <v>3.1450357708617762</v>
      </c>
      <c r="Q14">
        <f>STDEV(Q5:Q12)</f>
        <v>2.4401039205036215</v>
      </c>
      <c r="R14">
        <f>STDEV(R5:R12)</f>
        <v>2.4123195713432568</v>
      </c>
    </row>
    <row r="15" spans="4:18" s="1" customFormat="1" x14ac:dyDescent="0.15"/>
    <row r="16" spans="4:18" x14ac:dyDescent="0.15">
      <c r="D16" t="s">
        <v>9</v>
      </c>
      <c r="E16" t="s">
        <v>0</v>
      </c>
      <c r="F16" t="s">
        <v>1</v>
      </c>
      <c r="G16" t="s">
        <v>3</v>
      </c>
      <c r="H16" t="s">
        <v>5</v>
      </c>
      <c r="I16" t="s">
        <v>7</v>
      </c>
    </row>
    <row r="17" spans="4:9" x14ac:dyDescent="0.15">
      <c r="D17">
        <v>1</v>
      </c>
      <c r="E17">
        <f t="shared" ref="E17:I24" si="0">(N5-E5)/(N5+E5)</f>
        <v>0.45155993431855501</v>
      </c>
      <c r="F17">
        <f t="shared" si="0"/>
        <v>-0.26895450917797287</v>
      </c>
      <c r="G17">
        <f t="shared" si="0"/>
        <v>0.19363395225464192</v>
      </c>
      <c r="H17">
        <f t="shared" si="0"/>
        <v>0.22821576763485477</v>
      </c>
      <c r="I17">
        <f t="shared" si="0"/>
        <v>0.42300884955752216</v>
      </c>
    </row>
    <row r="18" spans="4:9" x14ac:dyDescent="0.15">
      <c r="D18">
        <v>2</v>
      </c>
      <c r="E18">
        <f t="shared" si="0"/>
        <v>0.43642489803156587</v>
      </c>
      <c r="F18">
        <f t="shared" si="0"/>
        <v>-0.16417910447761197</v>
      </c>
      <c r="G18">
        <f t="shared" si="0"/>
        <v>5.9459459459459539E-2</v>
      </c>
      <c r="H18">
        <f t="shared" si="0"/>
        <v>0.28352490421455939</v>
      </c>
      <c r="I18">
        <f t="shared" si="0"/>
        <v>0.47256637168141596</v>
      </c>
    </row>
    <row r="19" spans="4:9" x14ac:dyDescent="0.15">
      <c r="D19">
        <v>3</v>
      </c>
      <c r="E19">
        <f t="shared" si="0"/>
        <v>0.39978791092258753</v>
      </c>
      <c r="F19">
        <f t="shared" si="0"/>
        <v>-0.36329588014981273</v>
      </c>
      <c r="G19">
        <f t="shared" si="0"/>
        <v>1.8072289156626439E-2</v>
      </c>
      <c r="H19">
        <f t="shared" si="0"/>
        <v>0.36160714285714285</v>
      </c>
      <c r="I19">
        <f t="shared" si="0"/>
        <v>0.49999999999999994</v>
      </c>
    </row>
    <row r="20" spans="4:9" x14ac:dyDescent="0.15">
      <c r="D20">
        <v>4</v>
      </c>
      <c r="E20">
        <f t="shared" si="0"/>
        <v>0.34851138353765321</v>
      </c>
      <c r="F20">
        <f t="shared" si="0"/>
        <v>-0.3671875</v>
      </c>
      <c r="G20">
        <f t="shared" si="0"/>
        <v>4.4871794871794879E-2</v>
      </c>
      <c r="H20">
        <f t="shared" si="0"/>
        <v>0.32438478747203581</v>
      </c>
      <c r="I20">
        <f t="shared" si="0"/>
        <v>0.43218806509945756</v>
      </c>
    </row>
    <row r="21" spans="4:9" x14ac:dyDescent="0.15">
      <c r="D21">
        <v>5</v>
      </c>
      <c r="E21">
        <f t="shared" si="0"/>
        <v>0.40538837245942966</v>
      </c>
      <c r="F21">
        <f t="shared" si="0"/>
        <v>-0.1930835734870317</v>
      </c>
      <c r="G21">
        <f t="shared" si="0"/>
        <v>8.2352941176470559E-2</v>
      </c>
      <c r="H21">
        <f t="shared" si="0"/>
        <v>0.2869955156950672</v>
      </c>
      <c r="I21">
        <f t="shared" si="0"/>
        <v>0.39745916515426494</v>
      </c>
    </row>
    <row r="22" spans="4:9" x14ac:dyDescent="0.15">
      <c r="D22">
        <v>6</v>
      </c>
      <c r="E22">
        <f t="shared" si="0"/>
        <v>0.47389969293756395</v>
      </c>
      <c r="F22">
        <f t="shared" si="0"/>
        <v>-4.828551434569632E-2</v>
      </c>
      <c r="G22">
        <f t="shared" si="0"/>
        <v>3.2786885245901627E-2</v>
      </c>
      <c r="H22">
        <f t="shared" si="0"/>
        <v>0.39922480620155043</v>
      </c>
      <c r="I22">
        <f t="shared" si="0"/>
        <v>0.44208809135399674</v>
      </c>
    </row>
    <row r="23" spans="4:9" x14ac:dyDescent="0.15">
      <c r="D23">
        <v>7</v>
      </c>
      <c r="E23">
        <f t="shared" si="0"/>
        <v>0.47696719842265639</v>
      </c>
      <c r="F23">
        <f t="shared" si="0"/>
        <v>-0.38083538083538088</v>
      </c>
      <c r="G23">
        <f t="shared" si="0"/>
        <v>0.20159586951419856</v>
      </c>
      <c r="H23">
        <f t="shared" si="0"/>
        <v>0.24744376278118613</v>
      </c>
      <c r="I23">
        <f t="shared" si="0"/>
        <v>0.42500000000000004</v>
      </c>
    </row>
    <row r="24" spans="4:9" x14ac:dyDescent="0.15">
      <c r="D24">
        <v>8</v>
      </c>
      <c r="E24">
        <f t="shared" si="0"/>
        <v>0.44599611101290432</v>
      </c>
      <c r="F24">
        <f t="shared" si="0"/>
        <v>-0.12382331643736423</v>
      </c>
      <c r="G24">
        <f t="shared" si="0"/>
        <v>7.8048780487804947E-2</v>
      </c>
      <c r="H24">
        <f t="shared" si="0"/>
        <v>0.25349301397205593</v>
      </c>
      <c r="I24">
        <f t="shared" si="0"/>
        <v>0.46715328467153283</v>
      </c>
    </row>
    <row r="25" spans="4:9" x14ac:dyDescent="0.15">
      <c r="E25">
        <f>AVERAGE(E17:E24)</f>
        <v>0.4298169377053645</v>
      </c>
      <c r="F25">
        <f>AVERAGE(F17:F24)</f>
        <v>-0.23870559736385885</v>
      </c>
      <c r="G25">
        <f>AVERAGE(G17:G24)</f>
        <v>8.8852746520862308E-2</v>
      </c>
      <c r="H25">
        <f>AVERAGE(H17:H24)</f>
        <v>0.29811121260355655</v>
      </c>
      <c r="I25">
        <f>AVERAGE(I17:I24)</f>
        <v>0.44493297843977381</v>
      </c>
    </row>
    <row r="26" spans="4:9" x14ac:dyDescent="0.15">
      <c r="E26">
        <f>STDEV(E17:E24)</f>
        <v>4.3183521117756661E-2</v>
      </c>
      <c r="F26">
        <f>STDEV(F17:F24)</f>
        <v>0.12549304111460644</v>
      </c>
      <c r="G26">
        <f>STDEV(G17:G24)</f>
        <v>7.0508995764774388E-2</v>
      </c>
      <c r="H26">
        <f>STDEV(H17:H24)</f>
        <v>5.9432625916859709E-2</v>
      </c>
      <c r="I26">
        <f>STDEV(I17:I24)</f>
        <v>3.2932839662759575E-2</v>
      </c>
    </row>
  </sheetData>
  <mergeCells count="2">
    <mergeCell ref="D3:I3"/>
    <mergeCell ref="N3:R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B16"/>
  <sheetViews>
    <sheetView workbookViewId="0">
      <selection activeCell="G21" sqref="G21"/>
    </sheetView>
  </sheetViews>
  <sheetFormatPr defaultRowHeight="13.5" x14ac:dyDescent="0.15"/>
  <sheetData>
    <row r="4" spans="2:2" ht="15" x14ac:dyDescent="0.15">
      <c r="B4" s="2" t="s">
        <v>10</v>
      </c>
    </row>
    <row r="8" spans="2:2" x14ac:dyDescent="0.15">
      <c r="B8" t="s">
        <v>11</v>
      </c>
    </row>
    <row r="12" spans="2:2" x14ac:dyDescent="0.15">
      <c r="B12" t="s">
        <v>12</v>
      </c>
    </row>
    <row r="16" spans="2:2" x14ac:dyDescent="0.15">
      <c r="B16" t="s">
        <v>13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6"/>
  <sheetViews>
    <sheetView tabSelected="1" workbookViewId="0">
      <selection activeCell="B1" sqref="B1:G1"/>
    </sheetView>
  </sheetViews>
  <sheetFormatPr defaultRowHeight="13.5" x14ac:dyDescent="0.15"/>
  <cols>
    <col min="2" max="2" width="29.375" customWidth="1"/>
    <col min="3" max="3" width="28.625" customWidth="1"/>
    <col min="4" max="4" width="27.125" customWidth="1"/>
    <col min="5" max="5" width="21.25" customWidth="1"/>
    <col min="6" max="6" width="24" customWidth="1"/>
    <col min="7" max="7" width="24.125" customWidth="1"/>
    <col min="17" max="17" width="25.125" customWidth="1"/>
    <col min="18" max="18" width="10.625" customWidth="1"/>
  </cols>
  <sheetData>
    <row r="1" spans="2:9" x14ac:dyDescent="0.15">
      <c r="B1" s="6" t="s">
        <v>27</v>
      </c>
      <c r="C1" s="6"/>
      <c r="D1" s="6"/>
      <c r="E1" s="6"/>
      <c r="F1" s="6"/>
      <c r="G1" s="6"/>
    </row>
    <row r="2" spans="2:9" x14ac:dyDescent="0.15">
      <c r="B2" t="s">
        <v>23</v>
      </c>
      <c r="C2" t="s">
        <v>24</v>
      </c>
      <c r="D2" t="s">
        <v>25</v>
      </c>
      <c r="E2" t="s">
        <v>26</v>
      </c>
      <c r="F2" t="s">
        <v>35</v>
      </c>
      <c r="G2" t="s">
        <v>22</v>
      </c>
    </row>
    <row r="3" spans="2:9" x14ac:dyDescent="0.15">
      <c r="B3" s="1" t="s">
        <v>14</v>
      </c>
      <c r="C3">
        <v>13.65</v>
      </c>
      <c r="D3">
        <v>510.25</v>
      </c>
      <c r="E3">
        <v>636.14</v>
      </c>
      <c r="F3">
        <v>2.5100000000000001E-2</v>
      </c>
      <c r="G3" s="3">
        <f t="shared" ref="G3:G8" si="0">(E3*C3)/D3/F3*0.01</f>
        <v>6.7799832517065486</v>
      </c>
      <c r="I3" s="3"/>
    </row>
    <row r="4" spans="2:9" x14ac:dyDescent="0.15">
      <c r="B4" s="1" t="s">
        <v>15</v>
      </c>
      <c r="C4">
        <v>26.14</v>
      </c>
      <c r="D4">
        <v>381.48</v>
      </c>
      <c r="E4">
        <v>4631.16</v>
      </c>
      <c r="F4">
        <v>2.5100000000000001E-2</v>
      </c>
      <c r="G4" s="3">
        <f t="shared" si="0"/>
        <v>126.42992296307067</v>
      </c>
      <c r="I4" s="3"/>
    </row>
    <row r="5" spans="2:9" x14ac:dyDescent="0.15">
      <c r="B5" s="1" t="s">
        <v>16</v>
      </c>
      <c r="C5">
        <v>16.649999999999999</v>
      </c>
      <c r="D5">
        <v>290.29000000000002</v>
      </c>
      <c r="E5">
        <v>2619.54</v>
      </c>
      <c r="F5">
        <v>2.5100000000000001E-2</v>
      </c>
      <c r="G5" s="3">
        <f t="shared" si="0"/>
        <v>59.859553827131776</v>
      </c>
      <c r="I5" s="3"/>
    </row>
    <row r="6" spans="2:9" x14ac:dyDescent="0.15">
      <c r="B6" s="1" t="s">
        <v>17</v>
      </c>
      <c r="C6">
        <v>31.54</v>
      </c>
      <c r="D6">
        <v>564.23</v>
      </c>
      <c r="E6">
        <v>5366.28</v>
      </c>
      <c r="F6">
        <v>2.5100000000000001E-2</v>
      </c>
      <c r="G6" s="3">
        <f t="shared" si="0"/>
        <v>119.51024126029246</v>
      </c>
      <c r="I6" s="3"/>
    </row>
    <row r="7" spans="2:9" x14ac:dyDescent="0.15">
      <c r="B7" s="1" t="s">
        <v>18</v>
      </c>
      <c r="C7">
        <v>25.68</v>
      </c>
      <c r="D7">
        <v>433.55</v>
      </c>
      <c r="E7">
        <v>6198.35</v>
      </c>
      <c r="F7">
        <v>2.5100000000000001E-2</v>
      </c>
      <c r="G7" s="3">
        <f t="shared" si="0"/>
        <v>146.27099076878969</v>
      </c>
      <c r="I7" s="3"/>
    </row>
    <row r="8" spans="2:9" x14ac:dyDescent="0.15">
      <c r="B8" s="1" t="s">
        <v>19</v>
      </c>
      <c r="C8">
        <v>11.31</v>
      </c>
      <c r="D8">
        <v>364.16</v>
      </c>
      <c r="E8">
        <v>396.81</v>
      </c>
      <c r="F8">
        <v>2.5100000000000001E-2</v>
      </c>
      <c r="G8" s="3">
        <f t="shared" si="0"/>
        <v>4.9099746663609185</v>
      </c>
      <c r="I8" s="3"/>
    </row>
    <row r="9" spans="2:9" x14ac:dyDescent="0.15">
      <c r="B9" s="1" t="s">
        <v>33</v>
      </c>
      <c r="G9" s="3"/>
      <c r="I9" s="3"/>
    </row>
    <row r="12" spans="2:9" x14ac:dyDescent="0.15">
      <c r="B12" s="5" t="s">
        <v>36</v>
      </c>
      <c r="C12" s="5"/>
      <c r="D12" s="5"/>
      <c r="E12" s="5"/>
    </row>
    <row r="13" spans="2:9" x14ac:dyDescent="0.15">
      <c r="B13" s="5"/>
      <c r="C13" s="5"/>
      <c r="D13" s="5"/>
      <c r="E13" s="5"/>
    </row>
    <row r="14" spans="2:9" x14ac:dyDescent="0.15">
      <c r="B14" s="5"/>
      <c r="C14" s="5"/>
      <c r="D14" s="5"/>
      <c r="E14" s="5"/>
    </row>
    <row r="19" spans="2:7" x14ac:dyDescent="0.15">
      <c r="B19" s="6" t="s">
        <v>28</v>
      </c>
      <c r="C19" s="6"/>
      <c r="D19" s="6"/>
      <c r="E19" s="6"/>
      <c r="F19" s="6"/>
      <c r="G19" s="6"/>
    </row>
    <row r="21" spans="2:7" x14ac:dyDescent="0.15">
      <c r="B21" t="s">
        <v>30</v>
      </c>
      <c r="C21" t="s">
        <v>29</v>
      </c>
    </row>
    <row r="22" spans="2:7" x14ac:dyDescent="0.15">
      <c r="B22">
        <v>0.15</v>
      </c>
      <c r="C22">
        <v>1.71</v>
      </c>
    </row>
    <row r="23" spans="2:7" x14ac:dyDescent="0.15">
      <c r="B23">
        <v>0.33</v>
      </c>
      <c r="C23">
        <v>3.42</v>
      </c>
    </row>
    <row r="24" spans="2:7" x14ac:dyDescent="0.15">
      <c r="B24">
        <v>0.41</v>
      </c>
      <c r="C24">
        <v>4.55</v>
      </c>
    </row>
    <row r="25" spans="2:7" x14ac:dyDescent="0.15">
      <c r="B25">
        <v>0.64</v>
      </c>
      <c r="C25">
        <v>6.83</v>
      </c>
    </row>
    <row r="26" spans="2:7" x14ac:dyDescent="0.15">
      <c r="B26">
        <v>0.82</v>
      </c>
      <c r="C26">
        <v>9.1</v>
      </c>
    </row>
    <row r="27" spans="2:7" x14ac:dyDescent="0.15">
      <c r="B27">
        <v>1.23</v>
      </c>
      <c r="C27">
        <v>13.65</v>
      </c>
    </row>
    <row r="32" spans="2:7" x14ac:dyDescent="0.15">
      <c r="B32" t="s">
        <v>31</v>
      </c>
      <c r="C32" t="s">
        <v>32</v>
      </c>
      <c r="D32" t="s">
        <v>34</v>
      </c>
    </row>
    <row r="40" spans="2:6" x14ac:dyDescent="0.15">
      <c r="B40" s="1" t="s">
        <v>31</v>
      </c>
      <c r="C40" t="s">
        <v>29</v>
      </c>
      <c r="E40" s="1" t="s">
        <v>32</v>
      </c>
      <c r="F40" s="1" t="s">
        <v>34</v>
      </c>
    </row>
    <row r="41" spans="2:6" x14ac:dyDescent="0.15">
      <c r="B41" s="3">
        <v>0.30764900000000001</v>
      </c>
      <c r="C41" s="3">
        <f>11.14*B41-0.1038</f>
        <v>3.3234098599999999</v>
      </c>
      <c r="E41">
        <v>2.1700000000000001E-2</v>
      </c>
      <c r="F41" s="3">
        <f>50*C41*0.1/E41</f>
        <v>765.76264055299544</v>
      </c>
    </row>
    <row r="44" spans="2:6" x14ac:dyDescent="0.15">
      <c r="B44" s="5" t="s">
        <v>37</v>
      </c>
      <c r="C44" s="5"/>
      <c r="D44" s="5"/>
      <c r="E44" s="5"/>
      <c r="F44" s="5"/>
    </row>
    <row r="45" spans="2:6" x14ac:dyDescent="0.15">
      <c r="B45" s="5"/>
      <c r="C45" s="5"/>
      <c r="D45" s="5"/>
      <c r="E45" s="5"/>
      <c r="F45" s="5"/>
    </row>
    <row r="46" spans="2:6" x14ac:dyDescent="0.15">
      <c r="B46" s="5"/>
      <c r="C46" s="5"/>
      <c r="D46" s="5"/>
      <c r="E46" s="5"/>
      <c r="F46" s="5"/>
    </row>
  </sheetData>
  <mergeCells count="4">
    <mergeCell ref="B12:E14"/>
    <mergeCell ref="B1:G1"/>
    <mergeCell ref="B19:G19"/>
    <mergeCell ref="B44:F46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DI</vt:lpstr>
      <vt:lpstr>WB</vt:lpstr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2020-08-21T07:06:19Z</dcterms:modified>
</cp:coreProperties>
</file>