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new biodegradation study\manuscript\manuscript\submit\send\submit2\rewrite\new journal\submit\send\major revision (GC)\"/>
    </mc:Choice>
  </mc:AlternateContent>
  <xr:revisionPtr revIDLastSave="0" documentId="13_ncr:1_{3C559AF7-89FB-4EE0-A621-DCB70E915D7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54" i="1" l="1"/>
  <c r="F55" i="1"/>
  <c r="E55" i="1"/>
  <c r="H55" i="1" s="1"/>
  <c r="D55" i="1"/>
  <c r="K55" i="1" s="1"/>
  <c r="Q55" i="1"/>
  <c r="I55" i="1" l="1"/>
  <c r="J55" i="1" s="1"/>
  <c r="Q54" i="1"/>
  <c r="I54" i="1"/>
  <c r="H54" i="1"/>
  <c r="J54" i="1" s="1"/>
  <c r="R54" i="1" s="1"/>
  <c r="S54" i="1" s="1"/>
  <c r="K54" i="1"/>
  <c r="R55" i="1" l="1"/>
  <c r="S55" i="1" s="1"/>
  <c r="N55" i="1"/>
  <c r="O55" i="1" s="1"/>
  <c r="N54" i="1"/>
  <c r="O54" i="1" s="1"/>
  <c r="M2" i="1"/>
  <c r="L2" i="1"/>
  <c r="L3" i="1" l="1"/>
  <c r="H17" i="1"/>
  <c r="I17" i="1"/>
  <c r="K17" i="1"/>
  <c r="L17" i="1"/>
  <c r="M17" i="1"/>
  <c r="H31" i="1"/>
  <c r="I31" i="1"/>
  <c r="K31" i="1"/>
  <c r="L31" i="1"/>
  <c r="M31" i="1"/>
  <c r="H50" i="1"/>
  <c r="I50" i="1"/>
  <c r="K50" i="1"/>
  <c r="L50" i="1"/>
  <c r="M50" i="1"/>
  <c r="J17" i="1" l="1"/>
  <c r="N17" i="1" s="1"/>
  <c r="O17" i="1" s="1"/>
  <c r="J50" i="1"/>
  <c r="N50" i="1" s="1"/>
  <c r="O50" i="1" s="1"/>
  <c r="J31" i="1"/>
  <c r="N31" i="1" s="1"/>
  <c r="O31" i="1" s="1"/>
  <c r="L26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1" i="1"/>
  <c r="M52" i="1"/>
  <c r="L25" i="1"/>
  <c r="L27" i="1"/>
  <c r="L28" i="1"/>
  <c r="L29" i="1"/>
  <c r="L30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8" i="1"/>
  <c r="L19" i="1"/>
  <c r="L20" i="1"/>
  <c r="L21" i="1"/>
  <c r="L22" i="1"/>
  <c r="L23" i="1"/>
  <c r="L24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1" i="1"/>
  <c r="L52" i="1"/>
  <c r="K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1" i="1"/>
  <c r="K52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1" i="1"/>
  <c r="H52" i="1"/>
  <c r="I5" i="1"/>
  <c r="I6" i="1"/>
  <c r="I7" i="1"/>
  <c r="I8" i="1"/>
  <c r="I9" i="1"/>
  <c r="I10" i="1"/>
  <c r="I11" i="1"/>
  <c r="I12" i="1"/>
  <c r="I13" i="1"/>
  <c r="I14" i="1"/>
  <c r="I15" i="1"/>
  <c r="I16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1" i="1"/>
  <c r="I52" i="1"/>
  <c r="I2" i="1"/>
  <c r="I3" i="1"/>
  <c r="I4" i="1"/>
  <c r="J4" i="1" l="1"/>
  <c r="J2" i="1"/>
  <c r="N2" i="1" s="1"/>
  <c r="J52" i="1"/>
  <c r="J37" i="1"/>
  <c r="N37" i="1" s="1"/>
  <c r="O37" i="1" s="1"/>
  <c r="J25" i="1"/>
  <c r="N25" i="1" s="1"/>
  <c r="O25" i="1" s="1"/>
  <c r="J12" i="1"/>
  <c r="J6" i="1"/>
  <c r="J41" i="1"/>
  <c r="J29" i="1"/>
  <c r="J21" i="1"/>
  <c r="J30" i="1"/>
  <c r="J5" i="1"/>
  <c r="J40" i="1"/>
  <c r="J28" i="1"/>
  <c r="J19" i="1"/>
  <c r="J15" i="1"/>
  <c r="J42" i="1"/>
  <c r="J22" i="1"/>
  <c r="J20" i="1"/>
  <c r="J16" i="1"/>
  <c r="J51" i="1"/>
  <c r="J11" i="1"/>
  <c r="J48" i="1"/>
  <c r="J34" i="1"/>
  <c r="J47" i="1"/>
  <c r="J33" i="1"/>
  <c r="J3" i="1"/>
  <c r="J44" i="1"/>
  <c r="J24" i="1"/>
  <c r="J7" i="1"/>
  <c r="J43" i="1"/>
  <c r="J23" i="1"/>
  <c r="J36" i="1"/>
  <c r="J10" i="1"/>
  <c r="J49" i="1"/>
  <c r="J35" i="1"/>
  <c r="J9" i="1"/>
  <c r="J46" i="1"/>
  <c r="J45" i="1"/>
  <c r="J32" i="1"/>
  <c r="J8" i="1"/>
  <c r="J39" i="1"/>
  <c r="J27" i="1"/>
  <c r="J18" i="1"/>
  <c r="J14" i="1"/>
  <c r="J38" i="1"/>
  <c r="J26" i="1"/>
  <c r="J13" i="1"/>
  <c r="O2" i="1" l="1"/>
  <c r="N24" i="1"/>
  <c r="O24" i="1" s="1"/>
  <c r="N21" i="1"/>
  <c r="O21" i="1" s="1"/>
  <c r="N6" i="1"/>
  <c r="O6" i="1" s="1"/>
  <c r="N35" i="1"/>
  <c r="O35" i="1" s="1"/>
  <c r="N40" i="1"/>
  <c r="O40" i="1" s="1"/>
  <c r="N49" i="1"/>
  <c r="O49" i="1" s="1"/>
  <c r="N8" i="1"/>
  <c r="O8" i="1" s="1"/>
  <c r="N18" i="1"/>
  <c r="O18" i="1" s="1"/>
  <c r="N10" i="1"/>
  <c r="O10" i="1" s="1"/>
  <c r="N11" i="1"/>
  <c r="O11" i="1" s="1"/>
  <c r="N28" i="1"/>
  <c r="O28" i="1" s="1"/>
  <c r="N43" i="1"/>
  <c r="O43" i="1" s="1"/>
  <c r="N22" i="1"/>
  <c r="O22" i="1" s="1"/>
  <c r="N12" i="1"/>
  <c r="O12" i="1" s="1"/>
  <c r="N44" i="1"/>
  <c r="O44" i="1" s="1"/>
  <c r="N5" i="1"/>
  <c r="O5" i="1" s="1"/>
  <c r="N9" i="1"/>
  <c r="O9" i="1" s="1"/>
  <c r="N26" i="1"/>
  <c r="O26" i="1" s="1"/>
  <c r="N38" i="1"/>
  <c r="O38" i="1" s="1"/>
  <c r="N30" i="1"/>
  <c r="O30" i="1" s="1"/>
  <c r="N23" i="1"/>
  <c r="O23" i="1" s="1"/>
  <c r="N7" i="1"/>
  <c r="O7" i="1" s="1"/>
  <c r="N15" i="1"/>
  <c r="O15" i="1" s="1"/>
  <c r="N47" i="1"/>
  <c r="O47" i="1" s="1"/>
  <c r="N36" i="1"/>
  <c r="O36" i="1" s="1"/>
  <c r="N16" i="1"/>
  <c r="O16" i="1" s="1"/>
  <c r="N48" i="1"/>
  <c r="O48" i="1" s="1"/>
  <c r="N27" i="1"/>
  <c r="O27" i="1" s="1"/>
  <c r="N13" i="1"/>
  <c r="O13" i="1" s="1"/>
  <c r="N29" i="1"/>
  <c r="O29" i="1" s="1"/>
  <c r="N41" i="1"/>
  <c r="O41" i="1" s="1"/>
  <c r="N39" i="1"/>
  <c r="O39" i="1" s="1"/>
  <c r="N19" i="1"/>
  <c r="O19" i="1" s="1"/>
  <c r="N33" i="1"/>
  <c r="O33" i="1" s="1"/>
  <c r="N51" i="1"/>
  <c r="O51" i="1" s="1"/>
  <c r="N46" i="1"/>
  <c r="O46" i="1" s="1"/>
  <c r="N3" i="1"/>
  <c r="O3" i="1" s="1"/>
  <c r="N20" i="1"/>
  <c r="O20" i="1" s="1"/>
  <c r="N34" i="1"/>
  <c r="O34" i="1" s="1"/>
  <c r="N52" i="1"/>
  <c r="O52" i="1" s="1"/>
  <c r="N42" i="1"/>
  <c r="O42" i="1" s="1"/>
  <c r="N4" i="1"/>
  <c r="O4" i="1" s="1"/>
  <c r="N32" i="1"/>
  <c r="O32" i="1" s="1"/>
  <c r="N45" i="1"/>
  <c r="O45" i="1" s="1"/>
  <c r="N14" i="1"/>
  <c r="O14" i="1" s="1"/>
</calcChain>
</file>

<file path=xl/sharedStrings.xml><?xml version="1.0" encoding="utf-8"?>
<sst xmlns="http://schemas.openxmlformats.org/spreadsheetml/2006/main" count="119" uniqueCount="119">
  <si>
    <t>SMILES</t>
  </si>
  <si>
    <t>tert-butanol</t>
  </si>
  <si>
    <t>CC(C)(C)O</t>
  </si>
  <si>
    <t>2,2-dimethylpropan-1-ol</t>
  </si>
  <si>
    <t>CC(C)(C)CO</t>
  </si>
  <si>
    <t>3,3-dimethylbutan-1-ol</t>
  </si>
  <si>
    <t>CC(C)(C)CCO</t>
  </si>
  <si>
    <t>4,4-dimethylpentan-1-ol</t>
  </si>
  <si>
    <t>CC(C)(C)CCCO</t>
  </si>
  <si>
    <t>5,5-dimethylhexan-1-ol</t>
  </si>
  <si>
    <t>CC(C)(C)CCCCO</t>
  </si>
  <si>
    <t>6,6-dimethylheptan-1-ol</t>
  </si>
  <si>
    <t>CC(C)(C)CCCCCO</t>
  </si>
  <si>
    <t>7,7-dimethyloctan-1-ol</t>
  </si>
  <si>
    <t>CC(C)(C)CCCCCCO</t>
  </si>
  <si>
    <t>C</t>
  </si>
  <si>
    <t>CC</t>
  </si>
  <si>
    <t>CCC</t>
  </si>
  <si>
    <t>CCCC</t>
  </si>
  <si>
    <t>CCCCC</t>
  </si>
  <si>
    <t>CCCCCC</t>
  </si>
  <si>
    <t>CCCCCCC</t>
  </si>
  <si>
    <t>CCCCCCCC</t>
  </si>
  <si>
    <t>CO</t>
  </si>
  <si>
    <t>C(CO)O</t>
  </si>
  <si>
    <t>C(COCCO)O</t>
  </si>
  <si>
    <t>C(COCCOCCO)O</t>
  </si>
  <si>
    <t>C(COCCOCCOCCO)O</t>
  </si>
  <si>
    <t>C(COCCOCCOCCOCCO)O</t>
  </si>
  <si>
    <t>C(COCCOCCOCCOCCOCCO)O</t>
  </si>
  <si>
    <t>C(COCCOCCOCCOCCOCCOCCO)O</t>
  </si>
  <si>
    <t>C(=O)[O-]</t>
  </si>
  <si>
    <t>CCC(=O)[O-]</t>
  </si>
  <si>
    <t>CC(CCC(=O)[O-])C(=O)[O-]</t>
  </si>
  <si>
    <t>C(C(=O)[O-])(CC(C(=O)[O-])CCC(=O)[O-])C</t>
  </si>
  <si>
    <t>C(C(C(=O)[O-])C(=O)[O-])C(=O)[O-]</t>
  </si>
  <si>
    <t>C(C(=O)[O-])C(=O)[O-]</t>
  </si>
  <si>
    <t>CCO</t>
  </si>
  <si>
    <t>C(CO)CO</t>
  </si>
  <si>
    <t>C1=CC=CC=C1</t>
  </si>
  <si>
    <t>C1=CC=C2C=CC=CC2=C1</t>
  </si>
  <si>
    <t>C1=CC=C2C=C3C=CC=CC3=CC2=C1</t>
  </si>
  <si>
    <t>C1=CC=C2C=C3C=C4C=CC=CC4=CC3=CC2=C1</t>
  </si>
  <si>
    <t>C1=CC=C(C=C1)O</t>
  </si>
  <si>
    <t>C1=CC2=C(C(=C1)O)C(=CC=C2)O</t>
  </si>
  <si>
    <t>C1=CC2=CC3=C(C(=CC=C3)O)C(=C2C(=C1)O)O</t>
  </si>
  <si>
    <t>C1C(O)=C2C(C=C3C(=C2O)C(O)=C2C(C=CC=C2O)=C3)=CC=1</t>
  </si>
  <si>
    <t>CC=C</t>
  </si>
  <si>
    <t>CC=CC=C</t>
  </si>
  <si>
    <t>CC=CC=CC=C</t>
  </si>
  <si>
    <t>CC=CC=CC=CC=C</t>
  </si>
  <si>
    <t>CC=CC=CC=CC=CC=C</t>
  </si>
  <si>
    <t>C=O</t>
  </si>
  <si>
    <t>C(C=O)C=O</t>
  </si>
  <si>
    <t>C(C=O)C(=O)CC=O</t>
  </si>
  <si>
    <t>C(CC(CC(CC=O)=O)=O)=O</t>
  </si>
  <si>
    <t>C(CC(CC(CC(CC=O)=O)=O)=O)=O</t>
  </si>
  <si>
    <t>C(CC(CC(CC(CC(CC=O)=O)=O)=O)=O)=O</t>
  </si>
  <si>
    <t>C(=CC)/C=C/C=C/C=C/C=C/C=C</t>
  </si>
  <si>
    <t>log Kb {predicted by ochem.eu/model/48582742 in Log unit}</t>
  </si>
  <si>
    <t>vdwsa_pH_7.4</t>
  </si>
  <si>
    <t>asa_ASA_pH_7.4</t>
  </si>
  <si>
    <t>logd_pH_7.4</t>
  </si>
  <si>
    <t>radius</t>
  </si>
  <si>
    <t>D</t>
  </si>
  <si>
    <t>volume</t>
  </si>
  <si>
    <t>accesibility</t>
  </si>
  <si>
    <t>NAME</t>
  </si>
  <si>
    <t>logA</t>
  </si>
  <si>
    <t>logkb-(0.1*logP)</t>
  </si>
  <si>
    <t>0.1*logP</t>
  </si>
  <si>
    <t>A</t>
  </si>
  <si>
    <t>methane</t>
  </si>
  <si>
    <t>ethane</t>
  </si>
  <si>
    <t>propane</t>
  </si>
  <si>
    <t>butane</t>
  </si>
  <si>
    <t>pentane</t>
  </si>
  <si>
    <t>hexane</t>
  </si>
  <si>
    <t>heptane</t>
  </si>
  <si>
    <t>octane</t>
  </si>
  <si>
    <t>methanol</t>
  </si>
  <si>
    <t>pentaethylene glycol</t>
  </si>
  <si>
    <t>butaethylene glycol</t>
  </si>
  <si>
    <t>hexaethylene glycol</t>
  </si>
  <si>
    <t>heptaethylene Glycol</t>
  </si>
  <si>
    <t>ethylene glycol</t>
  </si>
  <si>
    <t>diethylene glycol</t>
  </si>
  <si>
    <t>triethylene glycol</t>
  </si>
  <si>
    <t>formate</t>
  </si>
  <si>
    <t>propanoate</t>
  </si>
  <si>
    <t>methylglutarate</t>
  </si>
  <si>
    <t>ethanol</t>
  </si>
  <si>
    <t>1,3-propanediol</t>
  </si>
  <si>
    <t>benzene</t>
  </si>
  <si>
    <t>naphthalene</t>
  </si>
  <si>
    <t>anthracene</t>
  </si>
  <si>
    <t>tetracene</t>
  </si>
  <si>
    <t>phenol</t>
  </si>
  <si>
    <t>1,8,9-anthracenetriol</t>
  </si>
  <si>
    <t>1,8-naphthalenediol</t>
  </si>
  <si>
    <t>propene</t>
  </si>
  <si>
    <t>piperylene</t>
  </si>
  <si>
    <t>1,3,5,7-nonatetraene</t>
  </si>
  <si>
    <t>1,3,5-heptatriene</t>
  </si>
  <si>
    <t>1,3,5,7,9,11-tridecahexaene</t>
  </si>
  <si>
    <t>1,3,5,7,9-undecapentaene</t>
  </si>
  <si>
    <t>formaldehyde</t>
  </si>
  <si>
    <t>malondialdehyde</t>
  </si>
  <si>
    <t>3-oxopentanedial</t>
  </si>
  <si>
    <t>1,8,9,10-tetracenequadrol</t>
  </si>
  <si>
    <t>C(=O)(C(C(C(C(C(C(C(F)(F)F)(F)F)(F)F)(F)F)(F)F)(F)F)(F)F)[O-]</t>
  </si>
  <si>
    <t>PFOA</t>
  </si>
  <si>
    <t>log(kb·d/D)</t>
  </si>
  <si>
    <t>kb·d/D</t>
  </si>
  <si>
    <t>kb</t>
  </si>
  <si>
    <t>logkb</t>
  </si>
  <si>
    <t>HA</t>
  </si>
  <si>
    <t>OC1COC(C2C=C(CC([O-])=O)OC3=C2CC=CC3C2CC=CC(=O)C2)C2=C1C(=O)C1=CC=C(C=C1O2)C1(O)CC2=C(CO1)C(=O)C1=C(O2)C=C(O)C(O)=C1C([O-])=O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</si>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</sst>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Fill="1"/>
    <xf numFmtId="2" fontId="0" fillId="0" borderId="0" xfId="0" applyNumberFormat="1" applyFill="1"/>
    <xf numFmtId="2" fontId="0" fillId="0" borderId="0" xfId="0" applyNumberFormat="1"/>
    <xf numFmtId="11" fontId="0" fillId="0" borderId="0" xfId="0" applyNumberFormat="1"/>
    <xf numFmtId="16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5"/>
  <sheetViews>
    <sheetView tabSelected="1" zoomScale="70" zoomScaleNormal="70" workbookViewId="0"/>
  </sheetViews>
  <sheetFormatPr defaultColWidth="11.44140625" defaultRowHeight="14.4" x14ac:dyDescent="0.3"/>
  <cols>
    <col min="4" max="4" width="10.88671875" customWidth="1"/>
    <col min="5" max="5" width="10" customWidth="1"/>
    <col min="6" max="6" width="10.5546875" customWidth="1"/>
    <col min="7" max="7" width="10.6640625" customWidth="1"/>
    <col min="18" max="18" width="14.88671875" bestFit="1" customWidth="1"/>
  </cols>
  <sheetData>
    <row r="1" spans="1:21" x14ac:dyDescent="0.3">
      <c r="A1" s="2" t="s">
        <v>67</v>
      </c>
      <c r="B1" s="2" t="s">
        <v>0</v>
      </c>
      <c r="C1" s="2" t="s">
        <v>59</v>
      </c>
      <c r="D1" s="2" t="s">
        <v>65</v>
      </c>
      <c r="E1" s="2" t="s">
        <v>60</v>
      </c>
      <c r="F1" s="2" t="s">
        <v>61</v>
      </c>
      <c r="G1" s="2" t="s">
        <v>62</v>
      </c>
      <c r="H1" s="2" t="s">
        <v>66</v>
      </c>
      <c r="I1" s="2" t="s">
        <v>63</v>
      </c>
      <c r="J1" s="2" t="s">
        <v>118</v>
      </c>
      <c r="K1" s="2" t="s">
        <v>64</v>
      </c>
      <c r="L1" s="2" t="s">
        <v>69</v>
      </c>
      <c r="M1" s="2" t="s">
        <v>70</v>
      </c>
      <c r="N1" s="2" t="s">
        <v>71</v>
      </c>
      <c r="O1" s="2" t="s">
        <v>68</v>
      </c>
      <c r="P1" t="s">
        <v>112</v>
      </c>
      <c r="Q1" t="s">
        <v>113</v>
      </c>
      <c r="R1" t="s">
        <v>114</v>
      </c>
      <c r="S1" t="s">
        <v>115</v>
      </c>
      <c r="T1" s="1"/>
      <c r="U1" s="1"/>
    </row>
    <row r="2" spans="1:21" x14ac:dyDescent="0.3">
      <c r="A2" s="2" t="s">
        <v>1</v>
      </c>
      <c r="B2" s="2" t="s">
        <v>2</v>
      </c>
      <c r="C2" s="2">
        <v>-10.7</v>
      </c>
      <c r="D2" s="2">
        <v>87.4</v>
      </c>
      <c r="E2" s="2">
        <v>163</v>
      </c>
      <c r="F2" s="2">
        <v>254</v>
      </c>
      <c r="G2" s="2">
        <v>0.54</v>
      </c>
      <c r="H2" s="3">
        <f t="shared" ref="H2:H32" si="0">E2/F2</f>
        <v>0.6417322834645669</v>
      </c>
      <c r="I2" s="3">
        <f t="shared" ref="I2:I32" si="1">(D2*(3/4)/(PI()))^(1/3)</f>
        <v>2.7530088517157658</v>
      </c>
      <c r="J2" s="3">
        <f t="shared" ref="J2:J28" si="2">H2*I2</f>
        <v>1.7666946568097237</v>
      </c>
      <c r="K2" s="3">
        <f t="shared" ref="K2:K32" si="3">D2^(-1/3)</f>
        <v>0.22533545088777221</v>
      </c>
      <c r="L2" s="3">
        <f t="shared" ref="L2:L32" si="4">C2-(0.0995*G2)</f>
        <v>-10.753729999999999</v>
      </c>
      <c r="M2" s="3">
        <f t="shared" ref="M2:M32" si="5">(0.0995*G2)</f>
        <v>5.3730000000000007E-2</v>
      </c>
      <c r="N2" s="3">
        <f>(K2)/J2</f>
        <v>0.12754634764938969</v>
      </c>
      <c r="O2" s="3">
        <f t="shared" ref="O2:O28" si="6">LOG(N2)</f>
        <v>-0.89433197310614376</v>
      </c>
    </row>
    <row r="3" spans="1:21" x14ac:dyDescent="0.3">
      <c r="A3" s="2" t="s">
        <v>3</v>
      </c>
      <c r="B3" s="2" t="s">
        <v>4</v>
      </c>
      <c r="C3" s="2">
        <v>-10.4</v>
      </c>
      <c r="D3" s="2">
        <v>105</v>
      </c>
      <c r="E3" s="2">
        <v>193</v>
      </c>
      <c r="F3" s="2">
        <v>250</v>
      </c>
      <c r="G3" s="2">
        <v>1.1000000000000001</v>
      </c>
      <c r="H3" s="3">
        <f t="shared" si="0"/>
        <v>0.77200000000000002</v>
      </c>
      <c r="I3" s="3">
        <f t="shared" si="1"/>
        <v>2.9266237766025061</v>
      </c>
      <c r="J3" s="3">
        <f t="shared" si="2"/>
        <v>2.2593535555371349</v>
      </c>
      <c r="K3" s="3">
        <f t="shared" si="3"/>
        <v>0.21196796658966532</v>
      </c>
      <c r="L3" s="3">
        <f t="shared" si="4"/>
        <v>-10.509450000000001</v>
      </c>
      <c r="M3" s="3">
        <f t="shared" si="5"/>
        <v>0.10945000000000002</v>
      </c>
      <c r="N3" s="3">
        <f t="shared" ref="N3:N32" si="7">(K3)/J3</f>
        <v>9.3817971105134276E-2</v>
      </c>
      <c r="O3" s="3">
        <f>LOG(N3)</f>
        <v>-1.0277139632815502</v>
      </c>
    </row>
    <row r="4" spans="1:21" x14ac:dyDescent="0.3">
      <c r="A4" s="2" t="s">
        <v>5</v>
      </c>
      <c r="B4" s="2" t="s">
        <v>6</v>
      </c>
      <c r="C4" s="2">
        <v>-10.5</v>
      </c>
      <c r="D4" s="2">
        <v>121</v>
      </c>
      <c r="E4" s="2">
        <v>224</v>
      </c>
      <c r="F4" s="2">
        <v>276</v>
      </c>
      <c r="G4" s="2">
        <v>1.39</v>
      </c>
      <c r="H4" s="3">
        <f t="shared" si="0"/>
        <v>0.81159420289855078</v>
      </c>
      <c r="I4" s="3">
        <f t="shared" si="1"/>
        <v>3.0683077734506896</v>
      </c>
      <c r="J4" s="3">
        <f>H4*I4</f>
        <v>2.4902208016411396</v>
      </c>
      <c r="K4" s="3">
        <f t="shared" si="3"/>
        <v>0.20218000823357413</v>
      </c>
      <c r="L4" s="3">
        <f t="shared" si="4"/>
        <v>-10.638305000000001</v>
      </c>
      <c r="M4" s="3">
        <f t="shared" si="5"/>
        <v>0.13830500000000001</v>
      </c>
      <c r="N4" s="3">
        <f t="shared" si="7"/>
        <v>8.118959093921739E-2</v>
      </c>
      <c r="O4" s="3">
        <f t="shared" si="6"/>
        <v>-1.0904996467124339</v>
      </c>
    </row>
    <row r="5" spans="1:21" x14ac:dyDescent="0.3">
      <c r="A5" s="2" t="s">
        <v>7</v>
      </c>
      <c r="B5" s="2" t="s">
        <v>8</v>
      </c>
      <c r="C5" s="2">
        <v>-10.5</v>
      </c>
      <c r="D5" s="2">
        <v>138</v>
      </c>
      <c r="E5" s="2">
        <v>254</v>
      </c>
      <c r="F5" s="2">
        <v>311</v>
      </c>
      <c r="G5" s="2">
        <v>1.84</v>
      </c>
      <c r="H5" s="3">
        <f t="shared" si="0"/>
        <v>0.81672025723472674</v>
      </c>
      <c r="I5" s="3">
        <f t="shared" si="1"/>
        <v>3.2057537504996909</v>
      </c>
      <c r="J5" s="3">
        <f t="shared" si="2"/>
        <v>2.6182040277392975</v>
      </c>
      <c r="K5" s="3">
        <f t="shared" si="3"/>
        <v>0.19351158547430664</v>
      </c>
      <c r="L5" s="3">
        <f t="shared" si="4"/>
        <v>-10.68308</v>
      </c>
      <c r="M5" s="3">
        <f t="shared" si="5"/>
        <v>0.18308000000000002</v>
      </c>
      <c r="N5" s="3">
        <f t="shared" si="7"/>
        <v>7.3910048042128806E-2</v>
      </c>
      <c r="O5" s="3">
        <f t="shared" si="6"/>
        <v>-1.1312965154264469</v>
      </c>
    </row>
    <row r="6" spans="1:21" x14ac:dyDescent="0.3">
      <c r="A6" s="2" t="s">
        <v>9</v>
      </c>
      <c r="B6" s="2" t="s">
        <v>10</v>
      </c>
      <c r="C6" s="2">
        <v>-10.5</v>
      </c>
      <c r="D6" s="2">
        <v>155</v>
      </c>
      <c r="E6" s="2">
        <v>283</v>
      </c>
      <c r="F6" s="2">
        <v>327</v>
      </c>
      <c r="G6" s="2">
        <v>2.2799999999999998</v>
      </c>
      <c r="H6" s="3">
        <f t="shared" si="0"/>
        <v>0.86544342507645255</v>
      </c>
      <c r="I6" s="3">
        <f t="shared" si="1"/>
        <v>3.3323276468971441</v>
      </c>
      <c r="J6" s="3">
        <f t="shared" si="2"/>
        <v>2.8839410522076201</v>
      </c>
      <c r="K6" s="3">
        <f t="shared" si="3"/>
        <v>0.18616131324212123</v>
      </c>
      <c r="L6" s="3">
        <f t="shared" si="4"/>
        <v>-10.72686</v>
      </c>
      <c r="M6" s="3">
        <f t="shared" si="5"/>
        <v>0.22685999999999998</v>
      </c>
      <c r="N6" s="3">
        <f t="shared" si="7"/>
        <v>6.4551011921556836E-2</v>
      </c>
      <c r="O6" s="3">
        <f t="shared" si="6"/>
        <v>-1.1900969452100538</v>
      </c>
    </row>
    <row r="7" spans="1:21" x14ac:dyDescent="0.3">
      <c r="A7" s="2" t="s">
        <v>11</v>
      </c>
      <c r="B7" s="2" t="s">
        <v>12</v>
      </c>
      <c r="C7" s="2">
        <v>-10.6</v>
      </c>
      <c r="D7" s="2">
        <v>172</v>
      </c>
      <c r="E7" s="2">
        <v>313</v>
      </c>
      <c r="F7" s="2">
        <v>341</v>
      </c>
      <c r="G7" s="2">
        <v>2.73</v>
      </c>
      <c r="H7" s="3">
        <f t="shared" si="0"/>
        <v>0.91788856304985333</v>
      </c>
      <c r="I7" s="3">
        <f t="shared" si="1"/>
        <v>3.4499537994991853</v>
      </c>
      <c r="J7" s="3">
        <f t="shared" si="2"/>
        <v>3.1666731356106892</v>
      </c>
      <c r="K7" s="3">
        <f t="shared" si="3"/>
        <v>0.1798141444646168</v>
      </c>
      <c r="L7" s="3">
        <f t="shared" si="4"/>
        <v>-10.871634999999999</v>
      </c>
      <c r="M7" s="3">
        <f t="shared" si="5"/>
        <v>0.27163500000000002</v>
      </c>
      <c r="N7" s="3">
        <f t="shared" si="7"/>
        <v>5.6783298043149584E-2</v>
      </c>
      <c r="O7" s="3">
        <f t="shared" si="6"/>
        <v>-1.2457793867248386</v>
      </c>
    </row>
    <row r="8" spans="1:21" x14ac:dyDescent="0.3">
      <c r="A8" s="2" t="s">
        <v>13</v>
      </c>
      <c r="B8" s="2" t="s">
        <v>14</v>
      </c>
      <c r="C8" s="2">
        <v>-10.6</v>
      </c>
      <c r="D8" s="2">
        <v>189</v>
      </c>
      <c r="E8" s="2">
        <v>342</v>
      </c>
      <c r="F8" s="2">
        <v>374</v>
      </c>
      <c r="G8" s="2">
        <v>3.17</v>
      </c>
      <c r="H8" s="3">
        <f t="shared" si="0"/>
        <v>0.91443850267379678</v>
      </c>
      <c r="I8" s="3">
        <f t="shared" si="1"/>
        <v>3.5600633948688643</v>
      </c>
      <c r="J8" s="3">
        <f t="shared" si="2"/>
        <v>3.2554590402276782</v>
      </c>
      <c r="K8" s="3">
        <f t="shared" si="3"/>
        <v>0.17425265285823674</v>
      </c>
      <c r="L8" s="3">
        <f t="shared" si="4"/>
        <v>-10.915414999999999</v>
      </c>
      <c r="M8" s="3">
        <f t="shared" si="5"/>
        <v>0.315415</v>
      </c>
      <c r="N8" s="3">
        <f t="shared" si="7"/>
        <v>5.3526292515125598E-2</v>
      </c>
      <c r="O8" s="3">
        <f t="shared" si="6"/>
        <v>-1.2714328368703398</v>
      </c>
    </row>
    <row r="9" spans="1:21" x14ac:dyDescent="0.3">
      <c r="A9" s="2" t="s">
        <v>72</v>
      </c>
      <c r="B9" s="2" t="s">
        <v>15</v>
      </c>
      <c r="C9" s="2">
        <v>-9.1</v>
      </c>
      <c r="D9" s="2">
        <v>28.3</v>
      </c>
      <c r="E9" s="2">
        <v>56</v>
      </c>
      <c r="F9" s="2">
        <v>174</v>
      </c>
      <c r="G9" s="2">
        <v>1.08</v>
      </c>
      <c r="H9" s="3">
        <f t="shared" si="0"/>
        <v>0.32183908045977011</v>
      </c>
      <c r="I9" s="3">
        <f t="shared" si="1"/>
        <v>1.8904532505935026</v>
      </c>
      <c r="J9" s="3">
        <f t="shared" si="2"/>
        <v>0.60842173582319625</v>
      </c>
      <c r="K9" s="3">
        <f t="shared" si="3"/>
        <v>0.32814907784926328</v>
      </c>
      <c r="L9" s="3">
        <f t="shared" si="4"/>
        <v>-9.2074599999999993</v>
      </c>
      <c r="M9" s="3">
        <f t="shared" si="5"/>
        <v>0.10746000000000001</v>
      </c>
      <c r="N9" s="3">
        <f t="shared" si="7"/>
        <v>0.53934476454112323</v>
      </c>
      <c r="O9" s="3">
        <f t="shared" ref="O9:O16" si="8">LOG(N9)</f>
        <v>-0.26813353263898282</v>
      </c>
    </row>
    <row r="10" spans="1:21" x14ac:dyDescent="0.3">
      <c r="A10" s="2" t="s">
        <v>73</v>
      </c>
      <c r="B10" s="2" t="s">
        <v>16</v>
      </c>
      <c r="C10" s="2">
        <v>-9.7200000000000006</v>
      </c>
      <c r="D10" s="2">
        <v>45</v>
      </c>
      <c r="E10" s="2">
        <v>92.2</v>
      </c>
      <c r="F10" s="2">
        <v>230</v>
      </c>
      <c r="G10" s="2">
        <v>1.35</v>
      </c>
      <c r="H10" s="3">
        <f t="shared" si="0"/>
        <v>0.40086956521739131</v>
      </c>
      <c r="I10" s="3">
        <f t="shared" si="1"/>
        <v>2.2065205075171996</v>
      </c>
      <c r="J10" s="3">
        <f t="shared" si="2"/>
        <v>0.88452691649167747</v>
      </c>
      <c r="K10" s="3">
        <f t="shared" si="3"/>
        <v>0.28114422176724979</v>
      </c>
      <c r="L10" s="3">
        <f t="shared" si="4"/>
        <v>-9.8543250000000011</v>
      </c>
      <c r="M10" s="3">
        <f t="shared" si="5"/>
        <v>0.13432500000000003</v>
      </c>
      <c r="N10" s="3">
        <f t="shared" si="7"/>
        <v>0.31784699428069363</v>
      </c>
      <c r="O10" s="3">
        <f t="shared" si="8"/>
        <v>-0.49778189111878762</v>
      </c>
    </row>
    <row r="11" spans="1:21" x14ac:dyDescent="0.3">
      <c r="A11" s="2" t="s">
        <v>74</v>
      </c>
      <c r="B11" s="2" t="s">
        <v>17</v>
      </c>
      <c r="C11" s="2">
        <v>-9.64</v>
      </c>
      <c r="D11" s="2">
        <v>61.9</v>
      </c>
      <c r="E11" s="2">
        <v>123</v>
      </c>
      <c r="F11" s="2">
        <v>248</v>
      </c>
      <c r="G11" s="2">
        <v>1.8</v>
      </c>
      <c r="H11" s="3">
        <f t="shared" si="0"/>
        <v>0.49596774193548387</v>
      </c>
      <c r="I11" s="3">
        <f t="shared" si="1"/>
        <v>2.4539592496423337</v>
      </c>
      <c r="J11" s="3">
        <f t="shared" si="2"/>
        <v>1.2170846278468026</v>
      </c>
      <c r="K11" s="3">
        <f t="shared" si="3"/>
        <v>0.25279575893113004</v>
      </c>
      <c r="L11" s="3">
        <f t="shared" si="4"/>
        <v>-9.8191000000000006</v>
      </c>
      <c r="M11" s="3">
        <f t="shared" si="5"/>
        <v>0.17910000000000001</v>
      </c>
      <c r="N11" s="3">
        <f t="shared" si="7"/>
        <v>0.20770598292606984</v>
      </c>
      <c r="O11" s="3">
        <f t="shared" si="8"/>
        <v>-0.6825509935257823</v>
      </c>
    </row>
    <row r="12" spans="1:21" x14ac:dyDescent="0.3">
      <c r="A12" s="2" t="s">
        <v>75</v>
      </c>
      <c r="B12" s="2" t="s">
        <v>18</v>
      </c>
      <c r="C12" s="2">
        <v>-9.67</v>
      </c>
      <c r="D12" s="2">
        <v>78.7</v>
      </c>
      <c r="E12" s="2">
        <v>153</v>
      </c>
      <c r="F12" s="2">
        <v>271</v>
      </c>
      <c r="G12" s="2">
        <v>2.2400000000000002</v>
      </c>
      <c r="H12" s="3">
        <f t="shared" si="0"/>
        <v>0.56457564575645758</v>
      </c>
      <c r="I12" s="3">
        <f t="shared" si="1"/>
        <v>2.6584512925039778</v>
      </c>
      <c r="J12" s="3">
        <f t="shared" si="2"/>
        <v>1.5008968551775226</v>
      </c>
      <c r="K12" s="3">
        <f t="shared" si="3"/>
        <v>0.23335033169447164</v>
      </c>
      <c r="L12" s="3">
        <f t="shared" si="4"/>
        <v>-9.8928799999999999</v>
      </c>
      <c r="M12" s="3">
        <f t="shared" si="5"/>
        <v>0.22288000000000002</v>
      </c>
      <c r="N12" s="3">
        <f t="shared" si="7"/>
        <v>0.15547392939728127</v>
      </c>
      <c r="O12" s="3">
        <f t="shared" si="8"/>
        <v>-0.80834242508175802</v>
      </c>
    </row>
    <row r="13" spans="1:21" x14ac:dyDescent="0.3">
      <c r="A13" s="2" t="s">
        <v>76</v>
      </c>
      <c r="B13" s="2" t="s">
        <v>19</v>
      </c>
      <c r="C13" s="2">
        <v>-9.61</v>
      </c>
      <c r="D13" s="2">
        <v>95.6</v>
      </c>
      <c r="E13" s="2">
        <v>183</v>
      </c>
      <c r="F13" s="2">
        <v>298</v>
      </c>
      <c r="G13" s="2">
        <v>2.69</v>
      </c>
      <c r="H13" s="3">
        <f t="shared" si="0"/>
        <v>0.61409395973154357</v>
      </c>
      <c r="I13" s="3">
        <f t="shared" si="1"/>
        <v>2.8365455435903972</v>
      </c>
      <c r="J13" s="3">
        <f t="shared" si="2"/>
        <v>1.7419054848222908</v>
      </c>
      <c r="K13" s="3">
        <f t="shared" si="3"/>
        <v>0.21869928804815969</v>
      </c>
      <c r="L13" s="3">
        <f t="shared" si="4"/>
        <v>-9.877654999999999</v>
      </c>
      <c r="M13" s="3">
        <f t="shared" si="5"/>
        <v>0.26765500000000003</v>
      </c>
      <c r="N13" s="3">
        <f t="shared" si="7"/>
        <v>0.12555175349853806</v>
      </c>
      <c r="O13" s="3">
        <f t="shared" si="8"/>
        <v>-0.90117721740409618</v>
      </c>
    </row>
    <row r="14" spans="1:21" x14ac:dyDescent="0.3">
      <c r="A14" s="2" t="s">
        <v>77</v>
      </c>
      <c r="B14" s="2" t="s">
        <v>20</v>
      </c>
      <c r="C14" s="2">
        <v>-9.8699999999999992</v>
      </c>
      <c r="D14" s="2">
        <v>112</v>
      </c>
      <c r="E14" s="2">
        <v>213</v>
      </c>
      <c r="F14" s="2">
        <v>316</v>
      </c>
      <c r="G14" s="2">
        <v>3.13</v>
      </c>
      <c r="H14" s="3">
        <f t="shared" si="0"/>
        <v>0.67405063291139244</v>
      </c>
      <c r="I14" s="3">
        <f t="shared" si="1"/>
        <v>2.9902658734369902</v>
      </c>
      <c r="J14" s="3">
        <f t="shared" si="2"/>
        <v>2.015590604563541</v>
      </c>
      <c r="K14" s="3">
        <f t="shared" si="3"/>
        <v>0.20745663334156092</v>
      </c>
      <c r="L14" s="3">
        <f t="shared" si="4"/>
        <v>-10.181434999999999</v>
      </c>
      <c r="M14" s="3">
        <f t="shared" si="5"/>
        <v>0.31143500000000002</v>
      </c>
      <c r="N14" s="3">
        <f t="shared" si="7"/>
        <v>0.10292597756302992</v>
      </c>
      <c r="O14" s="3">
        <f t="shared" si="8"/>
        <v>-0.98747499949964357</v>
      </c>
    </row>
    <row r="15" spans="1:21" x14ac:dyDescent="0.3">
      <c r="A15" s="2" t="s">
        <v>78</v>
      </c>
      <c r="B15" s="2" t="s">
        <v>21</v>
      </c>
      <c r="C15" s="2">
        <v>-10.199999999999999</v>
      </c>
      <c r="D15" s="2">
        <v>129</v>
      </c>
      <c r="E15" s="2">
        <v>242</v>
      </c>
      <c r="F15" s="2">
        <v>326</v>
      </c>
      <c r="G15" s="2">
        <v>3.58</v>
      </c>
      <c r="H15" s="3">
        <f t="shared" si="0"/>
        <v>0.74233128834355833</v>
      </c>
      <c r="I15" s="3">
        <f t="shared" si="1"/>
        <v>3.134491046694726</v>
      </c>
      <c r="J15" s="3">
        <f t="shared" si="2"/>
        <v>2.3268307769942447</v>
      </c>
      <c r="K15" s="3">
        <f t="shared" si="3"/>
        <v>0.19791107444813102</v>
      </c>
      <c r="L15" s="3">
        <f t="shared" si="4"/>
        <v>-10.55621</v>
      </c>
      <c r="M15" s="3">
        <f t="shared" si="5"/>
        <v>0.35621000000000003</v>
      </c>
      <c r="N15" s="3">
        <f t="shared" si="7"/>
        <v>8.5056066992456048E-2</v>
      </c>
      <c r="O15" s="3">
        <f t="shared" si="8"/>
        <v>-1.0702947030111802</v>
      </c>
    </row>
    <row r="16" spans="1:21" x14ac:dyDescent="0.3">
      <c r="A16" s="2" t="s">
        <v>79</v>
      </c>
      <c r="B16" s="2" t="s">
        <v>22</v>
      </c>
      <c r="C16" s="2">
        <v>-9.92</v>
      </c>
      <c r="D16" s="2">
        <v>146</v>
      </c>
      <c r="E16" s="2">
        <v>274</v>
      </c>
      <c r="F16" s="2">
        <v>390</v>
      </c>
      <c r="G16" s="2">
        <v>4.0199999999999996</v>
      </c>
      <c r="H16" s="3">
        <f t="shared" si="0"/>
        <v>0.70256410256410251</v>
      </c>
      <c r="I16" s="3">
        <f t="shared" si="1"/>
        <v>3.266540763464405</v>
      </c>
      <c r="J16" s="3">
        <f t="shared" si="2"/>
        <v>2.2949542799724281</v>
      </c>
      <c r="K16" s="3">
        <f t="shared" si="3"/>
        <v>0.18991053099287608</v>
      </c>
      <c r="L16" s="3">
        <f t="shared" si="4"/>
        <v>-10.319990000000001</v>
      </c>
      <c r="M16" s="3">
        <f t="shared" si="5"/>
        <v>0.39998999999999996</v>
      </c>
      <c r="N16" s="3">
        <f t="shared" si="7"/>
        <v>8.2751335244533805E-2</v>
      </c>
      <c r="O16" s="3">
        <f t="shared" si="8"/>
        <v>-1.0822249898827021</v>
      </c>
    </row>
    <row r="17" spans="1:15" x14ac:dyDescent="0.3">
      <c r="A17" s="2" t="s">
        <v>80</v>
      </c>
      <c r="B17" s="2" t="s">
        <v>23</v>
      </c>
      <c r="C17" s="2">
        <v>-9.59</v>
      </c>
      <c r="D17" s="2">
        <v>36.799999999999997</v>
      </c>
      <c r="E17" s="2">
        <v>71.099999999999994</v>
      </c>
      <c r="F17" s="2">
        <v>197</v>
      </c>
      <c r="G17" s="2">
        <v>-0.52</v>
      </c>
      <c r="H17" s="3">
        <f t="shared" si="0"/>
        <v>0.36091370558375629</v>
      </c>
      <c r="I17" s="3">
        <f t="shared" si="1"/>
        <v>2.0634141438447577</v>
      </c>
      <c r="J17" s="3">
        <f t="shared" si="2"/>
        <v>0.74471444480894544</v>
      </c>
      <c r="K17" s="3">
        <f t="shared" si="3"/>
        <v>0.3006427443322171</v>
      </c>
      <c r="L17" s="3">
        <f t="shared" si="4"/>
        <v>-9.5382599999999993</v>
      </c>
      <c r="M17" s="3">
        <f t="shared" si="5"/>
        <v>-5.1740000000000001E-2</v>
      </c>
      <c r="N17" s="3">
        <f t="shared" si="7"/>
        <v>0.40370204502928131</v>
      </c>
      <c r="O17" s="3">
        <f t="shared" ref="O17:O24" si="9">LOG(N17)</f>
        <v>-0.39393905058304041</v>
      </c>
    </row>
    <row r="18" spans="1:15" x14ac:dyDescent="0.3">
      <c r="A18" s="2" t="s">
        <v>85</v>
      </c>
      <c r="B18" s="2" t="s">
        <v>24</v>
      </c>
      <c r="C18" s="2">
        <v>-9.76</v>
      </c>
      <c r="D18" s="2">
        <v>62.3</v>
      </c>
      <c r="E18" s="2">
        <v>112</v>
      </c>
      <c r="F18" s="2">
        <v>220</v>
      </c>
      <c r="G18" s="2">
        <v>-1.21</v>
      </c>
      <c r="H18" s="3">
        <f t="shared" si="0"/>
        <v>0.50909090909090904</v>
      </c>
      <c r="I18" s="3">
        <f t="shared" si="1"/>
        <v>2.4592337618390232</v>
      </c>
      <c r="J18" s="3">
        <f t="shared" si="2"/>
        <v>1.2519735514816843</v>
      </c>
      <c r="K18" s="3">
        <f t="shared" si="3"/>
        <v>0.25225356797130982</v>
      </c>
      <c r="L18" s="3">
        <f t="shared" si="4"/>
        <v>-9.6396049999999995</v>
      </c>
      <c r="M18" s="3">
        <f t="shared" si="5"/>
        <v>-0.120395</v>
      </c>
      <c r="N18" s="3">
        <f t="shared" si="7"/>
        <v>0.20148474196820934</v>
      </c>
      <c r="O18" s="3">
        <f t="shared" si="9"/>
        <v>-0.69575783651994361</v>
      </c>
    </row>
    <row r="19" spans="1:15" x14ac:dyDescent="0.3">
      <c r="A19" s="2" t="s">
        <v>86</v>
      </c>
      <c r="B19" s="2" t="s">
        <v>25</v>
      </c>
      <c r="C19" s="2">
        <v>-9.6</v>
      </c>
      <c r="D19" s="2">
        <v>105</v>
      </c>
      <c r="E19" s="2">
        <v>188</v>
      </c>
      <c r="F19" s="2">
        <v>304</v>
      </c>
      <c r="G19" s="2">
        <v>-1.26</v>
      </c>
      <c r="H19" s="3">
        <f t="shared" si="0"/>
        <v>0.61842105263157898</v>
      </c>
      <c r="I19" s="3">
        <f t="shared" si="1"/>
        <v>2.9266237766025061</v>
      </c>
      <c r="J19" s="3">
        <f t="shared" si="2"/>
        <v>1.8098857565831288</v>
      </c>
      <c r="K19" s="3">
        <f t="shared" si="3"/>
        <v>0.21196796658966532</v>
      </c>
      <c r="L19" s="3">
        <f t="shared" si="4"/>
        <v>-9.4746299999999994</v>
      </c>
      <c r="M19" s="3">
        <f t="shared" si="5"/>
        <v>-0.12537000000000001</v>
      </c>
      <c r="N19" s="3">
        <f t="shared" si="7"/>
        <v>0.11711676597192423</v>
      </c>
      <c r="O19" s="3">
        <f t="shared" si="9"/>
        <v>-0.93138092860074018</v>
      </c>
    </row>
    <row r="20" spans="1:15" x14ac:dyDescent="0.3">
      <c r="A20" s="2" t="s">
        <v>87</v>
      </c>
      <c r="B20" s="2" t="s">
        <v>26</v>
      </c>
      <c r="C20" s="2">
        <v>-9.93</v>
      </c>
      <c r="D20" s="2">
        <v>148</v>
      </c>
      <c r="E20" s="2">
        <v>265</v>
      </c>
      <c r="F20" s="2">
        <v>388</v>
      </c>
      <c r="G20" s="2">
        <v>-1.3</v>
      </c>
      <c r="H20" s="3">
        <f t="shared" si="0"/>
        <v>0.6829896907216495</v>
      </c>
      <c r="I20" s="3">
        <f t="shared" si="1"/>
        <v>3.2813888800838047</v>
      </c>
      <c r="J20" s="3">
        <f t="shared" si="2"/>
        <v>2.2411547763458977</v>
      </c>
      <c r="K20" s="3">
        <f t="shared" si="3"/>
        <v>0.18905119556678596</v>
      </c>
      <c r="L20" s="3">
        <f t="shared" si="4"/>
        <v>-9.8006499999999992</v>
      </c>
      <c r="M20" s="3">
        <f t="shared" si="5"/>
        <v>-0.12935000000000002</v>
      </c>
      <c r="N20" s="3">
        <f t="shared" si="7"/>
        <v>8.43543683649665E-2</v>
      </c>
      <c r="O20" s="3">
        <f t="shared" si="9"/>
        <v>-1.0738924221717607</v>
      </c>
    </row>
    <row r="21" spans="1:15" x14ac:dyDescent="0.3">
      <c r="A21" s="2" t="s">
        <v>82</v>
      </c>
      <c r="B21" s="2" t="s">
        <v>27</v>
      </c>
      <c r="C21" s="2">
        <v>-10.5</v>
      </c>
      <c r="D21" s="2">
        <v>191</v>
      </c>
      <c r="E21" s="2">
        <v>337</v>
      </c>
      <c r="F21" s="2">
        <v>422</v>
      </c>
      <c r="G21" s="2">
        <v>-1.35</v>
      </c>
      <c r="H21" s="3">
        <f t="shared" si="0"/>
        <v>0.79857819905213268</v>
      </c>
      <c r="I21" s="3">
        <f t="shared" si="1"/>
        <v>3.5725769016050326</v>
      </c>
      <c r="J21" s="3">
        <f t="shared" si="2"/>
        <v>2.852982028058995</v>
      </c>
      <c r="K21" s="3">
        <f t="shared" si="3"/>
        <v>0.17364230581592199</v>
      </c>
      <c r="L21" s="3">
        <f t="shared" si="4"/>
        <v>-10.365675</v>
      </c>
      <c r="M21" s="3">
        <f t="shared" si="5"/>
        <v>-0.13432500000000003</v>
      </c>
      <c r="N21" s="3">
        <f t="shared" si="7"/>
        <v>6.0863441868246972E-2</v>
      </c>
      <c r="O21" s="3">
        <f t="shared" si="9"/>
        <v>-1.2156434916406718</v>
      </c>
    </row>
    <row r="22" spans="1:15" x14ac:dyDescent="0.3">
      <c r="A22" s="2" t="s">
        <v>81</v>
      </c>
      <c r="B22" s="2" t="s">
        <v>28</v>
      </c>
      <c r="C22" s="2">
        <v>-10.7</v>
      </c>
      <c r="D22" s="2">
        <v>234</v>
      </c>
      <c r="E22" s="2">
        <v>416</v>
      </c>
      <c r="F22" s="2">
        <v>497</v>
      </c>
      <c r="G22" s="2">
        <v>-1.4</v>
      </c>
      <c r="H22" s="3">
        <f t="shared" si="0"/>
        <v>0.83702213279678073</v>
      </c>
      <c r="I22" s="3">
        <f t="shared" si="1"/>
        <v>3.8227487006961063</v>
      </c>
      <c r="J22" s="3">
        <f t="shared" si="2"/>
        <v>3.1997252706027774</v>
      </c>
      <c r="K22" s="3">
        <f t="shared" si="3"/>
        <v>0.16227864802790634</v>
      </c>
      <c r="L22" s="3">
        <f t="shared" si="4"/>
        <v>-10.560699999999999</v>
      </c>
      <c r="M22" s="3">
        <f t="shared" si="5"/>
        <v>-0.13930000000000001</v>
      </c>
      <c r="N22" s="3">
        <f t="shared" si="7"/>
        <v>5.0716431663314528E-2</v>
      </c>
      <c r="O22" s="3">
        <f t="shared" si="9"/>
        <v>-1.2948513103993613</v>
      </c>
    </row>
    <row r="23" spans="1:15" x14ac:dyDescent="0.3">
      <c r="A23" s="2" t="s">
        <v>83</v>
      </c>
      <c r="B23" s="2" t="s">
        <v>29</v>
      </c>
      <c r="C23" s="2">
        <v>-11</v>
      </c>
      <c r="D23" s="2">
        <v>277</v>
      </c>
      <c r="E23" s="2">
        <v>494</v>
      </c>
      <c r="F23" s="2">
        <v>622</v>
      </c>
      <c r="G23" s="2">
        <v>-1.44</v>
      </c>
      <c r="H23" s="3">
        <f t="shared" si="0"/>
        <v>0.79421221864951763</v>
      </c>
      <c r="I23" s="3">
        <f t="shared" si="1"/>
        <v>4.0438687667960718</v>
      </c>
      <c r="J23" s="3">
        <f t="shared" si="2"/>
        <v>3.2116899852045968</v>
      </c>
      <c r="K23" s="3">
        <f t="shared" si="3"/>
        <v>0.15340519850521742</v>
      </c>
      <c r="L23" s="3">
        <f t="shared" si="4"/>
        <v>-10.856719999999999</v>
      </c>
      <c r="M23" s="3">
        <f t="shared" si="5"/>
        <v>-0.14327999999999999</v>
      </c>
      <c r="N23" s="3">
        <f t="shared" si="7"/>
        <v>4.7764634573048595E-2</v>
      </c>
      <c r="O23" s="3">
        <f t="shared" si="9"/>
        <v>-1.320893540508316</v>
      </c>
    </row>
    <row r="24" spans="1:15" x14ac:dyDescent="0.3">
      <c r="A24" s="2" t="s">
        <v>84</v>
      </c>
      <c r="B24" s="2" t="s">
        <v>30</v>
      </c>
      <c r="C24" s="2">
        <v>-11.2</v>
      </c>
      <c r="D24" s="2">
        <v>320</v>
      </c>
      <c r="E24" s="2">
        <v>566</v>
      </c>
      <c r="F24" s="2">
        <v>547</v>
      </c>
      <c r="G24" s="2">
        <v>-1.49</v>
      </c>
      <c r="H24" s="3">
        <f t="shared" si="0"/>
        <v>1.0347349177330896</v>
      </c>
      <c r="I24" s="3">
        <f t="shared" si="1"/>
        <v>4.2431376717882205</v>
      </c>
      <c r="J24" s="3">
        <f t="shared" si="2"/>
        <v>4.390522709747958</v>
      </c>
      <c r="K24" s="3">
        <f t="shared" si="3"/>
        <v>0.14620088691064331</v>
      </c>
      <c r="L24" s="3">
        <f t="shared" si="4"/>
        <v>-11.051744999999999</v>
      </c>
      <c r="M24" s="3">
        <f t="shared" si="5"/>
        <v>-0.148255</v>
      </c>
      <c r="N24" s="3">
        <f t="shared" si="7"/>
        <v>3.3299198427113048E-2</v>
      </c>
      <c r="O24" s="3">
        <f t="shared" si="9"/>
        <v>-1.4775662206339666</v>
      </c>
    </row>
    <row r="25" spans="1:15" x14ac:dyDescent="0.3">
      <c r="A25" s="2" t="s">
        <v>88</v>
      </c>
      <c r="B25" s="2" t="s">
        <v>31</v>
      </c>
      <c r="C25" s="2">
        <v>-9.8800000000000008</v>
      </c>
      <c r="D25" s="2">
        <v>39.299999999999997</v>
      </c>
      <c r="E25" s="2">
        <v>62.8</v>
      </c>
      <c r="F25" s="2">
        <v>178</v>
      </c>
      <c r="G25" s="2">
        <v>-3.26</v>
      </c>
      <c r="H25" s="3">
        <f t="shared" si="0"/>
        <v>0.35280898876404493</v>
      </c>
      <c r="I25" s="3">
        <f t="shared" si="1"/>
        <v>2.1091201152475088</v>
      </c>
      <c r="J25" s="3">
        <f t="shared" si="2"/>
        <v>0.74411653504237951</v>
      </c>
      <c r="K25" s="3">
        <f t="shared" si="3"/>
        <v>0.29412762526642589</v>
      </c>
      <c r="L25" s="3">
        <f t="shared" si="4"/>
        <v>-9.5556300000000007</v>
      </c>
      <c r="M25" s="3">
        <f t="shared" si="5"/>
        <v>-0.32436999999999999</v>
      </c>
      <c r="N25" s="3">
        <f t="shared" si="7"/>
        <v>0.39527091714159329</v>
      </c>
      <c r="O25" s="3">
        <f t="shared" si="6"/>
        <v>-0.40310513857777525</v>
      </c>
    </row>
    <row r="26" spans="1:15" x14ac:dyDescent="0.3">
      <c r="A26" s="2" t="s">
        <v>89</v>
      </c>
      <c r="B26" s="2" t="s">
        <v>32</v>
      </c>
      <c r="C26" s="2">
        <v>-9.9499999999999993</v>
      </c>
      <c r="D26" s="2">
        <v>72.8</v>
      </c>
      <c r="E26" s="2">
        <v>127</v>
      </c>
      <c r="F26" s="2">
        <v>252</v>
      </c>
      <c r="G26" s="2">
        <v>-2.12</v>
      </c>
      <c r="H26" s="3">
        <f t="shared" si="0"/>
        <v>0.50396825396825395</v>
      </c>
      <c r="I26" s="3">
        <f t="shared" si="1"/>
        <v>2.5902852349374919</v>
      </c>
      <c r="J26" s="3">
        <f t="shared" si="2"/>
        <v>1.3054215271311962</v>
      </c>
      <c r="K26" s="3">
        <f t="shared" si="3"/>
        <v>0.23949118905214709</v>
      </c>
      <c r="L26" s="3">
        <f t="shared" si="4"/>
        <v>-9.7390599999999985</v>
      </c>
      <c r="M26" s="3">
        <f t="shared" si="5"/>
        <v>-0.21094000000000002</v>
      </c>
      <c r="N26" s="3">
        <f t="shared" si="7"/>
        <v>0.18345889360232526</v>
      </c>
      <c r="O26" s="3">
        <f t="shared" si="6"/>
        <v>-0.73646122994895946</v>
      </c>
    </row>
    <row r="27" spans="1:15" x14ac:dyDescent="0.3">
      <c r="A27" s="2" t="s">
        <v>90</v>
      </c>
      <c r="B27" s="2" t="s">
        <v>33</v>
      </c>
      <c r="C27" s="2">
        <v>-10.7</v>
      </c>
      <c r="D27" s="2">
        <v>134</v>
      </c>
      <c r="E27" s="2">
        <v>218</v>
      </c>
      <c r="F27" s="2">
        <v>305</v>
      </c>
      <c r="G27" s="2">
        <v>-5.32</v>
      </c>
      <c r="H27" s="3">
        <f t="shared" si="0"/>
        <v>0.71475409836065573</v>
      </c>
      <c r="I27" s="3">
        <f t="shared" si="1"/>
        <v>3.1744761096120002</v>
      </c>
      <c r="J27" s="3">
        <f t="shared" si="2"/>
        <v>2.2689698094931674</v>
      </c>
      <c r="K27" s="3">
        <f t="shared" si="3"/>
        <v>0.19541822634010067</v>
      </c>
      <c r="L27" s="3">
        <f t="shared" si="4"/>
        <v>-10.17066</v>
      </c>
      <c r="M27" s="3">
        <f t="shared" si="5"/>
        <v>-0.52934000000000003</v>
      </c>
      <c r="N27" s="3">
        <f t="shared" si="7"/>
        <v>8.6126410991670413E-2</v>
      </c>
      <c r="O27" s="3">
        <f t="shared" si="6"/>
        <v>-1.0648636500668796</v>
      </c>
    </row>
    <row r="28" spans="1:15" x14ac:dyDescent="0.3">
      <c r="A28" s="2"/>
      <c r="B28" s="2" t="s">
        <v>34</v>
      </c>
      <c r="C28" s="2">
        <v>-11.4</v>
      </c>
      <c r="D28" s="2">
        <v>196</v>
      </c>
      <c r="E28" s="2">
        <v>313</v>
      </c>
      <c r="F28" s="2">
        <v>364</v>
      </c>
      <c r="G28" s="2">
        <v>-8.42</v>
      </c>
      <c r="H28" s="3">
        <f t="shared" si="0"/>
        <v>0.85989010989010994</v>
      </c>
      <c r="I28" s="3">
        <f t="shared" si="1"/>
        <v>3.6034830813456749</v>
      </c>
      <c r="J28" s="3">
        <f t="shared" si="2"/>
        <v>3.0985994628054843</v>
      </c>
      <c r="K28" s="3">
        <f t="shared" si="3"/>
        <v>0.17215301886965934</v>
      </c>
      <c r="L28" s="3">
        <f t="shared" si="4"/>
        <v>-10.56221</v>
      </c>
      <c r="M28" s="3">
        <f t="shared" si="5"/>
        <v>-0.83779000000000003</v>
      </c>
      <c r="N28" s="3">
        <f t="shared" si="7"/>
        <v>5.5558332380846447E-2</v>
      </c>
      <c r="O28" s="3">
        <f t="shared" si="6"/>
        <v>-1.2552507983675651</v>
      </c>
    </row>
    <row r="29" spans="1:15" x14ac:dyDescent="0.3">
      <c r="A29" s="2"/>
      <c r="B29" s="2" t="s">
        <v>35</v>
      </c>
      <c r="C29" s="2">
        <v>-11.1</v>
      </c>
      <c r="D29" s="2">
        <v>128</v>
      </c>
      <c r="E29" s="2">
        <v>191</v>
      </c>
      <c r="F29" s="2">
        <v>281</v>
      </c>
      <c r="G29" s="2">
        <v>-8.31</v>
      </c>
      <c r="H29" s="3">
        <f t="shared" si="0"/>
        <v>0.67971530249110323</v>
      </c>
      <c r="I29" s="3">
        <f t="shared" si="1"/>
        <v>3.1263705671870881</v>
      </c>
      <c r="J29" s="3">
        <f t="shared" ref="J29:J52" si="10">H29*I29</f>
        <v>2.1250419157748537</v>
      </c>
      <c r="K29" s="3">
        <f t="shared" si="3"/>
        <v>0.19842513149602498</v>
      </c>
      <c r="L29" s="3">
        <f t="shared" si="4"/>
        <v>-10.273154999999999</v>
      </c>
      <c r="M29" s="3">
        <f t="shared" si="5"/>
        <v>-0.82684500000000005</v>
      </c>
      <c r="N29" s="3">
        <f t="shared" si="7"/>
        <v>9.3374690646359906E-2</v>
      </c>
      <c r="O29" s="3">
        <f t="shared" ref="O29:O52" si="11">LOG(N29)</f>
        <v>-1.029770824007082</v>
      </c>
    </row>
    <row r="30" spans="1:15" x14ac:dyDescent="0.3">
      <c r="A30" s="2"/>
      <c r="B30" s="2" t="s">
        <v>36</v>
      </c>
      <c r="C30" s="2">
        <v>-10.5</v>
      </c>
      <c r="D30" s="2">
        <v>83.6</v>
      </c>
      <c r="E30" s="2">
        <v>130</v>
      </c>
      <c r="F30" s="2">
        <v>255</v>
      </c>
      <c r="G30" s="2">
        <v>-5.34</v>
      </c>
      <c r="H30" s="3">
        <f t="shared" si="0"/>
        <v>0.50980392156862742</v>
      </c>
      <c r="I30" s="3">
        <f t="shared" si="1"/>
        <v>2.7125175455824699</v>
      </c>
      <c r="J30" s="3">
        <f t="shared" si="10"/>
        <v>1.3828520820616512</v>
      </c>
      <c r="K30" s="3">
        <f t="shared" si="3"/>
        <v>0.22869916248456551</v>
      </c>
      <c r="L30" s="3">
        <f t="shared" si="4"/>
        <v>-9.9686699999999995</v>
      </c>
      <c r="M30" s="3">
        <f t="shared" si="5"/>
        <v>-0.53132999999999997</v>
      </c>
      <c r="N30" s="3">
        <f t="shared" si="7"/>
        <v>0.16538223100738658</v>
      </c>
      <c r="O30" s="3">
        <f t="shared" si="11"/>
        <v>-0.78151115373141444</v>
      </c>
    </row>
    <row r="31" spans="1:15" x14ac:dyDescent="0.3">
      <c r="A31" s="2" t="s">
        <v>91</v>
      </c>
      <c r="B31" s="2" t="s">
        <v>37</v>
      </c>
      <c r="C31" s="2">
        <v>-9.76</v>
      </c>
      <c r="D31" s="2">
        <v>53.6</v>
      </c>
      <c r="E31" s="2">
        <v>102</v>
      </c>
      <c r="F31" s="2">
        <v>228</v>
      </c>
      <c r="G31" s="2">
        <v>-0.16</v>
      </c>
      <c r="H31" s="3">
        <f t="shared" si="0"/>
        <v>0.44736842105263158</v>
      </c>
      <c r="I31" s="3">
        <f t="shared" si="1"/>
        <v>2.3389739958983999</v>
      </c>
      <c r="J31" s="3">
        <f t="shared" si="10"/>
        <v>1.0463831034282316</v>
      </c>
      <c r="K31" s="3">
        <f t="shared" si="3"/>
        <v>0.26522333809065002</v>
      </c>
      <c r="L31" s="3">
        <f t="shared" si="4"/>
        <v>-9.7440800000000003</v>
      </c>
      <c r="M31" s="3">
        <f t="shared" si="5"/>
        <v>-1.592E-2</v>
      </c>
      <c r="N31" s="3">
        <f t="shared" si="7"/>
        <v>0.25346676300650045</v>
      </c>
      <c r="O31" s="3">
        <f t="shared" si="11"/>
        <v>-0.59607898145583249</v>
      </c>
    </row>
    <row r="32" spans="1:15" x14ac:dyDescent="0.3">
      <c r="A32" s="2" t="s">
        <v>92</v>
      </c>
      <c r="B32" s="2" t="s">
        <v>38</v>
      </c>
      <c r="C32" s="2">
        <v>-9.8000000000000007</v>
      </c>
      <c r="D32" s="2">
        <v>79</v>
      </c>
      <c r="E32" s="2">
        <v>141</v>
      </c>
      <c r="F32" s="2">
        <v>234</v>
      </c>
      <c r="G32" s="2">
        <v>-1.1499999999999999</v>
      </c>
      <c r="H32" s="3">
        <f t="shared" si="0"/>
        <v>0.60256410256410253</v>
      </c>
      <c r="I32" s="3">
        <f t="shared" si="1"/>
        <v>2.6618249652766988</v>
      </c>
      <c r="J32" s="3">
        <f t="shared" si="10"/>
        <v>1.6039201713846774</v>
      </c>
      <c r="K32" s="3">
        <f t="shared" si="3"/>
        <v>0.23305457683800565</v>
      </c>
      <c r="L32" s="3">
        <f t="shared" si="4"/>
        <v>-9.685575</v>
      </c>
      <c r="M32" s="3">
        <f t="shared" si="5"/>
        <v>-0.114425</v>
      </c>
      <c r="N32" s="3">
        <f t="shared" si="7"/>
        <v>0.14530310235877122</v>
      </c>
      <c r="O32" s="3">
        <f t="shared" si="11"/>
        <v>-0.83772511300471997</v>
      </c>
    </row>
    <row r="33" spans="1:15" x14ac:dyDescent="0.3">
      <c r="A33" s="2" t="s">
        <v>93</v>
      </c>
      <c r="B33" s="2" t="s">
        <v>39</v>
      </c>
      <c r="C33" s="2">
        <v>-10.3</v>
      </c>
      <c r="D33" s="2">
        <v>83.2</v>
      </c>
      <c r="E33" s="2">
        <v>135</v>
      </c>
      <c r="F33" s="2">
        <v>252</v>
      </c>
      <c r="G33" s="2">
        <v>1.97</v>
      </c>
      <c r="H33" s="3">
        <f t="shared" ref="H33:H54" si="12">E33/F33</f>
        <v>0.5357142857142857</v>
      </c>
      <c r="I33" s="3">
        <f t="shared" ref="I33:I54" si="13">(D33*(3/4)/(PI()))^(1/3)</f>
        <v>2.7081844430842739</v>
      </c>
      <c r="J33" s="3">
        <f t="shared" si="10"/>
        <v>1.4508130945094324</v>
      </c>
      <c r="K33" s="3">
        <f t="shared" ref="K33:K54" si="14">D33^(-1/3)</f>
        <v>0.22906508176854476</v>
      </c>
      <c r="L33" s="3">
        <f t="shared" ref="L33:L52" si="15">C33-(0.0995*G33)</f>
        <v>-10.496015</v>
      </c>
      <c r="M33" s="3">
        <f t="shared" ref="M33:M52" si="16">(0.0995*G33)</f>
        <v>0.19601499999999999</v>
      </c>
      <c r="N33" s="3">
        <f t="shared" ref="N33:N52" si="17">(K33)/J33</f>
        <v>0.1578873823481716</v>
      </c>
      <c r="O33" s="3">
        <f t="shared" si="11"/>
        <v>-0.80165257547313329</v>
      </c>
    </row>
    <row r="34" spans="1:15" x14ac:dyDescent="0.3">
      <c r="A34" s="2" t="s">
        <v>94</v>
      </c>
      <c r="B34" s="2" t="s">
        <v>40</v>
      </c>
      <c r="C34" s="2">
        <v>-10.5</v>
      </c>
      <c r="D34" s="2">
        <v>127</v>
      </c>
      <c r="E34" s="2">
        <v>198</v>
      </c>
      <c r="F34" s="2">
        <v>303</v>
      </c>
      <c r="G34" s="2">
        <v>2.96</v>
      </c>
      <c r="H34" s="3">
        <f t="shared" si="12"/>
        <v>0.65346534653465349</v>
      </c>
      <c r="I34" s="3">
        <f t="shared" si="13"/>
        <v>3.1182076826061644</v>
      </c>
      <c r="J34" s="3">
        <f t="shared" si="10"/>
        <v>2.0376406638812559</v>
      </c>
      <c r="K34" s="3">
        <f t="shared" si="14"/>
        <v>0.19894457138304453</v>
      </c>
      <c r="L34" s="3">
        <f t="shared" si="15"/>
        <v>-10.79452</v>
      </c>
      <c r="M34" s="3">
        <f t="shared" si="16"/>
        <v>0.29452</v>
      </c>
      <c r="N34" s="3">
        <f t="shared" si="17"/>
        <v>9.7634766968234241E-2</v>
      </c>
      <c r="O34" s="3">
        <f t="shared" si="11"/>
        <v>-1.0103955059623859</v>
      </c>
    </row>
    <row r="35" spans="1:15" x14ac:dyDescent="0.3">
      <c r="A35" s="2" t="s">
        <v>95</v>
      </c>
      <c r="B35" s="2" t="s">
        <v>41</v>
      </c>
      <c r="C35" s="2">
        <v>-11.1</v>
      </c>
      <c r="D35" s="2">
        <v>170</v>
      </c>
      <c r="E35" s="2">
        <v>260</v>
      </c>
      <c r="F35" s="2">
        <v>362</v>
      </c>
      <c r="G35" s="2">
        <v>3.95</v>
      </c>
      <c r="H35" s="3">
        <f t="shared" si="12"/>
        <v>0.71823204419889508</v>
      </c>
      <c r="I35" s="3">
        <f t="shared" si="13"/>
        <v>3.4365297189925461</v>
      </c>
      <c r="J35" s="3">
        <f t="shared" si="10"/>
        <v>2.4682257650222708</v>
      </c>
      <c r="K35" s="3">
        <f t="shared" si="14"/>
        <v>0.18051655059781124</v>
      </c>
      <c r="L35" s="3">
        <f t="shared" si="15"/>
        <v>-11.493024999999999</v>
      </c>
      <c r="M35" s="3">
        <f t="shared" si="16"/>
        <v>0.39302500000000001</v>
      </c>
      <c r="N35" s="3">
        <f t="shared" si="17"/>
        <v>7.3136158432485388E-2</v>
      </c>
      <c r="O35" s="3">
        <f t="shared" si="11"/>
        <v>-1.1358678552556902</v>
      </c>
    </row>
    <row r="36" spans="1:15" x14ac:dyDescent="0.3">
      <c r="A36" s="2" t="s">
        <v>96</v>
      </c>
      <c r="B36" s="2" t="s">
        <v>42</v>
      </c>
      <c r="C36" s="2">
        <v>-11.2</v>
      </c>
      <c r="D36" s="2">
        <v>213</v>
      </c>
      <c r="E36" s="2">
        <v>322</v>
      </c>
      <c r="F36" s="2">
        <v>421</v>
      </c>
      <c r="G36" s="2">
        <v>4.9400000000000004</v>
      </c>
      <c r="H36" s="3">
        <f t="shared" si="12"/>
        <v>0.76484560570071258</v>
      </c>
      <c r="I36" s="3">
        <f t="shared" si="13"/>
        <v>3.7047905884059902</v>
      </c>
      <c r="J36" s="3">
        <f t="shared" si="10"/>
        <v>2.8335928015836789</v>
      </c>
      <c r="K36" s="3">
        <f t="shared" si="14"/>
        <v>0.16744549417739413</v>
      </c>
      <c r="L36" s="3">
        <f t="shared" si="15"/>
        <v>-11.69153</v>
      </c>
      <c r="M36" s="3">
        <f t="shared" si="16"/>
        <v>0.49153000000000008</v>
      </c>
      <c r="N36" s="3">
        <f t="shared" si="17"/>
        <v>5.9092998148431837E-2</v>
      </c>
      <c r="O36" s="3">
        <f t="shared" si="11"/>
        <v>-1.2284639750518431</v>
      </c>
    </row>
    <row r="37" spans="1:15" x14ac:dyDescent="0.3">
      <c r="A37" s="2" t="s">
        <v>97</v>
      </c>
      <c r="B37" s="2" t="s">
        <v>43</v>
      </c>
      <c r="C37" s="2">
        <v>-9.25</v>
      </c>
      <c r="D37" s="2">
        <v>91.3</v>
      </c>
      <c r="E37" s="2">
        <v>146</v>
      </c>
      <c r="F37" s="2">
        <v>257</v>
      </c>
      <c r="G37" s="2">
        <v>1.67</v>
      </c>
      <c r="H37" s="3">
        <f t="shared" si="12"/>
        <v>0.56809338521400776</v>
      </c>
      <c r="I37" s="3">
        <f t="shared" si="13"/>
        <v>2.7933630841883392</v>
      </c>
      <c r="J37" s="3">
        <f t="shared" si="10"/>
        <v>1.5868910906283951</v>
      </c>
      <c r="K37" s="3">
        <f t="shared" si="14"/>
        <v>0.22208014934071982</v>
      </c>
      <c r="L37" s="3">
        <f t="shared" si="15"/>
        <v>-9.4161649999999995</v>
      </c>
      <c r="M37" s="3">
        <f t="shared" si="16"/>
        <v>0.16616500000000001</v>
      </c>
      <c r="N37" s="3">
        <f t="shared" si="17"/>
        <v>0.13994668610356745</v>
      </c>
      <c r="O37" s="3">
        <f t="shared" si="11"/>
        <v>-0.854037381041864</v>
      </c>
    </row>
    <row r="38" spans="1:15" x14ac:dyDescent="0.3">
      <c r="A38" s="2" t="s">
        <v>99</v>
      </c>
      <c r="B38" s="2" t="s">
        <v>44</v>
      </c>
      <c r="C38" s="2">
        <v>-10.3</v>
      </c>
      <c r="D38" s="2">
        <v>143</v>
      </c>
      <c r="E38" s="2">
        <v>220</v>
      </c>
      <c r="F38" s="2">
        <v>307</v>
      </c>
      <c r="G38" s="2">
        <v>2.34</v>
      </c>
      <c r="H38" s="3">
        <f t="shared" si="12"/>
        <v>0.71661237785016285</v>
      </c>
      <c r="I38" s="3">
        <f t="shared" si="13"/>
        <v>3.2440121792956265</v>
      </c>
      <c r="J38" s="3">
        <f t="shared" si="10"/>
        <v>2.3246992815799277</v>
      </c>
      <c r="K38" s="3">
        <f t="shared" si="14"/>
        <v>0.19122939638102621</v>
      </c>
      <c r="L38" s="3">
        <f t="shared" si="15"/>
        <v>-10.532830000000001</v>
      </c>
      <c r="M38" s="3">
        <f t="shared" si="16"/>
        <v>0.23283000000000001</v>
      </c>
      <c r="N38" s="3">
        <f t="shared" si="17"/>
        <v>8.2259842335848959E-2</v>
      </c>
      <c r="O38" s="3">
        <f t="shared" si="11"/>
        <v>-1.0848121272209164</v>
      </c>
    </row>
    <row r="39" spans="1:15" x14ac:dyDescent="0.3">
      <c r="A39" s="2" t="s">
        <v>98</v>
      </c>
      <c r="B39" s="2" t="s">
        <v>45</v>
      </c>
      <c r="C39" s="2">
        <v>-10.8</v>
      </c>
      <c r="D39" s="2">
        <v>195</v>
      </c>
      <c r="E39" s="2">
        <v>286</v>
      </c>
      <c r="F39" s="2">
        <v>363</v>
      </c>
      <c r="G39" s="2">
        <v>2.99</v>
      </c>
      <c r="H39" s="3">
        <f t="shared" si="12"/>
        <v>0.78787878787878785</v>
      </c>
      <c r="I39" s="3">
        <f t="shared" si="13"/>
        <v>3.5973442567131757</v>
      </c>
      <c r="J39" s="3">
        <f t="shared" si="10"/>
        <v>2.8342712325618957</v>
      </c>
      <c r="K39" s="3">
        <f t="shared" si="14"/>
        <v>0.17244679592222356</v>
      </c>
      <c r="L39" s="3">
        <f t="shared" si="15"/>
        <v>-11.097505</v>
      </c>
      <c r="M39" s="3">
        <f t="shared" si="16"/>
        <v>0.29750500000000002</v>
      </c>
      <c r="N39" s="3">
        <f t="shared" si="17"/>
        <v>6.0843434439529283E-2</v>
      </c>
      <c r="O39" s="3">
        <f t="shared" si="11"/>
        <v>-1.2157862792337977</v>
      </c>
    </row>
    <row r="40" spans="1:15" x14ac:dyDescent="0.3">
      <c r="A40" s="2" t="s">
        <v>109</v>
      </c>
      <c r="B40" s="2" t="s">
        <v>46</v>
      </c>
      <c r="C40" s="2">
        <v>-11</v>
      </c>
      <c r="D40" s="2">
        <v>248</v>
      </c>
      <c r="E40" s="2">
        <v>357</v>
      </c>
      <c r="F40" s="2">
        <v>424</v>
      </c>
      <c r="G40" s="2">
        <v>3.63</v>
      </c>
      <c r="H40" s="3">
        <f t="shared" si="12"/>
        <v>0.84198113207547165</v>
      </c>
      <c r="I40" s="3">
        <f t="shared" si="13"/>
        <v>3.8975140596257556</v>
      </c>
      <c r="J40" s="3">
        <f t="shared" si="10"/>
        <v>3.2816333002037612</v>
      </c>
      <c r="K40" s="3">
        <f t="shared" si="14"/>
        <v>0.15916568392288669</v>
      </c>
      <c r="L40" s="3">
        <f t="shared" si="15"/>
        <v>-11.361185000000001</v>
      </c>
      <c r="M40" s="3">
        <f t="shared" si="16"/>
        <v>0.36118500000000003</v>
      </c>
      <c r="N40" s="3">
        <f t="shared" si="17"/>
        <v>4.8501971232740679E-2</v>
      </c>
      <c r="O40" s="3">
        <f t="shared" si="11"/>
        <v>-1.3142406103027935</v>
      </c>
    </row>
    <row r="41" spans="1:15" x14ac:dyDescent="0.3">
      <c r="A41" s="2" t="s">
        <v>100</v>
      </c>
      <c r="B41" s="2" t="s">
        <v>47</v>
      </c>
      <c r="C41" s="2">
        <v>-9.91</v>
      </c>
      <c r="D41" s="2">
        <v>56.3</v>
      </c>
      <c r="E41" s="2">
        <v>93.9</v>
      </c>
      <c r="F41" s="2">
        <v>212</v>
      </c>
      <c r="G41" s="2">
        <v>1.49</v>
      </c>
      <c r="H41" s="3">
        <f t="shared" si="12"/>
        <v>0.44292452830188683</v>
      </c>
      <c r="I41" s="3">
        <f t="shared" si="13"/>
        <v>2.3776062215696037</v>
      </c>
      <c r="J41" s="3">
        <f t="shared" si="10"/>
        <v>1.0531001141763481</v>
      </c>
      <c r="K41" s="3">
        <f t="shared" si="14"/>
        <v>0.26091389115303903</v>
      </c>
      <c r="L41" s="3">
        <f t="shared" si="15"/>
        <v>-10.058255000000001</v>
      </c>
      <c r="M41" s="3">
        <f t="shared" si="16"/>
        <v>0.148255</v>
      </c>
      <c r="N41" s="3">
        <f t="shared" si="17"/>
        <v>0.24775791744843301</v>
      </c>
      <c r="O41" s="3">
        <f t="shared" si="11"/>
        <v>-0.60597245813744571</v>
      </c>
    </row>
    <row r="42" spans="1:15" x14ac:dyDescent="0.3">
      <c r="A42" s="2" t="s">
        <v>101</v>
      </c>
      <c r="B42" s="2" t="s">
        <v>48</v>
      </c>
      <c r="C42" s="2">
        <v>-9.94</v>
      </c>
      <c r="D42" s="2">
        <v>84</v>
      </c>
      <c r="E42" s="2">
        <v>127</v>
      </c>
      <c r="F42" s="2">
        <v>254</v>
      </c>
      <c r="G42" s="2">
        <v>2.02</v>
      </c>
      <c r="H42" s="3">
        <f t="shared" si="12"/>
        <v>0.5</v>
      </c>
      <c r="I42" s="3">
        <f t="shared" si="13"/>
        <v>2.7168368483327705</v>
      </c>
      <c r="J42" s="3">
        <f t="shared" si="10"/>
        <v>1.3584184241663853</v>
      </c>
      <c r="K42" s="3">
        <f t="shared" si="14"/>
        <v>0.22833557019814713</v>
      </c>
      <c r="L42" s="3">
        <f t="shared" si="15"/>
        <v>-10.140989999999999</v>
      </c>
      <c r="M42" s="3">
        <f t="shared" si="16"/>
        <v>0.20099</v>
      </c>
      <c r="N42" s="3">
        <f t="shared" si="17"/>
        <v>0.16808927657048586</v>
      </c>
      <c r="O42" s="3">
        <f t="shared" si="11"/>
        <v>-0.77445999194312864</v>
      </c>
    </row>
    <row r="43" spans="1:15" x14ac:dyDescent="0.3">
      <c r="A43" s="2" t="s">
        <v>103</v>
      </c>
      <c r="B43" s="2" t="s">
        <v>49</v>
      </c>
      <c r="C43" s="2">
        <v>-10.199999999999999</v>
      </c>
      <c r="D43" s="2">
        <v>112</v>
      </c>
      <c r="E43" s="2">
        <v>160</v>
      </c>
      <c r="F43" s="2">
        <v>300</v>
      </c>
      <c r="G43" s="2">
        <v>2.5499999999999998</v>
      </c>
      <c r="H43" s="3">
        <f t="shared" si="12"/>
        <v>0.53333333333333333</v>
      </c>
      <c r="I43" s="3">
        <f t="shared" si="13"/>
        <v>2.9902658734369902</v>
      </c>
      <c r="J43" s="3">
        <f t="shared" si="10"/>
        <v>1.5948084658330615</v>
      </c>
      <c r="K43" s="3">
        <f t="shared" si="14"/>
        <v>0.20745663334156092</v>
      </c>
      <c r="L43" s="3">
        <f t="shared" si="15"/>
        <v>-10.453724999999999</v>
      </c>
      <c r="M43" s="3">
        <f t="shared" si="16"/>
        <v>0.25372499999999998</v>
      </c>
      <c r="N43" s="3">
        <f t="shared" si="17"/>
        <v>0.13008247559884517</v>
      </c>
      <c r="O43" s="3">
        <f t="shared" si="11"/>
        <v>-0.88578120661557191</v>
      </c>
    </row>
    <row r="44" spans="1:15" x14ac:dyDescent="0.3">
      <c r="A44" s="2" t="s">
        <v>102</v>
      </c>
      <c r="B44" s="2" t="s">
        <v>50</v>
      </c>
      <c r="C44" s="2">
        <v>-10.1</v>
      </c>
      <c r="D44" s="2">
        <v>139</v>
      </c>
      <c r="E44" s="2">
        <v>193</v>
      </c>
      <c r="F44" s="2">
        <v>345</v>
      </c>
      <c r="G44" s="2">
        <v>3.08</v>
      </c>
      <c r="H44" s="3">
        <f t="shared" si="12"/>
        <v>0.55942028985507242</v>
      </c>
      <c r="I44" s="3">
        <f t="shared" si="13"/>
        <v>3.2134784881980663</v>
      </c>
      <c r="J44" s="3">
        <f t="shared" si="10"/>
        <v>1.797685067310802</v>
      </c>
      <c r="K44" s="3">
        <f t="shared" si="14"/>
        <v>0.19304641159967958</v>
      </c>
      <c r="L44" s="3">
        <f t="shared" si="15"/>
        <v>-10.406459999999999</v>
      </c>
      <c r="M44" s="3">
        <f t="shared" si="16"/>
        <v>0.30646000000000001</v>
      </c>
      <c r="N44" s="3">
        <f t="shared" si="17"/>
        <v>0.10738611290155628</v>
      </c>
      <c r="O44" s="3">
        <f t="shared" si="11"/>
        <v>-0.96905187766975154</v>
      </c>
    </row>
    <row r="45" spans="1:15" x14ac:dyDescent="0.3">
      <c r="A45" s="2" t="s">
        <v>105</v>
      </c>
      <c r="B45" s="2" t="s">
        <v>51</v>
      </c>
      <c r="C45" s="2">
        <v>-10.3</v>
      </c>
      <c r="D45" s="2">
        <v>167</v>
      </c>
      <c r="E45" s="2">
        <v>227</v>
      </c>
      <c r="F45" s="2">
        <v>391</v>
      </c>
      <c r="G45" s="2">
        <v>3.6</v>
      </c>
      <c r="H45" s="3">
        <f t="shared" si="12"/>
        <v>0.58056265984654731</v>
      </c>
      <c r="I45" s="3">
        <f t="shared" si="13"/>
        <v>3.416194747539719</v>
      </c>
      <c r="J45" s="3">
        <f t="shared" si="10"/>
        <v>1.9833151091854635</v>
      </c>
      <c r="K45" s="3">
        <f t="shared" si="14"/>
        <v>0.18159107918135081</v>
      </c>
      <c r="L45" s="3">
        <f t="shared" si="15"/>
        <v>-10.658200000000001</v>
      </c>
      <c r="M45" s="3">
        <f t="shared" si="16"/>
        <v>0.35820000000000002</v>
      </c>
      <c r="N45" s="3">
        <f t="shared" si="17"/>
        <v>9.1559368624953022E-2</v>
      </c>
      <c r="O45" s="3">
        <f t="shared" si="11"/>
        <v>-1.0382972107948334</v>
      </c>
    </row>
    <row r="46" spans="1:15" x14ac:dyDescent="0.3">
      <c r="A46" s="2" t="s">
        <v>104</v>
      </c>
      <c r="B46" s="2" t="s">
        <v>58</v>
      </c>
      <c r="C46" s="2">
        <v>-10.4</v>
      </c>
      <c r="D46" s="2">
        <v>195</v>
      </c>
      <c r="E46" s="2">
        <v>260</v>
      </c>
      <c r="F46" s="2">
        <v>438</v>
      </c>
      <c r="G46" s="2">
        <v>4.13</v>
      </c>
      <c r="H46" s="3">
        <f t="shared" si="12"/>
        <v>0.59360730593607303</v>
      </c>
      <c r="I46" s="3">
        <f t="shared" si="13"/>
        <v>3.5973442567131757</v>
      </c>
      <c r="J46" s="3">
        <f t="shared" si="10"/>
        <v>2.1354098327521132</v>
      </c>
      <c r="K46" s="3">
        <f t="shared" si="14"/>
        <v>0.17244679592222356</v>
      </c>
      <c r="L46" s="3">
        <f t="shared" si="15"/>
        <v>-10.810935000000001</v>
      </c>
      <c r="M46" s="3">
        <f t="shared" si="16"/>
        <v>0.41093499999999999</v>
      </c>
      <c r="N46" s="3">
        <f t="shared" si="17"/>
        <v>8.0755831165193415E-2</v>
      </c>
      <c r="O46" s="3">
        <f t="shared" si="11"/>
        <v>-1.0928261086075857</v>
      </c>
    </row>
    <row r="47" spans="1:15" x14ac:dyDescent="0.3">
      <c r="A47" s="2" t="s">
        <v>106</v>
      </c>
      <c r="B47" s="2" t="s">
        <v>52</v>
      </c>
      <c r="C47" s="2">
        <v>-10.1</v>
      </c>
      <c r="D47" s="2">
        <v>31.3</v>
      </c>
      <c r="E47" s="2">
        <v>54</v>
      </c>
      <c r="F47" s="2">
        <v>164</v>
      </c>
      <c r="G47" s="2">
        <v>-0.47</v>
      </c>
      <c r="H47" s="3">
        <f t="shared" si="12"/>
        <v>0.32926829268292684</v>
      </c>
      <c r="I47" s="3">
        <f t="shared" si="13"/>
        <v>1.9550231727086309</v>
      </c>
      <c r="J47" s="3">
        <f t="shared" si="10"/>
        <v>0.64372714223332972</v>
      </c>
      <c r="K47" s="3">
        <f t="shared" si="14"/>
        <v>0.31731106800126641</v>
      </c>
      <c r="L47" s="3">
        <f t="shared" si="15"/>
        <v>-10.053234999999999</v>
      </c>
      <c r="M47" s="3">
        <f t="shared" si="16"/>
        <v>-4.6765000000000001E-2</v>
      </c>
      <c r="N47" s="3">
        <f t="shared" si="17"/>
        <v>0.49292789938978787</v>
      </c>
      <c r="O47" s="3">
        <f t="shared" si="11"/>
        <v>-0.30721660037209159</v>
      </c>
    </row>
    <row r="48" spans="1:15" x14ac:dyDescent="0.3">
      <c r="A48" s="2" t="s">
        <v>107</v>
      </c>
      <c r="B48" s="2" t="s">
        <v>53</v>
      </c>
      <c r="C48" s="2">
        <v>-9.85</v>
      </c>
      <c r="D48" s="2">
        <v>67.5</v>
      </c>
      <c r="E48" s="2">
        <v>103</v>
      </c>
      <c r="F48" s="2">
        <v>217</v>
      </c>
      <c r="G48" s="2">
        <v>-1.44</v>
      </c>
      <c r="H48" s="3">
        <f t="shared" si="12"/>
        <v>0.47465437788018433</v>
      </c>
      <c r="I48" s="3">
        <f t="shared" si="13"/>
        <v>2.5258354514409445</v>
      </c>
      <c r="J48" s="3">
        <f t="shared" si="10"/>
        <v>1.1988988548314161</v>
      </c>
      <c r="K48" s="3">
        <f t="shared" si="14"/>
        <v>0.24560209990935911</v>
      </c>
      <c r="L48" s="3">
        <f t="shared" si="15"/>
        <v>-9.7067199999999989</v>
      </c>
      <c r="M48" s="3">
        <f t="shared" si="16"/>
        <v>-0.14327999999999999</v>
      </c>
      <c r="N48" s="3">
        <f t="shared" si="17"/>
        <v>0.204856397117749</v>
      </c>
      <c r="O48" s="3">
        <f t="shared" si="11"/>
        <v>-0.68855046964318145</v>
      </c>
    </row>
    <row r="49" spans="1:19" x14ac:dyDescent="0.3">
      <c r="A49" s="2" t="s">
        <v>108</v>
      </c>
      <c r="B49" s="2" t="s">
        <v>54</v>
      </c>
      <c r="C49" s="2">
        <v>-10.1</v>
      </c>
      <c r="D49" s="2">
        <v>104</v>
      </c>
      <c r="E49" s="2">
        <v>170</v>
      </c>
      <c r="F49" s="2">
        <v>279</v>
      </c>
      <c r="G49" s="2">
        <v>-0.71</v>
      </c>
      <c r="H49" s="3">
        <f t="shared" si="12"/>
        <v>0.60931899641577059</v>
      </c>
      <c r="I49" s="3">
        <f t="shared" si="13"/>
        <v>2.9173032555927185</v>
      </c>
      <c r="J49" s="3">
        <f t="shared" si="10"/>
        <v>1.7775682919382154</v>
      </c>
      <c r="K49" s="3">
        <f t="shared" si="14"/>
        <v>0.21264518514149514</v>
      </c>
      <c r="L49" s="3">
        <f t="shared" si="15"/>
        <v>-10.029354999999999</v>
      </c>
      <c r="M49" s="3">
        <f t="shared" si="16"/>
        <v>-7.0644999999999999E-2</v>
      </c>
      <c r="N49" s="3">
        <f t="shared" si="17"/>
        <v>0.11962701298504386</v>
      </c>
      <c r="O49" s="3">
        <f t="shared" si="11"/>
        <v>-0.92217074120305187</v>
      </c>
    </row>
    <row r="50" spans="1:19" x14ac:dyDescent="0.3">
      <c r="A50" s="2"/>
      <c r="B50" s="2" t="s">
        <v>55</v>
      </c>
      <c r="C50" s="2">
        <v>-10.5</v>
      </c>
      <c r="D50" s="2">
        <v>140</v>
      </c>
      <c r="E50" s="2">
        <v>227</v>
      </c>
      <c r="F50" s="2">
        <v>310</v>
      </c>
      <c r="G50" s="2">
        <v>-0.51</v>
      </c>
      <c r="H50" s="3">
        <f t="shared" si="12"/>
        <v>0.73225806451612907</v>
      </c>
      <c r="I50" s="3">
        <f t="shared" si="13"/>
        <v>3.221166265075571</v>
      </c>
      <c r="J50" s="3">
        <f t="shared" si="10"/>
        <v>2.3587249747488861</v>
      </c>
      <c r="K50" s="3">
        <f t="shared" si="14"/>
        <v>0.19258567855541794</v>
      </c>
      <c r="L50" s="3">
        <f t="shared" si="15"/>
        <v>-10.449255000000001</v>
      </c>
      <c r="M50" s="3">
        <f t="shared" si="16"/>
        <v>-5.0745000000000005E-2</v>
      </c>
      <c r="N50" s="3">
        <f t="shared" si="17"/>
        <v>8.1648212749314247E-2</v>
      </c>
      <c r="O50" s="3">
        <f t="shared" si="11"/>
        <v>-1.0880533173768641</v>
      </c>
    </row>
    <row r="51" spans="1:19" x14ac:dyDescent="0.3">
      <c r="A51" s="2"/>
      <c r="B51" s="2" t="s">
        <v>56</v>
      </c>
      <c r="C51" s="2">
        <v>-11.3</v>
      </c>
      <c r="D51" s="2">
        <v>176</v>
      </c>
      <c r="E51" s="2">
        <v>284</v>
      </c>
      <c r="F51" s="2">
        <v>368</v>
      </c>
      <c r="G51" s="2">
        <v>-0.3</v>
      </c>
      <c r="H51" s="3">
        <f t="shared" si="12"/>
        <v>0.77173913043478259</v>
      </c>
      <c r="I51" s="3">
        <f t="shared" si="13"/>
        <v>3.4764929485829907</v>
      </c>
      <c r="J51" s="3">
        <f t="shared" si="10"/>
        <v>2.6829456451020905</v>
      </c>
      <c r="K51" s="3">
        <f t="shared" si="14"/>
        <v>0.1784414638759021</v>
      </c>
      <c r="L51" s="3">
        <f t="shared" si="15"/>
        <v>-11.270150000000001</v>
      </c>
      <c r="M51" s="3">
        <f t="shared" si="16"/>
        <v>-2.9850000000000002E-2</v>
      </c>
      <c r="N51" s="3">
        <f t="shared" si="17"/>
        <v>6.6509533728966799E-2</v>
      </c>
      <c r="O51" s="3">
        <f t="shared" si="11"/>
        <v>-1.177116096815475</v>
      </c>
    </row>
    <row r="52" spans="1:19" x14ac:dyDescent="0.3">
      <c r="A52" s="2"/>
      <c r="B52" s="2" t="s">
        <v>57</v>
      </c>
      <c r="C52" s="2">
        <v>-11.1</v>
      </c>
      <c r="D52" s="2">
        <v>213</v>
      </c>
      <c r="E52" s="2">
        <v>341</v>
      </c>
      <c r="F52" s="2">
        <v>413</v>
      </c>
      <c r="G52" s="2">
        <v>-0.09</v>
      </c>
      <c r="H52" s="3">
        <f t="shared" si="12"/>
        <v>0.82566585956416461</v>
      </c>
      <c r="I52" s="3">
        <f t="shared" si="13"/>
        <v>3.7047905884059902</v>
      </c>
      <c r="J52" s="3">
        <f t="shared" si="10"/>
        <v>3.0589191056814591</v>
      </c>
      <c r="K52" s="3">
        <f t="shared" si="14"/>
        <v>0.16744549417739413</v>
      </c>
      <c r="L52" s="3">
        <f t="shared" si="15"/>
        <v>-11.091044999999999</v>
      </c>
      <c r="M52" s="3">
        <f t="shared" si="16"/>
        <v>-8.9549999999999994E-3</v>
      </c>
      <c r="N52" s="3">
        <f t="shared" si="17"/>
        <v>5.4740085759832802E-2</v>
      </c>
      <c r="O52" s="3">
        <f t="shared" si="11"/>
        <v>-1.2616945265277772</v>
      </c>
    </row>
    <row r="53" spans="1:19" x14ac:dyDescent="0.3">
      <c r="H53" s="3"/>
      <c r="I53" s="3"/>
      <c r="J53" s="3"/>
      <c r="K53" s="3"/>
      <c r="N53" s="3"/>
      <c r="O53" s="3"/>
    </row>
    <row r="54" spans="1:19" x14ac:dyDescent="0.3">
      <c r="A54" t="s">
        <v>111</v>
      </c>
      <c r="B54" t="s">
        <v>110</v>
      </c>
      <c r="D54">
        <v>228</v>
      </c>
      <c r="E54">
        <v>354</v>
      </c>
      <c r="F54">
        <v>371</v>
      </c>
      <c r="G54">
        <v>1.58</v>
      </c>
      <c r="H54" s="3">
        <f t="shared" si="12"/>
        <v>0.95417789757412397</v>
      </c>
      <c r="I54" s="3">
        <f t="shared" si="13"/>
        <v>3.7897923305808199</v>
      </c>
      <c r="J54" s="3">
        <f>H54*I54</f>
        <v>3.616136078236146</v>
      </c>
      <c r="K54" s="3">
        <f t="shared" si="14"/>
        <v>0.16368983753902042</v>
      </c>
      <c r="N54" s="3">
        <f>(K54)/J54</f>
        <v>4.5266503803381181E-2</v>
      </c>
      <c r="O54" s="3">
        <f>LOG(N54)</f>
        <v>-1.3442230473102332</v>
      </c>
      <c r="P54">
        <f xml:space="preserve"> 2.3*-10.6+ 12.7</f>
        <v>-11.68</v>
      </c>
      <c r="Q54">
        <f>10^P54</f>
        <v>2.0892961308540349E-12</v>
      </c>
      <c r="R54" s="5">
        <f>Q54/J54*K54</f>
        <v>9.4575131253693753E-14</v>
      </c>
      <c r="S54" s="4">
        <f>LOG(R54)</f>
        <v>-13.024223047310235</v>
      </c>
    </row>
    <row r="55" spans="1:19" x14ac:dyDescent="0.3">
      <c r="A55" t="s">
        <v>116</v>
      </c>
      <c r="B55" t="s">
        <v>117</v>
      </c>
      <c r="D55">
        <f>651*2*10</f>
        <v>13020</v>
      </c>
      <c r="E55">
        <f>899*2*10</f>
        <v>17980</v>
      </c>
      <c r="F55">
        <f>666*2*10</f>
        <v>13320</v>
      </c>
      <c r="G55">
        <v>-4.7</v>
      </c>
      <c r="H55" s="3">
        <f>E55/F55</f>
        <v>1.3498498498498499</v>
      </c>
      <c r="I55" s="3">
        <f t="shared" ref="I55" si="18">(D55*(3/4)/(PI()))^(1/3)</f>
        <v>14.593992709963613</v>
      </c>
      <c r="J55" s="3">
        <f>H55*I55</f>
        <v>19.699698868254188</v>
      </c>
      <c r="K55" s="3">
        <f>D55^(-1/3)</f>
        <v>4.2507249607975639E-2</v>
      </c>
      <c r="N55" s="6">
        <f>(K55)/J55</f>
        <v>2.1577613897680197E-3</v>
      </c>
      <c r="O55" s="3">
        <f>LOG(N55)</f>
        <v>-2.6659965822835647</v>
      </c>
      <c r="P55">
        <v>-10</v>
      </c>
      <c r="Q55">
        <f>10^P55</f>
        <v>1E-10</v>
      </c>
      <c r="R55" s="5">
        <f>Q55/J55*K55</f>
        <v>2.1577613897680197E-13</v>
      </c>
      <c r="S55" s="4">
        <f>LOG(R55)</f>
        <v>-12.665996582283565</v>
      </c>
    </row>
  </sheetData>
  <pageMargins left="0.7" right="0.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Nolte  Tom</dc:creator>
  <cp:lastModifiedBy>tom nolte</cp:lastModifiedBy>
  <dcterms:created xsi:type="dcterms:W3CDTF">2019-06-24T11:48:33Z</dcterms:created>
  <dcterms:modified xsi:type="dcterms:W3CDTF">2020-03-23T16:14:25Z</dcterms:modified>
</cp:coreProperties>
</file>