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5540"/>
  </bookViews>
  <sheets>
    <sheet name="aliphatics" sheetId="1" r:id="rId1"/>
    <sheet name="aromatics" sheetId="2" r:id="rId2"/>
    <sheet name="IP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" i="3" l="1"/>
  <c r="J64" i="3"/>
  <c r="H64" i="3"/>
  <c r="Q64" i="3" s="1"/>
  <c r="G64" i="3"/>
  <c r="K63" i="3"/>
  <c r="J63" i="3"/>
  <c r="G63" i="3" s="1"/>
  <c r="H63" i="3"/>
  <c r="K62" i="3"/>
  <c r="J62" i="3"/>
  <c r="G62" i="3" s="1"/>
  <c r="Q62" i="3" s="1"/>
  <c r="H62" i="3"/>
  <c r="F62" i="3" s="1"/>
  <c r="K61" i="3"/>
  <c r="J61" i="3"/>
  <c r="G61" i="3" s="1"/>
  <c r="H61" i="3"/>
  <c r="K60" i="3"/>
  <c r="J60" i="3"/>
  <c r="H60" i="3"/>
  <c r="Q60" i="3" s="1"/>
  <c r="G60" i="3"/>
  <c r="K59" i="3"/>
  <c r="J59" i="3"/>
  <c r="G59" i="3" s="1"/>
  <c r="H59" i="3"/>
  <c r="K58" i="3"/>
  <c r="J58" i="3"/>
  <c r="G58" i="3" s="1"/>
  <c r="Q58" i="3" s="1"/>
  <c r="H58" i="3"/>
  <c r="F58" i="3" s="1"/>
  <c r="K57" i="3"/>
  <c r="J57" i="3"/>
  <c r="G57" i="3" s="1"/>
  <c r="H57" i="3"/>
  <c r="K56" i="3"/>
  <c r="J56" i="3"/>
  <c r="G56" i="3" s="1"/>
  <c r="H56" i="3"/>
  <c r="K55" i="3"/>
  <c r="J55" i="3"/>
  <c r="G55" i="3" s="1"/>
  <c r="Q55" i="3" s="1"/>
  <c r="H55" i="3"/>
  <c r="F55" i="3" s="1"/>
  <c r="K54" i="3"/>
  <c r="J54" i="3"/>
  <c r="G54" i="3" s="1"/>
  <c r="H54" i="3"/>
  <c r="F54" i="3" s="1"/>
  <c r="K53" i="3"/>
  <c r="J53" i="3"/>
  <c r="G53" i="3" s="1"/>
  <c r="F53" i="3" s="1"/>
  <c r="H53" i="3"/>
  <c r="K52" i="3"/>
  <c r="G52" i="3" s="1"/>
  <c r="J52" i="3"/>
  <c r="H52" i="3"/>
  <c r="K51" i="3"/>
  <c r="J51" i="3"/>
  <c r="H51" i="3"/>
  <c r="F51" i="3" s="1"/>
  <c r="G51" i="3"/>
  <c r="K48" i="3"/>
  <c r="J48" i="3"/>
  <c r="G48" i="3" s="1"/>
  <c r="H48" i="3"/>
  <c r="F48" i="3" s="1"/>
  <c r="K47" i="3"/>
  <c r="J47" i="3"/>
  <c r="G47" i="3" s="1"/>
  <c r="F47" i="3" s="1"/>
  <c r="H47" i="3"/>
  <c r="K46" i="3"/>
  <c r="J46" i="3"/>
  <c r="H46" i="3"/>
  <c r="G46" i="3"/>
  <c r="F46" i="3"/>
  <c r="K45" i="3"/>
  <c r="J45" i="3"/>
  <c r="G45" i="3" s="1"/>
  <c r="H45" i="3"/>
  <c r="K44" i="3"/>
  <c r="G44" i="3" s="1"/>
  <c r="Q44" i="3" s="1"/>
  <c r="J44" i="3"/>
  <c r="H44" i="3"/>
  <c r="F44" i="3" s="1"/>
  <c r="K43" i="3"/>
  <c r="J43" i="3"/>
  <c r="G43" i="3" s="1"/>
  <c r="H43" i="3"/>
  <c r="Q42" i="3"/>
  <c r="K42" i="3"/>
  <c r="J42" i="3"/>
  <c r="H42" i="3"/>
  <c r="G42" i="3"/>
  <c r="F42" i="3"/>
  <c r="K41" i="3"/>
  <c r="J41" i="3"/>
  <c r="G41" i="3" s="1"/>
  <c r="H41" i="3"/>
  <c r="K40" i="3"/>
  <c r="G40" i="3" s="1"/>
  <c r="Q40" i="3" s="1"/>
  <c r="J40" i="3"/>
  <c r="H40" i="3"/>
  <c r="F40" i="3" s="1"/>
  <c r="K39" i="3"/>
  <c r="J39" i="3"/>
  <c r="G39" i="3" s="1"/>
  <c r="H39" i="3"/>
  <c r="Q39" i="3" s="1"/>
  <c r="Q38" i="3"/>
  <c r="K38" i="3"/>
  <c r="J38" i="3"/>
  <c r="H38" i="3"/>
  <c r="G38" i="3"/>
  <c r="F38" i="3"/>
  <c r="K37" i="3"/>
  <c r="J37" i="3"/>
  <c r="G37" i="3" s="1"/>
  <c r="H37" i="3"/>
  <c r="K36" i="3"/>
  <c r="G36" i="3" s="1"/>
  <c r="Q36" i="3" s="1"/>
  <c r="J36" i="3"/>
  <c r="H36" i="3"/>
  <c r="F36" i="3" s="1"/>
  <c r="K33" i="3"/>
  <c r="J33" i="3"/>
  <c r="H33" i="3"/>
  <c r="F33" i="3" s="1"/>
  <c r="G33" i="3"/>
  <c r="K32" i="3"/>
  <c r="J32" i="3"/>
  <c r="G32" i="3" s="1"/>
  <c r="H32" i="3"/>
  <c r="K31" i="3"/>
  <c r="J31" i="3"/>
  <c r="G31" i="3" s="1"/>
  <c r="F31" i="3" s="1"/>
  <c r="H31" i="3"/>
  <c r="K30" i="3"/>
  <c r="J30" i="3"/>
  <c r="H30" i="3"/>
  <c r="G30" i="3"/>
  <c r="F30" i="3"/>
  <c r="D30" i="3"/>
  <c r="K29" i="3"/>
  <c r="J29" i="3"/>
  <c r="G29" i="3" s="1"/>
  <c r="H29" i="3"/>
  <c r="F29" i="3" s="1"/>
  <c r="K28" i="3"/>
  <c r="J28" i="3"/>
  <c r="G28" i="3" s="1"/>
  <c r="F28" i="3" s="1"/>
  <c r="H28" i="3"/>
  <c r="K27" i="3"/>
  <c r="J27" i="3"/>
  <c r="H27" i="3"/>
  <c r="G27" i="3"/>
  <c r="F27" i="3"/>
  <c r="K26" i="3"/>
  <c r="J26" i="3"/>
  <c r="G26" i="3" s="1"/>
  <c r="H26" i="3"/>
  <c r="K25" i="3"/>
  <c r="J25" i="3"/>
  <c r="G25" i="3" s="1"/>
  <c r="H25" i="3"/>
  <c r="F25" i="3" s="1"/>
  <c r="K24" i="3"/>
  <c r="J24" i="3"/>
  <c r="G24" i="3" s="1"/>
  <c r="F24" i="3" s="1"/>
  <c r="H24" i="3"/>
  <c r="K23" i="3"/>
  <c r="G23" i="3" s="1"/>
  <c r="J23" i="3"/>
  <c r="H23" i="3"/>
  <c r="K22" i="3"/>
  <c r="J22" i="3"/>
  <c r="H22" i="3"/>
  <c r="F22" i="3" s="1"/>
  <c r="G22" i="3"/>
  <c r="K21" i="3"/>
  <c r="J21" i="3"/>
  <c r="G21" i="3" s="1"/>
  <c r="H21" i="3"/>
  <c r="F21" i="3" s="1"/>
  <c r="K20" i="3"/>
  <c r="G20" i="3" s="1"/>
  <c r="Q20" i="3" s="1"/>
  <c r="J20" i="3"/>
  <c r="H20" i="3"/>
  <c r="F20" i="3" s="1"/>
  <c r="K19" i="3"/>
  <c r="J19" i="3"/>
  <c r="G19" i="3" s="1"/>
  <c r="H19" i="3"/>
  <c r="Q19" i="3" s="1"/>
  <c r="Q18" i="3"/>
  <c r="K18" i="3"/>
  <c r="J18" i="3"/>
  <c r="H18" i="3"/>
  <c r="G18" i="3"/>
  <c r="F18" i="3"/>
  <c r="K17" i="3"/>
  <c r="J17" i="3"/>
  <c r="G17" i="3" s="1"/>
  <c r="H17" i="3"/>
  <c r="K16" i="3"/>
  <c r="J16" i="3"/>
  <c r="H16" i="3"/>
  <c r="F16" i="3" s="1"/>
  <c r="G16" i="3"/>
  <c r="Q16" i="3" s="1"/>
  <c r="K15" i="3"/>
  <c r="J15" i="3"/>
  <c r="G15" i="3" s="1"/>
  <c r="H15" i="3"/>
  <c r="Q15" i="3" s="1"/>
  <c r="Q14" i="3"/>
  <c r="K14" i="3"/>
  <c r="J14" i="3"/>
  <c r="H14" i="3"/>
  <c r="G14" i="3"/>
  <c r="F14" i="3"/>
  <c r="K13" i="3"/>
  <c r="J13" i="3"/>
  <c r="G13" i="3" s="1"/>
  <c r="H13" i="3"/>
  <c r="K12" i="3"/>
  <c r="J12" i="3"/>
  <c r="H12" i="3"/>
  <c r="F12" i="3" s="1"/>
  <c r="G12" i="3"/>
  <c r="Q12" i="3" s="1"/>
  <c r="K11" i="3"/>
  <c r="J11" i="3"/>
  <c r="G11" i="3" s="1"/>
  <c r="H11" i="3"/>
  <c r="Q11" i="3" s="1"/>
  <c r="Q10" i="3"/>
  <c r="K10" i="3"/>
  <c r="J10" i="3"/>
  <c r="H10" i="3"/>
  <c r="G10" i="3"/>
  <c r="F10" i="3"/>
  <c r="K9" i="3"/>
  <c r="J9" i="3"/>
  <c r="G9" i="3" s="1"/>
  <c r="H9" i="3"/>
  <c r="K8" i="3"/>
  <c r="J8" i="3"/>
  <c r="H8" i="3"/>
  <c r="F8" i="3" s="1"/>
  <c r="G8" i="3"/>
  <c r="Q8" i="3" s="1"/>
  <c r="K7" i="3"/>
  <c r="J7" i="3"/>
  <c r="G7" i="3" s="1"/>
  <c r="H7" i="3"/>
  <c r="Q7" i="3" s="1"/>
  <c r="Q6" i="3"/>
  <c r="K6" i="3"/>
  <c r="J6" i="3"/>
  <c r="H6" i="3"/>
  <c r="G6" i="3"/>
  <c r="F6" i="3"/>
  <c r="K5" i="3"/>
  <c r="J5" i="3"/>
  <c r="G5" i="3" s="1"/>
  <c r="H5" i="3"/>
  <c r="K4" i="3"/>
  <c r="J4" i="3"/>
  <c r="H4" i="3"/>
  <c r="F4" i="3" s="1"/>
  <c r="G4" i="3"/>
  <c r="Q4" i="3" s="1"/>
  <c r="K3" i="3"/>
  <c r="J3" i="3"/>
  <c r="G3" i="3" s="1"/>
  <c r="H3" i="3"/>
  <c r="Q3" i="3" s="1"/>
  <c r="Q2" i="3"/>
  <c r="K2" i="3"/>
  <c r="J2" i="3"/>
  <c r="H2" i="3"/>
  <c r="G2" i="3"/>
  <c r="F2" i="3"/>
  <c r="E14" i="2"/>
  <c r="E13" i="2"/>
  <c r="E11" i="2"/>
  <c r="E7" i="2"/>
  <c r="E6" i="2"/>
  <c r="E5" i="2"/>
  <c r="E4" i="2"/>
  <c r="E3" i="2"/>
  <c r="E2" i="2"/>
  <c r="F63" i="3" l="1"/>
  <c r="Q63" i="3"/>
  <c r="F56" i="3"/>
  <c r="Q56" i="3"/>
  <c r="Q61" i="3"/>
  <c r="F61" i="3"/>
  <c r="F23" i="3"/>
  <c r="F32" i="3"/>
  <c r="F45" i="3"/>
  <c r="F59" i="3"/>
  <c r="Q59" i="3"/>
  <c r="F26" i="3"/>
  <c r="F41" i="3"/>
  <c r="F5" i="3"/>
  <c r="F9" i="3"/>
  <c r="F13" i="3"/>
  <c r="F17" i="3"/>
  <c r="F37" i="3"/>
  <c r="Q43" i="3"/>
  <c r="F52" i="3"/>
  <c r="F3" i="3"/>
  <c r="F7" i="3"/>
  <c r="F11" i="3"/>
  <c r="F15" i="3"/>
  <c r="F19" i="3"/>
  <c r="F39" i="3"/>
  <c r="F43" i="3"/>
  <c r="Q5" i="3"/>
  <c r="Q9" i="3"/>
  <c r="Q13" i="3"/>
  <c r="Q17" i="3"/>
  <c r="Q37" i="3"/>
  <c r="Q41" i="3"/>
  <c r="Q45" i="3"/>
  <c r="F60" i="3"/>
  <c r="F64" i="3"/>
</calcChain>
</file>

<file path=xl/sharedStrings.xml><?xml version="1.0" encoding="utf-8"?>
<sst xmlns="http://schemas.openxmlformats.org/spreadsheetml/2006/main" count="246" uniqueCount="219">
  <si>
    <t>2,2-dimethylpropane</t>
  </si>
  <si>
    <t>CC(C)(C)C</t>
  </si>
  <si>
    <t>CCCCC</t>
  </si>
  <si>
    <t>pentane</t>
  </si>
  <si>
    <t>CCCCO</t>
  </si>
  <si>
    <t>1-butanol</t>
  </si>
  <si>
    <t>CC(C)(C)O</t>
  </si>
  <si>
    <t>2-methylpropan-2-ol</t>
  </si>
  <si>
    <t>CC(C)(C)C=O</t>
  </si>
  <si>
    <t>2,2-dimethylpropanal</t>
  </si>
  <si>
    <t>CCCCC=O</t>
  </si>
  <si>
    <t>pentanal</t>
  </si>
  <si>
    <t>CC(C)(C)C(=O)[O-]</t>
  </si>
  <si>
    <t>2,2-dimethylpropanoate</t>
  </si>
  <si>
    <t>CCCCC(=O)[O-]</t>
  </si>
  <si>
    <t>pentanoate</t>
  </si>
  <si>
    <t>CCCCC(F)(F)F</t>
  </si>
  <si>
    <t>1,1,1-trifluoropentane</t>
  </si>
  <si>
    <t>CC(C)(C)C(F)(F)F</t>
  </si>
  <si>
    <t>1,1,1-trifluoro-2,2-dimethylpropane</t>
  </si>
  <si>
    <t>CCCCC(=O)N</t>
  </si>
  <si>
    <t>pentanamide</t>
  </si>
  <si>
    <t>CC(C)(C)C(=O)N</t>
  </si>
  <si>
    <t>2,2-dimethylpropanamide</t>
  </si>
  <si>
    <t>CCC(=O)CC</t>
  </si>
  <si>
    <t>pentan-3-one</t>
  </si>
  <si>
    <t>CCC[NH+]=C(N)N</t>
  </si>
  <si>
    <t>diaminomethylidene(propyl)azanium</t>
  </si>
  <si>
    <t>CCCC[NH3+]</t>
  </si>
  <si>
    <t>butylazanium</t>
  </si>
  <si>
    <t>CCCCF</t>
  </si>
  <si>
    <t>1-fluorobutane</t>
  </si>
  <si>
    <t>CCCC</t>
  </si>
  <si>
    <t>butane</t>
  </si>
  <si>
    <t>CCCC#N</t>
  </si>
  <si>
    <t>butanenitrile</t>
  </si>
  <si>
    <t>CCCC(=O)OC</t>
  </si>
  <si>
    <t>methyl butanoate</t>
  </si>
  <si>
    <t>CCC(=O)NCC</t>
  </si>
  <si>
    <t>N-ethylpropanamide</t>
  </si>
  <si>
    <t>CC(C)(C)[NH3+]</t>
  </si>
  <si>
    <t>tert-butylazanium</t>
  </si>
  <si>
    <t>CC(C)(C)C#N</t>
  </si>
  <si>
    <t>2,2-dimethylpropanenitrile</t>
  </si>
  <si>
    <t>CC(C)(C)F</t>
  </si>
  <si>
    <t>2-fluoro-2-methylpropane</t>
  </si>
  <si>
    <t>CC(C)(C)[NH+]=C(N)N</t>
  </si>
  <si>
    <t>tert-butyl(diaminomethylidene)azanium</t>
  </si>
  <si>
    <t>CC(C)(C)C(C)(C)C</t>
  </si>
  <si>
    <t>2,2,3,3-tetramethylbutane</t>
  </si>
  <si>
    <t>CCC(=O)[O-]</t>
  </si>
  <si>
    <t>SMILES</t>
  </si>
  <si>
    <t>Benzene</t>
  </si>
  <si>
    <t>Toluene</t>
  </si>
  <si>
    <t>Phenol</t>
  </si>
  <si>
    <t>Chlorobenzene</t>
  </si>
  <si>
    <t>Methoxybenzene</t>
  </si>
  <si>
    <t>Fluorobenzene</t>
  </si>
  <si>
    <t>Tertbutylbenzene</t>
  </si>
  <si>
    <t>Cumene</t>
  </si>
  <si>
    <t>Ethylbenzene</t>
  </si>
  <si>
    <t>Trifluoromethylbenzene</t>
  </si>
  <si>
    <t>Trichloromethylbenzene</t>
  </si>
  <si>
    <t xml:space="preserve">Benzylamine </t>
  </si>
  <si>
    <t>C1=CC=CC=C1</t>
  </si>
  <si>
    <t>CC1=CC=CC=C1</t>
  </si>
  <si>
    <t>C1=CC=C(C=C1)O</t>
  </si>
  <si>
    <t>C1=CC=C(C=C1)Cl</t>
  </si>
  <si>
    <t>COC1=CC=CC=C1</t>
  </si>
  <si>
    <t>C1=CC=C(C=C1)F</t>
  </si>
  <si>
    <t>CC(C)(C)C1=CC=CC=C1</t>
  </si>
  <si>
    <t>CC(C)C1=CC=CC=C1</t>
  </si>
  <si>
    <t>CCC1=CC=CC=C1</t>
  </si>
  <si>
    <t>C1=CC=C(C=C1)C(F)(F)F</t>
  </si>
  <si>
    <t>C1=CC=C(C=C1)C(Cl)(Cl)Cl</t>
  </si>
  <si>
    <t>C1=CC=C(C=C1)C[NH3+]</t>
  </si>
  <si>
    <t>non-aromatic C</t>
  </si>
  <si>
    <t>2-chloroacetate</t>
  </si>
  <si>
    <t>2-fluoroacetate</t>
  </si>
  <si>
    <t>2,2,2-trifluoroacetate</t>
  </si>
  <si>
    <t>acetate</t>
  </si>
  <si>
    <t>2-methylpropanoate</t>
  </si>
  <si>
    <t>formate</t>
  </si>
  <si>
    <t>glycine</t>
  </si>
  <si>
    <t>Glyphosate</t>
  </si>
  <si>
    <t>Glycolate</t>
  </si>
  <si>
    <t xml:space="preserve"> 2,2-dimethylpropanoate</t>
  </si>
  <si>
    <t>cyanoacetate</t>
  </si>
  <si>
    <t>propanoate</t>
  </si>
  <si>
    <t>PFOA</t>
  </si>
  <si>
    <t>carbamate</t>
  </si>
  <si>
    <t>oxalate</t>
  </si>
  <si>
    <t>C(C(=O)[O-])Cl</t>
  </si>
  <si>
    <t>C(C(=O)[O-])F</t>
  </si>
  <si>
    <t>C(=O)(C(F)(F)F)[O-]</t>
  </si>
  <si>
    <t>CC(=O)[O-]</t>
  </si>
  <si>
    <t>CC(C)C(=O)[O-]</t>
  </si>
  <si>
    <t>C(=O)[O-]</t>
  </si>
  <si>
    <t>C(C(=O)[O-])[NH3+]</t>
  </si>
  <si>
    <t>C(C(=O)[O-])[NH2+]CP(=O)([O-])[O-]</t>
  </si>
  <si>
    <t>C(C(=O)[O-])O</t>
  </si>
  <si>
    <t>C(C#N)C(=O)[O-]</t>
  </si>
  <si>
    <t>C(=O)(C(C(C(C(C(C(C(F)(F)F)(F)F)(F)F)(F)F)(F)F)(F)F)(F)F)[O-]</t>
  </si>
  <si>
    <t>C(=O)(N)[O-]</t>
  </si>
  <si>
    <t>C(=O)(C(=O)[O-])[O-]</t>
  </si>
  <si>
    <t>EHOMO</t>
  </si>
  <si>
    <t>C(=O)C(=O)[O-]</t>
  </si>
  <si>
    <t>oxaldehydate</t>
  </si>
  <si>
    <t>C(C=O)C(=O)[O-]</t>
  </si>
  <si>
    <t>3-oxopropanoate</t>
  </si>
  <si>
    <t>C(CO)C(=O)[O-]</t>
  </si>
  <si>
    <t>3-hydroxypropanoate</t>
  </si>
  <si>
    <t xml:space="preserve"> </t>
  </si>
  <si>
    <t>C(=O)(C(Cl)(Cl)Cl)[O-]</t>
  </si>
  <si>
    <t>2,2,2-trichloroacetate</t>
  </si>
  <si>
    <t>CC(=O)C(=O)[O-]</t>
  </si>
  <si>
    <t>2-oxopropanoate</t>
  </si>
  <si>
    <t>C(=O)(C(=O)[O-])N</t>
  </si>
  <si>
    <t>oxamate</t>
  </si>
  <si>
    <t>C(C(=O)[O-])[N+](=O)[O-]</t>
  </si>
  <si>
    <t>nitroacetate</t>
  </si>
  <si>
    <t>nitroformate</t>
  </si>
  <si>
    <t>C(=O)([N+](=O)[O-])[O-]</t>
  </si>
  <si>
    <t>CC(C(=O)[O-])[NH3+]</t>
  </si>
  <si>
    <t>alanine</t>
  </si>
  <si>
    <t>CN(C)C(=O)C(=O)[O-]</t>
  </si>
  <si>
    <t>2-(dimethylamino)-2-oxoacetate</t>
  </si>
  <si>
    <t>C1CCC(CC1)C(=O)[O-]</t>
  </si>
  <si>
    <t>cyclohexanecarboxylate</t>
  </si>
  <si>
    <t>C(=O)(C(C(F)(F)F)(F)F)[O-]</t>
  </si>
  <si>
    <t>2,2,3,3,3-pentafluoropropanoate</t>
  </si>
  <si>
    <t>C(C(=O)[O-])[NH+]=C(N)N</t>
  </si>
  <si>
    <t>2-(diaminomethylideneazaniumyl)acetate</t>
  </si>
  <si>
    <t>C[NH2+]CC(=O)[O-]</t>
  </si>
  <si>
    <t>sarcosine</t>
  </si>
  <si>
    <t>proline</t>
  </si>
  <si>
    <t>C1CC([NH2+]C1)C(=O)[O-]</t>
  </si>
  <si>
    <t>C(C(C(=O)[O-])[NH3+])C(=O)N</t>
  </si>
  <si>
    <t>asparagine</t>
  </si>
  <si>
    <t>beta-alanine</t>
  </si>
  <si>
    <t>C(C[NH3+])C(=O)[O-]</t>
  </si>
  <si>
    <t>C[N+](C)(C)CC(=O)[O-]</t>
  </si>
  <si>
    <t>trimethylglycine</t>
  </si>
  <si>
    <t>glucuronic acid</t>
  </si>
  <si>
    <t>C1(C(C(OC(C1O)O)C(=O)[O-])O)O</t>
  </si>
  <si>
    <t>CC(=C)C(=O)[O-]</t>
  </si>
  <si>
    <t>2-methylprop-2-enoate</t>
  </si>
  <si>
    <t>C1C(CC1(F)F)C(=O)[O-]</t>
  </si>
  <si>
    <t>3,3-difluorocyclobutane-1-carboxylate</t>
  </si>
  <si>
    <t>C1CC(C1)C(=O)[O-]</t>
  </si>
  <si>
    <t>cyclobutanecarboxylate</t>
  </si>
  <si>
    <t>C1CCC(C1)C(=O)[O-]</t>
  </si>
  <si>
    <t>cyclopentanecarboxylate</t>
  </si>
  <si>
    <t>C1CC=C(C1)C(=O)[O-]</t>
  </si>
  <si>
    <t>cyclopentene-1-carboxylate</t>
  </si>
  <si>
    <t>C[NH+](CC(=O)[O-])CP(=O)([O-])[O-]</t>
  </si>
  <si>
    <t>N-methylglyphosate</t>
  </si>
  <si>
    <t>CP(=O)(CCC(C(=O)[O-])[NH3+])O</t>
  </si>
  <si>
    <t>glufosinate</t>
  </si>
  <si>
    <t>EHOMO taken for the orbital on the carboxylate group</t>
  </si>
  <si>
    <t>CC(=O)CC(=O)C(=O)[O-]</t>
  </si>
  <si>
    <t>2,4-dioxopentanoate</t>
  </si>
  <si>
    <t>CCC(=O)C(=O)[O-]</t>
  </si>
  <si>
    <t>2-oxobutanoate</t>
  </si>
  <si>
    <t>CC(=N)C(=O)[O-]</t>
  </si>
  <si>
    <t>2-iminopropanoate</t>
  </si>
  <si>
    <t>2-trimethylphosphaniumylacetate</t>
  </si>
  <si>
    <t>C[P+](C)(C)CC(=O)[O-]</t>
  </si>
  <si>
    <t>C[S+](C)CC(=O)[O-]</t>
  </si>
  <si>
    <t>2-dimethylsulfonioacetate</t>
  </si>
  <si>
    <t>C(#N)C(C#N)(C#N)C(=O)[O-]</t>
  </si>
  <si>
    <t>2,2,2-tricyanoacetate</t>
  </si>
  <si>
    <t>C(#N)C(C#N)C(=O)[O-]</t>
  </si>
  <si>
    <t>2,2-dicyanoacetate</t>
  </si>
  <si>
    <t>C(C(=O)[O-])C([N+](=O)[O-])([N+](=O)[O-])[N+](=O)[O-]</t>
  </si>
  <si>
    <t>3,3,3-trinitropropanoate</t>
  </si>
  <si>
    <t>CCOCC(=O)[O-]</t>
  </si>
  <si>
    <t>methoxyacetic acid</t>
  </si>
  <si>
    <t>ethoxyacetic acid</t>
  </si>
  <si>
    <t>COCC(=O)[O-]</t>
  </si>
  <si>
    <t>Malonate</t>
  </si>
  <si>
    <t>C(C(=O)[O-])C(=O)[O-]</t>
  </si>
  <si>
    <t>C(C(=O)C(=O)[O-])F</t>
  </si>
  <si>
    <t>3-Fluoro-2-oxopropanoic acid</t>
  </si>
  <si>
    <t>C(=O)(C(=O)[O-])C(F)(F)F</t>
  </si>
  <si>
    <t>3,3,3-trifluoro-2-oxopropanoate</t>
  </si>
  <si>
    <t>C(C(=O)C(=O)[O-])Cl</t>
  </si>
  <si>
    <t>3-chloro-2-oxopropanoate</t>
  </si>
  <si>
    <t>2-Thioxopropanoic acid</t>
  </si>
  <si>
    <t>CC(=S)C(=O)[O-]</t>
  </si>
  <si>
    <t>asa_ASA_pH_7.4</t>
  </si>
  <si>
    <t>volume</t>
  </si>
  <si>
    <t>vdwsa_pH_7.4</t>
  </si>
  <si>
    <t>D</t>
  </si>
  <si>
    <t>CC(C)(C)C(C)(C)C(=O)[O-]</t>
  </si>
  <si>
    <t>2,2,3,3-tetramethylbutanoate</t>
  </si>
  <si>
    <t>natural substance</t>
  </si>
  <si>
    <t>C(C)(C)(C(C)(C)C(C)(C)C)C([O-])=O</t>
  </si>
  <si>
    <t>C(Cl)(Cl)(Cl)C(C([O-])=O)=O</t>
  </si>
  <si>
    <t>logkbRFpred</t>
  </si>
  <si>
    <t>delocalizability</t>
  </si>
  <si>
    <t>NAME</t>
  </si>
  <si>
    <t>logkbRFpred, sd</t>
  </si>
  <si>
    <t>maximumdelocalizability on aromatic C</t>
  </si>
  <si>
    <t xml:space="preserve">maximum nucleophillic delocalizability </t>
  </si>
  <si>
    <t xml:space="preserve">maximum electrophillic delocalizability </t>
  </si>
  <si>
    <t xml:space="preserve">minimum nucleophillic delocalizability </t>
  </si>
  <si>
    <t xml:space="preserve">minimum electrophillic  delocalizability </t>
  </si>
  <si>
    <t>comment</t>
  </si>
  <si>
    <t>rGy</t>
  </si>
  <si>
    <t>accessibility</t>
  </si>
  <si>
    <t>d</t>
  </si>
  <si>
    <t>logkbRFpred, corrected</t>
  </si>
  <si>
    <t>EHOMO is delocalized partially on the cyanate group. Orbital taken which his exlusively on the carboxylate</t>
  </si>
  <si>
    <t>3,3,3-trichloro-2-oxopropanoate</t>
  </si>
  <si>
    <t>2,2,3,3,4,4-hexamethylpentanoate</t>
  </si>
  <si>
    <t>logkbRFpred, control</t>
  </si>
  <si>
    <t>logkbRFpred, control, corrected</t>
  </si>
  <si>
    <t>logP molinspiration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</si>
</sst>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000000000000000"/>
    <numFmt numFmtId="167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2" fontId="1" fillId="0" borderId="0" xfId="0" applyNumberFormat="1" applyFont="1" applyFill="1"/>
    <xf numFmtId="164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1" fontId="1" fillId="0" borderId="0" xfId="0" applyNumberFormat="1" applyFont="1" applyFill="1"/>
  </cellXfs>
  <cellStyles count="3">
    <cellStyle name="Normal" xfId="0" builtinId="0"/>
    <cellStyle name="Normal 2" xfId="1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7"/>
  <sheetViews>
    <sheetView tabSelected="1" zoomScaleNormal="100" workbookViewId="0"/>
  </sheetViews>
  <sheetFormatPr defaultColWidth="9.140625" defaultRowHeight="15" x14ac:dyDescent="0.25"/>
  <cols>
    <col min="1" max="16" width="9.140625" style="1"/>
    <col min="17" max="17" width="14.85546875" style="1" bestFit="1" customWidth="1"/>
    <col min="18" max="25" width="9.140625" style="1"/>
    <col min="26" max="26" width="14.28515625" style="1" customWidth="1"/>
    <col min="27" max="27" width="12.28515625" style="1" bestFit="1" customWidth="1"/>
    <col min="28" max="30" width="9.140625" style="1"/>
    <col min="31" max="31" width="12.28515625" style="1" bestFit="1" customWidth="1"/>
    <col min="32" max="39" width="9.140625" style="1"/>
    <col min="40" max="40" width="22.140625" style="1" customWidth="1"/>
    <col min="41" max="42" width="9.140625" style="1"/>
    <col min="43" max="43" width="12.28515625" style="1" bestFit="1" customWidth="1"/>
    <col min="44" max="48" width="9.140625" style="1"/>
    <col min="49" max="49" width="22.5703125" style="1" customWidth="1"/>
    <col min="50" max="16384" width="9.140625" style="1"/>
  </cols>
  <sheetData>
    <row r="1" spans="1:5" x14ac:dyDescent="0.25">
      <c r="A1" s="1" t="s">
        <v>201</v>
      </c>
      <c r="B1" s="1" t="s">
        <v>51</v>
      </c>
      <c r="C1" s="1" t="s">
        <v>199</v>
      </c>
      <c r="D1" s="1" t="s">
        <v>202</v>
      </c>
      <c r="E1" s="1" t="s">
        <v>200</v>
      </c>
    </row>
    <row r="2" spans="1:5" x14ac:dyDescent="0.25">
      <c r="A2" s="1" t="s">
        <v>5</v>
      </c>
      <c r="B2" s="1" t="s">
        <v>4</v>
      </c>
      <c r="C2" s="6">
        <v>-9.5</v>
      </c>
      <c r="D2" s="3">
        <v>0.23499999999999999</v>
      </c>
      <c r="E2" s="3">
        <v>-0.33589999999999998</v>
      </c>
    </row>
    <row r="3" spans="1:5" x14ac:dyDescent="0.25">
      <c r="A3" s="1" t="s">
        <v>3</v>
      </c>
      <c r="B3" s="1" t="s">
        <v>2</v>
      </c>
      <c r="C3" s="6">
        <v>-9.39</v>
      </c>
      <c r="D3" s="3">
        <v>0.23499999999999999</v>
      </c>
      <c r="E3" s="3">
        <v>-0.35930000000000001</v>
      </c>
    </row>
    <row r="4" spans="1:5" x14ac:dyDescent="0.25">
      <c r="A4" s="1" t="s">
        <v>11</v>
      </c>
      <c r="B4" s="1" t="s">
        <v>10</v>
      </c>
      <c r="C4" s="6">
        <v>-9.75</v>
      </c>
      <c r="D4" s="3">
        <v>0.23499999999999999</v>
      </c>
      <c r="E4" s="3">
        <v>-0.28439999999999999</v>
      </c>
    </row>
    <row r="5" spans="1:5" x14ac:dyDescent="0.25">
      <c r="A5" s="1" t="s">
        <v>15</v>
      </c>
      <c r="B5" s="1" t="s">
        <v>14</v>
      </c>
      <c r="C5" s="6">
        <v>-10.1</v>
      </c>
      <c r="D5" s="3">
        <v>0.23499999999999999</v>
      </c>
      <c r="E5" s="3">
        <v>-0.22459999999999999</v>
      </c>
    </row>
    <row r="6" spans="1:5" x14ac:dyDescent="0.25">
      <c r="A6" s="1" t="s">
        <v>17</v>
      </c>
      <c r="B6" s="1" t="s">
        <v>16</v>
      </c>
      <c r="C6" s="6">
        <v>-10.8</v>
      </c>
      <c r="D6" s="3">
        <v>0.23499999999999999</v>
      </c>
      <c r="E6" s="3">
        <v>-0.22839999999999999</v>
      </c>
    </row>
    <row r="7" spans="1:5" x14ac:dyDescent="0.25">
      <c r="A7" s="1" t="s">
        <v>33</v>
      </c>
      <c r="B7" s="1" t="s">
        <v>32</v>
      </c>
      <c r="C7" s="6">
        <v>-9.15</v>
      </c>
      <c r="D7" s="3">
        <v>0.23499999999999999</v>
      </c>
      <c r="E7" s="3">
        <v>-0.37830000000000003</v>
      </c>
    </row>
    <row r="8" spans="1:5" x14ac:dyDescent="0.25">
      <c r="A8" s="1" t="s">
        <v>25</v>
      </c>
      <c r="B8" s="1" t="s">
        <v>24</v>
      </c>
      <c r="C8" s="6">
        <v>-9.9700000000000006</v>
      </c>
      <c r="D8" s="3">
        <v>0.23499999999999999</v>
      </c>
      <c r="E8" s="3">
        <v>-0.27089999999999997</v>
      </c>
    </row>
    <row r="9" spans="1:5" x14ac:dyDescent="0.25">
      <c r="A9" s="1" t="s">
        <v>21</v>
      </c>
      <c r="B9" s="1" t="s">
        <v>20</v>
      </c>
      <c r="C9" s="6">
        <v>-10.199999999999999</v>
      </c>
      <c r="D9" s="3">
        <v>0.23499999999999999</v>
      </c>
      <c r="E9" s="3">
        <v>-0.24349999999999999</v>
      </c>
    </row>
    <row r="10" spans="1:5" x14ac:dyDescent="0.25">
      <c r="A10" s="1" t="s">
        <v>29</v>
      </c>
      <c r="B10" s="1" t="s">
        <v>28</v>
      </c>
      <c r="C10" s="6">
        <v>-9.57</v>
      </c>
      <c r="D10" s="3">
        <v>0.23499999999999999</v>
      </c>
      <c r="E10" s="3">
        <v>-0.36849999999999999</v>
      </c>
    </row>
    <row r="11" spans="1:5" x14ac:dyDescent="0.25">
      <c r="A11" s="1" t="s">
        <v>31</v>
      </c>
      <c r="B11" s="1" t="s">
        <v>30</v>
      </c>
      <c r="C11" s="6">
        <v>-9.86</v>
      </c>
      <c r="D11" s="3">
        <v>0.23499999999999999</v>
      </c>
      <c r="E11" s="3">
        <v>-0.34029999999999999</v>
      </c>
    </row>
    <row r="12" spans="1:5" x14ac:dyDescent="0.25">
      <c r="A12" s="1" t="s">
        <v>27</v>
      </c>
      <c r="B12" s="1" t="s">
        <v>26</v>
      </c>
      <c r="C12" s="6">
        <v>-10.5</v>
      </c>
      <c r="D12" s="3">
        <v>0.23499999999999999</v>
      </c>
      <c r="E12" s="3">
        <v>-0.2293</v>
      </c>
    </row>
    <row r="13" spans="1:5" x14ac:dyDescent="0.25">
      <c r="A13" s="1" t="s">
        <v>35</v>
      </c>
      <c r="B13" s="1" t="s">
        <v>34</v>
      </c>
      <c r="C13" s="6">
        <v>-9.91</v>
      </c>
      <c r="D13" s="3">
        <v>0.23499999999999999</v>
      </c>
      <c r="E13" s="3">
        <v>-0.33150000000000002</v>
      </c>
    </row>
    <row r="14" spans="1:5" x14ac:dyDescent="0.25">
      <c r="A14" s="1" t="s">
        <v>37</v>
      </c>
      <c r="B14" s="1" t="s">
        <v>36</v>
      </c>
      <c r="C14" s="6">
        <v>-10.1</v>
      </c>
      <c r="D14" s="3">
        <v>0.23499999999999999</v>
      </c>
      <c r="E14" s="3">
        <v>-0.2452</v>
      </c>
    </row>
    <row r="15" spans="1:5" x14ac:dyDescent="0.25">
      <c r="A15" s="1" t="s">
        <v>39</v>
      </c>
      <c r="B15" s="1" t="s">
        <v>38</v>
      </c>
      <c r="C15" s="6">
        <v>-9.9600000000000009</v>
      </c>
      <c r="D15" s="3">
        <v>0.23499999999999999</v>
      </c>
      <c r="E15" s="3">
        <v>-0.24529999999999999</v>
      </c>
    </row>
    <row r="16" spans="1:5" x14ac:dyDescent="0.25">
      <c r="C16" s="6"/>
      <c r="D16" s="3"/>
      <c r="E16" s="3"/>
    </row>
    <row r="17" spans="1:5" x14ac:dyDescent="0.25">
      <c r="A17" s="1" t="s">
        <v>7</v>
      </c>
      <c r="B17" s="1" t="s">
        <v>6</v>
      </c>
      <c r="C17" s="6">
        <v>-10.8</v>
      </c>
      <c r="D17" s="3">
        <v>0.23499999999999999</v>
      </c>
      <c r="E17" s="3">
        <v>-0.29089999999999999</v>
      </c>
    </row>
    <row r="18" spans="1:5" x14ac:dyDescent="0.25">
      <c r="A18" s="1" t="s">
        <v>0</v>
      </c>
      <c r="B18" s="1" t="s">
        <v>1</v>
      </c>
      <c r="C18" s="6">
        <v>-11.2</v>
      </c>
      <c r="D18" s="3">
        <v>0.23499999999999999</v>
      </c>
      <c r="E18" s="3">
        <v>-0.33500000000000002</v>
      </c>
    </row>
    <row r="19" spans="1:5" x14ac:dyDescent="0.25">
      <c r="A19" s="1" t="s">
        <v>9</v>
      </c>
      <c r="B19" s="1" t="s">
        <v>8</v>
      </c>
      <c r="C19" s="6">
        <v>-11</v>
      </c>
      <c r="D19" s="3">
        <v>0.23499999999999999</v>
      </c>
      <c r="E19" s="3">
        <v>-0.28439999999999999</v>
      </c>
    </row>
    <row r="20" spans="1:5" x14ac:dyDescent="0.25">
      <c r="A20" s="1" t="s">
        <v>13</v>
      </c>
      <c r="B20" s="1" t="s">
        <v>12</v>
      </c>
      <c r="C20" s="6">
        <v>-10.6</v>
      </c>
      <c r="D20" s="3">
        <v>0.23499999999999999</v>
      </c>
      <c r="E20" s="3">
        <v>-0.2248</v>
      </c>
    </row>
    <row r="21" spans="1:5" x14ac:dyDescent="0.25">
      <c r="A21" s="1" t="s">
        <v>19</v>
      </c>
      <c r="B21" s="1" t="s">
        <v>18</v>
      </c>
      <c r="C21" s="6">
        <v>-11.2</v>
      </c>
      <c r="D21" s="3">
        <v>0.23499999999999999</v>
      </c>
      <c r="E21" s="3">
        <v>-0.22850000000000001</v>
      </c>
    </row>
    <row r="22" spans="1:5" x14ac:dyDescent="0.25">
      <c r="A22" s="1" t="s">
        <v>23</v>
      </c>
      <c r="B22" s="1" t="s">
        <v>22</v>
      </c>
      <c r="C22" s="6">
        <v>-10.199999999999999</v>
      </c>
      <c r="D22" s="3">
        <v>0.23499999999999999</v>
      </c>
      <c r="E22" s="3">
        <v>-0.25540000000000002</v>
      </c>
    </row>
    <row r="23" spans="1:5" x14ac:dyDescent="0.25">
      <c r="A23" s="1" t="s">
        <v>41</v>
      </c>
      <c r="B23" s="1" t="s">
        <v>40</v>
      </c>
      <c r="C23" s="6">
        <v>-10.7</v>
      </c>
      <c r="D23" s="3">
        <v>0.23499999999999999</v>
      </c>
      <c r="E23" s="3">
        <v>-0.33439999999999998</v>
      </c>
    </row>
    <row r="24" spans="1:5" x14ac:dyDescent="0.25">
      <c r="A24" s="1" t="s">
        <v>43</v>
      </c>
      <c r="B24" s="1" t="s">
        <v>42</v>
      </c>
      <c r="C24" s="6">
        <v>-10.7</v>
      </c>
      <c r="D24" s="3">
        <v>0.23499999999999999</v>
      </c>
      <c r="E24" s="3">
        <v>-0.35170000000000001</v>
      </c>
    </row>
    <row r="25" spans="1:5" x14ac:dyDescent="0.25">
      <c r="A25" s="1" t="s">
        <v>45</v>
      </c>
      <c r="B25" s="1" t="s">
        <v>44</v>
      </c>
      <c r="C25" s="6">
        <v>-11</v>
      </c>
      <c r="D25" s="3">
        <v>0.23499999999999999</v>
      </c>
      <c r="E25" s="3">
        <v>-0.3024</v>
      </c>
    </row>
    <row r="26" spans="1:5" x14ac:dyDescent="0.25">
      <c r="A26" s="1" t="s">
        <v>47</v>
      </c>
      <c r="B26" s="1" t="s">
        <v>46</v>
      </c>
      <c r="C26" s="6">
        <v>-10.7</v>
      </c>
      <c r="D26" s="3">
        <v>0.23499999999999999</v>
      </c>
      <c r="E26" s="3">
        <v>-0.2291</v>
      </c>
    </row>
    <row r="27" spans="1:5" x14ac:dyDescent="0.25">
      <c r="A27" s="1" t="s">
        <v>49</v>
      </c>
      <c r="B27" s="1" t="s">
        <v>48</v>
      </c>
      <c r="C27" s="6"/>
      <c r="D27" s="3">
        <v>0.23499999999999999</v>
      </c>
      <c r="E27" s="3">
        <v>-0.34260000000000002</v>
      </c>
    </row>
    <row r="148" spans="5:39" x14ac:dyDescent="0.25">
      <c r="W148" s="2"/>
      <c r="X148" s="2"/>
      <c r="Y148" s="2"/>
      <c r="AD148" s="5"/>
      <c r="AM148" s="5"/>
    </row>
    <row r="149" spans="5:39" x14ac:dyDescent="0.25">
      <c r="W149" s="2"/>
      <c r="X149" s="2"/>
      <c r="Y149" s="2"/>
      <c r="AD149" s="5"/>
      <c r="AM149" s="5"/>
    </row>
    <row r="150" spans="5:39" x14ac:dyDescent="0.25">
      <c r="AD150" s="5"/>
      <c r="AM150" s="5"/>
    </row>
    <row r="151" spans="5:39" x14ac:dyDescent="0.25">
      <c r="W151" s="2"/>
      <c r="X151" s="2"/>
      <c r="Y151" s="2"/>
      <c r="AD151" s="5"/>
      <c r="AM151" s="5"/>
    </row>
    <row r="152" spans="5:39" x14ac:dyDescent="0.25">
      <c r="E152" s="2"/>
    </row>
    <row r="156" spans="5:39" x14ac:dyDescent="0.25">
      <c r="E156" s="2"/>
    </row>
    <row r="157" spans="5:39" x14ac:dyDescent="0.25">
      <c r="W157" s="2"/>
      <c r="X157" s="2"/>
      <c r="Y157" s="2"/>
      <c r="AD157" s="5"/>
      <c r="AM157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/>
  </sheetViews>
  <sheetFormatPr defaultRowHeight="15" x14ac:dyDescent="0.25"/>
  <sheetData>
    <row r="1" spans="1:13" s="1" customFormat="1" x14ac:dyDescent="0.25">
      <c r="A1" s="1" t="s">
        <v>201</v>
      </c>
      <c r="B1" s="1" t="s">
        <v>51</v>
      </c>
      <c r="C1" s="1" t="s">
        <v>199</v>
      </c>
      <c r="D1" s="1" t="s">
        <v>202</v>
      </c>
      <c r="E1" s="1" t="s">
        <v>203</v>
      </c>
      <c r="F1" s="1" t="s">
        <v>204</v>
      </c>
      <c r="G1" s="1" t="s">
        <v>205</v>
      </c>
      <c r="H1" s="1" t="s">
        <v>206</v>
      </c>
      <c r="I1" s="1" t="s">
        <v>207</v>
      </c>
      <c r="J1" s="1" t="s">
        <v>208</v>
      </c>
    </row>
    <row r="2" spans="1:13" s="1" customFormat="1" x14ac:dyDescent="0.25">
      <c r="A2" s="1" t="s">
        <v>52</v>
      </c>
      <c r="B2" s="1" t="s">
        <v>64</v>
      </c>
      <c r="C2" s="6">
        <v>-10.6</v>
      </c>
      <c r="D2" s="3">
        <v>0.23499999999999999</v>
      </c>
      <c r="E2" s="2">
        <f>G2</f>
        <v>-0.43469999999999998</v>
      </c>
      <c r="F2" s="2">
        <v>-0.4536</v>
      </c>
      <c r="G2" s="2">
        <v>-0.43469999999999998</v>
      </c>
      <c r="H2" s="2">
        <v>-0.4536</v>
      </c>
      <c r="I2" s="2">
        <v>-0.43469999999999998</v>
      </c>
    </row>
    <row r="3" spans="1:13" s="1" customFormat="1" x14ac:dyDescent="0.25">
      <c r="A3" s="1" t="s">
        <v>53</v>
      </c>
      <c r="B3" s="1" t="s">
        <v>65</v>
      </c>
      <c r="C3" s="6">
        <v>-10.3</v>
      </c>
      <c r="D3" s="3">
        <v>0.23499999999999999</v>
      </c>
      <c r="E3" s="2">
        <f>G3</f>
        <v>-0.4395</v>
      </c>
      <c r="F3" s="2">
        <v>-0.50170000000000003</v>
      </c>
      <c r="G3" s="2">
        <v>-0.4395</v>
      </c>
      <c r="H3" s="2">
        <v>-0.34410000000000002</v>
      </c>
      <c r="I3" s="2">
        <v>-0.39839999999999998</v>
      </c>
    </row>
    <row r="4" spans="1:13" s="1" customFormat="1" x14ac:dyDescent="0.25">
      <c r="A4" s="1" t="s">
        <v>54</v>
      </c>
      <c r="B4" s="1" t="s">
        <v>66</v>
      </c>
      <c r="C4" s="6">
        <v>-9.42</v>
      </c>
      <c r="D4" s="3">
        <v>0.23499999999999999</v>
      </c>
      <c r="E4" s="2">
        <f>G4</f>
        <v>-0.44769999999999999</v>
      </c>
      <c r="F4" s="2">
        <v>-0.57150000000000001</v>
      </c>
      <c r="G4" s="2">
        <v>-0.44769999999999999</v>
      </c>
      <c r="H4" s="2">
        <v>-0.4506</v>
      </c>
      <c r="I4" s="2">
        <v>-0.33160000000000001</v>
      </c>
    </row>
    <row r="5" spans="1:13" s="1" customFormat="1" x14ac:dyDescent="0.25">
      <c r="A5" s="1" t="s">
        <v>55</v>
      </c>
      <c r="B5" s="1" t="s">
        <v>67</v>
      </c>
      <c r="C5" s="6">
        <v>-10.8</v>
      </c>
      <c r="D5" s="3">
        <v>0.23499999999999999</v>
      </c>
      <c r="E5" s="2">
        <f>G5</f>
        <v>-0.4284</v>
      </c>
      <c r="F5" s="2">
        <v>-0.57140000000000002</v>
      </c>
      <c r="G5" s="2">
        <v>-0.4284</v>
      </c>
      <c r="H5" s="2">
        <v>-0.45850000000000002</v>
      </c>
      <c r="I5" s="2">
        <v>-0.3896</v>
      </c>
    </row>
    <row r="6" spans="1:13" s="1" customFormat="1" x14ac:dyDescent="0.25">
      <c r="A6" s="1" t="s">
        <v>56</v>
      </c>
      <c r="B6" s="1" t="s">
        <v>68</v>
      </c>
      <c r="C6" s="6">
        <v>-9.9499999999999993</v>
      </c>
      <c r="D6" s="3">
        <v>0.23499999999999999</v>
      </c>
      <c r="E6" s="2">
        <f>G6</f>
        <v>-0.44569999999999999</v>
      </c>
      <c r="F6" s="2">
        <v>-0.57089999999999996</v>
      </c>
      <c r="G6" s="2">
        <v>-0.44569999999999999</v>
      </c>
      <c r="H6" s="2">
        <v>-0.41949999999999998</v>
      </c>
      <c r="I6" s="2">
        <v>-0.33750000000000002</v>
      </c>
    </row>
    <row r="7" spans="1:13" s="1" customFormat="1" x14ac:dyDescent="0.25">
      <c r="A7" s="1" t="s">
        <v>57</v>
      </c>
      <c r="B7" s="1" t="s">
        <v>69</v>
      </c>
      <c r="C7" s="6">
        <v>-10.6</v>
      </c>
      <c r="D7" s="3">
        <v>0.23499999999999999</v>
      </c>
      <c r="E7" s="2">
        <f>G7</f>
        <v>-0.439</v>
      </c>
      <c r="F7" s="2">
        <v>-0.54139999999999999</v>
      </c>
      <c r="G7" s="2">
        <v>-0.439</v>
      </c>
      <c r="H7" s="2">
        <v>-0.44900000000000001</v>
      </c>
      <c r="I7" s="2">
        <v>-0.3619</v>
      </c>
    </row>
    <row r="8" spans="1:13" s="1" customFormat="1" x14ac:dyDescent="0.25">
      <c r="A8" s="1" t="s">
        <v>58</v>
      </c>
      <c r="B8" s="1" t="s">
        <v>70</v>
      </c>
      <c r="C8" s="6">
        <v>-10.1</v>
      </c>
      <c r="D8" s="3">
        <v>0.23499999999999999</v>
      </c>
      <c r="E8" s="2">
        <v>-0.43880000000000002</v>
      </c>
      <c r="F8" s="2">
        <v>-0.49409999999999998</v>
      </c>
      <c r="G8" s="2">
        <v>-0.45129999999999998</v>
      </c>
      <c r="H8" s="2">
        <v>-0.33950000000000002</v>
      </c>
      <c r="I8" s="2">
        <v>-0.37430000000000002</v>
      </c>
      <c r="J8" s="1" t="s">
        <v>76</v>
      </c>
      <c r="M8" s="4"/>
    </row>
    <row r="9" spans="1:13" s="1" customFormat="1" x14ac:dyDescent="0.25">
      <c r="A9" s="1" t="s">
        <v>59</v>
      </c>
      <c r="B9" s="1" t="s">
        <v>71</v>
      </c>
      <c r="C9" s="6">
        <v>-10</v>
      </c>
      <c r="D9" s="3">
        <v>0.23499999999999999</v>
      </c>
      <c r="E9" s="2">
        <v>-0.43830000000000002</v>
      </c>
      <c r="F9" s="2">
        <v>-0.49469999999999997</v>
      </c>
      <c r="G9" s="2">
        <v>-0.44640000000000002</v>
      </c>
      <c r="H9" s="2">
        <v>-0.3422</v>
      </c>
      <c r="I9" s="2">
        <v>-0.39610000000000001</v>
      </c>
      <c r="J9" s="1" t="s">
        <v>76</v>
      </c>
      <c r="M9" s="4"/>
    </row>
    <row r="10" spans="1:13" s="1" customFormat="1" x14ac:dyDescent="0.25">
      <c r="A10" s="1" t="s">
        <v>60</v>
      </c>
      <c r="B10" s="1" t="s">
        <v>72</v>
      </c>
      <c r="C10" s="6">
        <v>-10.3</v>
      </c>
      <c r="D10" s="3">
        <v>0.23499999999999999</v>
      </c>
      <c r="E10" s="2">
        <v>-0.4385</v>
      </c>
      <c r="F10" s="2">
        <v>-0.49690000000000001</v>
      </c>
      <c r="G10" s="2">
        <v>-0.4405</v>
      </c>
      <c r="H10" s="2">
        <v>-0.34560000000000002</v>
      </c>
      <c r="I10" s="2">
        <v>-0.40739999999999998</v>
      </c>
      <c r="J10" s="1" t="s">
        <v>76</v>
      </c>
      <c r="M10" s="4"/>
    </row>
    <row r="11" spans="1:13" s="1" customFormat="1" x14ac:dyDescent="0.25">
      <c r="A11" s="1" t="s">
        <v>63</v>
      </c>
      <c r="B11" s="1" t="s">
        <v>75</v>
      </c>
      <c r="C11" s="6">
        <v>-10</v>
      </c>
      <c r="D11" s="3">
        <v>0.23499999999999999</v>
      </c>
      <c r="E11" s="2">
        <f>G11</f>
        <v>-0.44319999999999998</v>
      </c>
      <c r="F11" s="2">
        <v>-0.47970000000000002</v>
      </c>
      <c r="G11" s="2">
        <v>-0.44319999999999998</v>
      </c>
      <c r="H11" s="2">
        <v>-0.44080000000000003</v>
      </c>
      <c r="I11" s="2">
        <v>-0.36890000000000001</v>
      </c>
    </row>
    <row r="12" spans="1:13" s="1" customFormat="1" x14ac:dyDescent="0.25">
      <c r="C12" s="6"/>
      <c r="D12" s="3"/>
      <c r="E12" s="2"/>
      <c r="F12" s="2"/>
      <c r="G12" s="2"/>
      <c r="H12" s="2"/>
      <c r="I12" s="2"/>
    </row>
    <row r="13" spans="1:13" s="1" customFormat="1" x14ac:dyDescent="0.25">
      <c r="A13" s="1" t="s">
        <v>61</v>
      </c>
      <c r="B13" s="1" t="s">
        <v>73</v>
      </c>
      <c r="C13" s="6">
        <v>-11.4</v>
      </c>
      <c r="D13" s="3">
        <v>0.23499999999999999</v>
      </c>
      <c r="E13" s="2">
        <f>G13</f>
        <v>-0.44900000000000001</v>
      </c>
      <c r="F13" s="2">
        <v>-0.5958</v>
      </c>
      <c r="G13" s="2">
        <v>-0.44900000000000001</v>
      </c>
      <c r="H13" s="2">
        <v>-0.43959999999999999</v>
      </c>
      <c r="I13" s="2">
        <v>-0.2336</v>
      </c>
    </row>
    <row r="14" spans="1:13" s="1" customFormat="1" x14ac:dyDescent="0.25">
      <c r="A14" s="1" t="s">
        <v>62</v>
      </c>
      <c r="B14" s="1" t="s">
        <v>74</v>
      </c>
      <c r="C14" s="6">
        <v>-11</v>
      </c>
      <c r="D14" s="3">
        <v>0.23499999999999999</v>
      </c>
      <c r="E14" s="2">
        <f>G14</f>
        <v>-0.46100000000000002</v>
      </c>
      <c r="F14" s="2">
        <v>-0.72960000000000003</v>
      </c>
      <c r="G14" s="2">
        <v>-0.46100000000000002</v>
      </c>
      <c r="H14" s="2">
        <v>-0.42880000000000001</v>
      </c>
      <c r="I14" s="2">
        <v>-0.31559999999999999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8"/>
  <sheetViews>
    <sheetView workbookViewId="0"/>
  </sheetViews>
  <sheetFormatPr defaultRowHeight="15" x14ac:dyDescent="0.25"/>
  <sheetData>
    <row r="1" spans="1:39" s="1" customFormat="1" x14ac:dyDescent="0.25">
      <c r="A1" s="1" t="s">
        <v>201</v>
      </c>
      <c r="B1" s="1" t="s">
        <v>51</v>
      </c>
      <c r="C1" s="1" t="s">
        <v>199</v>
      </c>
      <c r="E1" s="1" t="s">
        <v>105</v>
      </c>
      <c r="F1" s="1" t="s">
        <v>212</v>
      </c>
      <c r="G1" s="1" t="s">
        <v>211</v>
      </c>
      <c r="H1" s="1" t="s">
        <v>193</v>
      </c>
      <c r="I1" s="1" t="s">
        <v>191</v>
      </c>
      <c r="J1" s="1" t="s">
        <v>209</v>
      </c>
      <c r="K1" s="1" t="s">
        <v>210</v>
      </c>
      <c r="L1" s="1" t="s">
        <v>192</v>
      </c>
      <c r="M1" s="1" t="s">
        <v>190</v>
      </c>
      <c r="N1" s="1" t="s">
        <v>218</v>
      </c>
      <c r="O1" s="1" t="s">
        <v>208</v>
      </c>
      <c r="P1" s="1" t="s">
        <v>216</v>
      </c>
      <c r="Q1" s="1" t="s">
        <v>217</v>
      </c>
    </row>
    <row r="2" spans="1:39" s="1" customFormat="1" x14ac:dyDescent="0.25">
      <c r="A2" s="1" t="s">
        <v>77</v>
      </c>
      <c r="B2" s="1" t="s">
        <v>92</v>
      </c>
      <c r="C2" s="1">
        <v>-10.4</v>
      </c>
      <c r="D2" s="3">
        <v>0.23499999999999999</v>
      </c>
      <c r="E2" s="6">
        <v>-10.304</v>
      </c>
      <c r="F2" s="6">
        <f>LOG(((10^C2)/H2)*G2)</f>
        <v>-9.7207272967009164</v>
      </c>
      <c r="G2" s="6">
        <f>J2*K2</f>
        <v>1.1588663807861177</v>
      </c>
      <c r="H2" s="3">
        <f>I2^-0.333333333333333</f>
        <v>0.24252731607337991</v>
      </c>
      <c r="I2" s="7">
        <v>70.099999999999994</v>
      </c>
      <c r="J2" s="6">
        <f>(I2*(3/4)/(PI()))^(1/3)</f>
        <v>2.5578582278612507</v>
      </c>
      <c r="K2" s="3">
        <f>L2/M2</f>
        <v>0.45306122448979591</v>
      </c>
      <c r="L2" s="1">
        <v>111</v>
      </c>
      <c r="M2" s="1">
        <v>245</v>
      </c>
      <c r="N2" s="6">
        <v>-2.5499999999999998</v>
      </c>
      <c r="P2" s="6">
        <v>-10.9</v>
      </c>
      <c r="Q2" s="6">
        <f>LOG(((10^P2)/H2)*G2)</f>
        <v>-10.220727296700916</v>
      </c>
      <c r="AD2" s="5"/>
      <c r="AM2" s="5"/>
    </row>
    <row r="3" spans="1:39" s="1" customFormat="1" x14ac:dyDescent="0.25">
      <c r="A3" s="1" t="s">
        <v>78</v>
      </c>
      <c r="B3" s="1" t="s">
        <v>93</v>
      </c>
      <c r="C3" s="1">
        <v>-10.199999999999999</v>
      </c>
      <c r="D3" s="3">
        <v>0.23499999999999999</v>
      </c>
      <c r="E3" s="6">
        <v>-10.287000000000001</v>
      </c>
      <c r="F3" s="6">
        <f>LOG(((10^C3)/H3)*G3)</f>
        <v>-9.5763737572763308</v>
      </c>
      <c r="G3" s="6">
        <f>J3*K3</f>
        <v>1.0684490366999377</v>
      </c>
      <c r="H3" s="3">
        <f>I3^-0.333333333333333</f>
        <v>0.25417191973511977</v>
      </c>
      <c r="I3" s="7">
        <v>60.9</v>
      </c>
      <c r="J3" s="6">
        <f>(I3*(3/4)/(PI()))^(1/3)</f>
        <v>2.440672799520446</v>
      </c>
      <c r="K3" s="3">
        <f>L3/M3</f>
        <v>0.43776824034334766</v>
      </c>
      <c r="L3" s="1">
        <v>102</v>
      </c>
      <c r="M3" s="1">
        <v>233</v>
      </c>
      <c r="N3" s="6">
        <v>-2.86</v>
      </c>
      <c r="P3" s="6">
        <v>-10.5</v>
      </c>
      <c r="Q3" s="6">
        <f>LOG(((10^P3)/H3)*G3)</f>
        <v>-9.8763737572763315</v>
      </c>
      <c r="AD3" s="5"/>
      <c r="AM3" s="5"/>
    </row>
    <row r="4" spans="1:39" s="1" customFormat="1" x14ac:dyDescent="0.25">
      <c r="A4" s="1" t="s">
        <v>79</v>
      </c>
      <c r="B4" s="1" t="s">
        <v>94</v>
      </c>
      <c r="C4" s="1">
        <v>-12.4</v>
      </c>
      <c r="D4" s="3">
        <v>0.23499999999999999</v>
      </c>
      <c r="E4" s="6">
        <v>-10.805</v>
      </c>
      <c r="F4" s="6">
        <f>LOG(((10^C4)/H4)*G4)</f>
        <v>-11.709390814901962</v>
      </c>
      <c r="G4" s="6">
        <f>J4*K4</f>
        <v>1.1850238925170558</v>
      </c>
      <c r="H4" s="3">
        <f>I4^-0.333333333333333</f>
        <v>0.2416116780364562</v>
      </c>
      <c r="I4" s="7">
        <v>70.900000000000006</v>
      </c>
      <c r="J4" s="6">
        <f>(I4*(3/4)/(PI()))^(1/3)</f>
        <v>2.5675517671202872</v>
      </c>
      <c r="K4" s="3">
        <f>L4/M4</f>
        <v>0.46153846153846156</v>
      </c>
      <c r="L4" s="1">
        <v>114</v>
      </c>
      <c r="M4" s="1">
        <v>247</v>
      </c>
      <c r="N4" s="6">
        <v>-2.23</v>
      </c>
      <c r="P4" s="6">
        <v>-12.3</v>
      </c>
      <c r="Q4" s="6">
        <f>LOG(((10^P4)/H4)*G4)</f>
        <v>-11.609390814901962</v>
      </c>
      <c r="AD4" s="5"/>
      <c r="AM4" s="5"/>
    </row>
    <row r="5" spans="1:39" s="1" customFormat="1" x14ac:dyDescent="0.25">
      <c r="A5" s="1" t="s">
        <v>107</v>
      </c>
      <c r="B5" s="1" t="s">
        <v>106</v>
      </c>
      <c r="C5" s="1">
        <v>-10.4</v>
      </c>
      <c r="D5" s="3">
        <v>0.23499999999999999</v>
      </c>
      <c r="E5" s="6">
        <v>-9.7230000000000008</v>
      </c>
      <c r="F5" s="6">
        <f>LOG(((10^C5)/H5)*G5)</f>
        <v>-9.7962786858588213</v>
      </c>
      <c r="G5" s="6">
        <f>J5*K5</f>
        <v>1.0320075690450061</v>
      </c>
      <c r="H5" s="3">
        <f>I5^-0.333333333333333</f>
        <v>0.25701683333193748</v>
      </c>
      <c r="I5" s="7">
        <v>58.9</v>
      </c>
      <c r="J5" s="6">
        <f>(I5*(3/4)/(PI()))^(1/3)</f>
        <v>2.4136570467282108</v>
      </c>
      <c r="K5" s="3">
        <f>L5/M5</f>
        <v>0.42757009345794394</v>
      </c>
      <c r="L5" s="1">
        <v>91.5</v>
      </c>
      <c r="M5" s="1">
        <v>214</v>
      </c>
      <c r="N5" s="6">
        <v>-3.34</v>
      </c>
      <c r="P5" s="6">
        <v>-9.76</v>
      </c>
      <c r="Q5" s="6">
        <f>LOG(((10^P5)/H5)*G5)</f>
        <v>-9.1562786858588208</v>
      </c>
      <c r="W5" s="1" t="s">
        <v>112</v>
      </c>
      <c r="AD5" s="5"/>
      <c r="AM5" s="5"/>
    </row>
    <row r="6" spans="1:39" s="1" customFormat="1" x14ac:dyDescent="0.25">
      <c r="A6" s="1" t="s">
        <v>114</v>
      </c>
      <c r="B6" s="1" t="s">
        <v>113</v>
      </c>
      <c r="C6" s="1">
        <v>-11.6</v>
      </c>
      <c r="D6" s="3">
        <v>0.23499999999999999</v>
      </c>
      <c r="E6" s="6">
        <v>-10.504</v>
      </c>
      <c r="F6" s="6">
        <f>LOG(((10^C6)/H6)*G6)</f>
        <v>-10.781288458996864</v>
      </c>
      <c r="G6" s="6">
        <f>J6*K6</f>
        <v>1.424446395094463</v>
      </c>
      <c r="H6" s="3">
        <f>I6^-0.333333333333333</f>
        <v>0.21623927144636884</v>
      </c>
      <c r="I6" s="7">
        <v>98.9</v>
      </c>
      <c r="J6" s="6">
        <f>(I6*(3/4)/(PI()))^(1/3)</f>
        <v>2.8688151173930443</v>
      </c>
      <c r="K6" s="3">
        <f>L6/M6</f>
        <v>0.49652777777777779</v>
      </c>
      <c r="L6" s="1">
        <v>143</v>
      </c>
      <c r="M6" s="1">
        <v>288</v>
      </c>
      <c r="N6" s="6">
        <v>-1.31</v>
      </c>
      <c r="P6" s="6">
        <v>-10.9</v>
      </c>
      <c r="Q6" s="6">
        <f>LOG(((10^P6)/H6)*G6)</f>
        <v>-10.081288458996863</v>
      </c>
      <c r="AD6" s="5"/>
      <c r="AM6" s="5"/>
    </row>
    <row r="7" spans="1:39" s="1" customFormat="1" x14ac:dyDescent="0.25">
      <c r="A7" s="1" t="s">
        <v>116</v>
      </c>
      <c r="B7" s="1" t="s">
        <v>115</v>
      </c>
      <c r="C7" s="1">
        <v>-10.6</v>
      </c>
      <c r="D7" s="3">
        <v>0.23499999999999999</v>
      </c>
      <c r="E7" s="6">
        <v>-9.7279999999999998</v>
      </c>
      <c r="F7" s="6">
        <f>LOG(((10^C7)/H7)*G7)</f>
        <v>-9.8506722180001294</v>
      </c>
      <c r="G7" s="6">
        <f>J7*K7</f>
        <v>1.3278647746308132</v>
      </c>
      <c r="H7" s="3">
        <f>I7^-0.333333333333333</f>
        <v>0.23649723532839767</v>
      </c>
      <c r="I7" s="7">
        <v>75.599999999999994</v>
      </c>
      <c r="J7" s="6">
        <f>(I7*(3/4)/(PI()))^(1/3)</f>
        <v>2.6230771367707049</v>
      </c>
      <c r="K7" s="3">
        <f>L7/M7</f>
        <v>0.50622406639004147</v>
      </c>
      <c r="L7" s="1">
        <v>122</v>
      </c>
      <c r="M7" s="1">
        <v>241</v>
      </c>
      <c r="N7" s="6">
        <v>-3.61</v>
      </c>
      <c r="P7" s="6">
        <v>-9.85</v>
      </c>
      <c r="Q7" s="6">
        <f>LOG(((10^P7)/H7)*G7)</f>
        <v>-9.1006722180001294</v>
      </c>
      <c r="AD7" s="5"/>
      <c r="AM7" s="5"/>
    </row>
    <row r="8" spans="1:39" s="1" customFormat="1" x14ac:dyDescent="0.25">
      <c r="A8" s="1" t="s">
        <v>118</v>
      </c>
      <c r="B8" s="1" t="s">
        <v>117</v>
      </c>
      <c r="C8" s="1">
        <v>-10.8</v>
      </c>
      <c r="D8" s="3">
        <v>0.23499999999999999</v>
      </c>
      <c r="E8" s="6">
        <v>-10.007999999999999</v>
      </c>
      <c r="F8" s="6">
        <f>LOG(((10^C8)/H8)*G8)</f>
        <v>-10.092741260961041</v>
      </c>
      <c r="G8" s="6">
        <f>J8*K8</f>
        <v>1.234829408531563</v>
      </c>
      <c r="H8" s="3">
        <f>I8^-0.333333333333333</f>
        <v>0.24229710490885892</v>
      </c>
      <c r="I8" s="7">
        <v>70.3</v>
      </c>
      <c r="J8" s="6">
        <f>(I8*(3/4)/(PI()))^(1/3)</f>
        <v>2.5602884984232408</v>
      </c>
      <c r="K8" s="3">
        <f>L8/M8</f>
        <v>0.48230088495575218</v>
      </c>
      <c r="L8" s="1">
        <v>109</v>
      </c>
      <c r="M8" s="1">
        <v>226</v>
      </c>
      <c r="N8" s="6">
        <v>-4.3499999999999996</v>
      </c>
      <c r="P8" s="6">
        <v>-9.9499999999999993</v>
      </c>
      <c r="Q8" s="6">
        <f>LOG(((10^P8)/H8)*G8)</f>
        <v>-9.24274126096104</v>
      </c>
      <c r="AD8" s="5"/>
      <c r="AM8" s="5"/>
    </row>
    <row r="9" spans="1:39" s="1" customFormat="1" x14ac:dyDescent="0.25">
      <c r="A9" s="1" t="s">
        <v>128</v>
      </c>
      <c r="B9" s="1" t="s">
        <v>127</v>
      </c>
      <c r="C9" s="1">
        <v>-10.4</v>
      </c>
      <c r="D9" s="3">
        <v>0.23499999999999999</v>
      </c>
      <c r="E9" s="6">
        <v>-9.6869999999999994</v>
      </c>
      <c r="F9" s="6">
        <f>LOG(((10^C9)/H9)*G9)</f>
        <v>-9.2593132858013067</v>
      </c>
      <c r="G9" s="6">
        <f>J9*K9</f>
        <v>2.7362565284671176</v>
      </c>
      <c r="H9" s="3">
        <f>I9^-0.333333333333333</f>
        <v>0.19791107444813136</v>
      </c>
      <c r="I9" s="7">
        <v>129</v>
      </c>
      <c r="J9" s="6">
        <f>(I9*(3/4)/(PI()))^(1/3)</f>
        <v>3.134491046694726</v>
      </c>
      <c r="K9" s="3">
        <f>L9/M9</f>
        <v>0.87295081967213117</v>
      </c>
      <c r="L9" s="1">
        <v>213</v>
      </c>
      <c r="M9" s="1">
        <v>244</v>
      </c>
      <c r="N9" s="6">
        <v>-0.87</v>
      </c>
      <c r="P9" s="6">
        <v>-10.199999999999999</v>
      </c>
      <c r="Q9" s="6">
        <f>LOG(((10^P9)/H9)*G9)</f>
        <v>-9.0593132858013057</v>
      </c>
      <c r="AD9" s="5"/>
      <c r="AM9" s="5"/>
    </row>
    <row r="10" spans="1:39" s="1" customFormat="1" x14ac:dyDescent="0.25">
      <c r="A10" s="1" t="s">
        <v>130</v>
      </c>
      <c r="B10" s="1" t="s">
        <v>129</v>
      </c>
      <c r="C10" s="1">
        <v>-12.3</v>
      </c>
      <c r="D10" s="3">
        <v>0.23499999999999999</v>
      </c>
      <c r="E10" s="6">
        <v>-10.717000000000001</v>
      </c>
      <c r="F10" s="6">
        <f>LOG(((10^C10)/H10)*G10)</f>
        <v>-11.430955305248551</v>
      </c>
      <c r="G10" s="6">
        <f>J10*K10</f>
        <v>1.6082013215405382</v>
      </c>
      <c r="H10" s="3">
        <f>I10^-0.333333333333333</f>
        <v>0.21741811189138344</v>
      </c>
      <c r="I10" s="7">
        <v>97.3</v>
      </c>
      <c r="J10" s="6">
        <f>(I10*(3/4)/(PI()))^(1/3)</f>
        <v>2.8532604091848262</v>
      </c>
      <c r="K10" s="3">
        <f>L10/M10</f>
        <v>0.5636363636363636</v>
      </c>
      <c r="L10" s="1">
        <v>155</v>
      </c>
      <c r="M10" s="1">
        <v>275</v>
      </c>
      <c r="N10" s="6">
        <v>-1.59</v>
      </c>
      <c r="P10" s="6">
        <v>-12.4</v>
      </c>
      <c r="Q10" s="6">
        <f>LOG(((10^P10)/H10)*G10)</f>
        <v>-11.530955305248551</v>
      </c>
      <c r="AD10" s="5"/>
      <c r="AM10" s="5"/>
    </row>
    <row r="11" spans="1:39" s="1" customFormat="1" x14ac:dyDescent="0.25">
      <c r="A11" s="1" t="s">
        <v>146</v>
      </c>
      <c r="B11" s="1" t="s">
        <v>145</v>
      </c>
      <c r="C11" s="1">
        <v>-10.5</v>
      </c>
      <c r="D11" s="3">
        <v>0.23499999999999999</v>
      </c>
      <c r="E11" s="6">
        <v>-10.083</v>
      </c>
      <c r="F11" s="6">
        <f>LOG(((10^C11)/H11)*G11)</f>
        <v>-9.6983013699135725</v>
      </c>
      <c r="G11" s="6">
        <f>J11*K11</f>
        <v>1.4469204112615179</v>
      </c>
      <c r="H11" s="3">
        <f>I11^-0.333333333333333</f>
        <v>0.22842625153023727</v>
      </c>
      <c r="I11" s="7">
        <v>83.9</v>
      </c>
      <c r="J11" s="6">
        <f>(I11*(3/4)/(PI()))^(1/3)</f>
        <v>2.715758310367772</v>
      </c>
      <c r="K11" s="3">
        <f>L11/M11</f>
        <v>0.53278688524590168</v>
      </c>
      <c r="L11" s="1">
        <v>130</v>
      </c>
      <c r="M11" s="1">
        <v>244</v>
      </c>
      <c r="N11" s="6">
        <v>-1.96</v>
      </c>
      <c r="P11" s="6">
        <v>-10.4</v>
      </c>
      <c r="Q11" s="6">
        <f>LOG(((10^P11)/H11)*G11)</f>
        <v>-9.5983013699135729</v>
      </c>
      <c r="AD11" s="5"/>
      <c r="AM11" s="5"/>
    </row>
    <row r="12" spans="1:39" s="1" customFormat="1" x14ac:dyDescent="0.25">
      <c r="A12" s="1" t="s">
        <v>148</v>
      </c>
      <c r="B12" s="1" t="s">
        <v>147</v>
      </c>
      <c r="C12" s="1">
        <v>-11.2</v>
      </c>
      <c r="D12" s="3">
        <v>0.23499999999999999</v>
      </c>
      <c r="E12" s="6">
        <v>-10.132</v>
      </c>
      <c r="F12" s="6">
        <f>LOG(((10^C12)/H12)*G12)</f>
        <v>-10.235994596109867</v>
      </c>
      <c r="G12" s="6">
        <f>J12*K12</f>
        <v>1.951082517735004</v>
      </c>
      <c r="H12" s="3">
        <f>I12^-0.333333333333333</f>
        <v>0.21196796658966566</v>
      </c>
      <c r="I12" s="7">
        <v>105</v>
      </c>
      <c r="J12" s="6">
        <f>(I12*(3/4)/(PI()))^(1/3)</f>
        <v>2.9266237766025061</v>
      </c>
      <c r="K12" s="3">
        <f>L12/M12</f>
        <v>0.66666666666666663</v>
      </c>
      <c r="L12" s="1">
        <v>174</v>
      </c>
      <c r="M12" s="1">
        <v>261</v>
      </c>
      <c r="N12" s="6">
        <v>-1.74</v>
      </c>
      <c r="P12" s="6">
        <v>-10.199999999999999</v>
      </c>
      <c r="Q12" s="6">
        <f>LOG(((10^P12)/H12)*G12)</f>
        <v>-9.2359945961098688</v>
      </c>
      <c r="AD12" s="5"/>
      <c r="AM12" s="5"/>
    </row>
    <row r="13" spans="1:39" s="1" customFormat="1" x14ac:dyDescent="0.25">
      <c r="A13" s="1" t="s">
        <v>150</v>
      </c>
      <c r="B13" s="1" t="s">
        <v>149</v>
      </c>
      <c r="C13" s="1">
        <v>-10.199999999999999</v>
      </c>
      <c r="D13" s="3">
        <v>0.23499999999999999</v>
      </c>
      <c r="E13" s="6">
        <v>-9.9339999999999993</v>
      </c>
      <c r="F13" s="6">
        <f>LOG(((10^C13)/H13)*G13)</f>
        <v>-9.2799704910031497</v>
      </c>
      <c r="G13" s="6">
        <f>J13*K13</f>
        <v>1.8172861076352333</v>
      </c>
      <c r="H13" s="3">
        <f>I13^-0.333333333333333</f>
        <v>0.21847100052520052</v>
      </c>
      <c r="I13" s="7">
        <v>95.9</v>
      </c>
      <c r="J13" s="6">
        <f>(I13*(3/4)/(PI()))^(1/3)</f>
        <v>2.8395095431800521</v>
      </c>
      <c r="K13" s="3">
        <f>L13/M13</f>
        <v>0.64</v>
      </c>
      <c r="L13" s="1">
        <v>160</v>
      </c>
      <c r="M13" s="1">
        <v>250</v>
      </c>
      <c r="N13" s="6">
        <v>-2.11</v>
      </c>
      <c r="P13" s="6">
        <v>-10.1</v>
      </c>
      <c r="Q13" s="6">
        <f>LOG(((10^P13)/H13)*G13)</f>
        <v>-9.1799704910031501</v>
      </c>
      <c r="AD13" s="5"/>
      <c r="AM13" s="5"/>
    </row>
    <row r="14" spans="1:39" s="1" customFormat="1" x14ac:dyDescent="0.25">
      <c r="A14" s="1" t="s">
        <v>152</v>
      </c>
      <c r="B14" s="1" t="s">
        <v>151</v>
      </c>
      <c r="C14" s="1">
        <v>-10.3</v>
      </c>
      <c r="D14" s="3">
        <v>0.23499999999999999</v>
      </c>
      <c r="E14" s="6">
        <v>-9.8219999999999992</v>
      </c>
      <c r="F14" s="6">
        <f>LOG(((10^C14)/H14)*G14)</f>
        <v>-9.2673159234562323</v>
      </c>
      <c r="G14" s="6">
        <f>J14*K14</f>
        <v>2.2367188733308687</v>
      </c>
      <c r="H14" s="3">
        <f>I14^-0.333333333333333</f>
        <v>0.20745663334156123</v>
      </c>
      <c r="I14" s="7">
        <v>112</v>
      </c>
      <c r="J14" s="6">
        <f>(I14*(3/4)/(PI()))^(1/3)</f>
        <v>2.9902658734369902</v>
      </c>
      <c r="K14" s="3">
        <f>L14/M14</f>
        <v>0.748</v>
      </c>
      <c r="L14" s="1">
        <v>187</v>
      </c>
      <c r="M14" s="1">
        <v>250</v>
      </c>
      <c r="N14" s="6">
        <v>-1.37</v>
      </c>
      <c r="P14" s="6">
        <v>-10.199999999999999</v>
      </c>
      <c r="Q14" s="6">
        <f>LOG(((10^P14)/H14)*G14)</f>
        <v>-9.1673159234562309</v>
      </c>
      <c r="AD14" s="5"/>
      <c r="AM14" s="5"/>
    </row>
    <row r="15" spans="1:39" s="1" customFormat="1" x14ac:dyDescent="0.25">
      <c r="A15" s="1" t="s">
        <v>154</v>
      </c>
      <c r="B15" s="1" t="s">
        <v>153</v>
      </c>
      <c r="C15" s="1">
        <v>-10.199999999999999</v>
      </c>
      <c r="D15" s="3">
        <v>0.23499999999999999</v>
      </c>
      <c r="E15" s="6">
        <v>-9.6590000000000007</v>
      </c>
      <c r="F15" s="6">
        <f>LOG(((10^C15)/H15)*G15)</f>
        <v>-9.2427955365528778</v>
      </c>
      <c r="G15" s="6">
        <f>J15*K15</f>
        <v>1.9147078082512357</v>
      </c>
      <c r="H15" s="3">
        <f>I15^-0.333333333333333</f>
        <v>0.2112992934821829</v>
      </c>
      <c r="I15" s="7">
        <v>106</v>
      </c>
      <c r="J15" s="6">
        <f>(I15*(3/4)/(PI()))^(1/3)</f>
        <v>2.9358853059852281</v>
      </c>
      <c r="K15" s="3">
        <f>L15/M15</f>
        <v>0.65217391304347827</v>
      </c>
      <c r="L15" s="1">
        <v>165</v>
      </c>
      <c r="M15" s="1">
        <v>253</v>
      </c>
      <c r="N15" s="6">
        <v>-2.0299999999999998</v>
      </c>
      <c r="P15" s="6">
        <v>-10.199999999999999</v>
      </c>
      <c r="Q15" s="6">
        <f>LOG(((10^P15)/H15)*G15)</f>
        <v>-9.2427955365528778</v>
      </c>
      <c r="AD15" s="5"/>
      <c r="AM15" s="5"/>
    </row>
    <row r="16" spans="1:39" s="1" customFormat="1" x14ac:dyDescent="0.25">
      <c r="A16" s="1" t="s">
        <v>161</v>
      </c>
      <c r="B16" s="1" t="s">
        <v>160</v>
      </c>
      <c r="C16" s="1">
        <v>-10.7</v>
      </c>
      <c r="D16" s="3">
        <v>0.23499999999999999</v>
      </c>
      <c r="E16" s="6">
        <v>-9.7780000000000005</v>
      </c>
      <c r="F16" s="6">
        <f>LOG(((10^C16)/H16)*G16)</f>
        <v>-9.7459369443504631</v>
      </c>
      <c r="G16" s="6">
        <f>J16*K16</f>
        <v>1.8663383554899837</v>
      </c>
      <c r="H16" s="3">
        <f>I16^-0.333333333333333</f>
        <v>0.20745663334156123</v>
      </c>
      <c r="I16" s="7">
        <v>112</v>
      </c>
      <c r="J16" s="6">
        <f>(I16*(3/4)/(PI()))^(1/3)</f>
        <v>2.9902658734369902</v>
      </c>
      <c r="K16" s="3">
        <f>L16/M16</f>
        <v>0.62413793103448278</v>
      </c>
      <c r="L16" s="1">
        <v>181</v>
      </c>
      <c r="M16" s="1">
        <v>290</v>
      </c>
      <c r="N16" s="6">
        <v>-4.16</v>
      </c>
      <c r="P16" s="6">
        <v>-10</v>
      </c>
      <c r="Q16" s="6">
        <f>LOG(((10^P16)/H16)*G16)</f>
        <v>-9.045936944350462</v>
      </c>
      <c r="AD16" s="5"/>
      <c r="AM16" s="5"/>
    </row>
    <row r="17" spans="1:39" s="1" customFormat="1" x14ac:dyDescent="0.25">
      <c r="A17" s="1" t="s">
        <v>163</v>
      </c>
      <c r="B17" s="1" t="s">
        <v>162</v>
      </c>
      <c r="C17" s="1">
        <v>-10.199999999999999</v>
      </c>
      <c r="D17" s="3">
        <v>0.23499999999999999</v>
      </c>
      <c r="E17" s="6">
        <v>-9.6180000000000003</v>
      </c>
      <c r="F17" s="6">
        <f>LOG(((10^C17)/H17)*G17)</f>
        <v>-9.3546851970452582</v>
      </c>
      <c r="G17" s="6">
        <f>J17*K17</f>
        <v>1.5485820658098501</v>
      </c>
      <c r="H17" s="3">
        <f>I17^-0.333333333333333</f>
        <v>0.22111561970705298</v>
      </c>
      <c r="I17" s="7">
        <v>92.5</v>
      </c>
      <c r="J17" s="6">
        <f>(I17*(3/4)/(PI()))^(1/3)</f>
        <v>2.8055480283178453</v>
      </c>
      <c r="K17" s="3">
        <f>L17/M17</f>
        <v>0.55197132616487454</v>
      </c>
      <c r="L17" s="1">
        <v>154</v>
      </c>
      <c r="M17" s="1">
        <v>279</v>
      </c>
      <c r="N17" s="6">
        <v>-3.11</v>
      </c>
      <c r="P17" s="6">
        <v>-9.7799999999999994</v>
      </c>
      <c r="Q17" s="6">
        <f>LOG(((10^P17)/H17)*G17)</f>
        <v>-8.9346851970452583</v>
      </c>
      <c r="AD17" s="5"/>
      <c r="AM17" s="5"/>
    </row>
    <row r="18" spans="1:39" s="1" customFormat="1" x14ac:dyDescent="0.25">
      <c r="A18" s="1" t="s">
        <v>165</v>
      </c>
      <c r="B18" s="1" t="s">
        <v>164</v>
      </c>
      <c r="C18" s="1">
        <v>-10.7</v>
      </c>
      <c r="D18" s="3">
        <v>0.23499999999999999</v>
      </c>
      <c r="E18" s="6">
        <v>-9.9779999999999998</v>
      </c>
      <c r="F18" s="6">
        <f>LOG(((10^C18)/H18)*G18)</f>
        <v>-9.9136123817698145</v>
      </c>
      <c r="G18" s="6">
        <f>J18*K18</f>
        <v>1.4238991290105771</v>
      </c>
      <c r="H18" s="3">
        <f>I18^-0.333333333333333</f>
        <v>0.23285823759019089</v>
      </c>
      <c r="I18" s="7">
        <v>79.2</v>
      </c>
      <c r="J18" s="6">
        <f>(I18*(3/4)/(PI()))^(1/3)</f>
        <v>2.6640693381488219</v>
      </c>
      <c r="K18" s="3">
        <f>L18/M18</f>
        <v>0.53448275862068961</v>
      </c>
      <c r="L18" s="1">
        <v>124</v>
      </c>
      <c r="M18" s="1">
        <v>232</v>
      </c>
      <c r="N18" s="6">
        <v>-3.09</v>
      </c>
      <c r="P18" s="6">
        <v>-9.92</v>
      </c>
      <c r="Q18" s="6">
        <f>LOG(((10^P18)/H18)*G18)</f>
        <v>-9.1336123817698152</v>
      </c>
      <c r="AD18" s="5"/>
      <c r="AM18" s="5"/>
    </row>
    <row r="19" spans="1:39" s="1" customFormat="1" x14ac:dyDescent="0.25">
      <c r="A19" s="1" t="s">
        <v>166</v>
      </c>
      <c r="B19" s="1" t="s">
        <v>167</v>
      </c>
      <c r="C19" s="1">
        <v>-11</v>
      </c>
      <c r="D19" s="3">
        <v>0.23499999999999999</v>
      </c>
      <c r="E19" s="6">
        <v>-10.148999999999999</v>
      </c>
      <c r="F19" s="6">
        <f>LOG(((10^C19)/H19)*G19)</f>
        <v>-9.9385672522327333</v>
      </c>
      <c r="G19" s="6">
        <f>J19*K19</f>
        <v>2.2739712190989341</v>
      </c>
      <c r="H19" s="3">
        <f>I19^-0.333333333333333</f>
        <v>0.19740230337485748</v>
      </c>
      <c r="I19" s="7">
        <v>130</v>
      </c>
      <c r="J19" s="6">
        <f>(I19*(3/4)/(PI()))^(1/3)</f>
        <v>3.1425696675959518</v>
      </c>
      <c r="K19" s="3">
        <f>L19/M19</f>
        <v>0.72360248447204967</v>
      </c>
      <c r="L19" s="1">
        <v>233</v>
      </c>
      <c r="M19" s="1">
        <v>322</v>
      </c>
      <c r="N19" s="6">
        <v>-2.2799999999999998</v>
      </c>
      <c r="P19" s="6">
        <v>-10.6</v>
      </c>
      <c r="Q19" s="6">
        <f>LOG(((10^P19)/H19)*G19)</f>
        <v>-9.5385672522327329</v>
      </c>
      <c r="AD19" s="5"/>
      <c r="AM19" s="5"/>
    </row>
    <row r="20" spans="1:39" s="1" customFormat="1" x14ac:dyDescent="0.25">
      <c r="A20" s="1" t="s">
        <v>169</v>
      </c>
      <c r="B20" s="1" t="s">
        <v>168</v>
      </c>
      <c r="C20" s="1">
        <v>-10.5</v>
      </c>
      <c r="D20" s="3">
        <v>0.23499999999999999</v>
      </c>
      <c r="E20" s="6">
        <v>-9.8209999999999997</v>
      </c>
      <c r="F20" s="6">
        <f>LOG(((10^C20)/H20)*G20)</f>
        <v>-9.5518940926246341</v>
      </c>
      <c r="G20" s="6">
        <f>J20*K20</f>
        <v>1.8409128667087662</v>
      </c>
      <c r="H20" s="3">
        <f>I20^-0.333333333333333</f>
        <v>0.20745663334156123</v>
      </c>
      <c r="I20" s="7">
        <v>112</v>
      </c>
      <c r="J20" s="6">
        <f>(I20*(3/4)/(PI()))^(1/3)</f>
        <v>2.9902658734369902</v>
      </c>
      <c r="K20" s="3">
        <f>L20/M20</f>
        <v>0.61563517915309451</v>
      </c>
      <c r="L20" s="1">
        <v>189</v>
      </c>
      <c r="M20" s="1">
        <v>307</v>
      </c>
      <c r="N20" s="6">
        <v>-2.75</v>
      </c>
      <c r="P20" s="6">
        <v>-10.5</v>
      </c>
      <c r="Q20" s="6">
        <f>LOG(((10^P20)/H20)*G20)</f>
        <v>-9.5518940926246341</v>
      </c>
      <c r="AD20" s="5"/>
      <c r="AM20" s="5"/>
    </row>
    <row r="21" spans="1:39" s="1" customFormat="1" x14ac:dyDescent="0.25">
      <c r="A21" s="1" t="s">
        <v>177</v>
      </c>
      <c r="B21" s="1" t="s">
        <v>179</v>
      </c>
      <c r="C21" s="1">
        <v>-10.1</v>
      </c>
      <c r="D21" s="3">
        <v>0.23499999999999999</v>
      </c>
      <c r="E21" s="6">
        <v>-9.6609999999999996</v>
      </c>
      <c r="F21" s="6">
        <f>LOG(((10^C21)/H21)*G21)</f>
        <v>-9.323799928732651</v>
      </c>
      <c r="G21" s="6">
        <f>J21*K21</f>
        <v>1.3731989400530207</v>
      </c>
      <c r="H21" s="3">
        <f>I21^-0.333333333333333</f>
        <v>0.22989704457449017</v>
      </c>
      <c r="I21" s="7">
        <v>82.3</v>
      </c>
      <c r="J21" s="6">
        <f>(I21*(3/4)/(PI()))^(1/3)</f>
        <v>2.6983839311531383</v>
      </c>
      <c r="K21" s="3">
        <f>L21/M21</f>
        <v>0.50889679715302494</v>
      </c>
      <c r="L21" s="1">
        <v>143</v>
      </c>
      <c r="M21" s="1">
        <v>281</v>
      </c>
      <c r="N21" s="6">
        <v>-3.17</v>
      </c>
      <c r="P21" s="6"/>
      <c r="Q21" s="6"/>
      <c r="AM21" s="5"/>
    </row>
    <row r="22" spans="1:39" s="1" customFormat="1" x14ac:dyDescent="0.25">
      <c r="A22" s="1" t="s">
        <v>180</v>
      </c>
      <c r="B22" s="1" t="s">
        <v>181</v>
      </c>
      <c r="C22" s="1">
        <v>-10.5</v>
      </c>
      <c r="D22" s="3">
        <v>0.23499999999999999</v>
      </c>
      <c r="E22" s="6">
        <v>-10.007999999999999</v>
      </c>
      <c r="F22" s="6">
        <f>LOG(((10^C22)/H22)*G22)</f>
        <v>-9.7184888462685866</v>
      </c>
      <c r="G22" s="6">
        <f>J22*K22</f>
        <v>1.3828520820616512</v>
      </c>
      <c r="H22" s="3">
        <f>I22^-0.333333333333333</f>
        <v>0.22869916248456579</v>
      </c>
      <c r="I22" s="7">
        <v>83.6</v>
      </c>
      <c r="J22" s="6">
        <f>(I22*(3/4)/(PI()))^(1/3)</f>
        <v>2.7125175455824699</v>
      </c>
      <c r="K22" s="3">
        <f>L22/M22</f>
        <v>0.50980392156862742</v>
      </c>
      <c r="L22" s="1">
        <v>130</v>
      </c>
      <c r="M22" s="1">
        <v>255</v>
      </c>
      <c r="N22" s="6">
        <v>-3.49</v>
      </c>
      <c r="P22" s="6"/>
      <c r="Q22" s="6"/>
      <c r="AM22" s="5"/>
    </row>
    <row r="23" spans="1:39" s="1" customFormat="1" x14ac:dyDescent="0.25">
      <c r="A23" s="1" t="s">
        <v>183</v>
      </c>
      <c r="B23" s="1" t="s">
        <v>182</v>
      </c>
      <c r="C23" s="1">
        <v>-10.7</v>
      </c>
      <c r="D23" s="3">
        <v>0.23499999999999999</v>
      </c>
      <c r="E23" s="6">
        <v>-9.8190000000000008</v>
      </c>
      <c r="F23" s="6">
        <f>LOG(((10^C23)/H23)*G23)</f>
        <v>-9.9267296751173397</v>
      </c>
      <c r="G23" s="6">
        <f>J23*K23</f>
        <v>1.3751977183508293</v>
      </c>
      <c r="H23" s="3">
        <f>I23^-0.333333333333333</f>
        <v>0.23179006551807529</v>
      </c>
      <c r="I23" s="7">
        <v>80.3</v>
      </c>
      <c r="J23" s="6">
        <f>(I23*(3/4)/(PI()))^(1/3)</f>
        <v>2.6763463287904599</v>
      </c>
      <c r="K23" s="3">
        <f>L23/M23</f>
        <v>0.51383399209486169</v>
      </c>
      <c r="L23" s="1">
        <v>130</v>
      </c>
      <c r="M23" s="1">
        <v>253</v>
      </c>
      <c r="N23" s="6">
        <v>-3.69</v>
      </c>
      <c r="P23" s="6"/>
      <c r="Q23" s="6"/>
      <c r="AM23" s="5"/>
    </row>
    <row r="24" spans="1:39" s="1" customFormat="1" x14ac:dyDescent="0.25">
      <c r="A24" s="1" t="s">
        <v>185</v>
      </c>
      <c r="B24" s="1" t="s">
        <v>184</v>
      </c>
      <c r="C24" s="1">
        <v>-12</v>
      </c>
      <c r="D24" s="3">
        <v>0.23499999999999999</v>
      </c>
      <c r="E24" s="6">
        <v>-10.241</v>
      </c>
      <c r="F24" s="6">
        <f>LOG(((10^C24)/H24)*G24)</f>
        <v>-11.175492059695014</v>
      </c>
      <c r="G24" s="6">
        <f>J24*K24</f>
        <v>1.4896826871369082</v>
      </c>
      <c r="H24" s="3">
        <f>I24^-0.333333333333333</f>
        <v>0.22314431669405685</v>
      </c>
      <c r="I24" s="7">
        <v>90</v>
      </c>
      <c r="J24" s="6">
        <f>(I24*(3/4)/(PI()))^(1/3)</f>
        <v>2.7800416344456385</v>
      </c>
      <c r="K24" s="3">
        <f>L24/M24</f>
        <v>0.53584905660377358</v>
      </c>
      <c r="L24" s="1">
        <v>142</v>
      </c>
      <c r="M24" s="1">
        <v>265</v>
      </c>
      <c r="N24" s="6">
        <v>-3.06</v>
      </c>
      <c r="P24" s="6"/>
      <c r="Q24" s="6"/>
      <c r="AM24" s="5"/>
    </row>
    <row r="25" spans="1:39" s="1" customFormat="1" x14ac:dyDescent="0.25">
      <c r="A25" s="1" t="s">
        <v>187</v>
      </c>
      <c r="B25" s="1" t="s">
        <v>186</v>
      </c>
      <c r="C25" s="1">
        <v>-10.8</v>
      </c>
      <c r="D25" s="3">
        <v>0.23499999999999999</v>
      </c>
      <c r="E25" s="6">
        <v>-9.827</v>
      </c>
      <c r="F25" s="6">
        <f>LOG(((10^C25)/H25)*G25)</f>
        <v>-9.9844133232751329</v>
      </c>
      <c r="G25" s="6">
        <f>J25*K25</f>
        <v>1.4615623269600841</v>
      </c>
      <c r="H25" s="3">
        <f>I25^-0.333333333333333</f>
        <v>0.22347588377414226</v>
      </c>
      <c r="I25" s="7">
        <v>89.6</v>
      </c>
      <c r="J25" s="6">
        <f>(I25*(3/4)/(PI()))^(1/3)</f>
        <v>2.7759169375356993</v>
      </c>
      <c r="K25" s="3">
        <f>L25/M25</f>
        <v>0.52651515151515149</v>
      </c>
      <c r="L25" s="1">
        <v>139</v>
      </c>
      <c r="M25" s="1">
        <v>264</v>
      </c>
      <c r="N25" s="6">
        <v>-3.38</v>
      </c>
      <c r="P25" s="6"/>
      <c r="Q25" s="6"/>
      <c r="AM25" s="5"/>
    </row>
    <row r="26" spans="1:39" s="1" customFormat="1" x14ac:dyDescent="0.25">
      <c r="A26" s="1" t="s">
        <v>188</v>
      </c>
      <c r="B26" s="1" t="s">
        <v>189</v>
      </c>
      <c r="C26" s="1">
        <v>-11.2</v>
      </c>
      <c r="D26" s="3">
        <v>0.23499999999999999</v>
      </c>
      <c r="E26" s="6">
        <v>-10.731</v>
      </c>
      <c r="F26" s="6">
        <f>LOG(((10^C26)/H26)*G26)</f>
        <v>-10.399058671673851</v>
      </c>
      <c r="G26" s="6">
        <f>J26*K26</f>
        <v>1.43477369831213</v>
      </c>
      <c r="H26" s="3">
        <f>I26^-0.333333333333333</f>
        <v>0.22690396159069626</v>
      </c>
      <c r="I26" s="7">
        <v>85.6</v>
      </c>
      <c r="J26" s="6">
        <f>(I26*(3/4)/(PI()))^(1/3)</f>
        <v>2.7339782282798066</v>
      </c>
      <c r="K26" s="3">
        <f>L26/M26</f>
        <v>0.52479338842975209</v>
      </c>
      <c r="L26" s="1">
        <v>127</v>
      </c>
      <c r="M26" s="1">
        <v>242</v>
      </c>
      <c r="N26" s="6">
        <v>-2.35</v>
      </c>
      <c r="P26" s="6"/>
      <c r="Q26" s="6"/>
      <c r="AM26" s="5"/>
    </row>
    <row r="27" spans="1:39" s="1" customFormat="1" x14ac:dyDescent="0.25">
      <c r="A27" s="1" t="s">
        <v>178</v>
      </c>
      <c r="B27" s="1" t="s">
        <v>176</v>
      </c>
      <c r="C27" s="1">
        <v>-10.4</v>
      </c>
      <c r="D27" s="3">
        <v>0.23499999999999999</v>
      </c>
      <c r="E27" s="6">
        <v>-9.6379999999999999</v>
      </c>
      <c r="F27" s="6">
        <f>LOG(((10^C27)/H27)*G27)</f>
        <v>-9.5302524458464735</v>
      </c>
      <c r="G27" s="6">
        <f>J27*K27</f>
        <v>1.6009938709600902</v>
      </c>
      <c r="H27" s="3">
        <f>I27^-0.333333333333333</f>
        <v>0.21609370474371237</v>
      </c>
      <c r="I27" s="7">
        <v>99.1</v>
      </c>
      <c r="J27" s="6">
        <f>(I27*(3/4)/(PI()))^(1/3)</f>
        <v>2.8707476306870583</v>
      </c>
      <c r="K27" s="3">
        <f>L27/M27</f>
        <v>0.55769230769230771</v>
      </c>
      <c r="L27" s="1">
        <v>174</v>
      </c>
      <c r="M27" s="1">
        <v>312</v>
      </c>
      <c r="N27" s="6">
        <v>-2.8</v>
      </c>
      <c r="P27" s="6"/>
      <c r="Q27" s="6"/>
      <c r="AM27" s="5"/>
    </row>
    <row r="28" spans="1:39" s="1" customFormat="1" x14ac:dyDescent="0.25">
      <c r="A28" s="1" t="s">
        <v>81</v>
      </c>
      <c r="B28" s="1" t="s">
        <v>96</v>
      </c>
      <c r="C28" s="1">
        <v>-10.3</v>
      </c>
      <c r="D28" s="3">
        <v>0.23499999999999999</v>
      </c>
      <c r="E28" s="6">
        <v>-9.8149999999999995</v>
      </c>
      <c r="F28" s="6">
        <f>LOG(((10^C28)/H28)*G28)</f>
        <v>-9.4341095743350731</v>
      </c>
      <c r="G28" s="6">
        <f>J28*K28</f>
        <v>1.6404372081032537</v>
      </c>
      <c r="H28" s="3">
        <f>I28^-0.333333333333333</f>
        <v>0.22339280722976795</v>
      </c>
      <c r="I28" s="7">
        <v>89.7</v>
      </c>
      <c r="J28" s="6">
        <f>(I28*(3/4)/(PI()))^(1/3)</f>
        <v>2.7769492607760959</v>
      </c>
      <c r="K28" s="3">
        <f>L28/M28</f>
        <v>0.59073359073359077</v>
      </c>
      <c r="L28" s="1">
        <v>153</v>
      </c>
      <c r="M28" s="1">
        <v>259</v>
      </c>
      <c r="N28" s="6">
        <v>-2.0299999999999998</v>
      </c>
      <c r="P28" s="6"/>
      <c r="Q28" s="6"/>
      <c r="AD28" s="3"/>
    </row>
    <row r="29" spans="1:39" s="1" customFormat="1" x14ac:dyDescent="0.25">
      <c r="A29" s="1" t="s">
        <v>86</v>
      </c>
      <c r="B29" s="1" t="s">
        <v>12</v>
      </c>
      <c r="C29" s="1">
        <v>-10.8</v>
      </c>
      <c r="D29" s="3">
        <v>0.23499999999999999</v>
      </c>
      <c r="E29" s="6">
        <v>-9.6289999999999996</v>
      </c>
      <c r="F29" s="6">
        <f>LOG(((10^C29)/H29)*G29)</f>
        <v>-9.8109478380118347</v>
      </c>
      <c r="G29" s="6">
        <f>J29*K29</f>
        <v>2.053954897518095</v>
      </c>
      <c r="H29" s="3">
        <f>I29^-0.333333333333333</f>
        <v>0.21063897888437574</v>
      </c>
      <c r="I29" s="7">
        <v>107</v>
      </c>
      <c r="J29" s="6">
        <f>(I29*(3/4)/(PI()))^(1/3)</f>
        <v>2.9450887683989619</v>
      </c>
      <c r="K29" s="3">
        <f>L29/M29</f>
        <v>0.69741697416974169</v>
      </c>
      <c r="L29" s="1">
        <v>189</v>
      </c>
      <c r="M29" s="1">
        <v>271</v>
      </c>
      <c r="N29" s="6">
        <v>-1.45</v>
      </c>
      <c r="P29" s="6"/>
      <c r="Q29" s="6"/>
      <c r="AD29" s="3"/>
    </row>
    <row r="30" spans="1:39" s="1" customFormat="1" x14ac:dyDescent="0.25">
      <c r="A30" s="1" t="s">
        <v>89</v>
      </c>
      <c r="B30" s="1" t="s">
        <v>102</v>
      </c>
      <c r="C30" s="1">
        <v>-13</v>
      </c>
      <c r="D30" s="3">
        <f>0.235*2</f>
        <v>0.47</v>
      </c>
      <c r="E30" s="6">
        <v>-10.625999999999999</v>
      </c>
      <c r="F30" s="6">
        <f>LOG(((10^C30)/H30)*G30)</f>
        <v>-11.68995368136007</v>
      </c>
      <c r="G30" s="6">
        <f>J30*K30</f>
        <v>3.3327574401926663</v>
      </c>
      <c r="H30" s="3">
        <f>I30^-0.333333333333333</f>
        <v>0.163213992303362</v>
      </c>
      <c r="I30" s="7">
        <v>230</v>
      </c>
      <c r="J30" s="6">
        <f>(I30*(3/4)/(PI()))^(1/3)</f>
        <v>3.8008413503320857</v>
      </c>
      <c r="K30" s="3">
        <f>L30/M30</f>
        <v>0.87684729064039413</v>
      </c>
      <c r="L30" s="1">
        <v>356</v>
      </c>
      <c r="M30" s="1">
        <v>406</v>
      </c>
      <c r="N30" s="6">
        <v>1.61</v>
      </c>
      <c r="P30" s="6"/>
      <c r="Q30" s="6"/>
      <c r="AD30" s="3"/>
    </row>
    <row r="31" spans="1:39" s="1" customFormat="1" x14ac:dyDescent="0.25">
      <c r="A31" s="1" t="s">
        <v>195</v>
      </c>
      <c r="B31" s="1" t="s">
        <v>194</v>
      </c>
      <c r="C31" s="1">
        <v>-11</v>
      </c>
      <c r="D31" s="3">
        <v>0.23499999999999999</v>
      </c>
      <c r="E31" s="6">
        <v>-9.468</v>
      </c>
      <c r="F31" s="6">
        <f>LOG(((10^C31)/H31)*G31)</f>
        <v>-9.7493056152379705</v>
      </c>
      <c r="G31" s="6">
        <f>J31*K31</f>
        <v>3.2946454790975244</v>
      </c>
      <c r="H31" s="3">
        <f>I31^-0.333333333333333</f>
        <v>0.18497554021932716</v>
      </c>
      <c r="I31" s="7">
        <v>158</v>
      </c>
      <c r="J31" s="6">
        <f>(I31*(3/4)/(PI()))^(1/3)</f>
        <v>3.3536893048878027</v>
      </c>
      <c r="K31" s="3">
        <f>L31/M31</f>
        <v>0.98239436619718312</v>
      </c>
      <c r="L31" s="1">
        <v>279</v>
      </c>
      <c r="M31" s="1">
        <v>284</v>
      </c>
      <c r="N31" s="6">
        <v>-0.28999999999999998</v>
      </c>
      <c r="P31" s="6"/>
      <c r="Q31" s="6"/>
    </row>
    <row r="32" spans="1:39" s="1" customFormat="1" x14ac:dyDescent="0.25">
      <c r="A32" s="1" t="s">
        <v>215</v>
      </c>
      <c r="B32" s="1" t="s">
        <v>197</v>
      </c>
      <c r="C32" s="1">
        <v>-11.2</v>
      </c>
      <c r="D32" s="3">
        <v>0.23499999999999999</v>
      </c>
      <c r="E32" s="6">
        <v>-9.3059999999999992</v>
      </c>
      <c r="F32" s="6">
        <f>LOG(((10^C32)/H32)*G32)</f>
        <v>-9.7755553114030267</v>
      </c>
      <c r="G32" s="6">
        <f>J32*K32</f>
        <v>4.4635856239720137</v>
      </c>
      <c r="H32" s="3">
        <f>I32^-0.333333333333333</f>
        <v>0.16797288504298502</v>
      </c>
      <c r="I32" s="7">
        <v>211</v>
      </c>
      <c r="J32" s="6">
        <f>(I32*(3/4)/(PI()))^(1/3)</f>
        <v>3.6931585162727343</v>
      </c>
      <c r="K32" s="3">
        <f>L32/M32</f>
        <v>1.2086092715231789</v>
      </c>
      <c r="L32" s="1">
        <v>365</v>
      </c>
      <c r="M32" s="1">
        <v>302</v>
      </c>
      <c r="N32" s="6"/>
      <c r="P32" s="6"/>
      <c r="Q32" s="6"/>
    </row>
    <row r="33" spans="1:39" s="1" customFormat="1" x14ac:dyDescent="0.25">
      <c r="A33" s="1" t="s">
        <v>214</v>
      </c>
      <c r="B33" s="1" t="s">
        <v>198</v>
      </c>
      <c r="C33" s="1">
        <v>-11.6</v>
      </c>
      <c r="D33" s="3">
        <v>0.23499999999999999</v>
      </c>
      <c r="E33" s="6">
        <v>-10.044</v>
      </c>
      <c r="F33" s="6">
        <f>LOG(((10^C33)/H33)*G33)</f>
        <v>-10.674554716340214</v>
      </c>
      <c r="G33" s="6">
        <f>J33*K33</f>
        <v>1.7171884072445693</v>
      </c>
      <c r="H33" s="3">
        <f>I33^-0.333333333333333</f>
        <v>0.20387907955627069</v>
      </c>
      <c r="I33" s="7">
        <v>118</v>
      </c>
      <c r="J33" s="6">
        <f>(I33*(3/4)/(PI()))^(1/3)</f>
        <v>3.042737353187746</v>
      </c>
      <c r="K33" s="3">
        <f>L33/M33</f>
        <v>0.5643564356435643</v>
      </c>
      <c r="L33" s="1">
        <v>171</v>
      </c>
      <c r="M33" s="1">
        <v>303</v>
      </c>
      <c r="N33" s="6"/>
      <c r="P33" s="6"/>
      <c r="Q33" s="6"/>
    </row>
    <row r="34" spans="1:39" s="1" customFormat="1" x14ac:dyDescent="0.25">
      <c r="D34" s="3"/>
      <c r="E34" s="6"/>
      <c r="F34" s="6"/>
      <c r="G34" s="6"/>
      <c r="H34" s="3"/>
      <c r="I34" s="7"/>
      <c r="J34" s="6"/>
      <c r="K34" s="3"/>
      <c r="N34" s="6"/>
      <c r="P34" s="6"/>
      <c r="Q34" s="6"/>
    </row>
    <row r="35" spans="1:39" s="1" customFormat="1" x14ac:dyDescent="0.25">
      <c r="D35" s="3"/>
      <c r="E35" s="6"/>
      <c r="F35" s="6"/>
      <c r="G35" s="6"/>
      <c r="H35" s="3"/>
      <c r="I35" s="7"/>
      <c r="J35" s="6"/>
      <c r="K35" s="3"/>
      <c r="N35" s="6"/>
      <c r="P35" s="6"/>
      <c r="Q35" s="6"/>
    </row>
    <row r="36" spans="1:39" s="1" customFormat="1" x14ac:dyDescent="0.25">
      <c r="A36" s="1" t="s">
        <v>84</v>
      </c>
      <c r="B36" s="1" t="s">
        <v>99</v>
      </c>
      <c r="C36" s="1">
        <v>-11.2</v>
      </c>
      <c r="D36" s="3">
        <v>0.23499999999999999</v>
      </c>
      <c r="E36" s="6">
        <v>-10.586</v>
      </c>
      <c r="F36" s="6">
        <f>LOG(((10^C36)/H36)*G36)</f>
        <v>-10.236459277557547</v>
      </c>
      <c r="G36" s="6">
        <f>J36*K36</f>
        <v>1.8197461909977717</v>
      </c>
      <c r="H36" s="3">
        <f>I36^-0.333333333333333</f>
        <v>0.19791107444813136</v>
      </c>
      <c r="I36" s="7">
        <v>129</v>
      </c>
      <c r="J36" s="6">
        <f>(I36*(3/4)/(PI()))^(1/3)</f>
        <v>3.134491046694726</v>
      </c>
      <c r="K36" s="3">
        <f>L36/M36</f>
        <v>0.5805555555555556</v>
      </c>
      <c r="L36" s="1">
        <v>209</v>
      </c>
      <c r="M36" s="1">
        <v>360</v>
      </c>
      <c r="N36" s="6">
        <v>-4.78</v>
      </c>
      <c r="O36" s="1" t="s">
        <v>159</v>
      </c>
      <c r="P36" s="6">
        <v>-11.2</v>
      </c>
      <c r="Q36" s="6">
        <f>LOG(((10^P36)/H36)*G36)</f>
        <v>-10.236459277557547</v>
      </c>
      <c r="AD36" s="5"/>
      <c r="AH36" s="2"/>
      <c r="AM36" s="5"/>
    </row>
    <row r="37" spans="1:39" s="1" customFormat="1" x14ac:dyDescent="0.25">
      <c r="A37" s="1" t="s">
        <v>87</v>
      </c>
      <c r="B37" s="1" t="s">
        <v>101</v>
      </c>
      <c r="C37" s="1">
        <v>-10.3</v>
      </c>
      <c r="D37" s="3">
        <v>0.23499999999999999</v>
      </c>
      <c r="E37" s="6">
        <v>-10.458</v>
      </c>
      <c r="F37" s="6">
        <f>LOG(((10^C37)/H37)*G37)</f>
        <v>-9.5696287098534096</v>
      </c>
      <c r="G37" s="6">
        <f>J37*K37</f>
        <v>1.2773773149849343</v>
      </c>
      <c r="H37" s="3">
        <f>I37^-0.333333333333333</f>
        <v>0.23765552165441453</v>
      </c>
      <c r="I37" s="7">
        <v>74.5</v>
      </c>
      <c r="J37" s="6">
        <f>(I37*(3/4)/(PI()))^(1/3)</f>
        <v>2.6102927740996487</v>
      </c>
      <c r="K37" s="3">
        <f>L37/M37</f>
        <v>0.48936170212765956</v>
      </c>
      <c r="L37" s="1">
        <v>115</v>
      </c>
      <c r="M37" s="1">
        <v>235</v>
      </c>
      <c r="N37" s="6">
        <v>-3.7</v>
      </c>
      <c r="P37" s="6">
        <v>-10.3</v>
      </c>
      <c r="Q37" s="6">
        <f>LOG(((10^P37)/H37)*G37)</f>
        <v>-9.5696287098534096</v>
      </c>
      <c r="AD37" s="5"/>
      <c r="AM37" s="5"/>
    </row>
    <row r="38" spans="1:39" s="1" customFormat="1" x14ac:dyDescent="0.25">
      <c r="A38" s="1" t="s">
        <v>90</v>
      </c>
      <c r="B38" s="1" t="s">
        <v>103</v>
      </c>
      <c r="C38" s="1">
        <v>-10.1</v>
      </c>
      <c r="D38" s="3">
        <v>0.23499999999999999</v>
      </c>
      <c r="E38" s="6">
        <v>-10.106999999999999</v>
      </c>
      <c r="F38" s="6">
        <f>LOG(((10^C38)/H38)*G38)</f>
        <v>-9.5595415989537429</v>
      </c>
      <c r="G38" s="6">
        <f>J38*K38</f>
        <v>0.94092966739224804</v>
      </c>
      <c r="H38" s="3">
        <f>I38^-0.333333333333333</f>
        <v>0.27108080144423446</v>
      </c>
      <c r="I38" s="7">
        <v>50.2</v>
      </c>
      <c r="J38" s="6">
        <f>(I38*(3/4)/(PI()))^(1/3)</f>
        <v>2.2884338824231216</v>
      </c>
      <c r="K38" s="3">
        <f>L38/M38</f>
        <v>0.41116751269035534</v>
      </c>
      <c r="L38" s="1">
        <v>81</v>
      </c>
      <c r="M38" s="1">
        <v>197</v>
      </c>
      <c r="N38" s="6">
        <v>-3.76</v>
      </c>
      <c r="P38" s="6">
        <v>-10.4</v>
      </c>
      <c r="Q38" s="6">
        <f>LOG(((10^P38)/H38)*G38)</f>
        <v>-9.8595415989537436</v>
      </c>
      <c r="AD38" s="5"/>
      <c r="AH38" s="2"/>
      <c r="AM38" s="5"/>
    </row>
    <row r="39" spans="1:39" s="1" customFormat="1" x14ac:dyDescent="0.25">
      <c r="A39" s="1" t="s">
        <v>120</v>
      </c>
      <c r="B39" s="1" t="s">
        <v>119</v>
      </c>
      <c r="C39" s="1">
        <v>-10.6</v>
      </c>
      <c r="D39" s="3">
        <v>0.23499999999999999</v>
      </c>
      <c r="E39" s="6">
        <v>-10.657</v>
      </c>
      <c r="F39" s="6">
        <f>LOG(((10^C39)/H39)*G39)</f>
        <v>-9.8290715757769682</v>
      </c>
      <c r="G39" s="6">
        <f>J39*K39</f>
        <v>1.3729506385778063</v>
      </c>
      <c r="H39" s="3">
        <f>I39^-0.333333333333333</f>
        <v>0.23266255830677862</v>
      </c>
      <c r="I39" s="7">
        <v>79.400000000000006</v>
      </c>
      <c r="J39" s="6">
        <f>(I39*(3/4)/(PI()))^(1/3)</f>
        <v>2.6663099357887829</v>
      </c>
      <c r="K39" s="3">
        <f>L39/M39</f>
        <v>0.5149253731343284</v>
      </c>
      <c r="L39" s="1">
        <v>138</v>
      </c>
      <c r="M39" s="1">
        <v>268</v>
      </c>
      <c r="N39" s="6">
        <v>-3.37</v>
      </c>
      <c r="P39" s="6">
        <v>-10.3</v>
      </c>
      <c r="Q39" s="6">
        <f>LOG(((10^P39)/H39)*G39)</f>
        <v>-9.5290715757769693</v>
      </c>
      <c r="AD39" s="5"/>
      <c r="AM39" s="5"/>
    </row>
    <row r="40" spans="1:39" s="1" customFormat="1" x14ac:dyDescent="0.25">
      <c r="A40" s="1" t="s">
        <v>121</v>
      </c>
      <c r="B40" s="1" t="s">
        <v>122</v>
      </c>
      <c r="C40" s="1">
        <v>-10.9</v>
      </c>
      <c r="D40" s="3">
        <v>0.23499999999999999</v>
      </c>
      <c r="E40" s="6">
        <v>-10.371</v>
      </c>
      <c r="F40" s="6">
        <f>LOG(((10^C40)/H40)*G40)</f>
        <v>-10.27094331627433</v>
      </c>
      <c r="G40" s="6">
        <f>J40*K40</f>
        <v>1.0680431042892433</v>
      </c>
      <c r="H40" s="3">
        <f>I40^-0.333333333333333</f>
        <v>0.25091816144151119</v>
      </c>
      <c r="I40" s="7">
        <v>63.3</v>
      </c>
      <c r="J40" s="6">
        <f>(I40*(3/4)/(PI()))^(1/3)</f>
        <v>2.472322000669545</v>
      </c>
      <c r="K40" s="3">
        <f>L40/M40</f>
        <v>0.432</v>
      </c>
      <c r="L40" s="1">
        <v>108</v>
      </c>
      <c r="M40" s="1">
        <v>250</v>
      </c>
      <c r="N40" s="6">
        <v>-3.38</v>
      </c>
      <c r="P40" s="6">
        <v>-10.199999999999999</v>
      </c>
      <c r="Q40" s="6">
        <f>LOG(((10^P40)/H40)*G40)</f>
        <v>-9.5709433162743309</v>
      </c>
      <c r="AD40" s="5"/>
      <c r="AM40" s="5"/>
    </row>
    <row r="41" spans="1:39" s="1" customFormat="1" x14ac:dyDescent="0.25">
      <c r="A41" s="1" t="s">
        <v>132</v>
      </c>
      <c r="B41" s="1" t="s">
        <v>131</v>
      </c>
      <c r="C41" s="1">
        <v>-10.7</v>
      </c>
      <c r="D41" s="3">
        <v>0.23499999999999999</v>
      </c>
      <c r="E41" s="6">
        <v>-9.9190000000000005</v>
      </c>
      <c r="F41" s="6">
        <f>LOG(((10^C41)/H41)*G41)</f>
        <v>-9.7664892918725581</v>
      </c>
      <c r="G41" s="6">
        <f>J41*K41</f>
        <v>1.8364424265887023</v>
      </c>
      <c r="H41" s="3">
        <f>I41^-0.333333333333333</f>
        <v>0.21402603672366588</v>
      </c>
      <c r="I41" s="7">
        <v>102</v>
      </c>
      <c r="J41" s="6">
        <f>(I41*(3/4)/(PI()))^(1/3)</f>
        <v>2.8984814202785545</v>
      </c>
      <c r="K41" s="3">
        <f>L41/M41</f>
        <v>0.63358778625954193</v>
      </c>
      <c r="L41" s="1">
        <v>166</v>
      </c>
      <c r="M41" s="1">
        <v>262</v>
      </c>
      <c r="N41" s="6">
        <v>-4.54</v>
      </c>
      <c r="P41" s="6">
        <v>-10.4</v>
      </c>
      <c r="Q41" s="6">
        <f>LOG(((10^P41)/H41)*G41)</f>
        <v>-9.4664892918725592</v>
      </c>
      <c r="AD41" s="5"/>
      <c r="AM41" s="5"/>
    </row>
    <row r="42" spans="1:39" s="1" customFormat="1" x14ac:dyDescent="0.25">
      <c r="A42" s="1" t="s">
        <v>142</v>
      </c>
      <c r="B42" s="1" t="s">
        <v>141</v>
      </c>
      <c r="C42" s="1">
        <v>-11</v>
      </c>
      <c r="D42" s="3">
        <v>0.23499999999999999</v>
      </c>
      <c r="E42" s="6">
        <v>-10.513</v>
      </c>
      <c r="F42" s="6">
        <f>LOG(((10^C42)/H42)*G42)</f>
        <v>-9.9153490940706135</v>
      </c>
      <c r="G42" s="6">
        <f>J42*K42</f>
        <v>2.436933496600826</v>
      </c>
      <c r="H42" s="3">
        <f>I42^-0.333333333333333</f>
        <v>0.20053619559535923</v>
      </c>
      <c r="I42" s="7">
        <v>124</v>
      </c>
      <c r="J42" s="6">
        <f>(I42*(3/4)/(PI()))^(1/3)</f>
        <v>3.0934589591553863</v>
      </c>
      <c r="K42" s="3">
        <f>L42/M42</f>
        <v>0.78776978417266186</v>
      </c>
      <c r="L42" s="1">
        <v>219</v>
      </c>
      <c r="M42" s="1">
        <v>278</v>
      </c>
      <c r="N42" s="6">
        <v>-5.41</v>
      </c>
      <c r="P42" s="6">
        <v>-10.9</v>
      </c>
      <c r="Q42" s="6">
        <f>LOG(((10^P42)/H42)*G42)</f>
        <v>-9.8153490940706138</v>
      </c>
      <c r="AD42" s="5"/>
      <c r="AM42" s="5"/>
    </row>
    <row r="43" spans="1:39" s="1" customFormat="1" x14ac:dyDescent="0.25">
      <c r="A43" s="1" t="s">
        <v>156</v>
      </c>
      <c r="B43" s="1" t="s">
        <v>155</v>
      </c>
      <c r="C43" s="1">
        <v>-11.3</v>
      </c>
      <c r="D43" s="3">
        <v>0.23499999999999999</v>
      </c>
      <c r="E43" s="6">
        <v>-10.548999999999999</v>
      </c>
      <c r="F43" s="6">
        <f>LOG(((10^C43)/H43)*G43)</f>
        <v>-10.180248009287267</v>
      </c>
      <c r="G43" s="6">
        <f>J43*K43</f>
        <v>2.4796377400996663</v>
      </c>
      <c r="H43" s="3">
        <f>I43^-0.333333333333333</f>
        <v>0.18820720577620606</v>
      </c>
      <c r="I43" s="7">
        <v>150</v>
      </c>
      <c r="J43" s="6">
        <f>(I43*(3/4)/(PI()))^(1/3)</f>
        <v>3.2961038252544341</v>
      </c>
      <c r="K43" s="3">
        <f>L43/M43</f>
        <v>0.75229357798165142</v>
      </c>
      <c r="L43" s="1">
        <v>246</v>
      </c>
      <c r="M43" s="1">
        <v>327</v>
      </c>
      <c r="N43" s="6">
        <v>-4.7300000000000004</v>
      </c>
      <c r="O43" s="1" t="s">
        <v>159</v>
      </c>
      <c r="P43" s="6">
        <v>-11.3</v>
      </c>
      <c r="Q43" s="6">
        <f>LOG(((10^P43)/H43)*G43)</f>
        <v>-10.180248009287267</v>
      </c>
      <c r="AD43" s="5"/>
      <c r="AM43" s="5"/>
    </row>
    <row r="44" spans="1:39" s="1" customFormat="1" x14ac:dyDescent="0.25">
      <c r="A44" s="1" t="s">
        <v>158</v>
      </c>
      <c r="B44" s="1" t="s">
        <v>157</v>
      </c>
      <c r="C44" s="1">
        <v>-11.3</v>
      </c>
      <c r="D44" s="3">
        <v>0.23499999999999999</v>
      </c>
      <c r="E44" s="6">
        <v>-10.456</v>
      </c>
      <c r="F44" s="6">
        <f>LOG(((10^C44)/H44)*G44)</f>
        <v>-10.167341046726856</v>
      </c>
      <c r="G44" s="6">
        <f>J44*K44</f>
        <v>2.5212587619057256</v>
      </c>
      <c r="H44" s="3">
        <f>I44^-0.333333333333333</f>
        <v>0.18576267965984392</v>
      </c>
      <c r="I44" s="7">
        <v>156</v>
      </c>
      <c r="J44" s="6">
        <f>(I44*(3/4)/(PI()))^(1/3)</f>
        <v>3.3394785865241876</v>
      </c>
      <c r="K44" s="3">
        <f>L44/M44</f>
        <v>0.75498575498575493</v>
      </c>
      <c r="L44" s="1">
        <v>265</v>
      </c>
      <c r="M44" s="1">
        <v>351</v>
      </c>
      <c r="N44" s="6">
        <v>-4.2699999999999996</v>
      </c>
      <c r="O44" s="1" t="s">
        <v>159</v>
      </c>
      <c r="P44" s="6">
        <v>-10.7</v>
      </c>
      <c r="Q44" s="6">
        <f>LOG(((10^P44)/H44)*G44)</f>
        <v>-9.5673410467268543</v>
      </c>
      <c r="AD44" s="5"/>
      <c r="AM44" s="5"/>
    </row>
    <row r="45" spans="1:39" s="1" customFormat="1" x14ac:dyDescent="0.25">
      <c r="A45" s="1" t="s">
        <v>175</v>
      </c>
      <c r="B45" s="1" t="s">
        <v>174</v>
      </c>
      <c r="C45" s="1">
        <v>-11.2</v>
      </c>
      <c r="D45" s="3">
        <v>0.23499999999999999</v>
      </c>
      <c r="E45" s="6">
        <v>-10.635</v>
      </c>
      <c r="F45" s="6">
        <f>LOG(((10^C45)/H45)*G45)</f>
        <v>-10.078578696818351</v>
      </c>
      <c r="G45" s="6">
        <f>J45*K45</f>
        <v>2.5232898407747331</v>
      </c>
      <c r="H45" s="3">
        <f>I45^-0.333333333333333</f>
        <v>0.19078570709222231</v>
      </c>
      <c r="I45" s="7">
        <v>144</v>
      </c>
      <c r="J45" s="6">
        <f>(I45*(3/4)/(PI()))^(1/3)</f>
        <v>3.2515564208357337</v>
      </c>
      <c r="K45" s="3">
        <f>L45/M45</f>
        <v>0.77602523659305989</v>
      </c>
      <c r="L45" s="1">
        <v>246</v>
      </c>
      <c r="M45" s="1">
        <v>317</v>
      </c>
      <c r="N45" s="6">
        <v>-3.5</v>
      </c>
      <c r="P45" s="6">
        <v>-11.6</v>
      </c>
      <c r="Q45" s="6">
        <f>LOG(((10^P45)/H45)*G45)</f>
        <v>-10.478578696818353</v>
      </c>
      <c r="AD45" s="5"/>
      <c r="AM45" s="5"/>
    </row>
    <row r="46" spans="1:39" s="1" customFormat="1" x14ac:dyDescent="0.25">
      <c r="A46" s="1" t="s">
        <v>171</v>
      </c>
      <c r="B46" s="1" t="s">
        <v>170</v>
      </c>
      <c r="C46" s="1">
        <v>-11.2</v>
      </c>
      <c r="D46" s="3">
        <v>0.23499999999999999</v>
      </c>
      <c r="E46" s="6">
        <v>-12.72</v>
      </c>
      <c r="F46" s="6">
        <f>LOG(((10^C46)/H46)*G46)</f>
        <v>-10.26135980712303</v>
      </c>
      <c r="G46" s="6">
        <f>J46*K46</f>
        <v>1.8012231442356674</v>
      </c>
      <c r="H46" s="3">
        <f>I46^-0.333333333333333</f>
        <v>0.20745663334156123</v>
      </c>
      <c r="I46" s="7">
        <v>112</v>
      </c>
      <c r="J46" s="6">
        <f>(I46*(3/4)/(PI()))^(1/3)</f>
        <v>2.9902658734369902</v>
      </c>
      <c r="K46" s="3">
        <f>L46/M46</f>
        <v>0.60236220472440949</v>
      </c>
      <c r="L46" s="1">
        <v>153</v>
      </c>
      <c r="M46" s="1">
        <v>254</v>
      </c>
      <c r="N46" s="6">
        <v>-3.73</v>
      </c>
      <c r="O46" s="1" t="s">
        <v>159</v>
      </c>
      <c r="P46" s="6">
        <v>-11.1</v>
      </c>
      <c r="Q46" s="6"/>
      <c r="Y46" s="2"/>
      <c r="AA46" s="2"/>
      <c r="AB46" s="2"/>
      <c r="AD46" s="5"/>
      <c r="AM46" s="5"/>
    </row>
    <row r="47" spans="1:39" s="1" customFormat="1" x14ac:dyDescent="0.25">
      <c r="A47" s="1" t="s">
        <v>126</v>
      </c>
      <c r="B47" s="1" t="s">
        <v>125</v>
      </c>
      <c r="C47" s="1">
        <v>-10.9</v>
      </c>
      <c r="D47" s="3">
        <v>0.23499999999999999</v>
      </c>
      <c r="E47" s="6">
        <v>-9.6219999999999999</v>
      </c>
      <c r="F47" s="6">
        <f>LOG(((10^C47)/H47)*G47)</f>
        <v>-9.9614761306962318</v>
      </c>
      <c r="G47" s="6">
        <f>J47*K47</f>
        <v>1.8398995066140755</v>
      </c>
      <c r="H47" s="3">
        <f>I47^-0.333333333333333</f>
        <v>0.21196796658966566</v>
      </c>
      <c r="I47" s="7">
        <v>105</v>
      </c>
      <c r="J47" s="6">
        <f>(I47*(3/4)/(PI()))^(1/3)</f>
        <v>2.9266237766025061</v>
      </c>
      <c r="K47" s="3">
        <f>L47/M47</f>
        <v>0.62867647058823528</v>
      </c>
      <c r="L47" s="1">
        <v>171</v>
      </c>
      <c r="M47" s="1">
        <v>272</v>
      </c>
      <c r="N47" s="6">
        <v>-4.22</v>
      </c>
      <c r="P47" s="6"/>
      <c r="Q47" s="6"/>
      <c r="Y47" s="2"/>
      <c r="AA47" s="2"/>
    </row>
    <row r="48" spans="1:39" s="1" customFormat="1" x14ac:dyDescent="0.25">
      <c r="A48" s="1" t="s">
        <v>173</v>
      </c>
      <c r="B48" s="1" t="s">
        <v>172</v>
      </c>
      <c r="C48" s="1">
        <v>-10.6</v>
      </c>
      <c r="D48" s="3">
        <v>0.23499999999999999</v>
      </c>
      <c r="E48" s="6">
        <v>-11.347</v>
      </c>
      <c r="F48" s="6">
        <f>LOG(((10^C48)/H48)*G48)</f>
        <v>-9.7733061231785339</v>
      </c>
      <c r="G48" s="6">
        <f>J48*K48</f>
        <v>1.4803940008604559</v>
      </c>
      <c r="H48" s="3">
        <f>I48^-0.333333333333333</f>
        <v>0.22063958891337984</v>
      </c>
      <c r="I48" s="7">
        <v>93.1</v>
      </c>
      <c r="J48" s="6">
        <f>(I48*(3/4)/(PI()))^(1/3)</f>
        <v>2.8116010093861372</v>
      </c>
      <c r="K48" s="3">
        <f>L48/M48</f>
        <v>0.52653061224489794</v>
      </c>
      <c r="L48" s="1">
        <v>129</v>
      </c>
      <c r="M48" s="1">
        <v>245</v>
      </c>
      <c r="N48" s="6"/>
      <c r="O48" s="1" t="s">
        <v>213</v>
      </c>
      <c r="P48" s="6">
        <v>-10.3</v>
      </c>
      <c r="Q48" s="6"/>
    </row>
    <row r="49" spans="1:39" s="1" customFormat="1" x14ac:dyDescent="0.25">
      <c r="D49" s="3"/>
      <c r="E49" s="6"/>
      <c r="G49" s="6"/>
      <c r="H49" s="3"/>
      <c r="I49" s="7"/>
      <c r="J49" s="6"/>
      <c r="K49" s="3"/>
      <c r="N49" s="6"/>
      <c r="P49" s="6"/>
      <c r="Q49" s="6"/>
    </row>
    <row r="50" spans="1:39" s="1" customFormat="1" x14ac:dyDescent="0.25">
      <c r="D50" s="3"/>
      <c r="E50" s="6"/>
      <c r="G50" s="6"/>
      <c r="H50" s="3"/>
      <c r="I50" s="7"/>
      <c r="J50" s="6"/>
      <c r="K50" s="3"/>
      <c r="N50" s="6"/>
      <c r="P50" s="6"/>
      <c r="Q50" s="6"/>
    </row>
    <row r="51" spans="1:39" s="1" customFormat="1" x14ac:dyDescent="0.25">
      <c r="A51" s="1" t="s">
        <v>83</v>
      </c>
      <c r="B51" s="1" t="s">
        <v>98</v>
      </c>
      <c r="C51" s="1">
        <v>-10.3</v>
      </c>
      <c r="D51" s="3">
        <v>0.23499999999999999</v>
      </c>
      <c r="E51" s="6">
        <v>-10.686</v>
      </c>
      <c r="F51" s="1">
        <f>LOG(((10^C51)/H51)*G51)</f>
        <v>-9.6595258150494203</v>
      </c>
      <c r="G51" s="6">
        <f>J51*K51</f>
        <v>1.0976513061799884</v>
      </c>
      <c r="H51" s="3">
        <f>I51^-0.333333333333333</f>
        <v>0.25118298291662822</v>
      </c>
      <c r="I51" s="7">
        <v>63.1</v>
      </c>
      <c r="J51" s="6">
        <f>(I51*(3/4)/(PI()))^(1/3)</f>
        <v>2.469715438904974</v>
      </c>
      <c r="K51" s="3">
        <f>L51/M51</f>
        <v>0.44444444444444442</v>
      </c>
      <c r="L51" s="1">
        <v>104</v>
      </c>
      <c r="M51" s="1">
        <v>234</v>
      </c>
      <c r="N51" s="6"/>
      <c r="O51" s="1" t="s">
        <v>196</v>
      </c>
      <c r="P51" s="6"/>
      <c r="Q51" s="6"/>
      <c r="AD51" s="3"/>
    </row>
    <row r="52" spans="1:39" s="1" customFormat="1" x14ac:dyDescent="0.25">
      <c r="A52" s="1" t="s">
        <v>124</v>
      </c>
      <c r="B52" s="1" t="s">
        <v>123</v>
      </c>
      <c r="C52" s="1">
        <v>-10.3</v>
      </c>
      <c r="D52" s="3">
        <v>0.23499999999999999</v>
      </c>
      <c r="E52" s="6">
        <v>-10.484999999999999</v>
      </c>
      <c r="F52" s="1">
        <f>LOG(((10^C52)/H52)*G52)</f>
        <v>-9.4222232346873582</v>
      </c>
      <c r="G52" s="6">
        <f>J52*K52</f>
        <v>1.7151294351722879</v>
      </c>
      <c r="H52" s="3">
        <f>I52^-0.333333333333333</f>
        <v>0.22725849960727959</v>
      </c>
      <c r="I52" s="7">
        <v>85.2</v>
      </c>
      <c r="J52" s="6">
        <f>(I52*(3/4)/(PI()))^(1/3)</f>
        <v>2.7297130447108247</v>
      </c>
      <c r="K52" s="3">
        <f>L52/M52</f>
        <v>0.62831858407079644</v>
      </c>
      <c r="L52" s="1">
        <v>142</v>
      </c>
      <c r="M52" s="1">
        <v>226</v>
      </c>
      <c r="N52" s="6"/>
      <c r="O52" s="1" t="s">
        <v>196</v>
      </c>
      <c r="P52" s="6"/>
      <c r="Q52" s="6"/>
    </row>
    <row r="53" spans="1:39" s="1" customFormat="1" x14ac:dyDescent="0.25">
      <c r="A53" s="1" t="s">
        <v>134</v>
      </c>
      <c r="B53" s="1" t="s">
        <v>133</v>
      </c>
      <c r="C53" s="1">
        <v>-10.199999999999999</v>
      </c>
      <c r="D53" s="3">
        <v>0.23499999999999999</v>
      </c>
      <c r="E53" s="6">
        <v>-10.635999999999999</v>
      </c>
      <c r="F53" s="1">
        <f>LOG(((10^C53)/H53)*G53)</f>
        <v>-9.3405577381017046</v>
      </c>
      <c r="G53" s="6">
        <f>J53*K53</f>
        <v>1.6410254683429861</v>
      </c>
      <c r="H53" s="3">
        <f>I53^-0.333333333333333</f>
        <v>0.22681567210256484</v>
      </c>
      <c r="I53" s="7">
        <v>85.7</v>
      </c>
      <c r="J53" s="6">
        <f>(I53*(3/4)/(PI()))^(1/3)</f>
        <v>2.7350424472383104</v>
      </c>
      <c r="K53" s="3">
        <f>L53/M53</f>
        <v>0.6</v>
      </c>
      <c r="L53" s="1">
        <v>150</v>
      </c>
      <c r="M53" s="1">
        <v>250</v>
      </c>
      <c r="N53" s="6"/>
      <c r="O53" s="1" t="s">
        <v>196</v>
      </c>
      <c r="P53" s="6"/>
      <c r="Q53" s="6"/>
    </row>
    <row r="54" spans="1:39" s="1" customFormat="1" x14ac:dyDescent="0.25">
      <c r="A54" s="1" t="s">
        <v>138</v>
      </c>
      <c r="B54" s="1" t="s">
        <v>137</v>
      </c>
      <c r="C54" s="1">
        <v>-10.6</v>
      </c>
      <c r="D54" s="3">
        <v>0.23499999999999999</v>
      </c>
      <c r="E54" s="6">
        <v>-10.553000000000001</v>
      </c>
      <c r="F54" s="1">
        <f>LOG(((10^C54)/H54)*G54)</f>
        <v>-9.5483820214442332</v>
      </c>
      <c r="G54" s="6">
        <f>J54*K54</f>
        <v>2.3092200278714641</v>
      </c>
      <c r="H54" s="3">
        <f>I54^-0.333333333333333</f>
        <v>0.2050441281578467</v>
      </c>
      <c r="I54" s="7">
        <v>116</v>
      </c>
      <c r="J54" s="6">
        <f>(I54*(3/4)/(PI()))^(1/3)</f>
        <v>3.0254486996176935</v>
      </c>
      <c r="K54" s="3">
        <f>L54/M54</f>
        <v>0.76326530612244903</v>
      </c>
      <c r="L54" s="1">
        <v>187</v>
      </c>
      <c r="M54" s="1">
        <v>245</v>
      </c>
      <c r="N54" s="6"/>
      <c r="O54" s="1" t="s">
        <v>196</v>
      </c>
      <c r="P54" s="6"/>
      <c r="Q54" s="6"/>
    </row>
    <row r="55" spans="1:39" s="1" customFormat="1" x14ac:dyDescent="0.25">
      <c r="A55" s="1" t="s">
        <v>82</v>
      </c>
      <c r="B55" s="1" t="s">
        <v>97</v>
      </c>
      <c r="C55" s="1">
        <v>-9.8800000000000008</v>
      </c>
      <c r="D55" s="3">
        <v>0.23499999999999999</v>
      </c>
      <c r="E55" s="6">
        <v>-10.246</v>
      </c>
      <c r="F55" s="1">
        <f>LOG(((10^C55)/H55)*G55)</f>
        <v>-9.4768948614222275</v>
      </c>
      <c r="G55" s="6">
        <f>J55*K55</f>
        <v>0.74411653504237951</v>
      </c>
      <c r="H55" s="3">
        <f>I55^-0.333333333333333</f>
        <v>0.29412762526642616</v>
      </c>
      <c r="I55" s="7">
        <v>39.299999999999997</v>
      </c>
      <c r="J55" s="6">
        <f>(I55*(3/4)/(PI()))^(1/3)</f>
        <v>2.1091201152475088</v>
      </c>
      <c r="K55" s="3">
        <f>L55/M55</f>
        <v>0.35280898876404493</v>
      </c>
      <c r="L55" s="1">
        <v>62.8</v>
      </c>
      <c r="M55" s="1">
        <v>178</v>
      </c>
      <c r="N55" s="6">
        <v>-3.23</v>
      </c>
      <c r="O55" s="1" t="s">
        <v>196</v>
      </c>
      <c r="P55" s="6">
        <v>-10.199999999999999</v>
      </c>
      <c r="Q55" s="6">
        <f>LOG(((10^P55)/H55)*G55)</f>
        <v>-9.796894861422226</v>
      </c>
      <c r="AD55" s="5"/>
      <c r="AM55" s="5"/>
    </row>
    <row r="56" spans="1:39" s="1" customFormat="1" x14ac:dyDescent="0.25">
      <c r="A56" s="1" t="s">
        <v>88</v>
      </c>
      <c r="B56" s="1" t="s">
        <v>50</v>
      </c>
      <c r="C56" s="1">
        <v>-9.9499999999999993</v>
      </c>
      <c r="D56" s="3">
        <v>0.23499999999999999</v>
      </c>
      <c r="E56" s="6">
        <v>-10.061</v>
      </c>
      <c r="F56" s="1">
        <f>LOG(((10^C56)/H56)*G56)</f>
        <v>-9.2135387700510414</v>
      </c>
      <c r="G56" s="6">
        <f>J56*K56</f>
        <v>1.3054215271311962</v>
      </c>
      <c r="H56" s="3">
        <f>I56^-0.333333333333333</f>
        <v>0.23949118905214739</v>
      </c>
      <c r="I56" s="7">
        <v>72.8</v>
      </c>
      <c r="J56" s="6">
        <f>(I56*(3/4)/(PI()))^(1/3)</f>
        <v>2.5902852349374919</v>
      </c>
      <c r="K56" s="3">
        <f>L56/M56</f>
        <v>0.50396825396825395</v>
      </c>
      <c r="L56" s="1">
        <v>127</v>
      </c>
      <c r="M56" s="1">
        <v>252</v>
      </c>
      <c r="N56" s="6">
        <v>-2.2799999999999998</v>
      </c>
      <c r="O56" s="1" t="s">
        <v>196</v>
      </c>
      <c r="P56" s="6">
        <v>-9.9499999999999993</v>
      </c>
      <c r="Q56" s="6">
        <f>LOG(((10^P56)/H56)*G56)</f>
        <v>-9.2135387700510414</v>
      </c>
      <c r="AD56" s="5"/>
      <c r="AM56" s="5"/>
    </row>
    <row r="57" spans="1:39" s="1" customFormat="1" x14ac:dyDescent="0.25">
      <c r="A57" s="1" t="s">
        <v>91</v>
      </c>
      <c r="B57" s="1" t="s">
        <v>104</v>
      </c>
      <c r="D57" s="3">
        <v>0.23499999999999999</v>
      </c>
      <c r="E57" s="6">
        <v>-9.1950000000000003</v>
      </c>
      <c r="G57" s="6">
        <f>J57*K57</f>
        <v>1.1061789103481685</v>
      </c>
      <c r="H57" s="3">
        <f>I57^-0.333333333333333</f>
        <v>0.24596703670154965</v>
      </c>
      <c r="I57" s="7">
        <v>67.2</v>
      </c>
      <c r="J57" s="6">
        <f>(I57*(3/4)/(PI()))^(1/3)</f>
        <v>2.5220879155938243</v>
      </c>
      <c r="K57" s="3">
        <f>L57/M57</f>
        <v>0.43859649122807015</v>
      </c>
      <c r="L57" s="1">
        <v>100</v>
      </c>
      <c r="M57" s="1">
        <v>228</v>
      </c>
      <c r="N57" s="6">
        <v>-3.76</v>
      </c>
      <c r="O57" s="1" t="s">
        <v>196</v>
      </c>
      <c r="P57" s="6"/>
      <c r="Q57" s="6"/>
      <c r="W57" s="3"/>
      <c r="X57" s="3"/>
      <c r="AD57" s="5"/>
      <c r="AM57" s="5"/>
    </row>
    <row r="58" spans="1:39" s="1" customFormat="1" x14ac:dyDescent="0.25">
      <c r="A58" s="1" t="s">
        <v>109</v>
      </c>
      <c r="B58" s="1" t="s">
        <v>108</v>
      </c>
      <c r="C58" s="1">
        <v>-10.3</v>
      </c>
      <c r="D58" s="3">
        <v>0.23499999999999999</v>
      </c>
      <c r="E58" s="6">
        <v>-10.301</v>
      </c>
      <c r="F58" s="1">
        <f>LOG(((10^C58)/H58)*G58)</f>
        <v>-9.5550284154445286</v>
      </c>
      <c r="G58" s="6">
        <f>J58*K58</f>
        <v>1.3157735017572787</v>
      </c>
      <c r="H58" s="3">
        <f>I58^-0.333333333333333</f>
        <v>0.23670615525623601</v>
      </c>
      <c r="I58" s="7">
        <v>75.400000000000006</v>
      </c>
      <c r="J58" s="6">
        <f>(I58*(3/4)/(PI()))^(1/3)</f>
        <v>2.6207619748116286</v>
      </c>
      <c r="K58" s="3">
        <f>L58/M58</f>
        <v>0.50205761316872433</v>
      </c>
      <c r="L58" s="1">
        <v>122</v>
      </c>
      <c r="M58" s="1">
        <v>243</v>
      </c>
      <c r="N58" s="6">
        <v>-3.06</v>
      </c>
      <c r="O58" s="1" t="s">
        <v>196</v>
      </c>
      <c r="P58" s="6">
        <v>-10.199999999999999</v>
      </c>
      <c r="Q58" s="6">
        <f>LOG(((10^P58)/H58)*G58)</f>
        <v>-9.4550284154445272</v>
      </c>
      <c r="AD58" s="5"/>
      <c r="AM58" s="5"/>
    </row>
    <row r="59" spans="1:39" s="1" customFormat="1" x14ac:dyDescent="0.25">
      <c r="A59" s="1" t="s">
        <v>111</v>
      </c>
      <c r="B59" s="1" t="s">
        <v>110</v>
      </c>
      <c r="C59" s="1">
        <v>-10.1</v>
      </c>
      <c r="D59" s="3">
        <v>0.23499999999999999</v>
      </c>
      <c r="E59" s="6">
        <v>-10.182</v>
      </c>
      <c r="F59" s="1">
        <f>LOG(((10^C59)/H59)*G59)</f>
        <v>-9.2849063690913418</v>
      </c>
      <c r="G59" s="6">
        <f>J59*K59</f>
        <v>1.5073663961494668</v>
      </c>
      <c r="H59" s="3">
        <f>I59^-0.333333333333333</f>
        <v>0.23074122734320379</v>
      </c>
      <c r="I59" s="7">
        <v>81.400000000000006</v>
      </c>
      <c r="J59" s="6">
        <f>(I59*(3/4)/(PI()))^(1/3)</f>
        <v>2.6885117065650936</v>
      </c>
      <c r="K59" s="3">
        <f>L59/M59</f>
        <v>0.56066945606694563</v>
      </c>
      <c r="L59" s="1">
        <v>134</v>
      </c>
      <c r="M59" s="1">
        <v>239</v>
      </c>
      <c r="N59" s="6">
        <v>-3.52</v>
      </c>
      <c r="O59" s="1" t="s">
        <v>196</v>
      </c>
      <c r="P59" s="6">
        <v>-10.1</v>
      </c>
      <c r="Q59" s="6">
        <f>LOG(((10^P59)/H59)*G59)</f>
        <v>-9.2849063690913418</v>
      </c>
      <c r="AD59" s="5"/>
      <c r="AM59" s="5"/>
    </row>
    <row r="60" spans="1:39" s="1" customFormat="1" x14ac:dyDescent="0.25">
      <c r="A60" s="1" t="s">
        <v>135</v>
      </c>
      <c r="B60" s="1" t="s">
        <v>136</v>
      </c>
      <c r="C60" s="1">
        <v>-10.4</v>
      </c>
      <c r="D60" s="3">
        <v>0.23499999999999999</v>
      </c>
      <c r="E60" s="6">
        <v>-10.510999999999999</v>
      </c>
      <c r="F60" s="1">
        <f>LOG(((10^C60)/H60)*G60)</f>
        <v>-9.4334769398886227</v>
      </c>
      <c r="G60" s="6">
        <f>J60*K60</f>
        <v>1.9624260207450912</v>
      </c>
      <c r="H60" s="3">
        <f>I60^-0.333333333333333</f>
        <v>0.21196796658966566</v>
      </c>
      <c r="I60" s="7">
        <v>105</v>
      </c>
      <c r="J60" s="6">
        <f>(I60*(3/4)/(PI()))^(1/3)</f>
        <v>2.9266237766025061</v>
      </c>
      <c r="K60" s="3">
        <f>L60/M60</f>
        <v>0.6705426356589147</v>
      </c>
      <c r="L60" s="1">
        <v>173</v>
      </c>
      <c r="M60" s="1">
        <v>258</v>
      </c>
      <c r="N60" s="6">
        <v>-3.13</v>
      </c>
      <c r="O60" s="1" t="s">
        <v>196</v>
      </c>
      <c r="P60" s="6">
        <v>-10.4</v>
      </c>
      <c r="Q60" s="6">
        <f>LOG(((10^P60)/H60)*G60)</f>
        <v>-9.4334769398886227</v>
      </c>
      <c r="AD60" s="5"/>
      <c r="AM60" s="5"/>
    </row>
    <row r="61" spans="1:39" s="1" customFormat="1" x14ac:dyDescent="0.25">
      <c r="A61" s="1" t="s">
        <v>139</v>
      </c>
      <c r="B61" s="1" t="s">
        <v>140</v>
      </c>
      <c r="C61" s="1">
        <v>-9.77</v>
      </c>
      <c r="D61" s="3">
        <v>0.23499999999999999</v>
      </c>
      <c r="E61" s="6">
        <v>-10.378</v>
      </c>
      <c r="F61" s="1">
        <f>LOG(((10^C61)/H61)*G61)</f>
        <v>-8.9869098420147857</v>
      </c>
      <c r="G61" s="6">
        <f>J61*K61</f>
        <v>1.4095782639881607</v>
      </c>
      <c r="H61" s="3">
        <f>I61^-0.333333333333333</f>
        <v>0.23227316417599739</v>
      </c>
      <c r="I61" s="7">
        <v>79.8</v>
      </c>
      <c r="J61" s="6">
        <f>(I61*(3/4)/(PI()))^(1/3)</f>
        <v>2.6707798686091464</v>
      </c>
      <c r="K61" s="3">
        <f>L61/M61</f>
        <v>0.52777777777777779</v>
      </c>
      <c r="L61" s="1">
        <v>133</v>
      </c>
      <c r="M61" s="1">
        <v>252</v>
      </c>
      <c r="N61" s="6">
        <v>-3.35</v>
      </c>
      <c r="O61" s="1" t="s">
        <v>196</v>
      </c>
      <c r="P61" s="6">
        <v>-10.1</v>
      </c>
      <c r="Q61" s="6">
        <f>LOG(((10^P61)/H61)*G61)</f>
        <v>-9.3169098420147858</v>
      </c>
      <c r="AD61" s="5"/>
      <c r="AM61" s="5"/>
    </row>
    <row r="62" spans="1:39" s="1" customFormat="1" x14ac:dyDescent="0.25">
      <c r="A62" s="1" t="s">
        <v>143</v>
      </c>
      <c r="B62" s="1" t="s">
        <v>144</v>
      </c>
      <c r="C62" s="1">
        <v>-9.92</v>
      </c>
      <c r="D62" s="3">
        <v>0.23499999999999999</v>
      </c>
      <c r="E62" s="6">
        <v>-10.025</v>
      </c>
      <c r="F62" s="1">
        <f>LOG(((10^C62)/H62)*G62)</f>
        <v>-8.6594502605371151</v>
      </c>
      <c r="G62" s="6">
        <f>J62*K62</f>
        <v>3.3846066755312716</v>
      </c>
      <c r="H62" s="3">
        <f>I62^-0.333333333333333</f>
        <v>0.18576267965984392</v>
      </c>
      <c r="I62" s="7">
        <v>156</v>
      </c>
      <c r="J62" s="6">
        <f>(I62*(3/4)/(PI()))^(1/3)</f>
        <v>3.3394785865241876</v>
      </c>
      <c r="K62" s="3">
        <f>L62/M62</f>
        <v>1.0135135135135136</v>
      </c>
      <c r="L62" s="1">
        <v>225</v>
      </c>
      <c r="M62" s="1">
        <v>222</v>
      </c>
      <c r="N62" s="6">
        <v>-4.91</v>
      </c>
      <c r="O62" s="1" t="s">
        <v>196</v>
      </c>
      <c r="P62" s="6">
        <v>-10.5</v>
      </c>
      <c r="Q62" s="6">
        <f>LOG(((10^P62)/H62)*G62)</f>
        <v>-9.2394502605371152</v>
      </c>
      <c r="AD62" s="5"/>
      <c r="AM62" s="5"/>
    </row>
    <row r="63" spans="1:39" s="1" customFormat="1" x14ac:dyDescent="0.25">
      <c r="A63" s="1" t="s">
        <v>80</v>
      </c>
      <c r="B63" s="1" t="s">
        <v>95</v>
      </c>
      <c r="C63" s="1">
        <v>-9.4600000000000009</v>
      </c>
      <c r="D63" s="3">
        <v>0.23499999999999999</v>
      </c>
      <c r="E63" s="6">
        <v>-10.287000000000001</v>
      </c>
      <c r="F63" s="1">
        <f>LOG(((10^C63)/H63)*G63)</f>
        <v>-8.879172374111965</v>
      </c>
      <c r="G63" s="6">
        <f>J63*K63</f>
        <v>0.99622405313244944</v>
      </c>
      <c r="H63" s="3">
        <f>I63^-0.333333333333333</f>
        <v>0.26153474748828248</v>
      </c>
      <c r="I63" s="7">
        <v>55.9</v>
      </c>
      <c r="J63" s="6">
        <f>(I63*(3/4)/(PI()))^(1/3)</f>
        <v>2.3719620312677367</v>
      </c>
      <c r="K63" s="3">
        <f>L63/M63</f>
        <v>0.42</v>
      </c>
      <c r="L63" s="1">
        <v>96.6</v>
      </c>
      <c r="M63" s="1">
        <v>230</v>
      </c>
      <c r="N63" s="6">
        <v>-2.78</v>
      </c>
      <c r="O63" s="1" t="s">
        <v>196</v>
      </c>
      <c r="P63" s="6">
        <v>-9.6300000000000008</v>
      </c>
      <c r="Q63" s="6">
        <f>LOG(((10^P63)/H63)*G63)</f>
        <v>-9.049172374111965</v>
      </c>
      <c r="AD63" s="5"/>
      <c r="AM63" s="5"/>
    </row>
    <row r="64" spans="1:39" s="1" customFormat="1" x14ac:dyDescent="0.25">
      <c r="A64" s="1" t="s">
        <v>85</v>
      </c>
      <c r="B64" s="1" t="s">
        <v>100</v>
      </c>
      <c r="C64" s="1">
        <v>-10.3</v>
      </c>
      <c r="D64" s="3">
        <v>0.23499999999999999</v>
      </c>
      <c r="E64" s="6">
        <v>-10.308999999999999</v>
      </c>
      <c r="F64" s="1">
        <f>LOG(((10^C64)/H64)*G64)</f>
        <v>-9.63063941822851</v>
      </c>
      <c r="G64" s="6">
        <f>J64*K64</f>
        <v>1.1627925657815807</v>
      </c>
      <c r="H64" s="3">
        <f>I64^-0.333333333333333</f>
        <v>0.2489669303642873</v>
      </c>
      <c r="I64" s="7">
        <v>64.8</v>
      </c>
      <c r="J64" s="6">
        <f>(I64*(3/4)/(PI()))^(1/3)</f>
        <v>2.4916983552462444</v>
      </c>
      <c r="K64" s="3">
        <f>L64/M64</f>
        <v>0.46666666666666667</v>
      </c>
      <c r="L64" s="1">
        <v>105</v>
      </c>
      <c r="M64" s="1">
        <v>225</v>
      </c>
      <c r="N64" s="6">
        <v>-3.79</v>
      </c>
      <c r="O64" s="1" t="s">
        <v>196</v>
      </c>
      <c r="P64" s="6">
        <v>-10.9</v>
      </c>
      <c r="Q64" s="6">
        <f>LOG(((10^P64)/H64)*G64)</f>
        <v>-10.230639418228508</v>
      </c>
      <c r="AD64" s="5"/>
      <c r="AM64" s="5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aliphatics</vt:lpstr>
      <vt:lpstr>aromatics</vt:lpstr>
      <vt:lpstr>IP</vt:lpstr>
    </vt:vector>
  </TitlesOfParts>
  <Company>PSI - Paul Scherrer Institut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Nolte Tom Martijn</dc:creator>
  <cp:lastModifiedBy>TM Nolte</cp:lastModifiedBy>
  <dcterms:created xsi:type="dcterms:W3CDTF">2019-03-02T15:45:13Z</dcterms:created>
  <dcterms:modified xsi:type="dcterms:W3CDTF">2020-01-22T13:40:29Z</dcterms:modified>
</cp:coreProperties>
</file>