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短期资料库\OneDrive\独居石O同位素分析方法\出版校对\"/>
    </mc:Choice>
  </mc:AlternateContent>
  <xr:revisionPtr revIDLastSave="0" documentId="13_ncr:1_{F6AAA6A0-74CC-4CE1-9556-341D1AB2C6CB}" xr6:coauthVersionLast="45" xr6:coauthVersionMax="45" xr10:uidLastSave="{00000000-0000-0000-0000-000000000000}"/>
  <bookViews>
    <workbookView xWindow="-108" yWindow="-108" windowWidth="23256" windowHeight="12576" tabRatio="513" xr2:uid="{0974A449-7B5D-4176-91BC-BD971AE3B827}"/>
  </bookViews>
  <sheets>
    <sheet name="Session2" sheetId="16" r:id="rId1"/>
  </sheets>
  <definedNames>
    <definedName name="__gXY1">#REF!</definedName>
    <definedName name="_gXY1">#REF!</definedName>
    <definedName name="ConcAgeTik1">#REF!</definedName>
    <definedName name="ConcAgeTik2">#REF!</definedName>
    <definedName name="ConcAgeTik3">#REF!</definedName>
    <definedName name="ConcAgeTik4">#REF!</definedName>
    <definedName name="ConcAgeTik5">#REF!</definedName>
    <definedName name="ConcAgeTik6">#REF!</definedName>
    <definedName name="ConcAgeTik7">#REF!</definedName>
    <definedName name="ConcAgeTik8">#REF!</definedName>
    <definedName name="ConcAgeTik9">#REF!</definedName>
    <definedName name="Ellipse1_1">#REF!</definedName>
    <definedName name="Ellipse1_10">#REF!</definedName>
    <definedName name="Ellipse1_100">#REF!</definedName>
    <definedName name="Ellipse1_101">#REF!</definedName>
    <definedName name="Ellipse1_102">#REF!</definedName>
    <definedName name="Ellipse1_103">#REF!</definedName>
    <definedName name="Ellipse1_104">#REF!</definedName>
    <definedName name="Ellipse1_105">#REF!</definedName>
    <definedName name="Ellipse1_106">#REF!</definedName>
    <definedName name="Ellipse1_107">#REF!</definedName>
    <definedName name="Ellipse1_108">#REF!</definedName>
    <definedName name="Ellipse1_109">#REF!</definedName>
    <definedName name="Ellipse1_11">#REF!</definedName>
    <definedName name="Ellipse1_110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#REF!</definedName>
    <definedName name="Ellipse1_20">#REF!</definedName>
    <definedName name="Ellipse1_21">#REF!</definedName>
    <definedName name="Ellipse1_22">#REF!</definedName>
    <definedName name="Ellipse1_23">#REF!</definedName>
    <definedName name="Ellipse1_24">#REF!</definedName>
    <definedName name="Ellipse1_25">#REF!</definedName>
    <definedName name="Ellipse1_26">#REF!</definedName>
    <definedName name="Ellipse1_27">#REF!</definedName>
    <definedName name="Ellipse1_28">#REF!</definedName>
    <definedName name="Ellipse1_29">#REF!</definedName>
    <definedName name="Ellipse1_3">#REF!</definedName>
    <definedName name="Ellipse1_30">#REF!</definedName>
    <definedName name="Ellipse1_31">#REF!</definedName>
    <definedName name="Ellipse1_32">#REF!</definedName>
    <definedName name="Ellipse1_33">#REF!</definedName>
    <definedName name="Ellipse1_34">#REF!</definedName>
    <definedName name="Ellipse1_35">#REF!</definedName>
    <definedName name="Ellipse1_36">#REF!</definedName>
    <definedName name="Ellipse1_37">#REF!</definedName>
    <definedName name="Ellipse1_38">#REF!</definedName>
    <definedName name="Ellipse1_39">#REF!</definedName>
    <definedName name="Ellipse1_4">#REF!</definedName>
    <definedName name="Ellipse1_40">#REF!</definedName>
    <definedName name="Ellipse1_41">#REF!</definedName>
    <definedName name="Ellipse1_42">#REF!</definedName>
    <definedName name="Ellipse1_43">#REF!</definedName>
    <definedName name="Ellipse1_44">#REF!</definedName>
    <definedName name="Ellipse1_45">#REF!</definedName>
    <definedName name="Ellipse1_46">#REF!</definedName>
    <definedName name="Ellipse1_47">#REF!</definedName>
    <definedName name="Ellipse1_48">#REF!</definedName>
    <definedName name="Ellipse1_49">#REF!</definedName>
    <definedName name="Ellipse1_5">#REF!</definedName>
    <definedName name="Ellipse1_50">#REF!</definedName>
    <definedName name="Ellipse1_51">#REF!</definedName>
    <definedName name="Ellipse1_52">#REF!</definedName>
    <definedName name="Ellipse1_53">#REF!</definedName>
    <definedName name="Ellipse1_54">#REF!</definedName>
    <definedName name="Ellipse1_55">#REF!</definedName>
    <definedName name="Ellipse1_56">#REF!</definedName>
    <definedName name="Ellipse1_57">#REF!</definedName>
    <definedName name="Ellipse1_58">#REF!</definedName>
    <definedName name="Ellipse1_59">#REF!</definedName>
    <definedName name="Ellipse1_6">#REF!</definedName>
    <definedName name="Ellipse1_60">#REF!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">#REF!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79">#REF!</definedName>
    <definedName name="Ellipse1_8">#REF!</definedName>
    <definedName name="Ellipse1_80">#REF!</definedName>
    <definedName name="Ellipse1_81">#REF!</definedName>
    <definedName name="Ellipse1_82">#REF!</definedName>
    <definedName name="Ellipse1_83">#REF!</definedName>
    <definedName name="Ellipse1_84">#REF!</definedName>
    <definedName name="Ellipse1_85">#REF!</definedName>
    <definedName name="Ellipse1_86">#REF!</definedName>
    <definedName name="Ellipse1_87">#REF!</definedName>
    <definedName name="Ellipse1_88">#REF!</definedName>
    <definedName name="Ellipse1_89">#REF!</definedName>
    <definedName name="Ellipse1_9">#REF!</definedName>
    <definedName name="Ellipse1_90">#REF!</definedName>
    <definedName name="Ellipse1_91">#REF!</definedName>
    <definedName name="Ellipse1_92">#REF!</definedName>
    <definedName name="Ellipse1_93">#REF!</definedName>
    <definedName name="Ellipse1_94">#REF!</definedName>
    <definedName name="Ellipse1_95">#REF!</definedName>
    <definedName name="Ellipse1_96">#REF!</definedName>
    <definedName name="Ellipse1_97">#REF!</definedName>
    <definedName name="Ellipse1_98">#REF!</definedName>
    <definedName name="Ellipse1_99">#REF!</definedName>
    <definedName name="Ellipse2_1">#REF!</definedName>
    <definedName name="gaus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0" i="16" l="1"/>
  <c r="AA32" i="16"/>
  <c r="V11" i="16" l="1"/>
  <c r="W11" i="16"/>
  <c r="V30" i="16"/>
  <c r="W30" i="16"/>
  <c r="V40" i="16"/>
  <c r="W40" i="16"/>
  <c r="V50" i="16"/>
  <c r="W50" i="16"/>
  <c r="V60" i="16"/>
  <c r="W60" i="16"/>
  <c r="AB32" i="16" l="1"/>
  <c r="AB33" i="16"/>
  <c r="AB34" i="16"/>
  <c r="AB35" i="16"/>
  <c r="AB36" i="16"/>
  <c r="AB37" i="16"/>
  <c r="AB38" i="16"/>
  <c r="AB39" i="16"/>
  <c r="AB40" i="16"/>
  <c r="AA33" i="16"/>
  <c r="AA34" i="16"/>
  <c r="AA35" i="16"/>
  <c r="AA36" i="16"/>
  <c r="AA37" i="16"/>
  <c r="AA38" i="16"/>
  <c r="AA39" i="16"/>
  <c r="P14" i="16" l="1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2" i="16"/>
  <c r="P33" i="16"/>
  <c r="P34" i="16"/>
  <c r="P35" i="16"/>
  <c r="P36" i="16"/>
  <c r="P37" i="16"/>
  <c r="P38" i="16"/>
  <c r="P39" i="16"/>
  <c r="P40" i="16"/>
  <c r="P42" i="16"/>
  <c r="P43" i="16"/>
  <c r="P44" i="16"/>
  <c r="P45" i="16"/>
  <c r="P46" i="16"/>
  <c r="P47" i="16"/>
  <c r="P48" i="16"/>
  <c r="P49" i="16"/>
  <c r="P50" i="16"/>
  <c r="P52" i="16"/>
  <c r="P53" i="16"/>
  <c r="P54" i="16"/>
  <c r="P55" i="16"/>
  <c r="P56" i="16"/>
  <c r="P57" i="16"/>
  <c r="P58" i="16"/>
  <c r="P59" i="16"/>
  <c r="P60" i="16"/>
  <c r="P13" i="16"/>
  <c r="P4" i="16"/>
  <c r="R4" i="16" s="1"/>
  <c r="P5" i="16"/>
  <c r="R5" i="16" s="1"/>
  <c r="P6" i="16"/>
  <c r="R6" i="16" s="1"/>
  <c r="P7" i="16"/>
  <c r="R7" i="16" s="1"/>
  <c r="P8" i="16"/>
  <c r="R8" i="16" s="1"/>
  <c r="P9" i="16"/>
  <c r="R9" i="16" s="1"/>
  <c r="P10" i="16"/>
  <c r="R10" i="16" s="1"/>
  <c r="P11" i="16"/>
  <c r="R11" i="16" s="1"/>
  <c r="P3" i="16"/>
  <c r="R3" i="16" l="1"/>
  <c r="Q4" i="16" l="1"/>
  <c r="S4" i="16" s="1"/>
  <c r="Q5" i="16"/>
  <c r="S5" i="16" s="1"/>
  <c r="Q6" i="16"/>
  <c r="S6" i="16" s="1"/>
  <c r="Q7" i="16"/>
  <c r="S7" i="16" s="1"/>
  <c r="Q8" i="16"/>
  <c r="S8" i="16" s="1"/>
  <c r="Q9" i="16"/>
  <c r="S9" i="16" s="1"/>
  <c r="Q10" i="16"/>
  <c r="S10" i="16" s="1"/>
  <c r="Q11" i="16"/>
  <c r="S11" i="16" s="1"/>
  <c r="R13" i="16"/>
  <c r="Q13" i="16"/>
  <c r="S13" i="16" s="1"/>
  <c r="Q14" i="16"/>
  <c r="S14" i="16" s="1"/>
  <c r="R15" i="16"/>
  <c r="Q15" i="16"/>
  <c r="S15" i="16" s="1"/>
  <c r="Q16" i="16"/>
  <c r="S16" i="16" s="1"/>
  <c r="Q17" i="16"/>
  <c r="S17" i="16" s="1"/>
  <c r="Q18" i="16"/>
  <c r="S18" i="16" s="1"/>
  <c r="R19" i="16"/>
  <c r="Q19" i="16"/>
  <c r="S19" i="16" s="1"/>
  <c r="Q20" i="16"/>
  <c r="S20" i="16" s="1"/>
  <c r="R21" i="16"/>
  <c r="Q21" i="16"/>
  <c r="S21" i="16" s="1"/>
  <c r="Q22" i="16"/>
  <c r="S22" i="16" s="1"/>
  <c r="R23" i="16"/>
  <c r="Q23" i="16"/>
  <c r="S23" i="16" s="1"/>
  <c r="Q24" i="16"/>
  <c r="S24" i="16" s="1"/>
  <c r="Q25" i="16"/>
  <c r="S25" i="16" s="1"/>
  <c r="Q26" i="16"/>
  <c r="S26" i="16" s="1"/>
  <c r="R27" i="16"/>
  <c r="Q27" i="16"/>
  <c r="S27" i="16" s="1"/>
  <c r="Q28" i="16"/>
  <c r="R29" i="16"/>
  <c r="Q29" i="16"/>
  <c r="S29" i="16" s="1"/>
  <c r="Q30" i="16"/>
  <c r="S30" i="16" s="1"/>
  <c r="R32" i="16"/>
  <c r="Q32" i="16"/>
  <c r="S32" i="16" s="1"/>
  <c r="Q33" i="16"/>
  <c r="S33" i="16" s="1"/>
  <c r="Q34" i="16"/>
  <c r="S34" i="16" s="1"/>
  <c r="Q35" i="16"/>
  <c r="S35" i="16" s="1"/>
  <c r="R36" i="16"/>
  <c r="Q36" i="16"/>
  <c r="S36" i="16" s="1"/>
  <c r="Q37" i="16"/>
  <c r="S37" i="16" s="1"/>
  <c r="R38" i="16"/>
  <c r="Q38" i="16"/>
  <c r="S38" i="16" s="1"/>
  <c r="Q39" i="16"/>
  <c r="S39" i="16" s="1"/>
  <c r="R40" i="16"/>
  <c r="Q40" i="16"/>
  <c r="S40" i="16" s="1"/>
  <c r="Q42" i="16"/>
  <c r="S42" i="16" s="1"/>
  <c r="R43" i="16"/>
  <c r="Q43" i="16"/>
  <c r="S43" i="16" s="1"/>
  <c r="Q44" i="16"/>
  <c r="S44" i="16" s="1"/>
  <c r="Q45" i="16"/>
  <c r="S45" i="16" s="1"/>
  <c r="Q46" i="16"/>
  <c r="S46" i="16" s="1"/>
  <c r="R47" i="16"/>
  <c r="Q47" i="16"/>
  <c r="S47" i="16" s="1"/>
  <c r="Q48" i="16"/>
  <c r="S48" i="16" s="1"/>
  <c r="R49" i="16"/>
  <c r="Q49" i="16"/>
  <c r="S49" i="16" s="1"/>
  <c r="Q50" i="16"/>
  <c r="S50" i="16" s="1"/>
  <c r="R52" i="16"/>
  <c r="Q52" i="16"/>
  <c r="S52" i="16" s="1"/>
  <c r="Q53" i="16"/>
  <c r="S53" i="16" s="1"/>
  <c r="Q54" i="16"/>
  <c r="S54" i="16" s="1"/>
  <c r="Q55" i="16"/>
  <c r="S55" i="16" s="1"/>
  <c r="R56" i="16"/>
  <c r="Q56" i="16"/>
  <c r="S56" i="16" s="1"/>
  <c r="Q57" i="16"/>
  <c r="S57" i="16" s="1"/>
  <c r="R58" i="16"/>
  <c r="Q58" i="16"/>
  <c r="S58" i="16" s="1"/>
  <c r="Q59" i="16"/>
  <c r="S59" i="16" s="1"/>
  <c r="R60" i="16"/>
  <c r="Q60" i="16"/>
  <c r="S60" i="16" s="1"/>
  <c r="R14" i="16"/>
  <c r="R16" i="16"/>
  <c r="R17" i="16"/>
  <c r="R18" i="16"/>
  <c r="R20" i="16"/>
  <c r="R22" i="16"/>
  <c r="R24" i="16"/>
  <c r="R25" i="16"/>
  <c r="R26" i="16"/>
  <c r="R28" i="16"/>
  <c r="S28" i="16"/>
  <c r="R30" i="16"/>
  <c r="R33" i="16"/>
  <c r="R34" i="16"/>
  <c r="R35" i="16"/>
  <c r="R37" i="16"/>
  <c r="R39" i="16"/>
  <c r="R42" i="16"/>
  <c r="R44" i="16"/>
  <c r="R45" i="16"/>
  <c r="R46" i="16"/>
  <c r="R48" i="16"/>
  <c r="R50" i="16"/>
  <c r="R53" i="16"/>
  <c r="R54" i="16"/>
  <c r="R55" i="16"/>
  <c r="R57" i="16"/>
  <c r="R59" i="16"/>
  <c r="Q3" i="16"/>
  <c r="S3" i="16" s="1"/>
  <c r="N60" i="16" l="1"/>
  <c r="T60" i="16" s="1"/>
  <c r="N3" i="16"/>
  <c r="U3" i="16" s="1"/>
  <c r="N13" i="16"/>
  <c r="N14" i="16"/>
  <c r="T14" i="16" s="1"/>
  <c r="N15" i="16"/>
  <c r="T15" i="16" s="1"/>
  <c r="N16" i="16"/>
  <c r="T16" i="16" s="1"/>
  <c r="N17" i="16"/>
  <c r="T17" i="16" s="1"/>
  <c r="N18" i="16"/>
  <c r="T18" i="16" s="1"/>
  <c r="N19" i="16"/>
  <c r="T19" i="16" s="1"/>
  <c r="N20" i="16"/>
  <c r="T20" i="16" s="1"/>
  <c r="N21" i="16"/>
  <c r="T21" i="16" s="1"/>
  <c r="N22" i="16"/>
  <c r="T22" i="16" s="1"/>
  <c r="N23" i="16"/>
  <c r="T23" i="16" s="1"/>
  <c r="N24" i="16"/>
  <c r="T24" i="16" s="1"/>
  <c r="N25" i="16"/>
  <c r="T25" i="16" s="1"/>
  <c r="N26" i="16"/>
  <c r="T26" i="16" s="1"/>
  <c r="N27" i="16"/>
  <c r="T27" i="16" s="1"/>
  <c r="N28" i="16"/>
  <c r="T28" i="16" s="1"/>
  <c r="N29" i="16"/>
  <c r="T29" i="16" s="1"/>
  <c r="N30" i="16"/>
  <c r="T30" i="16" s="1"/>
  <c r="N32" i="16"/>
  <c r="T32" i="16" s="1"/>
  <c r="N33" i="16"/>
  <c r="T33" i="16" s="1"/>
  <c r="N34" i="16"/>
  <c r="T34" i="16" s="1"/>
  <c r="N35" i="16"/>
  <c r="T35" i="16" s="1"/>
  <c r="N36" i="16"/>
  <c r="T36" i="16" s="1"/>
  <c r="N37" i="16"/>
  <c r="T37" i="16" s="1"/>
  <c r="N38" i="16"/>
  <c r="T38" i="16" s="1"/>
  <c r="N39" i="16"/>
  <c r="T39" i="16" s="1"/>
  <c r="N40" i="16"/>
  <c r="T40" i="16" s="1"/>
  <c r="N42" i="16"/>
  <c r="N43" i="16"/>
  <c r="T43" i="16" s="1"/>
  <c r="N44" i="16"/>
  <c r="T44" i="16" s="1"/>
  <c r="N45" i="16"/>
  <c r="T45" i="16" s="1"/>
  <c r="N46" i="16"/>
  <c r="T46" i="16" s="1"/>
  <c r="N47" i="16"/>
  <c r="T47" i="16" s="1"/>
  <c r="N48" i="16"/>
  <c r="T48" i="16" s="1"/>
  <c r="N49" i="16"/>
  <c r="T49" i="16" s="1"/>
  <c r="N50" i="16"/>
  <c r="T50" i="16" s="1"/>
  <c r="N52" i="16"/>
  <c r="N53" i="16"/>
  <c r="T53" i="16" s="1"/>
  <c r="N54" i="16"/>
  <c r="T54" i="16" s="1"/>
  <c r="N55" i="16"/>
  <c r="T55" i="16" s="1"/>
  <c r="N56" i="16"/>
  <c r="T56" i="16" s="1"/>
  <c r="N57" i="16"/>
  <c r="T57" i="16" s="1"/>
  <c r="N58" i="16"/>
  <c r="T58" i="16" s="1"/>
  <c r="N59" i="16"/>
  <c r="T59" i="16" s="1"/>
  <c r="N4" i="16"/>
  <c r="T4" i="16" s="1"/>
  <c r="N5" i="16"/>
  <c r="T5" i="16" s="1"/>
  <c r="N6" i="16"/>
  <c r="T6" i="16" s="1"/>
  <c r="N7" i="16"/>
  <c r="T7" i="16" s="1"/>
  <c r="N8" i="16"/>
  <c r="T8" i="16" s="1"/>
  <c r="N9" i="16"/>
  <c r="T9" i="16" s="1"/>
  <c r="N10" i="16"/>
  <c r="T10" i="16" s="1"/>
  <c r="N11" i="16"/>
  <c r="T11" i="16" s="1"/>
  <c r="U60" i="16" l="1"/>
  <c r="T3" i="16"/>
  <c r="U56" i="16"/>
  <c r="U47" i="16"/>
  <c r="U11" i="16"/>
  <c r="U43" i="16"/>
  <c r="U37" i="16"/>
  <c r="U53" i="16"/>
  <c r="U5" i="16"/>
  <c r="U9" i="16"/>
  <c r="U40" i="16"/>
  <c r="U45" i="16"/>
  <c r="U58" i="16"/>
  <c r="U39" i="16"/>
  <c r="U14" i="16"/>
  <c r="U16" i="16"/>
  <c r="U20" i="16"/>
  <c r="U50" i="16"/>
  <c r="U52" i="16"/>
  <c r="U55" i="16"/>
  <c r="U57" i="16"/>
  <c r="U59" i="16"/>
  <c r="U24" i="16"/>
  <c r="U18" i="16"/>
  <c r="U22" i="16"/>
  <c r="U30" i="16"/>
  <c r="U35" i="16"/>
  <c r="U36" i="16"/>
  <c r="U49" i="16"/>
  <c r="U4" i="16"/>
  <c r="U6" i="16"/>
  <c r="U8" i="16"/>
  <c r="U10" i="16"/>
  <c r="U13" i="16"/>
  <c r="U28" i="16"/>
  <c r="U29" i="16"/>
  <c r="U33" i="16"/>
  <c r="U42" i="16"/>
  <c r="U44" i="16"/>
  <c r="U46" i="16"/>
  <c r="U15" i="16"/>
  <c r="U17" i="16"/>
  <c r="U19" i="16"/>
  <c r="U21" i="16"/>
  <c r="U26" i="16"/>
  <c r="U32" i="16"/>
  <c r="U48" i="16"/>
  <c r="U54" i="16"/>
  <c r="U23" i="16"/>
  <c r="U25" i="16"/>
  <c r="U34" i="16"/>
  <c r="T42" i="16"/>
  <c r="T52" i="16"/>
  <c r="T13" i="16"/>
  <c r="U7" i="16"/>
  <c r="U27" i="16"/>
  <c r="U38" i="16"/>
</calcChain>
</file>

<file path=xl/sharedStrings.xml><?xml version="1.0" encoding="utf-8"?>
<sst xmlns="http://schemas.openxmlformats.org/spreadsheetml/2006/main" count="81" uniqueCount="73">
  <si>
    <t>Sample</t>
  </si>
  <si>
    <t>44069@3</t>
  </si>
  <si>
    <t>44069@4</t>
  </si>
  <si>
    <t>44069@5</t>
  </si>
  <si>
    <t>Itambe@1</t>
  </si>
  <si>
    <t>Itambe@2</t>
  </si>
  <si>
    <t>Itambe@4</t>
  </si>
  <si>
    <t>Itambe@5</t>
  </si>
  <si>
    <t>Manangoutry@2</t>
  </si>
  <si>
    <t>Manangoutry@3</t>
  </si>
  <si>
    <t>Manangoutry@4</t>
  </si>
  <si>
    <t>Manangoutry@5</t>
  </si>
  <si>
    <t>RW-1@1</t>
  </si>
  <si>
    <t>RW-1@2</t>
  </si>
  <si>
    <t>RW-1@3</t>
  </si>
  <si>
    <t>RW-1@4</t>
  </si>
  <si>
    <t>RW-1@5</t>
  </si>
  <si>
    <t>UNIL1@1</t>
  </si>
  <si>
    <t>UNIL1@2</t>
  </si>
  <si>
    <t>UNIL1@3</t>
  </si>
  <si>
    <t>UNIL1@4</t>
  </si>
  <si>
    <t>UNIL1@5</t>
  </si>
  <si>
    <t>44069@6</t>
  </si>
  <si>
    <t>44069@7</t>
  </si>
  <si>
    <t>44069@8</t>
  </si>
  <si>
    <t>Itambe@3</t>
  </si>
  <si>
    <t>Itambe@6</t>
  </si>
  <si>
    <t>Itambe@7</t>
  </si>
  <si>
    <t>RW-1@6</t>
  </si>
  <si>
    <t>RW-1@7</t>
  </si>
  <si>
    <t>UNIL1@7</t>
  </si>
  <si>
    <t>UNIL1@8</t>
  </si>
  <si>
    <t>44069@9</t>
  </si>
  <si>
    <t>Itambe@8</t>
  </si>
  <si>
    <t>Itambe@9</t>
  </si>
  <si>
    <t>RW-1@9</t>
  </si>
  <si>
    <t>44069@1</t>
  </si>
  <si>
    <t>RW-1@8</t>
  </si>
  <si>
    <t>Manangoutry@1</t>
  </si>
  <si>
    <t>Manangoutry@6</t>
  </si>
  <si>
    <t>UNIL1@6</t>
  </si>
  <si>
    <t>44069@10</t>
  </si>
  <si>
    <t>44069@11</t>
  </si>
  <si>
    <t>44069@12</t>
  </si>
  <si>
    <t>44069@13</t>
  </si>
  <si>
    <t>UNIL1@9</t>
  </si>
  <si>
    <t>2SD</t>
  </si>
  <si>
    <t>1σ%</t>
  </si>
  <si>
    <t>1σ</t>
  </si>
  <si>
    <t>Intensity of priamry beam (nA)</t>
  </si>
  <si>
    <t>IMF (‰)</t>
  </si>
  <si>
    <r>
      <t>δ</t>
    </r>
    <r>
      <rPr>
        <vertAlign val="superscript"/>
        <sz val="11"/>
        <color rgb="FF000000"/>
        <rFont val="Times New Roman"/>
        <family val="1"/>
      </rPr>
      <t>18</t>
    </r>
    <r>
      <rPr>
        <sz val="11"/>
        <color rgb="FF000000"/>
        <rFont val="Times New Roman"/>
        <family val="1"/>
      </rPr>
      <t>O</t>
    </r>
    <r>
      <rPr>
        <vertAlign val="subscript"/>
        <sz val="11"/>
        <color rgb="FF000000"/>
        <rFont val="Times New Roman"/>
        <family val="1"/>
      </rPr>
      <t xml:space="preserve">V-SMOW </t>
    </r>
    <r>
      <rPr>
        <sz val="11"/>
        <color rgb="FF000000"/>
        <rFont val="Times New Roman"/>
        <family val="1"/>
      </rPr>
      <t>(‰)</t>
    </r>
  </si>
  <si>
    <t>1σ</t>
    <phoneticPr fontId="5" type="noConversion"/>
  </si>
  <si>
    <t>44069@15</t>
  </si>
  <si>
    <t>44069@16</t>
  </si>
  <si>
    <t>44069@17</t>
  </si>
  <si>
    <t>44069@18</t>
  </si>
  <si>
    <t>Manangoutry@7</t>
  </si>
  <si>
    <t>Manangoutry@8</t>
  </si>
  <si>
    <t>Manangoutry@9</t>
  </si>
  <si>
    <t>44069@14</t>
  </si>
  <si>
    <r>
      <rPr>
        <vertAlign val="superscript"/>
        <sz val="11"/>
        <color theme="1"/>
        <rFont val="Times New Roman"/>
        <family val="1"/>
      </rPr>
      <t>28</t>
    </r>
    <r>
      <rPr>
        <sz val="11"/>
        <color theme="1"/>
        <rFont val="Times New Roman"/>
        <family val="1"/>
      </rPr>
      <t>Si cps</t>
    </r>
  </si>
  <si>
    <r>
      <t xml:space="preserve">δ </t>
    </r>
    <r>
      <rPr>
        <vertAlign val="superscript"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>O (‰)</t>
    </r>
  </si>
  <si>
    <t>Predicted IMF</t>
  </si>
  <si>
    <r>
      <t>Average δ</t>
    </r>
    <r>
      <rPr>
        <vertAlign val="superscript"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>O (‰)</t>
    </r>
  </si>
  <si>
    <t>44069@2</t>
    <phoneticPr fontId="6" type="noConversion"/>
  </si>
  <si>
    <t>ln(IMF)</t>
    <phoneticPr fontId="6" type="noConversion"/>
  </si>
  <si>
    <r>
      <t>Corrected δ</t>
    </r>
    <r>
      <rPr>
        <vertAlign val="superscript"/>
        <sz val="11"/>
        <color rgb="FF000000"/>
        <rFont val="Times New Roman"/>
        <family val="1"/>
      </rPr>
      <t>18</t>
    </r>
    <r>
      <rPr>
        <sz val="11"/>
        <color rgb="FF000000"/>
        <rFont val="Times New Roman"/>
        <family val="1"/>
      </rPr>
      <t>O</t>
    </r>
    <r>
      <rPr>
        <vertAlign val="subscript"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(‰)</t>
    </r>
    <phoneticPr fontId="2" type="noConversion"/>
  </si>
  <si>
    <r>
      <rPr>
        <vertAlign val="superscript"/>
        <sz val="11"/>
        <color theme="1"/>
        <rFont val="Times New Roman"/>
        <family val="1"/>
      </rPr>
      <t>16</t>
    </r>
    <r>
      <rPr>
        <sz val="11"/>
        <color theme="1"/>
        <rFont val="Times New Roman"/>
        <family val="2"/>
        <charset val="134"/>
      </rPr>
      <t>O cps</t>
    </r>
    <phoneticPr fontId="2" type="noConversion"/>
  </si>
  <si>
    <r>
      <rPr>
        <vertAlign val="superscript"/>
        <sz val="11"/>
        <color theme="1"/>
        <rFont val="Times New Roman"/>
        <family val="1"/>
      </rPr>
      <t>28</t>
    </r>
    <r>
      <rPr>
        <sz val="11"/>
        <color theme="1"/>
        <rFont val="Times New Roman"/>
        <family val="2"/>
        <charset val="134"/>
      </rPr>
      <t>Si/</t>
    </r>
    <r>
      <rPr>
        <vertAlign val="superscript"/>
        <sz val="11"/>
        <color theme="1"/>
        <rFont val="Times New Roman"/>
        <family val="1"/>
      </rPr>
      <t>16</t>
    </r>
    <r>
      <rPr>
        <sz val="11"/>
        <color theme="1"/>
        <rFont val="Times New Roman"/>
        <family val="2"/>
        <charset val="134"/>
      </rPr>
      <t>O</t>
    </r>
    <phoneticPr fontId="2" type="noConversion"/>
  </si>
  <si>
    <r>
      <rPr>
        <vertAlign val="superscript"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2"/>
        <charset val="134"/>
      </rPr>
      <t>O/</t>
    </r>
    <r>
      <rPr>
        <vertAlign val="superscript"/>
        <sz val="11"/>
        <color theme="1"/>
        <rFont val="Times New Roman"/>
        <family val="1"/>
      </rPr>
      <t>16</t>
    </r>
    <r>
      <rPr>
        <sz val="11"/>
        <color theme="1"/>
        <rFont val="Times New Roman"/>
        <family val="2"/>
        <charset val="134"/>
      </rPr>
      <t>O</t>
    </r>
    <phoneticPr fontId="2" type="noConversion"/>
  </si>
  <si>
    <r>
      <t>ln(</t>
    </r>
    <r>
      <rPr>
        <vertAlign val="superscript"/>
        <sz val="11"/>
        <color theme="1"/>
        <rFont val="Times New Roman"/>
        <family val="1"/>
      </rPr>
      <t>28</t>
    </r>
    <r>
      <rPr>
        <sz val="11"/>
        <color theme="1"/>
        <rFont val="Times New Roman"/>
        <family val="1"/>
      </rPr>
      <t>Si/</t>
    </r>
    <r>
      <rPr>
        <vertAlign val="superscript"/>
        <sz val="11"/>
        <color theme="1"/>
        <rFont val="Times New Roman"/>
        <family val="1"/>
      </rPr>
      <t>16</t>
    </r>
    <r>
      <rPr>
        <sz val="11"/>
        <color theme="1"/>
        <rFont val="Times New Roman"/>
        <family val="1"/>
      </rPr>
      <t>O)</t>
    </r>
    <phoneticPr fontId="2" type="noConversion"/>
  </si>
  <si>
    <r>
      <rPr>
        <vertAlign val="superscript"/>
        <sz val="11"/>
        <color theme="1"/>
        <rFont val="Times New Roman"/>
        <family val="1"/>
      </rPr>
      <t>28</t>
    </r>
    <r>
      <rPr>
        <sz val="11"/>
        <color theme="1"/>
        <rFont val="Times New Roman"/>
        <family val="2"/>
        <charset val="134"/>
      </rPr>
      <t>Si–</t>
    </r>
    <r>
      <rPr>
        <vertAlign val="superscript"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2"/>
        <charset val="134"/>
      </rPr>
      <t>O–</t>
    </r>
    <r>
      <rPr>
        <vertAlign val="superscript"/>
        <sz val="11"/>
        <color theme="1"/>
        <rFont val="Times New Roman"/>
        <family val="1"/>
      </rPr>
      <t>16</t>
    </r>
    <r>
      <rPr>
        <sz val="11"/>
        <color theme="1"/>
        <rFont val="Times New Roman"/>
        <family val="2"/>
        <charset val="134"/>
      </rPr>
      <t>O isotopic data in session 2.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</si>
</sst>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"/>
    <numFmt numFmtId="178" formatCode="0.00_ ;\-0.00\ "/>
    <numFmt numFmtId="179" formatCode="0_ ;\-0\ "/>
    <numFmt numFmtId="180" formatCode="0.0000E+00"/>
  </numFmts>
  <fonts count="12" x14ac:knownFonts="1">
    <font>
      <sz val="11"/>
      <color theme="1"/>
      <name val="Times New Roman"/>
      <family val="2"/>
      <charset val="134"/>
    </font>
    <font>
      <sz val="11"/>
      <color theme="1"/>
      <name val="Times New Roman"/>
      <family val="1"/>
    </font>
    <font>
      <sz val="9"/>
      <name val="Times New Roman"/>
      <family val="2"/>
      <charset val="134"/>
    </font>
    <font>
      <vertAlign val="superscript"/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等线"/>
      <family val="2"/>
      <scheme val="minor"/>
    </font>
    <font>
      <sz val="8"/>
      <name val="Times New Roman"/>
      <family val="2"/>
      <charset val="134"/>
    </font>
    <font>
      <sz val="11"/>
      <color rgb="FF000000"/>
      <name val="Times New Roman"/>
      <family val="1"/>
    </font>
    <font>
      <vertAlign val="superscript"/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3">
    <cellStyle name="常规" xfId="0" builtinId="0"/>
    <cellStyle name="常规 2" xfId="1" xr:uid="{0B2C3D4F-8A6C-44F1-B1B8-007C86CC0642}"/>
    <cellStyle name="常规 3" xfId="2" xr:uid="{1FA24409-D4A4-4187-9D14-1348FCAC2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zh-CN"/>
                </a:p>
              </c:txPr>
            </c:trendlineLbl>
          </c:trendline>
          <c:xVal>
            <c:numRef>
              <c:f>[1]Ratios!#REF!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[1]Ratios!#REF!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09-415E-B913-E8DB4A691151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[1]Ratios!#REF!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[1]Ratios!#REF!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09-415E-B913-E8DB4A691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360544"/>
        <c:axId val="1"/>
      </c:scatterChart>
      <c:valAx>
        <c:axId val="678360544"/>
        <c:scaling>
          <c:orientation val="minMax"/>
          <c:min val="1.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2.2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678360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24</xdr:col>
      <xdr:colOff>175260</xdr:colOff>
      <xdr:row>2</xdr:row>
      <xdr:rowOff>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2687157B-D311-4DB7-A19A-F76184C2B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67968-26A4-4C10-8276-4196355ECCB4}">
  <sheetPr>
    <pageSetUpPr fitToPage="1"/>
  </sheetPr>
  <dimension ref="A1:AB60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defaultRowHeight="13.8" x14ac:dyDescent="0.25"/>
  <cols>
    <col min="1" max="1" width="15.44140625" style="2" bestFit="1" customWidth="1"/>
    <col min="2" max="2" width="28.109375" style="17" bestFit="1" customWidth="1"/>
    <col min="3" max="3" width="9.109375" style="2" bestFit="1" customWidth="1"/>
    <col min="4" max="4" width="5.6640625" style="2" bestFit="1" customWidth="1"/>
    <col min="5" max="5" width="11.109375" style="1" bestFit="1" customWidth="1"/>
    <col min="6" max="6" width="5.6640625" style="1" bestFit="1" customWidth="1"/>
    <col min="7" max="7" width="9.44140625" style="1" bestFit="1" customWidth="1"/>
    <col min="8" max="8" width="5.6640625" style="1" bestFit="1" customWidth="1"/>
    <col min="9" max="9" width="9.6640625" style="2" bestFit="1" customWidth="1"/>
    <col min="10" max="10" width="5.109375" style="2" bestFit="1" customWidth="1"/>
    <col min="11" max="11" width="8.109375" style="2" customWidth="1"/>
    <col min="12" max="12" width="14.88671875" style="2" bestFit="1" customWidth="1"/>
    <col min="13" max="13" width="5.5546875" style="2" bestFit="1" customWidth="1"/>
    <col min="14" max="14" width="9" style="2" bestFit="1" customWidth="1"/>
    <col min="15" max="15" width="5.109375" style="2" bestFit="1" customWidth="1"/>
    <col min="16" max="16" width="9" style="2" bestFit="1" customWidth="1"/>
    <col min="17" max="17" width="5.6640625" style="2" bestFit="1" customWidth="1"/>
    <col min="18" max="18" width="10.5546875" style="2" bestFit="1" customWidth="1"/>
    <col min="19" max="19" width="7.109375" style="2" bestFit="1" customWidth="1"/>
    <col min="20" max="20" width="7.88671875" style="2" bestFit="1" customWidth="1"/>
    <col min="21" max="21" width="7.109375" style="2" bestFit="1" customWidth="1"/>
    <col min="22" max="22" width="16.77734375" style="2" bestFit="1" customWidth="1"/>
    <col min="23" max="23" width="5.109375" style="2" bestFit="1" customWidth="1"/>
    <col min="24" max="24" width="8.88671875" style="2"/>
    <col min="25" max="25" width="13.5546875" style="2" bestFit="1" customWidth="1"/>
    <col min="26" max="26" width="5.109375" style="2" bestFit="1" customWidth="1"/>
    <col min="27" max="27" width="18" style="2" bestFit="1" customWidth="1"/>
    <col min="28" max="28" width="5.109375" style="2" bestFit="1" customWidth="1"/>
    <col min="29" max="16384" width="8.88671875" style="2"/>
  </cols>
  <sheetData>
    <row r="1" spans="1:28" s="1" customFormat="1" ht="16.8" x14ac:dyDescent="0.25">
      <c r="A1" s="20" t="s">
        <v>72</v>
      </c>
    </row>
    <row r="2" spans="1:28" s="7" customFormat="1" ht="16.8" x14ac:dyDescent="0.25">
      <c r="A2" s="7" t="s">
        <v>0</v>
      </c>
      <c r="B2" s="7" t="s">
        <v>49</v>
      </c>
      <c r="C2" s="2" t="s">
        <v>61</v>
      </c>
      <c r="D2" s="2" t="s">
        <v>47</v>
      </c>
      <c r="E2" s="2" t="s">
        <v>70</v>
      </c>
      <c r="F2" s="1" t="s">
        <v>47</v>
      </c>
      <c r="G2" s="2" t="s">
        <v>68</v>
      </c>
      <c r="H2" s="1" t="s">
        <v>47</v>
      </c>
      <c r="I2" s="2" t="s">
        <v>62</v>
      </c>
      <c r="J2" s="7" t="s">
        <v>48</v>
      </c>
      <c r="K2" s="1"/>
      <c r="L2" s="6" t="s">
        <v>51</v>
      </c>
      <c r="M2" s="7" t="s">
        <v>52</v>
      </c>
      <c r="N2" s="2" t="s">
        <v>50</v>
      </c>
      <c r="O2" s="7" t="s">
        <v>48</v>
      </c>
      <c r="P2" s="2" t="s">
        <v>69</v>
      </c>
      <c r="Q2" s="1" t="s">
        <v>47</v>
      </c>
      <c r="R2" s="7" t="s">
        <v>71</v>
      </c>
      <c r="S2" s="7" t="s">
        <v>52</v>
      </c>
      <c r="T2" s="2" t="s">
        <v>66</v>
      </c>
      <c r="U2" s="7" t="s">
        <v>52</v>
      </c>
      <c r="V2" s="7" t="s">
        <v>64</v>
      </c>
      <c r="W2" s="7" t="s">
        <v>46</v>
      </c>
      <c r="Y2" s="2" t="s">
        <v>63</v>
      </c>
      <c r="Z2" s="6" t="s">
        <v>48</v>
      </c>
      <c r="AA2" s="6" t="s">
        <v>67</v>
      </c>
      <c r="AB2" s="6" t="s">
        <v>48</v>
      </c>
    </row>
    <row r="3" spans="1:28" x14ac:dyDescent="0.25">
      <c r="A3" s="7" t="s">
        <v>17</v>
      </c>
      <c r="B3" s="8">
        <v>2.045925</v>
      </c>
      <c r="C3" s="9">
        <v>37717.160000000003</v>
      </c>
      <c r="D3" s="8">
        <v>1.9242779999999999</v>
      </c>
      <c r="E3" s="18">
        <v>2.0670350000000001E-3</v>
      </c>
      <c r="F3" s="4">
        <v>1.09792E-2</v>
      </c>
      <c r="G3" s="19">
        <v>2192236000</v>
      </c>
      <c r="H3" s="4">
        <v>0.1249749</v>
      </c>
      <c r="I3" s="10">
        <v>30.837322960303169</v>
      </c>
      <c r="J3" s="11">
        <v>0.109792</v>
      </c>
      <c r="K3" s="11"/>
      <c r="L3" s="2">
        <v>8.4499999999999993</v>
      </c>
      <c r="M3" s="2">
        <v>0.19</v>
      </c>
      <c r="N3" s="10">
        <f t="shared" ref="N3:N11" si="0">I3-L3</f>
        <v>22.38732296030317</v>
      </c>
      <c r="O3" s="11">
        <v>0.109792</v>
      </c>
      <c r="P3" s="19">
        <f t="shared" ref="P3:P11" si="1">C3/G3</f>
        <v>1.720488122629133E-5</v>
      </c>
      <c r="Q3" s="4">
        <f t="shared" ref="Q3:Q11" si="2">SQRT(D3^2+H3^2)</f>
        <v>1.9283320634460264</v>
      </c>
      <c r="R3" s="5">
        <f t="shared" ref="R3:R11" si="3">LN(P3)</f>
        <v>-10.970317422180024</v>
      </c>
      <c r="S3" s="5">
        <f t="shared" ref="S3:S11" si="4">Q3/100</f>
        <v>1.9283320634460265E-2</v>
      </c>
      <c r="T3" s="13">
        <f t="shared" ref="T3:T11" si="5">LN(N3)</f>
        <v>3.1084948593847375</v>
      </c>
      <c r="U3" s="13">
        <f t="shared" ref="U3:U11" si="6">O3/N3</f>
        <v>4.904204053101005E-3</v>
      </c>
      <c r="V3" s="13"/>
      <c r="X3" s="10"/>
      <c r="Y3" s="10"/>
      <c r="Z3" s="10"/>
      <c r="AA3" s="3"/>
      <c r="AB3" s="3"/>
    </row>
    <row r="4" spans="1:28" x14ac:dyDescent="0.25">
      <c r="A4" s="7" t="s">
        <v>18</v>
      </c>
      <c r="B4" s="8">
        <v>2.0607099999999998</v>
      </c>
      <c r="C4" s="9">
        <v>53241.71</v>
      </c>
      <c r="D4" s="8">
        <v>1.118231</v>
      </c>
      <c r="E4" s="18">
        <v>2.0670110000000001E-3</v>
      </c>
      <c r="F4" s="4">
        <v>1.224689E-2</v>
      </c>
      <c r="G4" s="19">
        <v>2158832000</v>
      </c>
      <c r="H4" s="4">
        <v>0.16055050000000001</v>
      </c>
      <c r="I4" s="14">
        <v>30.825354079393684</v>
      </c>
      <c r="J4" s="11">
        <v>0.12246889999999999</v>
      </c>
      <c r="K4" s="11"/>
      <c r="L4" s="15">
        <v>8.4499999999999993</v>
      </c>
      <c r="M4" s="2">
        <v>0.19</v>
      </c>
      <c r="N4" s="10">
        <f t="shared" si="0"/>
        <v>22.375354079393684</v>
      </c>
      <c r="O4" s="11">
        <v>0.12246889999999999</v>
      </c>
      <c r="P4" s="19">
        <f t="shared" si="1"/>
        <v>2.4662275712051702E-5</v>
      </c>
      <c r="Q4" s="4">
        <f t="shared" si="2"/>
        <v>1.1296977615323711</v>
      </c>
      <c r="R4" s="5">
        <f t="shared" si="3"/>
        <v>-10.610235780947752</v>
      </c>
      <c r="S4" s="5">
        <f t="shared" si="4"/>
        <v>1.1296977615323712E-2</v>
      </c>
      <c r="T4" s="16">
        <f t="shared" si="5"/>
        <v>3.1079600888130798</v>
      </c>
      <c r="U4" s="13">
        <f t="shared" si="6"/>
        <v>5.4733837759817295E-3</v>
      </c>
      <c r="V4" s="13"/>
      <c r="X4" s="10"/>
      <c r="Y4" s="10"/>
      <c r="Z4" s="10"/>
      <c r="AA4" s="3"/>
      <c r="AB4" s="3"/>
    </row>
    <row r="5" spans="1:28" x14ac:dyDescent="0.25">
      <c r="A5" s="7" t="s">
        <v>19</v>
      </c>
      <c r="B5" s="8">
        <v>2.0266009999999999</v>
      </c>
      <c r="C5" s="9">
        <v>44707.05</v>
      </c>
      <c r="D5" s="8">
        <v>1.043382</v>
      </c>
      <c r="E5" s="18">
        <v>2.0659939999999998E-3</v>
      </c>
      <c r="F5" s="4">
        <v>7.9447029999999991E-3</v>
      </c>
      <c r="G5" s="19">
        <v>2183317000</v>
      </c>
      <c r="H5" s="4">
        <v>0.1108948</v>
      </c>
      <c r="I5" s="14">
        <v>30.318172750847694</v>
      </c>
      <c r="J5" s="11">
        <v>7.9447029999999988E-2</v>
      </c>
      <c r="K5" s="11"/>
      <c r="L5" s="15">
        <v>8.4499999999999993</v>
      </c>
      <c r="M5" s="2">
        <v>0.19</v>
      </c>
      <c r="N5" s="10">
        <f t="shared" si="0"/>
        <v>21.868172750847695</v>
      </c>
      <c r="O5" s="11">
        <v>7.9447029999999988E-2</v>
      </c>
      <c r="P5" s="19">
        <f t="shared" si="1"/>
        <v>2.0476664634590397E-5</v>
      </c>
      <c r="Q5" s="4">
        <f t="shared" si="2"/>
        <v>1.049258621404199</v>
      </c>
      <c r="R5" s="5">
        <f t="shared" si="3"/>
        <v>-10.796224630695178</v>
      </c>
      <c r="S5" s="5">
        <f t="shared" si="4"/>
        <v>1.0492586214041991E-2</v>
      </c>
      <c r="T5" s="16">
        <f t="shared" si="5"/>
        <v>3.0850322807110664</v>
      </c>
      <c r="U5" s="13">
        <f t="shared" si="6"/>
        <v>3.6329980975168727E-3</v>
      </c>
      <c r="V5" s="13"/>
      <c r="X5" s="10"/>
      <c r="Y5" s="10"/>
      <c r="Z5" s="10"/>
      <c r="AA5" s="3"/>
      <c r="AB5" s="3"/>
    </row>
    <row r="6" spans="1:28" x14ac:dyDescent="0.25">
      <c r="A6" s="7" t="s">
        <v>20</v>
      </c>
      <c r="B6" s="8">
        <v>1.970431</v>
      </c>
      <c r="C6" s="9">
        <v>39573.449999999997</v>
      </c>
      <c r="D6" s="8">
        <v>1.076605</v>
      </c>
      <c r="E6" s="18">
        <v>2.0668940000000001E-3</v>
      </c>
      <c r="F6" s="4">
        <v>1.318159E-2</v>
      </c>
      <c r="G6" s="19">
        <v>2098191000</v>
      </c>
      <c r="H6" s="4">
        <v>0.13576170000000001</v>
      </c>
      <c r="I6" s="14">
        <v>30.767005784959167</v>
      </c>
      <c r="J6" s="11">
        <v>0.13181589999999999</v>
      </c>
      <c r="K6" s="11"/>
      <c r="L6" s="15">
        <v>8.4499999999999993</v>
      </c>
      <c r="M6" s="2">
        <v>0.19</v>
      </c>
      <c r="N6" s="10">
        <f t="shared" si="0"/>
        <v>22.317005784959168</v>
      </c>
      <c r="O6" s="11">
        <v>0.13181589999999999</v>
      </c>
      <c r="P6" s="19">
        <f t="shared" si="1"/>
        <v>1.8860747186504945E-5</v>
      </c>
      <c r="Q6" s="4">
        <f t="shared" si="2"/>
        <v>1.0851311281185745</v>
      </c>
      <c r="R6" s="5">
        <f t="shared" si="3"/>
        <v>-10.878427664019593</v>
      </c>
      <c r="S6" s="5">
        <f t="shared" si="4"/>
        <v>1.0851311281185745E-2</v>
      </c>
      <c r="T6" s="16">
        <f t="shared" si="5"/>
        <v>3.1053489790948801</v>
      </c>
      <c r="U6" s="13">
        <f t="shared" si="6"/>
        <v>5.9065226433215783E-3</v>
      </c>
      <c r="V6" s="13"/>
      <c r="X6" s="10"/>
      <c r="Y6" s="10"/>
      <c r="Z6" s="10"/>
      <c r="AA6" s="3"/>
      <c r="AB6" s="3"/>
    </row>
    <row r="7" spans="1:28" x14ac:dyDescent="0.25">
      <c r="A7" s="7" t="s">
        <v>21</v>
      </c>
      <c r="B7" s="8">
        <v>2.0621179999999999</v>
      </c>
      <c r="C7" s="9">
        <v>26562.01</v>
      </c>
      <c r="D7" s="8">
        <v>1.680766</v>
      </c>
      <c r="E7" s="18">
        <v>2.066628E-3</v>
      </c>
      <c r="F7" s="4">
        <v>1.047783E-2</v>
      </c>
      <c r="G7" s="19">
        <v>2251918000</v>
      </c>
      <c r="H7" s="4">
        <v>0.1046242</v>
      </c>
      <c r="I7" s="14">
        <v>30.634350688210745</v>
      </c>
      <c r="J7" s="11">
        <v>0.1047783</v>
      </c>
      <c r="K7" s="11"/>
      <c r="L7" s="15">
        <v>8.4499999999999993</v>
      </c>
      <c r="M7" s="2">
        <v>0.19</v>
      </c>
      <c r="N7" s="10">
        <f t="shared" si="0"/>
        <v>22.184350688210746</v>
      </c>
      <c r="O7" s="11">
        <v>0.1047783</v>
      </c>
      <c r="P7" s="19">
        <f t="shared" si="1"/>
        <v>1.1795282954352689E-5</v>
      </c>
      <c r="Q7" s="4">
        <f t="shared" si="2"/>
        <v>1.6840191715006216</v>
      </c>
      <c r="R7" s="5">
        <f t="shared" si="3"/>
        <v>-11.347810856044967</v>
      </c>
      <c r="S7" s="5">
        <f t="shared" si="4"/>
        <v>1.6840191715006215E-2</v>
      </c>
      <c r="T7" s="16">
        <f t="shared" si="5"/>
        <v>3.0993871163480473</v>
      </c>
      <c r="U7" s="13">
        <f t="shared" si="6"/>
        <v>4.7230726502931414E-3</v>
      </c>
      <c r="V7" s="13"/>
      <c r="X7" s="10"/>
      <c r="Y7" s="10"/>
      <c r="Z7" s="10"/>
      <c r="AA7" s="3"/>
      <c r="AB7" s="3"/>
    </row>
    <row r="8" spans="1:28" x14ac:dyDescent="0.25">
      <c r="A8" s="7" t="s">
        <v>40</v>
      </c>
      <c r="B8" s="8">
        <v>2.0628219999999997</v>
      </c>
      <c r="C8" s="9">
        <v>44527.82</v>
      </c>
      <c r="D8" s="8">
        <v>0.94998510000000003</v>
      </c>
      <c r="E8" s="18">
        <v>2.0670110000000001E-3</v>
      </c>
      <c r="F8" s="4">
        <v>7.9432579999999999E-3</v>
      </c>
      <c r="G8" s="19">
        <v>2189824000</v>
      </c>
      <c r="H8" s="4">
        <v>8.0910250000000003E-2</v>
      </c>
      <c r="I8" s="14">
        <v>30.825354079393684</v>
      </c>
      <c r="J8" s="11">
        <v>7.9432580000000003E-2</v>
      </c>
      <c r="K8" s="11"/>
      <c r="L8" s="15">
        <v>8.4499999999999993</v>
      </c>
      <c r="M8" s="2">
        <v>0.19</v>
      </c>
      <c r="N8" s="10">
        <f t="shared" si="0"/>
        <v>22.375354079393684</v>
      </c>
      <c r="O8" s="11">
        <v>7.9432580000000003E-2</v>
      </c>
      <c r="P8" s="19">
        <f t="shared" si="1"/>
        <v>2.033397204524199E-5</v>
      </c>
      <c r="Q8" s="4">
        <f t="shared" si="2"/>
        <v>0.95342443789587883</v>
      </c>
      <c r="R8" s="5">
        <f t="shared" si="3"/>
        <v>-10.80321757089134</v>
      </c>
      <c r="S8" s="5">
        <f t="shared" si="4"/>
        <v>9.5342443789587887E-3</v>
      </c>
      <c r="T8" s="16">
        <f t="shared" si="5"/>
        <v>3.1079600888130798</v>
      </c>
      <c r="U8" s="13">
        <f t="shared" si="6"/>
        <v>3.5500032633294723E-3</v>
      </c>
      <c r="V8" s="13"/>
      <c r="X8" s="10"/>
      <c r="Y8" s="10"/>
      <c r="Z8" s="10"/>
      <c r="AA8" s="3"/>
      <c r="AB8" s="3"/>
    </row>
    <row r="9" spans="1:28" x14ac:dyDescent="0.25">
      <c r="A9" s="7" t="s">
        <v>30</v>
      </c>
      <c r="B9" s="8">
        <v>1.9674579999999999</v>
      </c>
      <c r="C9" s="9">
        <v>39603.32</v>
      </c>
      <c r="D9" s="8">
        <v>1.243822</v>
      </c>
      <c r="E9" s="18">
        <v>2.0662390000000001E-3</v>
      </c>
      <c r="F9" s="4">
        <v>1.051646E-2</v>
      </c>
      <c r="G9" s="19">
        <v>2144319000</v>
      </c>
      <c r="H9" s="4">
        <v>0.1375354</v>
      </c>
      <c r="I9" s="14">
        <v>30.440355076800429</v>
      </c>
      <c r="J9" s="11">
        <v>0.1051646</v>
      </c>
      <c r="K9" s="11"/>
      <c r="L9" s="15">
        <v>8.4499999999999993</v>
      </c>
      <c r="M9" s="2">
        <v>0.19</v>
      </c>
      <c r="N9" s="10">
        <f t="shared" si="0"/>
        <v>21.99035507680043</v>
      </c>
      <c r="O9" s="11">
        <v>0.1051646</v>
      </c>
      <c r="P9" s="19">
        <f t="shared" si="1"/>
        <v>1.8468949815769015E-5</v>
      </c>
      <c r="Q9" s="4">
        <f t="shared" si="2"/>
        <v>1.2514028743522847</v>
      </c>
      <c r="R9" s="5">
        <f t="shared" si="3"/>
        <v>-10.899419624288496</v>
      </c>
      <c r="S9" s="5">
        <f t="shared" si="4"/>
        <v>1.2514028743522847E-2</v>
      </c>
      <c r="T9" s="16">
        <f t="shared" si="5"/>
        <v>3.0906039516305039</v>
      </c>
      <c r="U9" s="13">
        <f t="shared" si="6"/>
        <v>4.7823056805002401E-3</v>
      </c>
      <c r="V9" s="13"/>
      <c r="X9" s="10"/>
      <c r="Y9" s="10"/>
      <c r="Z9" s="10"/>
      <c r="AA9" s="3"/>
      <c r="AB9" s="3"/>
    </row>
    <row r="10" spans="1:28" x14ac:dyDescent="0.25">
      <c r="A10" s="7" t="s">
        <v>31</v>
      </c>
      <c r="B10" s="8">
        <v>2.0246460000000002</v>
      </c>
      <c r="C10" s="9">
        <v>35963.29</v>
      </c>
      <c r="D10" s="8">
        <v>0.75882329999999998</v>
      </c>
      <c r="E10" s="18">
        <v>2.0655719999999999E-3</v>
      </c>
      <c r="F10" s="4">
        <v>1.7477409999999999E-2</v>
      </c>
      <c r="G10" s="19">
        <v>2217938000</v>
      </c>
      <c r="H10" s="4">
        <v>0.13211600000000001</v>
      </c>
      <c r="I10" s="14">
        <v>30.107719928186725</v>
      </c>
      <c r="J10" s="11">
        <v>0.17477409999999999</v>
      </c>
      <c r="K10" s="11"/>
      <c r="L10" s="15">
        <v>8.4499999999999993</v>
      </c>
      <c r="M10" s="2">
        <v>0.19</v>
      </c>
      <c r="N10" s="10">
        <f t="shared" si="0"/>
        <v>21.657719928186726</v>
      </c>
      <c r="O10" s="11">
        <v>0.17477409999999999</v>
      </c>
      <c r="P10" s="19">
        <f t="shared" si="1"/>
        <v>1.6214740898979142E-5</v>
      </c>
      <c r="Q10" s="4">
        <f t="shared" si="2"/>
        <v>0.77023855920025841</v>
      </c>
      <c r="R10" s="5">
        <f t="shared" si="3"/>
        <v>-11.029589797427379</v>
      </c>
      <c r="S10" s="5">
        <f t="shared" si="4"/>
        <v>7.7023855920025841E-3</v>
      </c>
      <c r="T10" s="16">
        <f t="shared" si="5"/>
        <v>3.0753619695585668</v>
      </c>
      <c r="U10" s="13">
        <f t="shared" si="6"/>
        <v>8.0698291685145449E-3</v>
      </c>
      <c r="V10" s="13"/>
      <c r="X10" s="10"/>
      <c r="Y10" s="10"/>
      <c r="Z10" s="10"/>
      <c r="AA10" s="3"/>
      <c r="AB10" s="3"/>
    </row>
    <row r="11" spans="1:28" x14ac:dyDescent="0.25">
      <c r="A11" s="7" t="s">
        <v>45</v>
      </c>
      <c r="B11" s="8">
        <v>1.9188770000000002</v>
      </c>
      <c r="C11" s="9">
        <v>34864.15</v>
      </c>
      <c r="D11" s="8">
        <v>0.84341410000000006</v>
      </c>
      <c r="E11" s="18">
        <v>2.0657259999999999E-3</v>
      </c>
      <c r="F11" s="4">
        <v>9.8516179999999995E-3</v>
      </c>
      <c r="G11" s="19">
        <v>2108249000</v>
      </c>
      <c r="H11" s="4">
        <v>7.7596570000000004E-2</v>
      </c>
      <c r="I11" s="14">
        <v>30.184520247356961</v>
      </c>
      <c r="J11" s="11">
        <v>9.8516179999999995E-2</v>
      </c>
      <c r="K11" s="11"/>
      <c r="L11" s="15">
        <v>8.4499999999999993</v>
      </c>
      <c r="M11" s="2">
        <v>0.19</v>
      </c>
      <c r="N11" s="10">
        <f t="shared" si="0"/>
        <v>21.734520247356961</v>
      </c>
      <c r="O11" s="11">
        <v>9.8516179999999995E-2</v>
      </c>
      <c r="P11" s="19">
        <f t="shared" si="1"/>
        <v>1.6537017211913773E-5</v>
      </c>
      <c r="Q11" s="4">
        <f t="shared" si="2"/>
        <v>0.84697613411156691</v>
      </c>
      <c r="R11" s="5">
        <f t="shared" si="3"/>
        <v>-11.00990922248441</v>
      </c>
      <c r="S11" s="5">
        <f t="shared" si="4"/>
        <v>8.4697613411156697E-3</v>
      </c>
      <c r="T11" s="16">
        <f t="shared" si="5"/>
        <v>3.0789017913817327</v>
      </c>
      <c r="U11" s="13">
        <f t="shared" si="6"/>
        <v>4.5327055246126317E-3</v>
      </c>
      <c r="V11" s="10">
        <f>AVERAGE(I3:I11)</f>
        <v>30.548906177272475</v>
      </c>
      <c r="W11" s="10">
        <f>STDEV(I3:I11)*2</f>
        <v>0.584526730362666</v>
      </c>
      <c r="X11" s="10"/>
      <c r="Y11" s="10"/>
      <c r="Z11" s="10"/>
      <c r="AA11" s="3"/>
      <c r="AB11" s="3"/>
    </row>
    <row r="12" spans="1:28" x14ac:dyDescent="0.25">
      <c r="B12" s="8"/>
      <c r="C12" s="9"/>
      <c r="D12" s="8"/>
      <c r="F12" s="4"/>
      <c r="G12" s="19"/>
      <c r="H12" s="4"/>
      <c r="N12" s="10"/>
      <c r="P12" s="19"/>
      <c r="Q12" s="4"/>
      <c r="R12" s="5"/>
      <c r="S12" s="5"/>
      <c r="X12" s="10"/>
      <c r="Y12" s="10"/>
      <c r="AA12" s="3"/>
      <c r="AB12" s="3"/>
    </row>
    <row r="13" spans="1:28" x14ac:dyDescent="0.25">
      <c r="A13" s="2" t="s">
        <v>36</v>
      </c>
      <c r="B13" s="8">
        <v>2.0037579999999999</v>
      </c>
      <c r="C13" s="9">
        <v>329029.7</v>
      </c>
      <c r="D13" s="8">
        <v>0.19874169999999999</v>
      </c>
      <c r="E13" s="18">
        <v>2.06098E-3</v>
      </c>
      <c r="F13" s="4">
        <v>1.4811029999999999E-2</v>
      </c>
      <c r="G13" s="19">
        <v>2227288000</v>
      </c>
      <c r="H13" s="4">
        <v>0.1647344</v>
      </c>
      <c r="I13" s="10">
        <v>27.817674047476704</v>
      </c>
      <c r="J13" s="10">
        <v>0.1481103</v>
      </c>
      <c r="K13" s="10"/>
      <c r="L13" s="2">
        <v>7.67</v>
      </c>
      <c r="M13" s="2">
        <v>0.28000000000000003</v>
      </c>
      <c r="N13" s="10">
        <f t="shared" ref="N13:N30" si="7">I13-L13</f>
        <v>20.147674047476706</v>
      </c>
      <c r="O13" s="10">
        <v>0.1481103</v>
      </c>
      <c r="P13" s="19">
        <f t="shared" ref="P13:P30" si="8">C13/G13</f>
        <v>1.4772660742571236E-4</v>
      </c>
      <c r="Q13" s="4">
        <f t="shared" ref="Q13:Q30" si="9">SQRT(D13^2+H13^2)</f>
        <v>0.25813888870577018</v>
      </c>
      <c r="R13" s="5">
        <f t="shared" ref="R13:R30" si="10">LN(P13)</f>
        <v>-8.8201472395887404</v>
      </c>
      <c r="S13" s="5">
        <f t="shared" ref="S13:S30" si="11">Q13/100</f>
        <v>2.5813888870577016E-3</v>
      </c>
      <c r="T13" s="13">
        <f t="shared" ref="T13:T30" si="12">LN(N13)</f>
        <v>3.0030888498429067</v>
      </c>
      <c r="U13" s="13">
        <f t="shared" ref="U13:U30" si="13">O13/N13</f>
        <v>7.3512356637787345E-3</v>
      </c>
      <c r="V13" s="13"/>
      <c r="X13" s="10"/>
      <c r="Y13" s="10"/>
      <c r="Z13" s="10"/>
      <c r="AA13" s="3"/>
      <c r="AB13" s="3"/>
    </row>
    <row r="14" spans="1:28" x14ac:dyDescent="0.25">
      <c r="A14" s="2" t="s">
        <v>65</v>
      </c>
      <c r="B14" s="8">
        <v>2.0391180000000002</v>
      </c>
      <c r="C14" s="9">
        <v>489583.1</v>
      </c>
      <c r="D14" s="8">
        <v>0.1628213</v>
      </c>
      <c r="E14" s="18">
        <v>2.0621569999999998E-3</v>
      </c>
      <c r="F14" s="4">
        <v>2.3372690000000002E-2</v>
      </c>
      <c r="G14" s="19">
        <v>2249852000</v>
      </c>
      <c r="H14" s="4">
        <v>0.29698469999999999</v>
      </c>
      <c r="I14" s="10">
        <v>28.404647915419858</v>
      </c>
      <c r="J14" s="10">
        <v>0.23372690000000002</v>
      </c>
      <c r="K14" s="10"/>
      <c r="L14" s="2">
        <v>7.67</v>
      </c>
      <c r="M14" s="2">
        <v>0.28000000000000003</v>
      </c>
      <c r="N14" s="10">
        <f t="shared" si="7"/>
        <v>20.734647915419856</v>
      </c>
      <c r="O14" s="10">
        <v>0.23372690000000002</v>
      </c>
      <c r="P14" s="19">
        <f t="shared" si="8"/>
        <v>2.1760680258079196E-4</v>
      </c>
      <c r="Q14" s="4">
        <f t="shared" si="9"/>
        <v>0.33868966291840086</v>
      </c>
      <c r="R14" s="5">
        <f t="shared" si="10"/>
        <v>-8.4328207816108716</v>
      </c>
      <c r="S14" s="5">
        <f t="shared" si="11"/>
        <v>3.3868966291840086E-3</v>
      </c>
      <c r="T14" s="13">
        <f t="shared" si="12"/>
        <v>3.0318061133477583</v>
      </c>
      <c r="U14" s="13">
        <f t="shared" si="13"/>
        <v>1.1272286896474523E-2</v>
      </c>
      <c r="V14" s="13"/>
      <c r="X14" s="10"/>
      <c r="Y14" s="10"/>
      <c r="Z14" s="10"/>
      <c r="AA14" s="3"/>
      <c r="AB14" s="3"/>
    </row>
    <row r="15" spans="1:28" x14ac:dyDescent="0.25">
      <c r="A15" s="2" t="s">
        <v>1</v>
      </c>
      <c r="B15" s="8">
        <v>1.9806799999999998</v>
      </c>
      <c r="C15" s="9">
        <v>412349.7</v>
      </c>
      <c r="D15" s="8">
        <v>0.154471</v>
      </c>
      <c r="E15" s="18">
        <v>2.0613649999999999E-3</v>
      </c>
      <c r="F15" s="4">
        <v>1.2726319999999999E-2</v>
      </c>
      <c r="G15" s="19">
        <v>2188356000</v>
      </c>
      <c r="H15" s="4">
        <v>0.2725127</v>
      </c>
      <c r="I15" s="10">
        <v>28.009674845401953</v>
      </c>
      <c r="J15" s="10">
        <v>0.12726319999999999</v>
      </c>
      <c r="K15" s="10"/>
      <c r="L15" s="2">
        <v>7.67</v>
      </c>
      <c r="M15" s="2">
        <v>0.28000000000000003</v>
      </c>
      <c r="N15" s="10">
        <f t="shared" si="7"/>
        <v>20.339674845401952</v>
      </c>
      <c r="O15" s="10">
        <v>0.12726319999999999</v>
      </c>
      <c r="P15" s="19">
        <f t="shared" si="8"/>
        <v>1.8842898504630874E-4</v>
      </c>
      <c r="Q15" s="4">
        <f t="shared" si="9"/>
        <v>0.31324824261644307</v>
      </c>
      <c r="R15" s="5">
        <f t="shared" si="10"/>
        <v>-8.5767893592143398</v>
      </c>
      <c r="S15" s="5">
        <f t="shared" si="11"/>
        <v>3.1324824261644308E-3</v>
      </c>
      <c r="T15" s="13">
        <f t="shared" si="12"/>
        <v>3.0125734045241979</v>
      </c>
      <c r="U15" s="13">
        <f t="shared" si="13"/>
        <v>6.2568945161269136E-3</v>
      </c>
      <c r="V15" s="13"/>
      <c r="X15" s="10"/>
      <c r="Y15" s="10"/>
      <c r="Z15" s="10"/>
      <c r="AA15" s="3"/>
      <c r="AB15" s="3"/>
    </row>
    <row r="16" spans="1:28" x14ac:dyDescent="0.25">
      <c r="A16" s="2" t="s">
        <v>2</v>
      </c>
      <c r="B16" s="8">
        <v>2.0765910000000001</v>
      </c>
      <c r="C16" s="9">
        <v>318338.90000000002</v>
      </c>
      <c r="D16" s="8">
        <v>0.29515980000000003</v>
      </c>
      <c r="E16" s="18">
        <v>2.0606309999999998E-3</v>
      </c>
      <c r="F16" s="4">
        <v>1.052527E-2</v>
      </c>
      <c r="G16" s="19">
        <v>2241557000</v>
      </c>
      <c r="H16" s="4">
        <v>0.10041070000000001</v>
      </c>
      <c r="I16" s="10">
        <v>27.643626570915458</v>
      </c>
      <c r="J16" s="10">
        <v>0.1052527</v>
      </c>
      <c r="K16" s="10"/>
      <c r="L16" s="2">
        <v>7.67</v>
      </c>
      <c r="M16" s="2">
        <v>0.28000000000000003</v>
      </c>
      <c r="N16" s="10">
        <f t="shared" si="7"/>
        <v>19.973626570915457</v>
      </c>
      <c r="O16" s="10">
        <v>0.1052527</v>
      </c>
      <c r="P16" s="19">
        <f t="shared" si="8"/>
        <v>1.4201686595522668E-4</v>
      </c>
      <c r="Q16" s="4">
        <f t="shared" si="9"/>
        <v>0.31177173735046931</v>
      </c>
      <c r="R16" s="5">
        <f t="shared" si="10"/>
        <v>-8.859564733083543</v>
      </c>
      <c r="S16" s="5">
        <f t="shared" si="11"/>
        <v>3.1177173735046932E-3</v>
      </c>
      <c r="T16" s="13">
        <f t="shared" si="12"/>
        <v>2.9944127318874614</v>
      </c>
      <c r="U16" s="13">
        <f t="shared" si="13"/>
        <v>5.2695838497983857E-3</v>
      </c>
      <c r="V16" s="13"/>
      <c r="W16" s="12"/>
      <c r="X16" s="10"/>
      <c r="Y16" s="10"/>
      <c r="Z16" s="10"/>
      <c r="AA16" s="3"/>
      <c r="AB16" s="3"/>
    </row>
    <row r="17" spans="1:28" x14ac:dyDescent="0.25">
      <c r="A17" s="2" t="s">
        <v>3</v>
      </c>
      <c r="B17" s="8">
        <v>2.0485060000000002</v>
      </c>
      <c r="C17" s="9">
        <v>345989</v>
      </c>
      <c r="D17" s="8">
        <v>9.4795900000000002E-2</v>
      </c>
      <c r="E17" s="18">
        <v>2.0623260000000002E-3</v>
      </c>
      <c r="F17" s="4">
        <v>1.1435809999999999E-2</v>
      </c>
      <c r="G17" s="19">
        <v>2223887000</v>
      </c>
      <c r="H17" s="4">
        <v>0.14969650000000001</v>
      </c>
      <c r="I17" s="10">
        <v>28.488928785158627</v>
      </c>
      <c r="J17" s="10">
        <v>0.11435809999999999</v>
      </c>
      <c r="K17" s="10"/>
      <c r="L17" s="2">
        <v>7.67</v>
      </c>
      <c r="M17" s="2">
        <v>0.28000000000000003</v>
      </c>
      <c r="N17" s="10">
        <f t="shared" si="7"/>
        <v>20.818928785158626</v>
      </c>
      <c r="O17" s="10">
        <v>0.11435809999999999</v>
      </c>
      <c r="P17" s="19">
        <f t="shared" si="8"/>
        <v>1.5557849836794765E-4</v>
      </c>
      <c r="Q17" s="4">
        <f t="shared" si="9"/>
        <v>0.17718720261085449</v>
      </c>
      <c r="R17" s="5">
        <f t="shared" si="10"/>
        <v>-8.7683601410644165</v>
      </c>
      <c r="S17" s="5">
        <f t="shared" si="11"/>
        <v>1.7718720261085449E-3</v>
      </c>
      <c r="T17" s="13">
        <f t="shared" si="12"/>
        <v>3.0358626106219821</v>
      </c>
      <c r="U17" s="13">
        <f t="shared" si="13"/>
        <v>5.4929867516297698E-3</v>
      </c>
      <c r="V17" s="13"/>
      <c r="X17" s="10"/>
      <c r="Y17" s="10"/>
      <c r="Z17" s="10"/>
      <c r="AA17" s="3"/>
      <c r="AB17" s="3"/>
    </row>
    <row r="18" spans="1:28" x14ac:dyDescent="0.25">
      <c r="A18" s="2" t="s">
        <v>22</v>
      </c>
      <c r="B18" s="8">
        <v>2.0408389999999996</v>
      </c>
      <c r="C18" s="9">
        <v>380292.9</v>
      </c>
      <c r="D18" s="8">
        <v>0.25272070000000002</v>
      </c>
      <c r="E18" s="18">
        <v>2.0606309999999998E-3</v>
      </c>
      <c r="F18" s="4">
        <v>1.9179390000000001E-2</v>
      </c>
      <c r="G18" s="19">
        <v>2201616000</v>
      </c>
      <c r="H18" s="4">
        <v>0.31034620000000002</v>
      </c>
      <c r="I18" s="10">
        <v>27.643626570915458</v>
      </c>
      <c r="J18" s="10">
        <v>0.19179390000000002</v>
      </c>
      <c r="K18" s="10"/>
      <c r="L18" s="2">
        <v>7.67</v>
      </c>
      <c r="M18" s="2">
        <v>0.28000000000000003</v>
      </c>
      <c r="N18" s="10">
        <f t="shared" si="7"/>
        <v>19.973626570915457</v>
      </c>
      <c r="O18" s="10">
        <v>0.19179390000000002</v>
      </c>
      <c r="P18" s="19">
        <f t="shared" si="8"/>
        <v>1.727335284627292E-4</v>
      </c>
      <c r="Q18" s="4">
        <f t="shared" si="9"/>
        <v>0.40022808005302435</v>
      </c>
      <c r="R18" s="5">
        <f t="shared" si="10"/>
        <v>-8.6637604488481461</v>
      </c>
      <c r="S18" s="5">
        <f t="shared" si="11"/>
        <v>4.0022808005302432E-3</v>
      </c>
      <c r="T18" s="13">
        <f t="shared" si="12"/>
        <v>2.9944127318874614</v>
      </c>
      <c r="U18" s="13">
        <f t="shared" si="13"/>
        <v>9.6023573545367166E-3</v>
      </c>
      <c r="V18" s="13"/>
      <c r="X18" s="10"/>
      <c r="Y18" s="10"/>
      <c r="Z18" s="10"/>
      <c r="AA18" s="3"/>
      <c r="AB18" s="3"/>
    </row>
    <row r="19" spans="1:28" x14ac:dyDescent="0.25">
      <c r="A19" s="2" t="s">
        <v>23</v>
      </c>
      <c r="B19" s="8">
        <v>1.9723869999999999</v>
      </c>
      <c r="C19" s="9">
        <v>424546.3</v>
      </c>
      <c r="D19" s="8">
        <v>0.55848779999999998</v>
      </c>
      <c r="E19" s="18">
        <v>2.0614029999999998E-3</v>
      </c>
      <c r="F19" s="4">
        <v>8.6698739999999993E-3</v>
      </c>
      <c r="G19" s="19">
        <v>2145763000</v>
      </c>
      <c r="H19" s="4">
        <v>0.1480175</v>
      </c>
      <c r="I19" s="11">
        <v>28.028625573508936</v>
      </c>
      <c r="J19" s="10">
        <v>8.6698739999999996E-2</v>
      </c>
      <c r="K19" s="10"/>
      <c r="L19" s="2">
        <v>7.67</v>
      </c>
      <c r="M19" s="2">
        <v>0.28000000000000003</v>
      </c>
      <c r="N19" s="10">
        <f t="shared" si="7"/>
        <v>20.358625573508938</v>
      </c>
      <c r="O19" s="10">
        <v>8.6698739999999996E-2</v>
      </c>
      <c r="P19" s="19">
        <f t="shared" si="8"/>
        <v>1.9785330439568583E-4</v>
      </c>
      <c r="Q19" s="4">
        <f t="shared" si="9"/>
        <v>0.57776967993750761</v>
      </c>
      <c r="R19" s="5">
        <f t="shared" si="10"/>
        <v>-8.527984688752543</v>
      </c>
      <c r="S19" s="5">
        <f t="shared" si="11"/>
        <v>5.7776967993750762E-3</v>
      </c>
      <c r="T19" s="13">
        <f t="shared" si="12"/>
        <v>3.0135046831909511</v>
      </c>
      <c r="U19" s="13">
        <f t="shared" si="13"/>
        <v>4.2585752995435103E-3</v>
      </c>
      <c r="V19" s="13"/>
      <c r="X19" s="10"/>
      <c r="Y19" s="10"/>
      <c r="Z19" s="10"/>
      <c r="AA19" s="3"/>
      <c r="AB19" s="3"/>
    </row>
    <row r="20" spans="1:28" x14ac:dyDescent="0.25">
      <c r="A20" s="2" t="s">
        <v>24</v>
      </c>
      <c r="B20" s="8">
        <v>1.974969</v>
      </c>
      <c r="C20" s="9">
        <v>497645.6</v>
      </c>
      <c r="D20" s="8">
        <v>0.157556</v>
      </c>
      <c r="E20" s="18">
        <v>2.061911E-3</v>
      </c>
      <c r="F20" s="4">
        <v>6.3469069999999997E-3</v>
      </c>
      <c r="G20" s="19">
        <v>2140487000</v>
      </c>
      <c r="H20" s="4">
        <v>0.19046869999999999</v>
      </c>
      <c r="I20" s="11">
        <v>28.281966886096299</v>
      </c>
      <c r="J20" s="10">
        <v>6.3469070000000002E-2</v>
      </c>
      <c r="K20" s="10"/>
      <c r="L20" s="2">
        <v>7.67</v>
      </c>
      <c r="M20" s="2">
        <v>0.28000000000000003</v>
      </c>
      <c r="N20" s="10">
        <f t="shared" si="7"/>
        <v>20.611966886096297</v>
      </c>
      <c r="O20" s="10">
        <v>6.3469070000000002E-2</v>
      </c>
      <c r="P20" s="19">
        <f t="shared" si="8"/>
        <v>2.3249176472456967E-4</v>
      </c>
      <c r="Q20" s="4">
        <f t="shared" si="9"/>
        <v>0.24718863002915406</v>
      </c>
      <c r="R20" s="5">
        <f t="shared" si="10"/>
        <v>-8.3666557541036699</v>
      </c>
      <c r="S20" s="5">
        <f t="shared" si="11"/>
        <v>2.4718863002915407E-3</v>
      </c>
      <c r="T20" s="13">
        <f t="shared" si="12"/>
        <v>3.0258718239294797</v>
      </c>
      <c r="U20" s="13">
        <f t="shared" si="13"/>
        <v>3.0792340367484655E-3</v>
      </c>
      <c r="V20" s="13"/>
      <c r="X20" s="10"/>
      <c r="Y20" s="10"/>
      <c r="Z20" s="10"/>
      <c r="AA20" s="3"/>
      <c r="AB20" s="3"/>
    </row>
    <row r="21" spans="1:28" x14ac:dyDescent="0.25">
      <c r="A21" s="2" t="s">
        <v>32</v>
      </c>
      <c r="B21" s="8">
        <v>2.0983399999999999</v>
      </c>
      <c r="C21" s="9">
        <v>367149.2</v>
      </c>
      <c r="D21" s="8">
        <v>0.3260344</v>
      </c>
      <c r="E21" s="18">
        <v>2.0624110000000001E-3</v>
      </c>
      <c r="F21" s="4">
        <v>1.3577530000000001E-2</v>
      </c>
      <c r="G21" s="19">
        <v>2200530000</v>
      </c>
      <c r="H21" s="4">
        <v>0.1468971</v>
      </c>
      <c r="I21" s="11">
        <v>28.531318571713538</v>
      </c>
      <c r="J21" s="10">
        <v>0.13577530000000002</v>
      </c>
      <c r="K21" s="10"/>
      <c r="L21" s="2">
        <v>7.67</v>
      </c>
      <c r="M21" s="2">
        <v>0.28000000000000003</v>
      </c>
      <c r="N21" s="10">
        <f t="shared" si="7"/>
        <v>20.861318571713539</v>
      </c>
      <c r="O21" s="10">
        <v>0.13577530000000002</v>
      </c>
      <c r="P21" s="19">
        <f t="shared" si="8"/>
        <v>1.6684580532871628E-4</v>
      </c>
      <c r="Q21" s="4">
        <f t="shared" si="9"/>
        <v>0.35759920018334773</v>
      </c>
      <c r="R21" s="5">
        <f t="shared" si="10"/>
        <v>-8.6984404934562072</v>
      </c>
      <c r="S21" s="5">
        <f t="shared" si="11"/>
        <v>3.5759920018334774E-3</v>
      </c>
      <c r="T21" s="13">
        <f t="shared" si="12"/>
        <v>3.0378966581076927</v>
      </c>
      <c r="U21" s="13">
        <f t="shared" si="13"/>
        <v>6.5084716257629875E-3</v>
      </c>
      <c r="V21" s="13"/>
      <c r="X21" s="10"/>
      <c r="Y21" s="10"/>
      <c r="Z21" s="10"/>
      <c r="AA21" s="3"/>
      <c r="AB21" s="3"/>
    </row>
    <row r="22" spans="1:28" x14ac:dyDescent="0.25">
      <c r="A22" s="2" t="s">
        <v>41</v>
      </c>
      <c r="B22" s="8">
        <v>2.0948190000000002</v>
      </c>
      <c r="C22" s="9">
        <v>348850.3</v>
      </c>
      <c r="D22" s="8">
        <v>0.1021532</v>
      </c>
      <c r="E22" s="18">
        <v>2.061008E-3</v>
      </c>
      <c r="F22" s="4">
        <v>9.5882199999999997E-3</v>
      </c>
      <c r="G22" s="19">
        <v>2153557000</v>
      </c>
      <c r="H22" s="4">
        <v>0.30393690000000001</v>
      </c>
      <c r="I22" s="11">
        <v>27.831637741871251</v>
      </c>
      <c r="J22" s="10">
        <v>9.5882200000000001E-2</v>
      </c>
      <c r="K22" s="10"/>
      <c r="L22" s="2">
        <v>7.67</v>
      </c>
      <c r="M22" s="2">
        <v>0.28000000000000003</v>
      </c>
      <c r="N22" s="10">
        <f t="shared" si="7"/>
        <v>20.161637741871253</v>
      </c>
      <c r="O22" s="10">
        <v>9.5882200000000001E-2</v>
      </c>
      <c r="P22" s="19">
        <f t="shared" si="8"/>
        <v>1.6198795759759317E-4</v>
      </c>
      <c r="Q22" s="4">
        <f t="shared" si="9"/>
        <v>0.32064453129883569</v>
      </c>
      <c r="R22" s="5">
        <f t="shared" si="10"/>
        <v>-8.7279885613122605</v>
      </c>
      <c r="S22" s="5">
        <f t="shared" si="11"/>
        <v>3.2064453129883571E-3</v>
      </c>
      <c r="T22" s="13">
        <f t="shared" si="12"/>
        <v>3.0037816770996004</v>
      </c>
      <c r="U22" s="13">
        <f t="shared" si="13"/>
        <v>4.755675170220618E-3</v>
      </c>
      <c r="V22" s="13"/>
      <c r="X22" s="10"/>
      <c r="Y22" s="10"/>
      <c r="Z22" s="10"/>
      <c r="AA22" s="3"/>
      <c r="AB22" s="3"/>
    </row>
    <row r="23" spans="1:28" x14ac:dyDescent="0.25">
      <c r="A23" s="2" t="s">
        <v>42</v>
      </c>
      <c r="B23" s="8">
        <v>2.0869179999999998</v>
      </c>
      <c r="C23" s="9">
        <v>561856.1</v>
      </c>
      <c r="D23" s="8">
        <v>0.17799780000000001</v>
      </c>
      <c r="E23" s="18">
        <v>2.0615350000000002E-3</v>
      </c>
      <c r="F23" s="4">
        <v>1.0539379999999999E-2</v>
      </c>
      <c r="G23" s="19">
        <v>2123479000</v>
      </c>
      <c r="H23" s="4">
        <v>0.18864210000000001</v>
      </c>
      <c r="I23" s="11">
        <v>28.094454418511994</v>
      </c>
      <c r="J23" s="10">
        <v>0.1053938</v>
      </c>
      <c r="K23" s="10"/>
      <c r="L23" s="2">
        <v>7.67</v>
      </c>
      <c r="M23" s="2">
        <v>0.28000000000000003</v>
      </c>
      <c r="N23" s="10">
        <f t="shared" si="7"/>
        <v>20.424454418511992</v>
      </c>
      <c r="O23" s="10">
        <v>0.1053938</v>
      </c>
      <c r="P23" s="19">
        <f t="shared" si="8"/>
        <v>2.6459225638680671E-4</v>
      </c>
      <c r="Q23" s="4">
        <f t="shared" si="9"/>
        <v>0.25936279358699466</v>
      </c>
      <c r="R23" s="5">
        <f t="shared" si="10"/>
        <v>-8.2373205720676417</v>
      </c>
      <c r="S23" s="5">
        <f t="shared" si="11"/>
        <v>2.5936279358699465E-3</v>
      </c>
      <c r="T23" s="13">
        <f t="shared" si="12"/>
        <v>3.0167329289333482</v>
      </c>
      <c r="U23" s="13">
        <f t="shared" si="13"/>
        <v>5.1601770035274398E-3</v>
      </c>
      <c r="V23" s="13"/>
      <c r="X23" s="10"/>
      <c r="Y23" s="10"/>
      <c r="Z23" s="10"/>
      <c r="AA23" s="3"/>
      <c r="AB23" s="3"/>
    </row>
    <row r="24" spans="1:28" x14ac:dyDescent="0.25">
      <c r="A24" s="2" t="s">
        <v>43</v>
      </c>
      <c r="B24" s="8">
        <v>2.0768260000000001</v>
      </c>
      <c r="C24" s="9">
        <v>272084.40000000002</v>
      </c>
      <c r="D24" s="8">
        <v>0.26349630000000002</v>
      </c>
      <c r="E24" s="18">
        <v>2.0626770000000002E-3</v>
      </c>
      <c r="F24" s="4">
        <v>1.011039E-2</v>
      </c>
      <c r="G24" s="19">
        <v>2170203000</v>
      </c>
      <c r="H24" s="4">
        <v>0.13937769999999999</v>
      </c>
      <c r="I24" s="11">
        <v>28.663973668462184</v>
      </c>
      <c r="J24" s="10">
        <v>0.1011039</v>
      </c>
      <c r="K24" s="10"/>
      <c r="L24" s="2">
        <v>7.67</v>
      </c>
      <c r="M24" s="2">
        <v>0.28000000000000003</v>
      </c>
      <c r="N24" s="10">
        <f t="shared" si="7"/>
        <v>20.993973668462182</v>
      </c>
      <c r="O24" s="10">
        <v>0.1011039</v>
      </c>
      <c r="P24" s="19">
        <f t="shared" si="8"/>
        <v>1.2537278770695644E-4</v>
      </c>
      <c r="Q24" s="4">
        <f t="shared" si="9"/>
        <v>0.29808797924602731</v>
      </c>
      <c r="R24" s="5">
        <f t="shared" si="10"/>
        <v>-8.9842189572459805</v>
      </c>
      <c r="S24" s="5">
        <f t="shared" si="11"/>
        <v>2.9808797924602733E-3</v>
      </c>
      <c r="T24" s="13">
        <f t="shared" si="12"/>
        <v>3.0442354283717115</v>
      </c>
      <c r="U24" s="13">
        <f t="shared" si="13"/>
        <v>4.8158534252084684E-3</v>
      </c>
      <c r="V24" s="13"/>
      <c r="X24" s="10"/>
      <c r="Y24" s="10"/>
      <c r="Z24" s="10"/>
      <c r="AA24" s="3"/>
      <c r="AB24" s="3"/>
    </row>
    <row r="25" spans="1:28" x14ac:dyDescent="0.25">
      <c r="A25" s="2" t="s">
        <v>44</v>
      </c>
      <c r="B25" s="8">
        <v>2.0357540000000003</v>
      </c>
      <c r="C25" s="9">
        <v>333198.3</v>
      </c>
      <c r="D25" s="8">
        <v>0.1595956</v>
      </c>
      <c r="E25" s="18">
        <v>2.0605770000000001E-3</v>
      </c>
      <c r="F25" s="4">
        <v>1.24808E-2</v>
      </c>
      <c r="G25" s="19">
        <v>2181120000</v>
      </c>
      <c r="H25" s="4">
        <v>0.26099749999999999</v>
      </c>
      <c r="I25" s="11">
        <v>27.616696588868894</v>
      </c>
      <c r="J25" s="10">
        <v>0.124808</v>
      </c>
      <c r="K25" s="10"/>
      <c r="L25" s="2">
        <v>7.67</v>
      </c>
      <c r="M25" s="2">
        <v>0.28000000000000003</v>
      </c>
      <c r="N25" s="10">
        <f t="shared" si="7"/>
        <v>19.946696588868896</v>
      </c>
      <c r="O25" s="10">
        <v>0.124808</v>
      </c>
      <c r="P25" s="19">
        <f t="shared" si="8"/>
        <v>1.5276477222711266E-4</v>
      </c>
      <c r="Q25" s="4">
        <f t="shared" si="9"/>
        <v>0.30592556373341867</v>
      </c>
      <c r="R25" s="5">
        <f t="shared" si="10"/>
        <v>-8.7866112560640683</v>
      </c>
      <c r="S25" s="5">
        <f t="shared" si="11"/>
        <v>3.0592556373341866E-3</v>
      </c>
      <c r="T25" s="13">
        <f t="shared" si="12"/>
        <v>2.9930635451073928</v>
      </c>
      <c r="U25" s="13">
        <f t="shared" si="13"/>
        <v>6.2570761751922456E-3</v>
      </c>
      <c r="V25" s="13"/>
      <c r="X25" s="10"/>
      <c r="Y25" s="10"/>
      <c r="Z25" s="10"/>
      <c r="AA25" s="3"/>
      <c r="AB25" s="3"/>
    </row>
    <row r="26" spans="1:28" x14ac:dyDescent="0.25">
      <c r="A26" s="2" t="s">
        <v>60</v>
      </c>
      <c r="B26" s="8">
        <v>2.0313729999999999</v>
      </c>
      <c r="C26" s="9">
        <v>512854.4</v>
      </c>
      <c r="D26" s="8">
        <v>0.1870261</v>
      </c>
      <c r="E26" s="18">
        <v>2.0614029999999998E-3</v>
      </c>
      <c r="F26" s="4">
        <v>1.0936660000000001E-2</v>
      </c>
      <c r="G26" s="19">
        <v>2185025000</v>
      </c>
      <c r="H26" s="4">
        <v>0.20612530000000001</v>
      </c>
      <c r="I26" s="11">
        <v>28.028625573508936</v>
      </c>
      <c r="J26" s="10">
        <v>0.10936660000000001</v>
      </c>
      <c r="K26" s="10"/>
      <c r="L26" s="2">
        <v>7.67</v>
      </c>
      <c r="M26" s="2">
        <v>0.28000000000000003</v>
      </c>
      <c r="N26" s="10">
        <f t="shared" si="7"/>
        <v>20.358625573508938</v>
      </c>
      <c r="O26" s="10">
        <v>0.10936660000000001</v>
      </c>
      <c r="P26" s="19">
        <f t="shared" si="8"/>
        <v>2.3471328703332915E-4</v>
      </c>
      <c r="Q26" s="4">
        <f t="shared" si="9"/>
        <v>0.27832786669915038</v>
      </c>
      <c r="R26" s="5">
        <f t="shared" si="10"/>
        <v>-8.3571458438706756</v>
      </c>
      <c r="S26" s="5">
        <f t="shared" si="11"/>
        <v>2.7832786669915038E-3</v>
      </c>
      <c r="T26" s="13">
        <f t="shared" si="12"/>
        <v>3.0135046831909511</v>
      </c>
      <c r="U26" s="13">
        <f t="shared" si="13"/>
        <v>5.3720031150978126E-3</v>
      </c>
      <c r="V26" s="13"/>
      <c r="X26" s="10"/>
      <c r="Y26" s="10"/>
      <c r="Z26" s="10"/>
      <c r="AA26" s="3"/>
      <c r="AB26" s="3"/>
    </row>
    <row r="27" spans="1:28" x14ac:dyDescent="0.25">
      <c r="A27" s="2" t="s">
        <v>53</v>
      </c>
      <c r="B27" s="8">
        <v>1.9555670000000001</v>
      </c>
      <c r="C27" s="9">
        <v>334918.09999999998</v>
      </c>
      <c r="D27" s="8">
        <v>0.14800489999999999</v>
      </c>
      <c r="E27" s="18">
        <v>2.0609159999999999E-3</v>
      </c>
      <c r="F27" s="4">
        <v>7.1490700000000004E-3</v>
      </c>
      <c r="G27" s="19">
        <v>2114698000</v>
      </c>
      <c r="H27" s="4">
        <v>0.19485269999999999</v>
      </c>
      <c r="I27" s="11">
        <v>27.785757031717484</v>
      </c>
      <c r="J27" s="10">
        <v>7.1490700000000004E-2</v>
      </c>
      <c r="K27" s="10"/>
      <c r="L27" s="2">
        <v>7.67</v>
      </c>
      <c r="M27" s="2">
        <v>0.28000000000000003</v>
      </c>
      <c r="N27" s="10">
        <f t="shared" si="7"/>
        <v>20.115757031717486</v>
      </c>
      <c r="O27" s="10">
        <v>7.1490700000000004E-2</v>
      </c>
      <c r="P27" s="19">
        <f t="shared" si="8"/>
        <v>1.5837632607587466E-4</v>
      </c>
      <c r="Q27" s="4">
        <f t="shared" si="9"/>
        <v>0.24468965062155773</v>
      </c>
      <c r="R27" s="5">
        <f t="shared" si="10"/>
        <v>-8.7505365463453977</v>
      </c>
      <c r="S27" s="5">
        <f t="shared" si="11"/>
        <v>2.4468965062155773E-3</v>
      </c>
      <c r="T27" s="13">
        <f t="shared" si="12"/>
        <v>3.0015034398771347</v>
      </c>
      <c r="U27" s="13">
        <f t="shared" si="13"/>
        <v>3.5539651770140771E-3</v>
      </c>
      <c r="V27" s="13"/>
      <c r="X27" s="10"/>
      <c r="Y27" s="10"/>
      <c r="Z27" s="10"/>
      <c r="AA27" s="3"/>
      <c r="AB27" s="3"/>
    </row>
    <row r="28" spans="1:28" x14ac:dyDescent="0.25">
      <c r="A28" s="2" t="s">
        <v>54</v>
      </c>
      <c r="B28" s="8">
        <v>1.9549410000000003</v>
      </c>
      <c r="C28" s="9">
        <v>360214.8</v>
      </c>
      <c r="D28" s="8">
        <v>0.14403340000000001</v>
      </c>
      <c r="E28" s="18">
        <v>2.0608739999999999E-3</v>
      </c>
      <c r="F28" s="4">
        <v>1.354065E-2</v>
      </c>
      <c r="G28" s="19">
        <v>2114758000</v>
      </c>
      <c r="H28" s="4">
        <v>0.1948744</v>
      </c>
      <c r="I28" s="11">
        <v>27.764811490125663</v>
      </c>
      <c r="J28" s="10">
        <v>0.13540649999999999</v>
      </c>
      <c r="K28" s="10"/>
      <c r="L28" s="2">
        <v>7.67</v>
      </c>
      <c r="M28" s="2">
        <v>0.28000000000000003</v>
      </c>
      <c r="N28" s="10">
        <f t="shared" si="7"/>
        <v>20.094811490125664</v>
      </c>
      <c r="O28" s="10">
        <v>0.13540649999999999</v>
      </c>
      <c r="P28" s="19">
        <f t="shared" si="8"/>
        <v>1.7033381597326974E-4</v>
      </c>
      <c r="Q28" s="4">
        <f t="shared" si="9"/>
        <v>0.24232550854361165</v>
      </c>
      <c r="R28" s="5">
        <f t="shared" si="10"/>
        <v>-8.6777504229301314</v>
      </c>
      <c r="S28" s="5">
        <f t="shared" si="11"/>
        <v>2.4232550854361165E-3</v>
      </c>
      <c r="T28" s="13">
        <f t="shared" si="12"/>
        <v>3.0004616469228842</v>
      </c>
      <c r="U28" s="13">
        <f t="shared" si="13"/>
        <v>6.7383812018608396E-3</v>
      </c>
      <c r="V28" s="13"/>
      <c r="X28" s="10"/>
      <c r="Y28" s="10"/>
      <c r="Z28" s="10"/>
      <c r="AA28" s="3"/>
      <c r="AB28" s="3"/>
    </row>
    <row r="29" spans="1:28" x14ac:dyDescent="0.25">
      <c r="A29" s="2" t="s">
        <v>55</v>
      </c>
      <c r="B29" s="8">
        <v>1.9500910000000002</v>
      </c>
      <c r="C29" s="9">
        <v>523791.6</v>
      </c>
      <c r="D29" s="8">
        <v>8.6608889999999994E-2</v>
      </c>
      <c r="E29" s="18">
        <v>2.0611290000000001E-3</v>
      </c>
      <c r="F29" s="4">
        <v>1.1171220000000001E-2</v>
      </c>
      <c r="G29" s="19">
        <v>2100974000</v>
      </c>
      <c r="H29" s="4">
        <v>0.20681769999999999</v>
      </c>
      <c r="I29" s="11">
        <v>27.89198084979061</v>
      </c>
      <c r="J29" s="10">
        <v>0.11171220000000001</v>
      </c>
      <c r="K29" s="10"/>
      <c r="L29" s="2">
        <v>7.67</v>
      </c>
      <c r="M29" s="2">
        <v>0.28000000000000003</v>
      </c>
      <c r="N29" s="10">
        <f t="shared" si="7"/>
        <v>20.221980849790612</v>
      </c>
      <c r="O29" s="10">
        <v>0.11171220000000001</v>
      </c>
      <c r="P29" s="19">
        <f t="shared" si="8"/>
        <v>2.4930893956802891E-4</v>
      </c>
      <c r="Q29" s="4">
        <f t="shared" si="9"/>
        <v>0.22422011698400771</v>
      </c>
      <c r="R29" s="5">
        <f t="shared" si="10"/>
        <v>-8.2968177094012585</v>
      </c>
      <c r="S29" s="5">
        <f t="shared" si="11"/>
        <v>2.242201169840077E-3</v>
      </c>
      <c r="T29" s="13">
        <f t="shared" si="12"/>
        <v>3.0067701736699761</v>
      </c>
      <c r="U29" s="13">
        <f t="shared" si="13"/>
        <v>5.524295608318546E-3</v>
      </c>
      <c r="V29" s="13"/>
      <c r="X29" s="10"/>
      <c r="Y29" s="10"/>
      <c r="Z29" s="10"/>
      <c r="AA29" s="3"/>
      <c r="AB29" s="3"/>
    </row>
    <row r="30" spans="1:28" x14ac:dyDescent="0.25">
      <c r="A30" s="2" t="s">
        <v>56</v>
      </c>
      <c r="B30" s="8">
        <v>2.0210470000000003</v>
      </c>
      <c r="C30" s="9">
        <v>555804.80000000005</v>
      </c>
      <c r="D30" s="8">
        <v>0.1103064</v>
      </c>
      <c r="E30" s="18">
        <v>2.0604550000000001E-3</v>
      </c>
      <c r="F30" s="4">
        <v>9.9811610000000005E-3</v>
      </c>
      <c r="G30" s="19">
        <v>2195980000</v>
      </c>
      <c r="H30" s="4">
        <v>0.2409558</v>
      </c>
      <c r="I30" s="11">
        <v>27.555854777578269</v>
      </c>
      <c r="J30" s="10">
        <v>9.9811610000000009E-2</v>
      </c>
      <c r="K30" s="10"/>
      <c r="L30" s="2">
        <v>7.67</v>
      </c>
      <c r="M30" s="2">
        <v>0.28000000000000003</v>
      </c>
      <c r="N30" s="10">
        <f t="shared" si="7"/>
        <v>19.885854777578267</v>
      </c>
      <c r="O30" s="10">
        <v>9.9811610000000009E-2</v>
      </c>
      <c r="P30" s="19">
        <f t="shared" si="8"/>
        <v>2.5310103006402613E-4</v>
      </c>
      <c r="Q30" s="4">
        <f t="shared" si="9"/>
        <v>0.26500414984411091</v>
      </c>
      <c r="R30" s="5">
        <f t="shared" si="10"/>
        <v>-8.2817218206307768</v>
      </c>
      <c r="S30" s="5">
        <f t="shared" si="11"/>
        <v>2.6500414984411092E-3</v>
      </c>
      <c r="T30" s="13">
        <f t="shared" si="12"/>
        <v>2.9900086637844736</v>
      </c>
      <c r="U30" s="13">
        <f t="shared" si="13"/>
        <v>5.0192265364695197E-3</v>
      </c>
      <c r="V30" s="10">
        <f>AVERAGE(I13:I30)</f>
        <v>28.00466010594678</v>
      </c>
      <c r="W30" s="10">
        <f>STDEV(I13:I30)*2</f>
        <v>0.68399883253262161</v>
      </c>
      <c r="X30" s="10"/>
      <c r="Y30" s="10"/>
      <c r="Z30" s="10"/>
      <c r="AA30" s="3"/>
      <c r="AB30" s="3"/>
    </row>
    <row r="31" spans="1:28" x14ac:dyDescent="0.25">
      <c r="B31" s="8"/>
      <c r="C31" s="9"/>
      <c r="D31" s="8"/>
      <c r="E31" s="18"/>
      <c r="F31" s="4"/>
      <c r="G31" s="19"/>
      <c r="H31" s="4"/>
      <c r="I31" s="11"/>
      <c r="J31" s="10"/>
      <c r="K31" s="10"/>
      <c r="N31" s="10"/>
      <c r="O31" s="10"/>
      <c r="P31" s="19"/>
      <c r="Q31" s="4"/>
      <c r="R31" s="5"/>
      <c r="S31" s="5"/>
      <c r="T31" s="13"/>
      <c r="U31" s="13"/>
      <c r="V31" s="13"/>
      <c r="W31" s="10"/>
      <c r="X31" s="10"/>
      <c r="Y31" s="10"/>
      <c r="AA31" s="3"/>
      <c r="AB31" s="3"/>
    </row>
    <row r="32" spans="1:28" x14ac:dyDescent="0.25">
      <c r="A32" s="2" t="s">
        <v>4</v>
      </c>
      <c r="B32" s="8">
        <v>1.9900669999999998</v>
      </c>
      <c r="C32" s="9">
        <v>3738077</v>
      </c>
      <c r="D32" s="8">
        <v>8.3826419999999999E-2</v>
      </c>
      <c r="E32" s="18">
        <v>2.0446209999999999E-3</v>
      </c>
      <c r="F32" s="4">
        <v>3.632583E-3</v>
      </c>
      <c r="G32" s="19">
        <v>2213783000</v>
      </c>
      <c r="H32" s="4">
        <v>0.14208760000000001</v>
      </c>
      <c r="I32" s="10">
        <v>19.659385597446732</v>
      </c>
      <c r="J32" s="10">
        <v>3.6325830000000003E-2</v>
      </c>
      <c r="K32" s="10"/>
      <c r="L32" s="2">
        <v>0.46</v>
      </c>
      <c r="M32" s="2">
        <v>0.21</v>
      </c>
      <c r="N32" s="10">
        <f t="shared" ref="N32:N40" si="14">I32-L32</f>
        <v>19.199385597446732</v>
      </c>
      <c r="O32" s="10">
        <v>3.6325830000000003E-2</v>
      </c>
      <c r="P32" s="19">
        <f t="shared" ref="P32:P40" si="15">C32/G32</f>
        <v>1.6885471611264519E-3</v>
      </c>
      <c r="Q32" s="4">
        <f t="shared" ref="Q32:Q40" si="16">SQRT(D32^2+H32^2)</f>
        <v>0.16497198175380084</v>
      </c>
      <c r="R32" s="5">
        <f t="shared" ref="R32:R40" si="17">LN(P32)</f>
        <v>-6.3838867877460901</v>
      </c>
      <c r="S32" s="5">
        <f t="shared" ref="S32:S40" si="18">Q32/100</f>
        <v>1.6497198175380084E-3</v>
      </c>
      <c r="T32" s="13">
        <f t="shared" ref="T32:T40" si="19">LN(N32)</f>
        <v>2.9548782783887377</v>
      </c>
      <c r="U32" s="13">
        <f t="shared" ref="U32:U40" si="20">O32/N32</f>
        <v>1.8920308577390552E-3</v>
      </c>
      <c r="V32" s="13"/>
      <c r="X32" s="10"/>
      <c r="Y32" s="10">
        <v>19.276727571516762</v>
      </c>
      <c r="Z32" s="10">
        <v>0.37698102054558869</v>
      </c>
      <c r="AA32" s="3">
        <f>I32-Y32</f>
        <v>0.38265802592997034</v>
      </c>
      <c r="AB32" s="3">
        <f t="shared" ref="AB32:AB40" si="21">SQRT(J32^2+Z32^2)</f>
        <v>0.37872715215149605</v>
      </c>
    </row>
    <row r="33" spans="1:28" x14ac:dyDescent="0.25">
      <c r="A33" s="2" t="s">
        <v>5</v>
      </c>
      <c r="B33" s="8">
        <v>2.0736179999999997</v>
      </c>
      <c r="C33" s="9">
        <v>3779232</v>
      </c>
      <c r="D33" s="8">
        <v>0.1160147</v>
      </c>
      <c r="E33" s="18">
        <v>2.0453680000000001E-3</v>
      </c>
      <c r="F33" s="4">
        <v>8.7969199999999997E-3</v>
      </c>
      <c r="G33" s="19">
        <v>2223001000</v>
      </c>
      <c r="H33" s="4">
        <v>0.1036793</v>
      </c>
      <c r="I33" s="10">
        <v>20.031917015759014</v>
      </c>
      <c r="J33" s="10">
        <v>8.7969199999999997E-2</v>
      </c>
      <c r="K33" s="10"/>
      <c r="L33" s="2">
        <v>0.46</v>
      </c>
      <c r="M33" s="2">
        <v>0.21</v>
      </c>
      <c r="N33" s="10">
        <f t="shared" si="14"/>
        <v>19.571917015759013</v>
      </c>
      <c r="O33" s="10">
        <v>8.7969199999999997E-2</v>
      </c>
      <c r="P33" s="19">
        <f t="shared" si="15"/>
        <v>1.700058614458563E-3</v>
      </c>
      <c r="Q33" s="4">
        <f t="shared" si="16"/>
        <v>0.15559179883457869</v>
      </c>
      <c r="R33" s="5">
        <f t="shared" si="17"/>
        <v>-6.3770925494210848</v>
      </c>
      <c r="S33" s="5">
        <f t="shared" si="18"/>
        <v>1.5559179883457869E-3</v>
      </c>
      <c r="T33" s="13">
        <f t="shared" si="19"/>
        <v>2.9740957334709752</v>
      </c>
      <c r="U33" s="13">
        <f t="shared" si="20"/>
        <v>4.4946644689515354E-3</v>
      </c>
      <c r="V33" s="13"/>
      <c r="X33" s="10"/>
      <c r="Y33" s="10">
        <v>19.273076806494526</v>
      </c>
      <c r="Z33" s="10">
        <v>0.37693792236620405</v>
      </c>
      <c r="AA33" s="3">
        <f t="shared" ref="AA33:AA39" si="22">I33-Y33</f>
        <v>0.7588402092644877</v>
      </c>
      <c r="AB33" s="3">
        <f t="shared" si="21"/>
        <v>0.38706689017066609</v>
      </c>
    </row>
    <row r="34" spans="1:28" x14ac:dyDescent="0.25">
      <c r="A34" s="2" t="s">
        <v>25</v>
      </c>
      <c r="B34" s="8">
        <v>2.0303559999999998</v>
      </c>
      <c r="C34" s="9">
        <v>3008022</v>
      </c>
      <c r="D34" s="8">
        <v>9.7122330000000007E-2</v>
      </c>
      <c r="E34" s="18">
        <v>2.0462929999999998E-3</v>
      </c>
      <c r="F34" s="4">
        <v>1.3350910000000001E-2</v>
      </c>
      <c r="G34" s="19">
        <v>2170517000</v>
      </c>
      <c r="H34" s="4">
        <v>0.153031</v>
      </c>
      <c r="I34" s="10">
        <v>20.49321763415124</v>
      </c>
      <c r="J34" s="10">
        <v>0.13350909999999999</v>
      </c>
      <c r="K34" s="10"/>
      <c r="L34" s="2">
        <v>0.46</v>
      </c>
      <c r="M34" s="2">
        <v>0.21</v>
      </c>
      <c r="N34" s="10">
        <f t="shared" si="14"/>
        <v>20.033217634151239</v>
      </c>
      <c r="O34" s="10">
        <v>0.13350909999999999</v>
      </c>
      <c r="P34" s="19">
        <f t="shared" si="15"/>
        <v>1.3858550750811903E-3</v>
      </c>
      <c r="Q34" s="4">
        <f t="shared" si="16"/>
        <v>0.18124909364084804</v>
      </c>
      <c r="R34" s="5">
        <f t="shared" si="17"/>
        <v>-6.581437947115047</v>
      </c>
      <c r="S34" s="5">
        <f t="shared" si="18"/>
        <v>1.8124909364084804E-3</v>
      </c>
      <c r="T34" s="13">
        <f t="shared" si="19"/>
        <v>2.997391777522826</v>
      </c>
      <c r="U34" s="13">
        <f t="shared" si="20"/>
        <v>6.6643862427972099E-3</v>
      </c>
      <c r="V34" s="13"/>
      <c r="X34" s="10"/>
      <c r="Y34" s="10">
        <v>19.383063075458224</v>
      </c>
      <c r="Z34" s="10">
        <v>0.37828289903625617</v>
      </c>
      <c r="AA34" s="3">
        <f t="shared" si="22"/>
        <v>1.110154558693015</v>
      </c>
      <c r="AB34" s="3">
        <f t="shared" si="21"/>
        <v>0.40115163153860456</v>
      </c>
    </row>
    <row r="35" spans="1:28" x14ac:dyDescent="0.25">
      <c r="A35" s="2" t="s">
        <v>6</v>
      </c>
      <c r="B35" s="8">
        <v>1.9771589999999999</v>
      </c>
      <c r="C35" s="9">
        <v>3372202</v>
      </c>
      <c r="D35" s="8">
        <v>0.1285886</v>
      </c>
      <c r="E35" s="18">
        <v>2.0453580000000002E-3</v>
      </c>
      <c r="F35" s="4">
        <v>1.4010099999999999E-2</v>
      </c>
      <c r="G35" s="19">
        <v>2179725000</v>
      </c>
      <c r="H35" s="4">
        <v>0.1148715</v>
      </c>
      <c r="I35" s="11">
        <v>20.026929982046802</v>
      </c>
      <c r="J35" s="10">
        <v>0.140101</v>
      </c>
      <c r="K35" s="10"/>
      <c r="L35" s="2">
        <v>0.46</v>
      </c>
      <c r="M35" s="2">
        <v>0.21</v>
      </c>
      <c r="N35" s="10">
        <f t="shared" si="14"/>
        <v>19.566929982046801</v>
      </c>
      <c r="O35" s="10">
        <v>0.140101</v>
      </c>
      <c r="P35" s="19">
        <f t="shared" si="15"/>
        <v>1.5470768101480692E-3</v>
      </c>
      <c r="Q35" s="4">
        <f t="shared" si="16"/>
        <v>0.17242531589708629</v>
      </c>
      <c r="R35" s="5">
        <f t="shared" si="17"/>
        <v>-6.4713880575907679</v>
      </c>
      <c r="S35" s="5">
        <f t="shared" si="18"/>
        <v>1.724253158970863E-3</v>
      </c>
      <c r="T35" s="13">
        <f t="shared" si="19"/>
        <v>2.9738408954202029</v>
      </c>
      <c r="U35" s="13">
        <f t="shared" si="20"/>
        <v>7.1600910377124334E-3</v>
      </c>
      <c r="V35" s="13"/>
      <c r="X35" s="10"/>
      <c r="Y35" s="10">
        <v>19.323766074070889</v>
      </c>
      <c r="Z35" s="10">
        <v>0.37754580208604283</v>
      </c>
      <c r="AA35" s="3">
        <f t="shared" si="22"/>
        <v>0.70316390797591311</v>
      </c>
      <c r="AB35" s="3">
        <f t="shared" si="21"/>
        <v>0.40270227572462691</v>
      </c>
    </row>
    <row r="36" spans="1:28" x14ac:dyDescent="0.25">
      <c r="A36" s="2" t="s">
        <v>7</v>
      </c>
      <c r="B36" s="8">
        <v>2.0945840000000002</v>
      </c>
      <c r="C36" s="9">
        <v>3676464</v>
      </c>
      <c r="D36" s="8">
        <v>0.1204699</v>
      </c>
      <c r="E36" s="18">
        <v>2.0449130000000002E-3</v>
      </c>
      <c r="F36" s="4">
        <v>5.8285979999999999E-3</v>
      </c>
      <c r="G36" s="19">
        <v>2214173000</v>
      </c>
      <c r="H36" s="4">
        <v>0.1135371</v>
      </c>
      <c r="I36" s="10">
        <v>19.805006981847395</v>
      </c>
      <c r="J36" s="10">
        <v>5.8285980000000001E-2</v>
      </c>
      <c r="K36" s="10"/>
      <c r="L36" s="2">
        <v>0.46</v>
      </c>
      <c r="M36" s="2">
        <v>0.21</v>
      </c>
      <c r="N36" s="10">
        <f t="shared" si="14"/>
        <v>19.345006981847394</v>
      </c>
      <c r="O36" s="10">
        <v>5.8285980000000001E-2</v>
      </c>
      <c r="P36" s="19">
        <f t="shared" si="15"/>
        <v>1.6604231015372331E-3</v>
      </c>
      <c r="Q36" s="4">
        <f t="shared" si="16"/>
        <v>0.16554053848655922</v>
      </c>
      <c r="R36" s="5">
        <f t="shared" si="17"/>
        <v>-6.4006828286460706</v>
      </c>
      <c r="S36" s="5">
        <f t="shared" si="18"/>
        <v>1.6554053848655923E-3</v>
      </c>
      <c r="T36" s="13">
        <f t="shared" si="19"/>
        <v>2.9624343490646567</v>
      </c>
      <c r="U36" s="13">
        <f t="shared" si="20"/>
        <v>3.0129728076445416E-3</v>
      </c>
      <c r="V36" s="13"/>
      <c r="X36" s="10"/>
      <c r="Y36" s="10">
        <v>19.285750073670538</v>
      </c>
      <c r="Z36" s="10">
        <v>0.37708798766925822</v>
      </c>
      <c r="AA36" s="3">
        <f t="shared" si="22"/>
        <v>0.51925690817685677</v>
      </c>
      <c r="AB36" s="3">
        <f t="shared" si="21"/>
        <v>0.3815659915519346</v>
      </c>
    </row>
    <row r="37" spans="1:28" x14ac:dyDescent="0.25">
      <c r="A37" s="2" t="s">
        <v>26</v>
      </c>
      <c r="B37" s="8">
        <v>2.0680640000000001</v>
      </c>
      <c r="C37" s="9">
        <v>2686693</v>
      </c>
      <c r="D37" s="8">
        <v>0.1175477</v>
      </c>
      <c r="E37" s="18">
        <v>2.0461030000000001E-3</v>
      </c>
      <c r="F37" s="4">
        <v>6.4825020000000002E-3</v>
      </c>
      <c r="G37" s="19">
        <v>2184922000</v>
      </c>
      <c r="H37" s="4">
        <v>0.10702739999999999</v>
      </c>
      <c r="I37" s="11">
        <v>20.398463993616556</v>
      </c>
      <c r="J37" s="10">
        <v>6.4825019999999997E-2</v>
      </c>
      <c r="K37" s="10"/>
      <c r="L37" s="2">
        <v>0.46</v>
      </c>
      <c r="M37" s="2">
        <v>0.21</v>
      </c>
      <c r="N37" s="10">
        <f t="shared" si="14"/>
        <v>19.938463993616555</v>
      </c>
      <c r="O37" s="10">
        <v>6.4825019999999997E-2</v>
      </c>
      <c r="P37" s="19">
        <f t="shared" si="15"/>
        <v>1.2296516763527486E-3</v>
      </c>
      <c r="Q37" s="4">
        <f t="shared" si="16"/>
        <v>0.15897272132680501</v>
      </c>
      <c r="R37" s="5">
        <f t="shared" si="17"/>
        <v>-6.7010243396607736</v>
      </c>
      <c r="S37" s="5">
        <f t="shared" si="18"/>
        <v>1.5897272132680501E-3</v>
      </c>
      <c r="T37" s="13">
        <f t="shared" si="19"/>
        <v>2.9926507301532079</v>
      </c>
      <c r="U37" s="13">
        <f t="shared" si="20"/>
        <v>3.2512544607625842E-3</v>
      </c>
      <c r="V37" s="13"/>
      <c r="X37" s="10"/>
      <c r="Y37" s="10">
        <v>19.447741578401214</v>
      </c>
      <c r="Z37" s="10">
        <v>0.37911896052507554</v>
      </c>
      <c r="AA37" s="3">
        <f t="shared" si="22"/>
        <v>0.95072241521534195</v>
      </c>
      <c r="AB37" s="3">
        <f t="shared" si="21"/>
        <v>0.38462120254558796</v>
      </c>
    </row>
    <row r="38" spans="1:28" x14ac:dyDescent="0.25">
      <c r="A38" s="2" t="s">
        <v>27</v>
      </c>
      <c r="B38" s="8">
        <v>1.9774720000000001</v>
      </c>
      <c r="C38" s="9">
        <v>3123129</v>
      </c>
      <c r="D38" s="8">
        <v>8.6494310000000005E-2</v>
      </c>
      <c r="E38" s="18">
        <v>2.0451779999999999E-3</v>
      </c>
      <c r="F38" s="4">
        <v>7.6708410000000003E-3</v>
      </c>
      <c r="G38" s="19">
        <v>2163892000</v>
      </c>
      <c r="H38" s="4">
        <v>0.15266099999999999</v>
      </c>
      <c r="I38" s="10">
        <v>19.93716337522433</v>
      </c>
      <c r="J38" s="10">
        <v>7.6708410000000005E-2</v>
      </c>
      <c r="K38" s="10"/>
      <c r="L38" s="2">
        <v>0.46</v>
      </c>
      <c r="M38" s="2">
        <v>0.21</v>
      </c>
      <c r="N38" s="10">
        <f t="shared" si="14"/>
        <v>19.477163375224329</v>
      </c>
      <c r="O38" s="10">
        <v>7.6708410000000005E-2</v>
      </c>
      <c r="P38" s="19">
        <f t="shared" si="15"/>
        <v>1.4432924563702809E-3</v>
      </c>
      <c r="Q38" s="4">
        <f t="shared" si="16"/>
        <v>0.17546123954701817</v>
      </c>
      <c r="R38" s="5">
        <f t="shared" si="17"/>
        <v>-6.5408283472584161</v>
      </c>
      <c r="S38" s="5">
        <f t="shared" si="18"/>
        <v>1.7546123954701818E-3</v>
      </c>
      <c r="T38" s="13">
        <f t="shared" si="19"/>
        <v>2.9692426703228834</v>
      </c>
      <c r="U38" s="13">
        <f t="shared" si="20"/>
        <v>3.9383768838523962E-3</v>
      </c>
      <c r="V38" s="13"/>
      <c r="X38" s="10"/>
      <c r="Y38" s="10">
        <v>19.361155935175031</v>
      </c>
      <c r="Z38" s="10">
        <v>0.37800730995872933</v>
      </c>
      <c r="AA38" s="3">
        <f t="shared" si="22"/>
        <v>0.57600744004929894</v>
      </c>
      <c r="AB38" s="3">
        <f t="shared" si="21"/>
        <v>0.38571194763315664</v>
      </c>
    </row>
    <row r="39" spans="1:28" x14ac:dyDescent="0.25">
      <c r="A39" s="2" t="s">
        <v>33</v>
      </c>
      <c r="B39" s="8">
        <v>1.9428940000000001</v>
      </c>
      <c r="C39" s="9">
        <v>3510680</v>
      </c>
      <c r="D39" s="8">
        <v>9.9300620000000006E-2</v>
      </c>
      <c r="E39" s="18">
        <v>2.045589E-3</v>
      </c>
      <c r="F39" s="4">
        <v>7.2546440000000002E-3</v>
      </c>
      <c r="G39" s="19">
        <v>2146646000</v>
      </c>
      <c r="H39" s="4">
        <v>0.1059271</v>
      </c>
      <c r="I39" s="11">
        <v>20.142130460802044</v>
      </c>
      <c r="J39" s="10">
        <v>7.2546440000000004E-2</v>
      </c>
      <c r="K39" s="10"/>
      <c r="L39" s="2">
        <v>0.46</v>
      </c>
      <c r="M39" s="2">
        <v>0.21</v>
      </c>
      <c r="N39" s="10">
        <f t="shared" si="14"/>
        <v>19.682130460802043</v>
      </c>
      <c r="O39" s="10">
        <v>7.2546440000000004E-2</v>
      </c>
      <c r="P39" s="19">
        <f t="shared" si="15"/>
        <v>1.6354256826696157E-3</v>
      </c>
      <c r="Q39" s="4">
        <f t="shared" si="16"/>
        <v>0.14519353858486403</v>
      </c>
      <c r="R39" s="5">
        <f t="shared" si="17"/>
        <v>-6.4158521521469059</v>
      </c>
      <c r="S39" s="5">
        <f t="shared" si="18"/>
        <v>1.4519353858486403E-3</v>
      </c>
      <c r="T39" s="13">
        <f t="shared" si="19"/>
        <v>2.9797111408869994</v>
      </c>
      <c r="U39" s="13">
        <f t="shared" si="20"/>
        <v>3.6859038275597199E-3</v>
      </c>
      <c r="V39" s="13"/>
      <c r="X39" s="10"/>
      <c r="Y39" s="10">
        <v>19.293916928713806</v>
      </c>
      <c r="Z39" s="10">
        <v>0.37718536855764451</v>
      </c>
      <c r="AA39" s="3">
        <f t="shared" si="22"/>
        <v>0.8482135320882378</v>
      </c>
      <c r="AB39" s="3">
        <f t="shared" si="21"/>
        <v>0.38409866988918318</v>
      </c>
    </row>
    <row r="40" spans="1:28" x14ac:dyDescent="0.25">
      <c r="A40" s="2" t="s">
        <v>34</v>
      </c>
      <c r="B40" s="8">
        <v>1.9229449999999999</v>
      </c>
      <c r="C40" s="9">
        <v>2975605</v>
      </c>
      <c r="D40" s="8">
        <v>8.3425059999999995E-2</v>
      </c>
      <c r="E40" s="18">
        <v>2.0454689999999998E-3</v>
      </c>
      <c r="F40" s="4">
        <v>9.8932510000000005E-3</v>
      </c>
      <c r="G40" s="19">
        <v>2147975000</v>
      </c>
      <c r="H40" s="4">
        <v>0.1070662</v>
      </c>
      <c r="I40" s="10">
        <v>20.082286056253729</v>
      </c>
      <c r="J40" s="10">
        <v>9.8932510000000001E-2</v>
      </c>
      <c r="K40" s="10"/>
      <c r="L40" s="2">
        <v>0.46</v>
      </c>
      <c r="M40" s="2">
        <v>0.21</v>
      </c>
      <c r="N40" s="10">
        <f t="shared" si="14"/>
        <v>19.622286056253728</v>
      </c>
      <c r="O40" s="10">
        <v>9.8932510000000001E-2</v>
      </c>
      <c r="P40" s="19">
        <f t="shared" si="15"/>
        <v>1.3853070915629837E-3</v>
      </c>
      <c r="Q40" s="4">
        <f t="shared" si="16"/>
        <v>0.13573102747140611</v>
      </c>
      <c r="R40" s="5">
        <f t="shared" si="17"/>
        <v>-6.5818334371603031</v>
      </c>
      <c r="S40" s="5">
        <f t="shared" si="18"/>
        <v>1.3573102747140612E-3</v>
      </c>
      <c r="T40" s="13">
        <f t="shared" si="19"/>
        <v>2.9766659639783124</v>
      </c>
      <c r="U40" s="13">
        <f t="shared" si="20"/>
        <v>5.0418442436511966E-3</v>
      </c>
      <c r="V40" s="10">
        <f>AVERAGE(I32:I40)</f>
        <v>20.064055677460871</v>
      </c>
      <c r="W40" s="10">
        <f>STDEV(I32:I40)*2</f>
        <v>0.52526845186515592</v>
      </c>
      <c r="X40" s="10"/>
      <c r="Y40" s="10">
        <v>19.383279032617558</v>
      </c>
      <c r="Z40" s="10">
        <v>0.37828563484809752</v>
      </c>
      <c r="AA40" s="3">
        <f>I40-Y40</f>
        <v>0.69900702363617029</v>
      </c>
      <c r="AB40" s="3">
        <f t="shared" si="21"/>
        <v>0.39100852045361911</v>
      </c>
    </row>
    <row r="41" spans="1:28" x14ac:dyDescent="0.25">
      <c r="B41" s="8"/>
      <c r="C41" s="9"/>
      <c r="D41" s="8"/>
      <c r="E41" s="18"/>
      <c r="F41" s="4"/>
      <c r="G41" s="19"/>
      <c r="H41" s="4"/>
      <c r="I41" s="10"/>
      <c r="J41" s="10"/>
      <c r="K41" s="10"/>
      <c r="N41" s="10"/>
      <c r="O41" s="10"/>
      <c r="P41" s="19"/>
      <c r="Q41" s="4"/>
      <c r="R41" s="5"/>
      <c r="S41" s="5"/>
      <c r="T41" s="13"/>
      <c r="U41" s="13"/>
      <c r="V41" s="13"/>
      <c r="W41" s="10"/>
      <c r="X41" s="10"/>
      <c r="Y41" s="10"/>
      <c r="AA41" s="3"/>
      <c r="AB41" s="3"/>
    </row>
    <row r="42" spans="1:28" x14ac:dyDescent="0.25">
      <c r="A42" s="2" t="s">
        <v>12</v>
      </c>
      <c r="B42" s="8">
        <v>1.9768459999999999</v>
      </c>
      <c r="C42" s="9">
        <v>4417264</v>
      </c>
      <c r="D42" s="8">
        <v>8.3220810000000006E-2</v>
      </c>
      <c r="E42" s="18">
        <v>2.0558099999999999E-3</v>
      </c>
      <c r="F42" s="4">
        <v>1.177339E-2</v>
      </c>
      <c r="G42" s="19">
        <v>2211414000</v>
      </c>
      <c r="H42" s="4">
        <v>0.116271</v>
      </c>
      <c r="I42" s="10">
        <v>25.239377618192727</v>
      </c>
      <c r="J42" s="10">
        <v>0.1177339</v>
      </c>
      <c r="K42" s="10"/>
      <c r="L42" s="10">
        <v>6.3</v>
      </c>
      <c r="M42" s="2">
        <v>0.08</v>
      </c>
      <c r="N42" s="10">
        <f t="shared" ref="N42:N50" si="23">I42-L42</f>
        <v>18.939377618192726</v>
      </c>
      <c r="O42" s="10">
        <v>0.1177339</v>
      </c>
      <c r="P42" s="19">
        <f t="shared" ref="P42:P50" si="24">C42/G42</f>
        <v>1.9974839627496252E-3</v>
      </c>
      <c r="Q42" s="4">
        <f t="shared" ref="Q42:Q50" si="25">SQRT(D42^2+H42^2)</f>
        <v>0.14298478470822026</v>
      </c>
      <c r="R42" s="5">
        <f t="shared" ref="R42:R50" si="26">LN(P42)</f>
        <v>-6.2158669090170875</v>
      </c>
      <c r="S42" s="5">
        <f t="shared" ref="S42:S50" si="27">Q42/100</f>
        <v>1.4298478470822027E-3</v>
      </c>
      <c r="T42" s="13">
        <f t="shared" ref="T42:T50" si="28">LN(N42)</f>
        <v>2.9412432265101258</v>
      </c>
      <c r="U42" s="13">
        <f t="shared" ref="U42:U50" si="29">O42/N42</f>
        <v>6.2163552770027435E-3</v>
      </c>
      <c r="V42" s="13"/>
      <c r="X42" s="10"/>
      <c r="Y42" s="10"/>
      <c r="Z42" s="10"/>
      <c r="AA42" s="3"/>
      <c r="AB42" s="3"/>
    </row>
    <row r="43" spans="1:28" x14ac:dyDescent="0.25">
      <c r="A43" s="2" t="s">
        <v>13</v>
      </c>
      <c r="B43" s="8">
        <v>2.0521050000000001</v>
      </c>
      <c r="C43" s="9">
        <v>4446797</v>
      </c>
      <c r="D43" s="8">
        <v>9.274889E-2</v>
      </c>
      <c r="E43" s="18">
        <v>2.0562990000000001E-3</v>
      </c>
      <c r="F43" s="4">
        <v>1.109665E-2</v>
      </c>
      <c r="G43" s="19">
        <v>2218186000</v>
      </c>
      <c r="H43" s="4">
        <v>0.1447</v>
      </c>
      <c r="I43" s="10">
        <v>25.48324356672671</v>
      </c>
      <c r="J43" s="10">
        <v>0.1109665</v>
      </c>
      <c r="K43" s="10"/>
      <c r="L43" s="10">
        <v>6.3</v>
      </c>
      <c r="M43" s="2">
        <v>0.08</v>
      </c>
      <c r="N43" s="10">
        <f t="shared" si="23"/>
        <v>19.183243566726709</v>
      </c>
      <c r="O43" s="10">
        <v>0.1109665</v>
      </c>
      <c r="P43" s="19">
        <f t="shared" si="24"/>
        <v>2.0046997862217144E-3</v>
      </c>
      <c r="Q43" s="4">
        <f t="shared" si="25"/>
        <v>0.17187334463561271</v>
      </c>
      <c r="R43" s="5">
        <f t="shared" si="26"/>
        <v>-6.2122609619923912</v>
      </c>
      <c r="S43" s="5">
        <f t="shared" si="27"/>
        <v>1.718733446356127E-3</v>
      </c>
      <c r="T43" s="13">
        <f t="shared" si="28"/>
        <v>2.9540371670827539</v>
      </c>
      <c r="U43" s="13">
        <f t="shared" si="29"/>
        <v>5.7845535669719134E-3</v>
      </c>
      <c r="V43" s="13"/>
      <c r="X43" s="10"/>
      <c r="Y43" s="10"/>
      <c r="Z43" s="10"/>
      <c r="AA43" s="3"/>
      <c r="AB43" s="3"/>
    </row>
    <row r="44" spans="1:28" x14ac:dyDescent="0.25">
      <c r="A44" s="2" t="s">
        <v>14</v>
      </c>
      <c r="B44" s="8">
        <v>2.0003159999999998</v>
      </c>
      <c r="C44" s="9">
        <v>4239095</v>
      </c>
      <c r="D44" s="8">
        <v>6.9870189999999999E-2</v>
      </c>
      <c r="E44" s="18">
        <v>2.056076E-3</v>
      </c>
      <c r="F44" s="4">
        <v>1.445565E-2</v>
      </c>
      <c r="G44" s="19">
        <v>2168978000</v>
      </c>
      <c r="H44" s="4">
        <v>0.14914060000000001</v>
      </c>
      <c r="I44" s="10">
        <v>25.372032714941149</v>
      </c>
      <c r="J44" s="10">
        <v>0.1445565</v>
      </c>
      <c r="K44" s="10"/>
      <c r="L44" s="10">
        <v>6.3</v>
      </c>
      <c r="M44" s="2">
        <v>0.08</v>
      </c>
      <c r="N44" s="10">
        <f t="shared" si="23"/>
        <v>19.072032714941148</v>
      </c>
      <c r="O44" s="10">
        <v>0.1445565</v>
      </c>
      <c r="P44" s="19">
        <f t="shared" si="24"/>
        <v>1.9544204689950751E-3</v>
      </c>
      <c r="Q44" s="4">
        <f t="shared" si="25"/>
        <v>0.16469596843576986</v>
      </c>
      <c r="R44" s="5">
        <f t="shared" si="26"/>
        <v>-6.2376615647870723</v>
      </c>
      <c r="S44" s="5">
        <f t="shared" si="27"/>
        <v>1.6469596843576987E-3</v>
      </c>
      <c r="T44" s="13">
        <f t="shared" si="28"/>
        <v>2.9482230062202448</v>
      </c>
      <c r="U44" s="13">
        <f t="shared" si="29"/>
        <v>7.5795014700637308E-3</v>
      </c>
      <c r="V44" s="13"/>
      <c r="X44" s="10"/>
      <c r="Y44" s="10"/>
      <c r="Z44" s="10"/>
      <c r="AA44" s="3"/>
      <c r="AB44" s="3"/>
    </row>
    <row r="45" spans="1:28" x14ac:dyDescent="0.25">
      <c r="A45" s="2" t="s">
        <v>15</v>
      </c>
      <c r="B45" s="8">
        <v>2.0492879999999998</v>
      </c>
      <c r="C45" s="9">
        <v>4416953</v>
      </c>
      <c r="D45" s="8">
        <v>2.0602450000000001E-2</v>
      </c>
      <c r="E45" s="18">
        <v>2.056226E-3</v>
      </c>
      <c r="F45" s="4">
        <v>1.405592E-2</v>
      </c>
      <c r="G45" s="19">
        <v>2227285000</v>
      </c>
      <c r="H45" s="4">
        <v>0.20885709999999999</v>
      </c>
      <c r="I45" s="10">
        <v>25.446838220626322</v>
      </c>
      <c r="J45" s="10">
        <v>0.1405592</v>
      </c>
      <c r="K45" s="10"/>
      <c r="L45" s="10">
        <v>6.3</v>
      </c>
      <c r="M45" s="2">
        <v>0.08</v>
      </c>
      <c r="N45" s="10">
        <f t="shared" si="23"/>
        <v>19.146838220626321</v>
      </c>
      <c r="O45" s="10">
        <v>0.1405592</v>
      </c>
      <c r="P45" s="19">
        <f t="shared" si="24"/>
        <v>1.9831108277566633E-3</v>
      </c>
      <c r="Q45" s="4">
        <f t="shared" si="25"/>
        <v>0.20987079159905148</v>
      </c>
      <c r="R45" s="5">
        <f t="shared" si="26"/>
        <v>-6.2230885420719337</v>
      </c>
      <c r="S45" s="5">
        <f t="shared" si="27"/>
        <v>2.0987079159905148E-3</v>
      </c>
      <c r="T45" s="13">
        <f t="shared" si="28"/>
        <v>2.9521375960226477</v>
      </c>
      <c r="U45" s="13">
        <f t="shared" si="29"/>
        <v>7.3411180676598463E-3</v>
      </c>
      <c r="V45" s="13"/>
      <c r="X45" s="10"/>
      <c r="Y45" s="10"/>
      <c r="Z45" s="10"/>
      <c r="AA45" s="3"/>
      <c r="AB45" s="3"/>
    </row>
    <row r="46" spans="1:28" x14ac:dyDescent="0.25">
      <c r="A46" s="2" t="s">
        <v>16</v>
      </c>
      <c r="B46" s="8">
        <v>2.095993</v>
      </c>
      <c r="C46" s="9">
        <v>4150777</v>
      </c>
      <c r="D46" s="8">
        <v>9.9305329999999997E-2</v>
      </c>
      <c r="E46" s="18">
        <v>2.0562150000000001E-3</v>
      </c>
      <c r="F46" s="4">
        <v>8.3923620000000004E-3</v>
      </c>
      <c r="G46" s="19">
        <v>2251988000</v>
      </c>
      <c r="H46" s="4">
        <v>0.10252319999999999</v>
      </c>
      <c r="I46" s="10">
        <v>25.441352483542843</v>
      </c>
      <c r="J46" s="10">
        <v>8.3923620000000004E-2</v>
      </c>
      <c r="K46" s="10"/>
      <c r="L46" s="10">
        <v>6.3</v>
      </c>
      <c r="M46" s="2">
        <v>0.08</v>
      </c>
      <c r="N46" s="10">
        <f t="shared" si="23"/>
        <v>19.141352483542843</v>
      </c>
      <c r="O46" s="10">
        <v>8.3923620000000004E-2</v>
      </c>
      <c r="P46" s="19">
        <f t="shared" si="24"/>
        <v>1.843161242422251E-3</v>
      </c>
      <c r="Q46" s="4">
        <f t="shared" si="25"/>
        <v>0.14273245988438965</v>
      </c>
      <c r="R46" s="5">
        <f t="shared" si="26"/>
        <v>-6.2962731150154578</v>
      </c>
      <c r="S46" s="5">
        <f t="shared" si="27"/>
        <v>1.4273245988438966E-3</v>
      </c>
      <c r="T46" s="13">
        <f t="shared" si="28"/>
        <v>2.9518510462003591</v>
      </c>
      <c r="U46" s="13">
        <f t="shared" si="29"/>
        <v>4.3844143234996061E-3</v>
      </c>
      <c r="V46" s="13"/>
      <c r="X46" s="10"/>
      <c r="Y46" s="10"/>
      <c r="Z46" s="10"/>
      <c r="AA46" s="3"/>
      <c r="AB46" s="3"/>
    </row>
    <row r="47" spans="1:28" x14ac:dyDescent="0.25">
      <c r="A47" s="2" t="s">
        <v>28</v>
      </c>
      <c r="B47" s="8">
        <v>2.04522</v>
      </c>
      <c r="C47" s="9">
        <v>4481763</v>
      </c>
      <c r="D47" s="8">
        <v>0.21961079999999999</v>
      </c>
      <c r="E47" s="18">
        <v>2.0568230000000002E-3</v>
      </c>
      <c r="F47" s="4">
        <v>1.679547E-2</v>
      </c>
      <c r="G47" s="19">
        <v>2212969000</v>
      </c>
      <c r="H47" s="4">
        <v>0.15855639999999999</v>
      </c>
      <c r="I47" s="10">
        <v>25.744564133253654</v>
      </c>
      <c r="J47" s="10">
        <v>0.16795470000000001</v>
      </c>
      <c r="K47" s="10"/>
      <c r="L47" s="10">
        <v>6.3</v>
      </c>
      <c r="M47" s="2">
        <v>0.08</v>
      </c>
      <c r="N47" s="10">
        <f t="shared" si="23"/>
        <v>19.444564133253653</v>
      </c>
      <c r="O47" s="10">
        <v>0.16795470000000001</v>
      </c>
      <c r="P47" s="19">
        <f t="shared" si="24"/>
        <v>2.0252262910144697E-3</v>
      </c>
      <c r="Q47" s="4">
        <f t="shared" si="25"/>
        <v>0.27086719154892125</v>
      </c>
      <c r="R47" s="5">
        <f t="shared" si="26"/>
        <v>-6.2020738360179291</v>
      </c>
      <c r="S47" s="5">
        <f t="shared" si="27"/>
        <v>2.7086719154892124E-3</v>
      </c>
      <c r="T47" s="13">
        <f t="shared" si="28"/>
        <v>2.9675675519928237</v>
      </c>
      <c r="U47" s="13">
        <f t="shared" si="29"/>
        <v>8.6376171175144879E-3</v>
      </c>
      <c r="V47" s="13"/>
      <c r="X47" s="10"/>
      <c r="Y47" s="10"/>
      <c r="Z47" s="10"/>
      <c r="AA47" s="3"/>
      <c r="AB47" s="3"/>
    </row>
    <row r="48" spans="1:28" x14ac:dyDescent="0.25">
      <c r="A48" s="2" t="s">
        <v>29</v>
      </c>
      <c r="B48" s="8">
        <v>1.9611999999999998</v>
      </c>
      <c r="C48" s="9">
        <v>4334464</v>
      </c>
      <c r="D48" s="8">
        <v>0.23007639999999999</v>
      </c>
      <c r="E48" s="18">
        <v>2.0562990000000001E-3</v>
      </c>
      <c r="F48" s="4">
        <v>1.287222E-2</v>
      </c>
      <c r="G48" s="19">
        <v>2145200000</v>
      </c>
      <c r="H48" s="4">
        <v>0.2276955</v>
      </c>
      <c r="I48" s="10">
        <v>25.48324356672671</v>
      </c>
      <c r="J48" s="10">
        <v>0.12872220000000001</v>
      </c>
      <c r="K48" s="10"/>
      <c r="L48" s="10">
        <v>6.3</v>
      </c>
      <c r="M48" s="2">
        <v>0.08</v>
      </c>
      <c r="N48" s="10">
        <f t="shared" si="23"/>
        <v>19.183243566726709</v>
      </c>
      <c r="O48" s="10">
        <v>0.12872220000000001</v>
      </c>
      <c r="P48" s="19">
        <f t="shared" si="24"/>
        <v>2.0205407421219467E-3</v>
      </c>
      <c r="Q48" s="4">
        <f t="shared" si="25"/>
        <v>0.32369799282233741</v>
      </c>
      <c r="R48" s="5">
        <f t="shared" si="26"/>
        <v>-6.2043901092729259</v>
      </c>
      <c r="S48" s="5">
        <f t="shared" si="27"/>
        <v>3.2369799282233741E-3</v>
      </c>
      <c r="T48" s="13">
        <f t="shared" si="28"/>
        <v>2.9540371670827539</v>
      </c>
      <c r="U48" s="13">
        <f t="shared" si="29"/>
        <v>6.7101373942448587E-3</v>
      </c>
      <c r="V48" s="13"/>
      <c r="X48" s="10"/>
      <c r="Y48" s="10"/>
      <c r="Z48" s="10"/>
      <c r="AA48" s="3"/>
      <c r="AB48" s="3"/>
    </row>
    <row r="49" spans="1:28" x14ac:dyDescent="0.25">
      <c r="A49" s="2" t="s">
        <v>37</v>
      </c>
      <c r="B49" s="8">
        <v>1.9310809999999998</v>
      </c>
      <c r="C49" s="9">
        <v>4247633</v>
      </c>
      <c r="D49" s="8">
        <v>0.72952729999999999</v>
      </c>
      <c r="E49" s="18">
        <v>2.0551480000000001E-3</v>
      </c>
      <c r="F49" s="4">
        <v>6.9036269999999999E-3</v>
      </c>
      <c r="G49" s="19">
        <v>2178512000</v>
      </c>
      <c r="H49" s="4">
        <v>0.3320224</v>
      </c>
      <c r="I49" s="10">
        <v>24.909235986435352</v>
      </c>
      <c r="J49" s="10">
        <v>6.9036269999999997E-2</v>
      </c>
      <c r="K49" s="10"/>
      <c r="L49" s="10">
        <v>6.3</v>
      </c>
      <c r="M49" s="2">
        <v>0.08</v>
      </c>
      <c r="N49" s="10">
        <f t="shared" si="23"/>
        <v>18.609235986435351</v>
      </c>
      <c r="O49" s="10">
        <v>6.9036269999999997E-2</v>
      </c>
      <c r="P49" s="19">
        <f t="shared" si="24"/>
        <v>1.9497863679428895E-3</v>
      </c>
      <c r="Q49" s="4">
        <f t="shared" si="25"/>
        <v>0.80152913580670915</v>
      </c>
      <c r="R49" s="5">
        <f t="shared" si="26"/>
        <v>-6.2400354673091405</v>
      </c>
      <c r="S49" s="5">
        <f t="shared" si="27"/>
        <v>8.0152913580670906E-3</v>
      </c>
      <c r="T49" s="13">
        <f t="shared" si="28"/>
        <v>2.9236580158853278</v>
      </c>
      <c r="U49" s="13">
        <f t="shared" si="29"/>
        <v>3.7097852942658115E-3</v>
      </c>
      <c r="V49" s="13"/>
      <c r="X49" s="10"/>
      <c r="Y49" s="10"/>
      <c r="Z49" s="10"/>
      <c r="AA49" s="3"/>
      <c r="AB49" s="3"/>
    </row>
    <row r="50" spans="1:28" x14ac:dyDescent="0.25">
      <c r="A50" s="2" t="s">
        <v>35</v>
      </c>
      <c r="B50" s="8">
        <v>1.9093319999999998</v>
      </c>
      <c r="C50" s="9">
        <v>4126305</v>
      </c>
      <c r="D50" s="8">
        <v>3.9024740000000002E-2</v>
      </c>
      <c r="E50" s="18">
        <v>2.0554290000000001E-3</v>
      </c>
      <c r="F50" s="4">
        <v>6.1023020000000004E-3</v>
      </c>
      <c r="G50" s="19">
        <v>2130187000</v>
      </c>
      <c r="H50" s="4">
        <v>0.1861932</v>
      </c>
      <c r="I50" s="10">
        <v>25.049371633752315</v>
      </c>
      <c r="J50" s="10">
        <v>6.1023020000000004E-2</v>
      </c>
      <c r="K50" s="10"/>
      <c r="L50" s="10">
        <v>6.3</v>
      </c>
      <c r="M50" s="2">
        <v>0.08</v>
      </c>
      <c r="N50" s="10">
        <f t="shared" si="23"/>
        <v>18.749371633752315</v>
      </c>
      <c r="O50" s="10">
        <v>6.1023020000000004E-2</v>
      </c>
      <c r="P50" s="19">
        <f t="shared" si="24"/>
        <v>1.9370623330252227E-3</v>
      </c>
      <c r="Q50" s="4">
        <f t="shared" si="25"/>
        <v>0.19023889733255817</v>
      </c>
      <c r="R50" s="5">
        <f t="shared" si="26"/>
        <v>-6.2465827148864985</v>
      </c>
      <c r="S50" s="5">
        <f t="shared" si="27"/>
        <v>1.9023889733255817E-3</v>
      </c>
      <c r="T50" s="13">
        <f t="shared" si="28"/>
        <v>2.931160238988308</v>
      </c>
      <c r="U50" s="13">
        <f t="shared" si="29"/>
        <v>3.2546701399927109E-3</v>
      </c>
      <c r="V50" s="10">
        <f>AVERAGE(I42:I50)</f>
        <v>25.352139991577534</v>
      </c>
      <c r="W50" s="10">
        <f>STDEV(I42:I50)*2</f>
        <v>0.50311198290093906</v>
      </c>
      <c r="X50" s="10"/>
      <c r="Y50" s="10"/>
      <c r="Z50" s="10"/>
      <c r="AA50" s="3"/>
      <c r="AB50" s="3"/>
    </row>
    <row r="51" spans="1:28" x14ac:dyDescent="0.25">
      <c r="B51" s="8"/>
      <c r="C51" s="9"/>
      <c r="D51" s="8"/>
      <c r="E51" s="18"/>
      <c r="F51" s="4"/>
      <c r="G51" s="19"/>
      <c r="H51" s="4"/>
      <c r="I51" s="10"/>
      <c r="J51" s="10"/>
      <c r="K51" s="10"/>
      <c r="N51" s="10"/>
      <c r="O51" s="10"/>
      <c r="P51" s="19"/>
      <c r="Q51" s="4"/>
      <c r="R51" s="5"/>
      <c r="S51" s="5"/>
      <c r="T51" s="13"/>
      <c r="U51" s="13"/>
      <c r="V51" s="13"/>
      <c r="W51" s="10"/>
      <c r="X51" s="10"/>
      <c r="Y51" s="10"/>
      <c r="AA51" s="3"/>
      <c r="AB51" s="3"/>
    </row>
    <row r="52" spans="1:28" x14ac:dyDescent="0.25">
      <c r="A52" s="2" t="s">
        <v>38</v>
      </c>
      <c r="B52" s="8">
        <v>2.0009409999999996</v>
      </c>
      <c r="C52" s="9">
        <v>4985807</v>
      </c>
      <c r="D52" s="8">
        <v>6.9076879999999993E-2</v>
      </c>
      <c r="E52" s="18">
        <v>2.0638750000000002E-3</v>
      </c>
      <c r="F52" s="4">
        <v>9.6078699999999993E-3</v>
      </c>
      <c r="G52" s="19">
        <v>2109351000</v>
      </c>
      <c r="H52" s="4">
        <v>0.15917490000000001</v>
      </c>
      <c r="I52" s="10">
        <v>29.261420307201469</v>
      </c>
      <c r="J52" s="11">
        <v>9.6078699999999989E-2</v>
      </c>
      <c r="K52" s="11"/>
      <c r="L52" s="2">
        <v>10.19</v>
      </c>
      <c r="M52" s="2">
        <v>0.08</v>
      </c>
      <c r="N52" s="10">
        <f t="shared" ref="N52:N60" si="30">I52-L52</f>
        <v>19.071420307201471</v>
      </c>
      <c r="O52" s="11">
        <v>9.6078699999999989E-2</v>
      </c>
      <c r="P52" s="19">
        <f t="shared" ref="P52:P60" si="31">C52/G52</f>
        <v>2.3636687303345912E-3</v>
      </c>
      <c r="Q52" s="4">
        <f t="shared" ref="Q52:Q60" si="32">SQRT(D52^2+H52^2)</f>
        <v>0.17351733095153465</v>
      </c>
      <c r="R52" s="5">
        <f t="shared" ref="R52:R60" si="33">LN(P52)</f>
        <v>-6.047540320249686</v>
      </c>
      <c r="S52" s="5">
        <f t="shared" ref="S52:S60" si="34">Q52/100</f>
        <v>1.7351733095153465E-3</v>
      </c>
      <c r="T52" s="13">
        <f t="shared" ref="T52:T60" si="35">LN(N52)</f>
        <v>2.948190895454637</v>
      </c>
      <c r="U52" s="13">
        <f t="shared" ref="U52:U60" si="36">O52/N52</f>
        <v>5.0378366399758991E-3</v>
      </c>
      <c r="V52" s="13"/>
      <c r="X52" s="10"/>
      <c r="Y52" s="10"/>
      <c r="Z52" s="10"/>
      <c r="AA52" s="3"/>
      <c r="AB52" s="3"/>
    </row>
    <row r="53" spans="1:28" x14ac:dyDescent="0.25">
      <c r="A53" s="2" t="s">
        <v>8</v>
      </c>
      <c r="B53" s="8">
        <v>2.074166</v>
      </c>
      <c r="C53" s="9">
        <v>4928973</v>
      </c>
      <c r="D53" s="8">
        <v>7.9957169999999994E-2</v>
      </c>
      <c r="E53" s="18">
        <v>2.063882E-3</v>
      </c>
      <c r="F53" s="4">
        <v>1.106E-2</v>
      </c>
      <c r="G53" s="19">
        <v>2119455000</v>
      </c>
      <c r="H53" s="4">
        <v>0.18190400000000001</v>
      </c>
      <c r="I53" s="10">
        <v>29.264911230799882</v>
      </c>
      <c r="J53" s="11">
        <v>0.1106</v>
      </c>
      <c r="K53" s="11"/>
      <c r="L53" s="2">
        <v>10.19</v>
      </c>
      <c r="M53" s="2">
        <v>0.08</v>
      </c>
      <c r="N53" s="10">
        <f t="shared" si="30"/>
        <v>19.074911230799884</v>
      </c>
      <c r="O53" s="11">
        <v>0.1106</v>
      </c>
      <c r="P53" s="19">
        <f t="shared" si="31"/>
        <v>2.3255851150413669E-3</v>
      </c>
      <c r="Q53" s="4">
        <f t="shared" si="32"/>
        <v>0.19870131919644848</v>
      </c>
      <c r="R53" s="5">
        <f t="shared" si="33"/>
        <v>-6.0637836092210993</v>
      </c>
      <c r="S53" s="5">
        <f t="shared" si="34"/>
        <v>1.9870131919644848E-3</v>
      </c>
      <c r="T53" s="13">
        <f t="shared" si="35"/>
        <v>2.9483739234663702</v>
      </c>
      <c r="U53" s="13">
        <f t="shared" si="36"/>
        <v>5.7981921206226297E-3</v>
      </c>
      <c r="V53" s="13"/>
      <c r="X53" s="10"/>
      <c r="Y53" s="10"/>
      <c r="Z53" s="10"/>
      <c r="AA53" s="3"/>
      <c r="AB53" s="3"/>
    </row>
    <row r="54" spans="1:28" x14ac:dyDescent="0.25">
      <c r="A54" s="2" t="s">
        <v>9</v>
      </c>
      <c r="B54" s="8">
        <v>2.0391970000000001</v>
      </c>
      <c r="C54" s="9">
        <v>5101029</v>
      </c>
      <c r="D54" s="8">
        <v>3.2539169999999999E-2</v>
      </c>
      <c r="E54" s="18">
        <v>2.063587E-3</v>
      </c>
      <c r="F54" s="4">
        <v>9.9968939999999992E-3</v>
      </c>
      <c r="G54" s="19">
        <v>2087989000</v>
      </c>
      <c r="H54" s="4">
        <v>0.1522403</v>
      </c>
      <c r="I54" s="10">
        <v>29.117793736285648</v>
      </c>
      <c r="J54" s="11">
        <v>9.9968939999999992E-2</v>
      </c>
      <c r="K54" s="11"/>
      <c r="L54" s="2">
        <v>10.19</v>
      </c>
      <c r="M54" s="2">
        <v>0.08</v>
      </c>
      <c r="N54" s="10">
        <f t="shared" si="30"/>
        <v>18.927793736285651</v>
      </c>
      <c r="O54" s="11">
        <v>9.9968939999999992E-2</v>
      </c>
      <c r="P54" s="19">
        <f t="shared" si="31"/>
        <v>2.4430344221162085E-3</v>
      </c>
      <c r="Q54" s="4">
        <f t="shared" si="32"/>
        <v>0.15567885703710346</v>
      </c>
      <c r="R54" s="5">
        <f t="shared" si="33"/>
        <v>-6.0145143967050165</v>
      </c>
      <c r="S54" s="5">
        <f t="shared" si="34"/>
        <v>1.5567885703710346E-3</v>
      </c>
      <c r="T54" s="13">
        <f t="shared" si="35"/>
        <v>2.9406314098967341</v>
      </c>
      <c r="U54" s="13">
        <f t="shared" si="36"/>
        <v>5.2815949599214979E-3</v>
      </c>
      <c r="V54" s="13"/>
      <c r="X54" s="10"/>
      <c r="Y54" s="10"/>
      <c r="Z54" s="10"/>
      <c r="AA54" s="3"/>
      <c r="AB54" s="3"/>
    </row>
    <row r="55" spans="1:28" x14ac:dyDescent="0.25">
      <c r="A55" s="2" t="s">
        <v>10</v>
      </c>
      <c r="B55" s="8">
        <v>1.9792709999999998</v>
      </c>
      <c r="C55" s="9">
        <v>4959536</v>
      </c>
      <c r="D55" s="8">
        <v>8.0236810000000006E-2</v>
      </c>
      <c r="E55" s="18">
        <v>2.0651020000000001E-3</v>
      </c>
      <c r="F55" s="4">
        <v>1.220807E-2</v>
      </c>
      <c r="G55" s="19">
        <v>2059717000</v>
      </c>
      <c r="H55" s="4">
        <v>0.14182449999999999</v>
      </c>
      <c r="I55" s="11">
        <v>29.873329343706345</v>
      </c>
      <c r="J55" s="11">
        <v>0.1220807</v>
      </c>
      <c r="K55" s="11"/>
      <c r="L55" s="2">
        <v>10.19</v>
      </c>
      <c r="M55" s="2">
        <v>0.08</v>
      </c>
      <c r="N55" s="10">
        <f t="shared" si="30"/>
        <v>19.683329343706347</v>
      </c>
      <c r="O55" s="11">
        <v>0.1220807</v>
      </c>
      <c r="P55" s="19">
        <f t="shared" si="31"/>
        <v>2.4078725378292262E-3</v>
      </c>
      <c r="Q55" s="4">
        <f t="shared" si="32"/>
        <v>0.16294825706102567</v>
      </c>
      <c r="R55" s="5">
        <f t="shared" si="33"/>
        <v>-6.0290116857317244</v>
      </c>
      <c r="S55" s="5">
        <f t="shared" si="34"/>
        <v>1.6294825706102568E-3</v>
      </c>
      <c r="T55" s="13">
        <f t="shared" si="35"/>
        <v>2.9797720512846237</v>
      </c>
      <c r="U55" s="13">
        <f t="shared" si="36"/>
        <v>6.2022383443497446E-3</v>
      </c>
      <c r="V55" s="13"/>
      <c r="X55" s="10"/>
      <c r="Y55" s="10"/>
      <c r="Z55" s="10"/>
      <c r="AA55" s="3"/>
      <c r="AB55" s="3"/>
    </row>
    <row r="56" spans="1:28" x14ac:dyDescent="0.25">
      <c r="A56" s="2" t="s">
        <v>11</v>
      </c>
      <c r="B56" s="8">
        <v>2.0944279999999997</v>
      </c>
      <c r="C56" s="9">
        <v>4899404</v>
      </c>
      <c r="D56" s="8">
        <v>3.7414019999999999E-2</v>
      </c>
      <c r="E56" s="18">
        <v>2.06435E-3</v>
      </c>
      <c r="F56" s="4">
        <v>4.6262940000000004E-3</v>
      </c>
      <c r="G56" s="19">
        <v>2012630000</v>
      </c>
      <c r="H56" s="4">
        <v>0.30254340000000002</v>
      </c>
      <c r="I56" s="10">
        <v>29.498304408537734</v>
      </c>
      <c r="J56" s="11">
        <v>4.6262940000000002E-2</v>
      </c>
      <c r="K56" s="11"/>
      <c r="L56" s="2">
        <v>10.19</v>
      </c>
      <c r="M56" s="2">
        <v>0.08</v>
      </c>
      <c r="N56" s="10">
        <f t="shared" si="30"/>
        <v>19.308304408537737</v>
      </c>
      <c r="O56" s="11">
        <v>4.6262940000000002E-2</v>
      </c>
      <c r="P56" s="19">
        <f t="shared" si="31"/>
        <v>2.4343292110323308E-3</v>
      </c>
      <c r="Q56" s="4">
        <f t="shared" si="32"/>
        <v>0.30484802406464834</v>
      </c>
      <c r="R56" s="5">
        <f t="shared" si="33"/>
        <v>-6.0180840384140923</v>
      </c>
      <c r="S56" s="5">
        <f t="shared" si="34"/>
        <v>3.0484802406464833E-3</v>
      </c>
      <c r="T56" s="13">
        <f t="shared" si="35"/>
        <v>2.9605352836019612</v>
      </c>
      <c r="U56" s="13">
        <f t="shared" si="36"/>
        <v>2.396012566465623E-3</v>
      </c>
      <c r="V56" s="13"/>
      <c r="X56" s="10"/>
      <c r="Y56" s="10"/>
      <c r="Z56" s="10"/>
      <c r="AA56" s="3"/>
      <c r="AB56" s="3"/>
    </row>
    <row r="57" spans="1:28" x14ac:dyDescent="0.25">
      <c r="A57" s="2" t="s">
        <v>39</v>
      </c>
      <c r="B57" s="8">
        <v>2.0747140000000002</v>
      </c>
      <c r="C57" s="9">
        <v>4993827</v>
      </c>
      <c r="D57" s="8">
        <v>9.5852729999999997E-2</v>
      </c>
      <c r="E57" s="18">
        <v>2.0653210000000002E-3</v>
      </c>
      <c r="F57" s="4">
        <v>1.037108E-2</v>
      </c>
      <c r="G57" s="19">
        <v>2060262000</v>
      </c>
      <c r="H57" s="4">
        <v>0.13619139999999999</v>
      </c>
      <c r="I57" s="11">
        <v>29.98254538200684</v>
      </c>
      <c r="J57" s="11">
        <v>0.10371079999999999</v>
      </c>
      <c r="K57" s="11"/>
      <c r="L57" s="2">
        <v>10.19</v>
      </c>
      <c r="M57" s="2">
        <v>0.08</v>
      </c>
      <c r="N57" s="10">
        <f t="shared" si="30"/>
        <v>19.792545382006843</v>
      </c>
      <c r="O57" s="11">
        <v>0.10371079999999999</v>
      </c>
      <c r="P57" s="19">
        <f t="shared" si="31"/>
        <v>2.4238795842470521E-3</v>
      </c>
      <c r="Q57" s="4">
        <f t="shared" si="32"/>
        <v>0.16654081566514828</v>
      </c>
      <c r="R57" s="5">
        <f t="shared" si="33"/>
        <v>-6.022385888474723</v>
      </c>
      <c r="S57" s="5">
        <f t="shared" si="34"/>
        <v>1.6654081566514828E-3</v>
      </c>
      <c r="T57" s="13">
        <f t="shared" si="35"/>
        <v>2.9853053709498893</v>
      </c>
      <c r="U57" s="13">
        <f t="shared" si="36"/>
        <v>5.2398919895508839E-3</v>
      </c>
      <c r="V57" s="13"/>
      <c r="X57" s="10"/>
      <c r="Y57" s="10"/>
      <c r="Z57" s="10"/>
      <c r="AA57" s="3"/>
      <c r="AB57" s="3"/>
    </row>
    <row r="58" spans="1:28" x14ac:dyDescent="0.25">
      <c r="A58" s="2" t="s">
        <v>57</v>
      </c>
      <c r="B58" s="8">
        <v>1.9851390000000002</v>
      </c>
      <c r="C58" s="9">
        <v>4914236</v>
      </c>
      <c r="D58" s="8">
        <v>6.547799E-2</v>
      </c>
      <c r="E58" s="18">
        <v>2.065108E-3</v>
      </c>
      <c r="F58" s="4">
        <v>7.9437629999999995E-3</v>
      </c>
      <c r="G58" s="19">
        <v>2045592000</v>
      </c>
      <c r="H58" s="4">
        <v>0.1697217</v>
      </c>
      <c r="I58" s="10">
        <v>29.876321563933715</v>
      </c>
      <c r="J58" s="11">
        <v>7.9437629999999995E-2</v>
      </c>
      <c r="K58" s="11"/>
      <c r="L58" s="2">
        <v>10.19</v>
      </c>
      <c r="M58" s="2">
        <v>0.08</v>
      </c>
      <c r="N58" s="10">
        <f t="shared" si="30"/>
        <v>19.686321563933717</v>
      </c>
      <c r="O58" s="11">
        <v>7.9437629999999995E-2</v>
      </c>
      <c r="P58" s="19">
        <f t="shared" si="31"/>
        <v>2.4023539395930369E-3</v>
      </c>
      <c r="Q58" s="4">
        <f t="shared" si="32"/>
        <v>0.1819143277076605</v>
      </c>
      <c r="R58" s="5">
        <f t="shared" si="33"/>
        <v>-6.0313062141425222</v>
      </c>
      <c r="S58" s="5">
        <f t="shared" si="34"/>
        <v>1.819143277076605E-3</v>
      </c>
      <c r="T58" s="13">
        <f t="shared" si="35"/>
        <v>2.9799240577243125</v>
      </c>
      <c r="U58" s="13">
        <f t="shared" si="36"/>
        <v>4.0351687714749885E-3</v>
      </c>
      <c r="V58" s="13"/>
      <c r="X58" s="10"/>
      <c r="Y58" s="10"/>
      <c r="Z58" s="10"/>
      <c r="AA58" s="3"/>
      <c r="AB58" s="3"/>
    </row>
    <row r="59" spans="1:28" x14ac:dyDescent="0.25">
      <c r="A59" s="2" t="s">
        <v>58</v>
      </c>
      <c r="B59" s="8">
        <v>1.9415640000000001</v>
      </c>
      <c r="C59" s="9">
        <v>4940317</v>
      </c>
      <c r="D59" s="8">
        <v>8.8704660000000005E-2</v>
      </c>
      <c r="E59" s="18">
        <v>2.0649459999999998E-3</v>
      </c>
      <c r="F59" s="4">
        <v>1.3038289999999999E-2</v>
      </c>
      <c r="G59" s="19">
        <v>2032796000</v>
      </c>
      <c r="H59" s="4">
        <v>0.12308910000000001</v>
      </c>
      <c r="I59" s="11">
        <v>29.795531617793579</v>
      </c>
      <c r="J59" s="11">
        <v>0.1303829</v>
      </c>
      <c r="K59" s="11"/>
      <c r="L59" s="2">
        <v>10.19</v>
      </c>
      <c r="M59" s="2">
        <v>0.08</v>
      </c>
      <c r="N59" s="10">
        <f t="shared" si="30"/>
        <v>19.605531617793581</v>
      </c>
      <c r="O59" s="11">
        <v>0.1303829</v>
      </c>
      <c r="P59" s="19">
        <f t="shared" si="31"/>
        <v>2.4303063366909418E-3</v>
      </c>
      <c r="Q59" s="4">
        <f t="shared" si="32"/>
        <v>0.15172159781825922</v>
      </c>
      <c r="R59" s="5">
        <f t="shared" si="33"/>
        <v>-6.0197379650932703</v>
      </c>
      <c r="S59" s="5">
        <f t="shared" si="34"/>
        <v>1.5172159781825921E-3</v>
      </c>
      <c r="T59" s="13">
        <f t="shared" si="35"/>
        <v>2.9758117518160074</v>
      </c>
      <c r="U59" s="13">
        <f t="shared" si="36"/>
        <v>6.6503118885930714E-3</v>
      </c>
      <c r="V59" s="13"/>
      <c r="X59" s="10"/>
      <c r="Y59" s="10"/>
      <c r="Z59" s="10"/>
      <c r="AA59" s="3"/>
      <c r="AB59" s="3"/>
    </row>
    <row r="60" spans="1:28" x14ac:dyDescent="0.25">
      <c r="A60" s="2" t="s">
        <v>59</v>
      </c>
      <c r="B60" s="8">
        <v>1.9203629999999998</v>
      </c>
      <c r="C60" s="9">
        <v>4818973</v>
      </c>
      <c r="D60" s="8">
        <v>5.5034619999999999E-2</v>
      </c>
      <c r="E60" s="18">
        <v>2.0640540000000001E-3</v>
      </c>
      <c r="F60" s="4">
        <v>9.8678810000000002E-3</v>
      </c>
      <c r="G60" s="19">
        <v>2005718000</v>
      </c>
      <c r="H60" s="4">
        <v>0.2076017</v>
      </c>
      <c r="I60" s="10">
        <v>29.350688210652454</v>
      </c>
      <c r="J60" s="11">
        <v>9.8678810000000006E-2</v>
      </c>
      <c r="K60" s="11"/>
      <c r="L60" s="2">
        <v>10.19</v>
      </c>
      <c r="M60" s="2">
        <v>0.08</v>
      </c>
      <c r="N60" s="10">
        <f t="shared" si="30"/>
        <v>19.160688210652452</v>
      </c>
      <c r="O60" s="11">
        <v>9.8678810000000006E-2</v>
      </c>
      <c r="P60" s="19">
        <f t="shared" si="31"/>
        <v>2.4026174168053534E-3</v>
      </c>
      <c r="Q60" s="4">
        <f t="shared" si="32"/>
        <v>0.21477261287565136</v>
      </c>
      <c r="R60" s="5">
        <f t="shared" si="33"/>
        <v>-6.0311965455542884</v>
      </c>
      <c r="S60" s="5">
        <f t="shared" si="34"/>
        <v>2.1477261287565137E-3</v>
      </c>
      <c r="T60" s="13">
        <f t="shared" si="35"/>
        <v>2.9528606910339872</v>
      </c>
      <c r="U60" s="13">
        <f t="shared" si="36"/>
        <v>5.1500660579163939E-3</v>
      </c>
      <c r="V60" s="10">
        <f>AVERAGE(I52:I60)</f>
        <v>29.557871755657523</v>
      </c>
      <c r="W60" s="10">
        <f>STDEV(I52:I60)*2</f>
        <v>0.65253542162495604</v>
      </c>
      <c r="X60" s="10"/>
      <c r="Y60" s="10"/>
      <c r="Z60" s="10"/>
      <c r="AA60" s="3"/>
      <c r="AB60" s="3"/>
    </row>
  </sheetData>
  <phoneticPr fontId="6" type="noConversion"/>
  <pageMargins left="0.7" right="0.7" top="0.75" bottom="0.75" header="0.3" footer="0.3"/>
  <pageSetup paperSize="9" scale="5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Session2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wuliguang</dc:creator>
  <cp:lastModifiedBy>Wu Li-Guang</cp:lastModifiedBy>
  <cp:lastPrinted>2020-04-20T07:26:33Z</cp:lastPrinted>
  <dcterms:created xsi:type="dcterms:W3CDTF">2019-09-08T11:42:53Z</dcterms:created>
  <dcterms:modified xsi:type="dcterms:W3CDTF">2020-06-16T11:47:12Z</dcterms:modified>
</cp:coreProperties>
</file>