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\UserData\Teddington\MyDocs\dmitriy.malinov\My Documents\Food origin\JAAS paper on normalisation 2020\Revision\2nd revision for JAA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3" i="1"/>
  <c r="D64" i="1"/>
  <c r="D62" i="1"/>
  <c r="D67" i="1"/>
  <c r="C67" i="1"/>
  <c r="C68" i="1"/>
  <c r="D68" i="1"/>
  <c r="D70" i="1"/>
  <c r="D78" i="1"/>
  <c r="E65" i="1"/>
  <c r="E63" i="1"/>
  <c r="E64" i="1"/>
  <c r="E62" i="1"/>
  <c r="E67" i="1"/>
  <c r="E68" i="1"/>
  <c r="E70" i="1"/>
  <c r="E78" i="1"/>
  <c r="F65" i="1"/>
  <c r="F63" i="1"/>
  <c r="F64" i="1"/>
  <c r="F62" i="1"/>
  <c r="F67" i="1"/>
  <c r="F68" i="1"/>
  <c r="F70" i="1"/>
  <c r="F78" i="1"/>
  <c r="G65" i="1"/>
  <c r="G63" i="1"/>
  <c r="G64" i="1"/>
  <c r="G62" i="1"/>
  <c r="G67" i="1"/>
  <c r="G68" i="1"/>
  <c r="G70" i="1"/>
  <c r="G78" i="1"/>
  <c r="D79" i="1"/>
  <c r="E79" i="1"/>
  <c r="F79" i="1"/>
  <c r="G79" i="1"/>
  <c r="D80" i="1"/>
  <c r="E80" i="1"/>
  <c r="F80" i="1"/>
  <c r="G80" i="1"/>
  <c r="D81" i="1"/>
  <c r="E81" i="1"/>
  <c r="F81" i="1"/>
  <c r="G81" i="1"/>
  <c r="C82" i="1"/>
  <c r="D27" i="1"/>
  <c r="D25" i="1"/>
  <c r="D26" i="1"/>
  <c r="D24" i="1"/>
  <c r="D29" i="1"/>
  <c r="C29" i="1"/>
  <c r="C30" i="1"/>
  <c r="D30" i="1"/>
  <c r="D32" i="1"/>
  <c r="D33" i="1"/>
  <c r="E27" i="1"/>
  <c r="E25" i="1"/>
  <c r="E26" i="1"/>
  <c r="E24" i="1"/>
  <c r="E29" i="1"/>
  <c r="E30" i="1"/>
  <c r="E32" i="1"/>
  <c r="E33" i="1"/>
  <c r="F27" i="1"/>
  <c r="F25" i="1"/>
  <c r="F26" i="1"/>
  <c r="F24" i="1"/>
  <c r="F29" i="1"/>
  <c r="F30" i="1"/>
  <c r="F32" i="1"/>
  <c r="F33" i="1"/>
  <c r="G27" i="1"/>
  <c r="G25" i="1"/>
  <c r="G26" i="1"/>
  <c r="G24" i="1"/>
  <c r="G29" i="1"/>
  <c r="G30" i="1"/>
  <c r="G32" i="1"/>
  <c r="G33" i="1"/>
  <c r="C35" i="1"/>
  <c r="D40" i="1"/>
  <c r="D71" i="1"/>
  <c r="E71" i="1"/>
  <c r="F71" i="1"/>
  <c r="G71" i="1"/>
  <c r="E40" i="1"/>
  <c r="F40" i="1"/>
  <c r="G40" i="1"/>
  <c r="C36" i="1"/>
  <c r="C38" i="1"/>
  <c r="C37" i="1"/>
  <c r="C32" i="1"/>
  <c r="C33" i="1"/>
  <c r="C70" i="1"/>
  <c r="C71" i="1"/>
  <c r="C83" i="1"/>
  <c r="C85" i="1"/>
  <c r="C84" i="1"/>
</calcChain>
</file>

<file path=xl/comments1.xml><?xml version="1.0" encoding="utf-8"?>
<comments xmlns="http://schemas.openxmlformats.org/spreadsheetml/2006/main">
  <authors>
    <author>Dmitriy Malinovskiy</author>
  </authors>
  <commentList>
    <comment ref="D22" authorId="0" shapeId="0">
      <text>
        <r>
          <rPr>
            <sz val="10"/>
            <color indexed="81"/>
            <rFont val="Arial Narrow"/>
            <family val="2"/>
          </rPr>
          <t xml:space="preserve">Standard uncertainty of </t>
        </r>
        <r>
          <rPr>
            <i/>
            <sz val="10"/>
            <color indexed="81"/>
            <rFont val="Arial Narrow"/>
            <family val="2"/>
          </rPr>
          <t>n</t>
        </r>
        <r>
          <rPr>
            <sz val="10"/>
            <color indexed="81"/>
            <rFont val="Arial Narrow"/>
            <family val="2"/>
          </rPr>
          <t>(</t>
        </r>
        <r>
          <rPr>
            <vertAlign val="superscript"/>
            <sz val="10"/>
            <color indexed="81"/>
            <rFont val="Arial Narrow"/>
            <family val="2"/>
          </rPr>
          <t>13</t>
        </r>
        <r>
          <rPr>
            <sz val="10"/>
            <color indexed="81"/>
            <rFont val="Arial Narrow"/>
            <family val="2"/>
          </rPr>
          <t>C)/</t>
        </r>
        <r>
          <rPr>
            <i/>
            <sz val="10"/>
            <color indexed="81"/>
            <rFont val="Arial Narrow"/>
            <family val="2"/>
          </rPr>
          <t>n</t>
        </r>
        <r>
          <rPr>
            <sz val="10"/>
            <color indexed="81"/>
            <rFont val="Arial Narrow"/>
            <family val="2"/>
          </rPr>
          <t>(</t>
        </r>
        <r>
          <rPr>
            <vertAlign val="superscript"/>
            <sz val="10"/>
            <color indexed="81"/>
            <rFont val="Arial Narrow"/>
            <family val="2"/>
          </rPr>
          <t>12</t>
        </r>
        <r>
          <rPr>
            <sz val="10"/>
            <color indexed="81"/>
            <rFont val="Arial Narrow"/>
            <family val="2"/>
          </rPr>
          <t>C)  ratio of CRM LGC171-KT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sz val="10"/>
            <color indexed="81"/>
            <rFont val="Arial Narrow"/>
            <family val="2"/>
          </rPr>
          <t>Standard uncertainty of slope of the regression line</t>
        </r>
      </text>
    </comment>
    <comment ref="F22" authorId="0" shapeId="0">
      <text>
        <r>
          <rPr>
            <sz val="9"/>
            <color indexed="81"/>
            <rFont val="Arial Narrow"/>
            <family val="2"/>
          </rPr>
          <t>Standard uncertainty of x</t>
        </r>
        <r>
          <rPr>
            <vertAlign val="subscript"/>
            <sz val="9"/>
            <color indexed="81"/>
            <rFont val="Arial Narrow"/>
            <family val="2"/>
          </rPr>
          <t>mean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>
      <text>
        <r>
          <rPr>
            <sz val="9"/>
            <color indexed="81"/>
            <rFont val="Arial Narrow"/>
            <family val="2"/>
          </rPr>
          <t>Standard uncertainty of y</t>
        </r>
        <r>
          <rPr>
            <vertAlign val="subscript"/>
            <sz val="9"/>
            <color indexed="81"/>
            <rFont val="Arial Narrow"/>
            <family val="2"/>
          </rPr>
          <t>mean</t>
        </r>
        <r>
          <rPr>
            <sz val="9"/>
            <color indexed="81"/>
            <rFont val="Arial Narrow"/>
            <family val="2"/>
          </rPr>
          <t xml:space="preserve"> </t>
        </r>
      </text>
    </comment>
    <comment ref="B24" authorId="0" shapeId="0">
      <text>
        <r>
          <rPr>
            <sz val="10"/>
            <color indexed="81"/>
            <rFont val="Arial Narrow"/>
            <family val="2"/>
          </rPr>
          <t xml:space="preserve">Certified </t>
        </r>
        <r>
          <rPr>
            <i/>
            <sz val="10"/>
            <color indexed="81"/>
            <rFont val="Arial Narrow"/>
            <family val="2"/>
          </rPr>
          <t>n</t>
        </r>
        <r>
          <rPr>
            <sz val="10"/>
            <color indexed="81"/>
            <rFont val="Arial Narrow"/>
            <family val="2"/>
          </rPr>
          <t>(</t>
        </r>
        <r>
          <rPr>
            <vertAlign val="superscript"/>
            <sz val="10"/>
            <color indexed="81"/>
            <rFont val="Arial Narrow"/>
            <family val="2"/>
          </rPr>
          <t>13</t>
        </r>
        <r>
          <rPr>
            <sz val="10"/>
            <color indexed="81"/>
            <rFont val="Arial Narrow"/>
            <family val="2"/>
          </rPr>
          <t>C)/</t>
        </r>
        <r>
          <rPr>
            <i/>
            <sz val="10"/>
            <color indexed="81"/>
            <rFont val="Arial Narrow"/>
            <family val="2"/>
          </rPr>
          <t>n</t>
        </r>
        <r>
          <rPr>
            <sz val="10"/>
            <color indexed="81"/>
            <rFont val="Arial Narrow"/>
            <family val="2"/>
          </rPr>
          <t>(</t>
        </r>
        <r>
          <rPr>
            <vertAlign val="superscript"/>
            <sz val="10"/>
            <color indexed="81"/>
            <rFont val="Arial Narrow"/>
            <family val="2"/>
          </rPr>
          <t>12</t>
        </r>
        <r>
          <rPr>
            <sz val="10"/>
            <color indexed="81"/>
            <rFont val="Arial Narrow"/>
            <family val="2"/>
          </rPr>
          <t>C)  ratio of CRM LGC171-KT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sz val="10"/>
            <color indexed="81"/>
            <rFont val="Arial Narrow"/>
            <family val="2"/>
          </rPr>
          <t>slope of regression line ln(</t>
        </r>
        <r>
          <rPr>
            <vertAlign val="superscript"/>
            <sz val="10"/>
            <color indexed="81"/>
            <rFont val="Arial Narrow"/>
            <family val="2"/>
          </rPr>
          <t>11</t>
        </r>
        <r>
          <rPr>
            <sz val="10"/>
            <color indexed="81"/>
            <rFont val="Arial Narrow"/>
            <family val="2"/>
          </rPr>
          <t>B/</t>
        </r>
        <r>
          <rPr>
            <vertAlign val="superscript"/>
            <sz val="10"/>
            <color indexed="81"/>
            <rFont val="Arial Narrow"/>
            <family val="2"/>
          </rPr>
          <t>10</t>
        </r>
        <r>
          <rPr>
            <sz val="10"/>
            <color indexed="81"/>
            <rFont val="Arial Narrow"/>
            <family val="2"/>
          </rPr>
          <t>)</t>
        </r>
        <r>
          <rPr>
            <vertAlign val="subscript"/>
            <sz val="10"/>
            <color indexed="81"/>
            <rFont val="Arial Narrow"/>
            <family val="2"/>
          </rPr>
          <t>measured</t>
        </r>
        <r>
          <rPr>
            <sz val="10"/>
            <color indexed="81"/>
            <rFont val="Arial Narrow"/>
            <family val="2"/>
          </rPr>
          <t xml:space="preserve"> </t>
        </r>
        <r>
          <rPr>
            <i/>
            <sz val="10"/>
            <color indexed="81"/>
            <rFont val="Arial Narrow"/>
            <family val="2"/>
          </rPr>
          <t>vs</t>
        </r>
        <r>
          <rPr>
            <sz val="10"/>
            <color indexed="81"/>
            <rFont val="Arial Narrow"/>
            <family val="2"/>
          </rPr>
          <t xml:space="preserve"> ln(</t>
        </r>
        <r>
          <rPr>
            <vertAlign val="superscript"/>
            <sz val="10"/>
            <color indexed="81"/>
            <rFont val="Arial Narrow"/>
            <family val="2"/>
          </rPr>
          <t>13</t>
        </r>
        <r>
          <rPr>
            <sz val="10"/>
            <color indexed="81"/>
            <rFont val="Arial Narrow"/>
            <family val="2"/>
          </rPr>
          <t>C/</t>
        </r>
        <r>
          <rPr>
            <vertAlign val="superscript"/>
            <sz val="10"/>
            <color indexed="81"/>
            <rFont val="Arial Narrow"/>
            <family val="2"/>
          </rPr>
          <t>12</t>
        </r>
        <r>
          <rPr>
            <sz val="10"/>
            <color indexed="81"/>
            <rFont val="Arial Narrow"/>
            <family val="2"/>
          </rPr>
          <t>C)</t>
        </r>
        <r>
          <rPr>
            <vertAlign val="subscript"/>
            <sz val="10"/>
            <color indexed="81"/>
            <rFont val="Arial Narrow"/>
            <family val="2"/>
          </rPr>
          <t>measured</t>
        </r>
      </text>
    </comment>
    <comment ref="B26" authorId="0" shapeId="0">
      <text>
        <r>
          <rPr>
            <sz val="10"/>
            <color indexed="81"/>
            <rFont val="Arial Narrow"/>
            <family val="2"/>
          </rPr>
          <t>x</t>
        </r>
        <r>
          <rPr>
            <vertAlign val="subscript"/>
            <sz val="10"/>
            <color indexed="81"/>
            <rFont val="Arial Narrow"/>
            <family val="2"/>
          </rPr>
          <t>mean</t>
        </r>
        <r>
          <rPr>
            <sz val="10"/>
            <color indexed="81"/>
            <rFont val="Arial Narrow"/>
            <family val="2"/>
          </rPr>
          <t xml:space="preserve"> = mean value of ln(</t>
        </r>
        <r>
          <rPr>
            <vertAlign val="superscript"/>
            <sz val="10"/>
            <color indexed="81"/>
            <rFont val="Arial Narrow"/>
            <family val="2"/>
          </rPr>
          <t>13</t>
        </r>
        <r>
          <rPr>
            <sz val="10"/>
            <color indexed="81"/>
            <rFont val="Arial Narrow"/>
            <family val="2"/>
          </rPr>
          <t>C/</t>
        </r>
        <r>
          <rPr>
            <vertAlign val="superscript"/>
            <sz val="10"/>
            <color indexed="81"/>
            <rFont val="Arial Narrow"/>
            <family val="2"/>
          </rPr>
          <t>12</t>
        </r>
        <r>
          <rPr>
            <sz val="10"/>
            <color indexed="81"/>
            <rFont val="Arial Narrow"/>
            <family val="2"/>
          </rPr>
          <t>C)</t>
        </r>
        <r>
          <rPr>
            <vertAlign val="subscript"/>
            <sz val="10"/>
            <color indexed="81"/>
            <rFont val="Arial Narrow"/>
            <family val="2"/>
          </rPr>
          <t>measured</t>
        </r>
      </text>
    </comment>
    <comment ref="B27" authorId="0" shapeId="0">
      <text>
        <r>
          <rPr>
            <sz val="10"/>
            <color indexed="81"/>
            <rFont val="Arial Narrow"/>
            <family val="2"/>
          </rPr>
          <t>y</t>
        </r>
        <r>
          <rPr>
            <vertAlign val="subscript"/>
            <sz val="10"/>
            <color indexed="81"/>
            <rFont val="Arial Narrow"/>
            <family val="2"/>
          </rPr>
          <t>mean</t>
        </r>
        <r>
          <rPr>
            <sz val="10"/>
            <color indexed="81"/>
            <rFont val="Arial Narrow"/>
            <family val="2"/>
          </rPr>
          <t xml:space="preserve"> = mean value of ln(</t>
        </r>
        <r>
          <rPr>
            <vertAlign val="superscript"/>
            <sz val="10"/>
            <color indexed="81"/>
            <rFont val="Arial Narrow"/>
            <family val="2"/>
          </rPr>
          <t>11</t>
        </r>
        <r>
          <rPr>
            <sz val="10"/>
            <color indexed="81"/>
            <rFont val="Arial Narrow"/>
            <family val="2"/>
          </rPr>
          <t>B/</t>
        </r>
        <r>
          <rPr>
            <vertAlign val="superscript"/>
            <sz val="10"/>
            <color indexed="81"/>
            <rFont val="Arial Narrow"/>
            <family val="2"/>
          </rPr>
          <t>10</t>
        </r>
        <r>
          <rPr>
            <sz val="10"/>
            <color indexed="81"/>
            <rFont val="Arial Narrow"/>
            <family val="2"/>
          </rPr>
          <t>B)</t>
        </r>
        <r>
          <rPr>
            <vertAlign val="subscript"/>
            <sz val="10"/>
            <color indexed="81"/>
            <rFont val="Arial Narrow"/>
            <family val="2"/>
          </rPr>
          <t>measured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 shapeId="0">
      <text>
        <r>
          <rPr>
            <sz val="10"/>
            <color indexed="81"/>
            <rFont val="Arial Narrow"/>
            <family val="2"/>
          </rPr>
          <t>Calculations according to Egn 4 in the paper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0" shapeId="0">
      <text>
        <r>
          <rPr>
            <sz val="10"/>
            <color indexed="81"/>
            <rFont val="Arial Narrow"/>
            <family val="2"/>
          </rPr>
          <t xml:space="preserve">standard uncertainty of </t>
        </r>
        <r>
          <rPr>
            <i/>
            <sz val="10"/>
            <color indexed="81"/>
            <rFont val="Arial Narrow"/>
            <family val="2"/>
          </rPr>
          <t>n</t>
        </r>
        <r>
          <rPr>
            <sz val="10"/>
            <color indexed="81"/>
            <rFont val="Arial Narrow"/>
            <family val="2"/>
          </rPr>
          <t>(</t>
        </r>
        <r>
          <rPr>
            <vertAlign val="superscript"/>
            <sz val="10"/>
            <color indexed="81"/>
            <rFont val="Arial Narrow"/>
            <family val="2"/>
          </rPr>
          <t>11</t>
        </r>
        <r>
          <rPr>
            <sz val="10"/>
            <color indexed="81"/>
            <rFont val="Arial Narrow"/>
            <family val="2"/>
          </rPr>
          <t>B)/</t>
        </r>
        <r>
          <rPr>
            <i/>
            <sz val="10"/>
            <color indexed="81"/>
            <rFont val="Arial Narrow"/>
            <family val="2"/>
          </rPr>
          <t>n</t>
        </r>
        <r>
          <rPr>
            <sz val="10"/>
            <color indexed="81"/>
            <rFont val="Arial Narrow"/>
            <family val="2"/>
          </rPr>
          <t>(</t>
        </r>
        <r>
          <rPr>
            <vertAlign val="superscript"/>
            <sz val="10"/>
            <color indexed="81"/>
            <rFont val="Arial Narrow"/>
            <family val="2"/>
          </rPr>
          <t>10</t>
        </r>
        <r>
          <rPr>
            <sz val="10"/>
            <color indexed="81"/>
            <rFont val="Arial Narrow"/>
            <family val="2"/>
          </rPr>
          <t>B) ratio obtained; coverage factor k =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10"/>
            <color indexed="81"/>
            <rFont val="Arial Narrow"/>
            <family val="2"/>
          </rPr>
          <t>Contributions of uncertainties associated with the variables used in the formula to total uncertainty of measurement result (%). Note that these contributions are calculated as relative differences in the final measurement result introduced when a single input variable changes its value by standard deviation.</t>
        </r>
      </text>
    </comment>
    <comment ref="D73" authorId="0" shapeId="0">
      <text>
        <r>
          <rPr>
            <sz val="9"/>
            <color indexed="81"/>
            <rFont val="Tahoma"/>
            <family val="2"/>
          </rPr>
          <t xml:space="preserve">Correlation coefficients between the input variables in Eqn 4.
</t>
        </r>
      </text>
    </comment>
    <comment ref="D78" authorId="0" shapeId="0">
      <text>
        <r>
          <rPr>
            <sz val="9"/>
            <color indexed="81"/>
            <rFont val="Tahoma"/>
            <family val="2"/>
          </rPr>
          <t>Details on the calulations are given in  
S.L. Ellison, Accred. Qual. Assur. 2005, 10, 338-343</t>
        </r>
      </text>
    </comment>
  </commentList>
</comments>
</file>

<file path=xl/sharedStrings.xml><?xml version="1.0" encoding="utf-8"?>
<sst xmlns="http://schemas.openxmlformats.org/spreadsheetml/2006/main" count="41" uniqueCount="18">
  <si>
    <t>R, C</t>
  </si>
  <si>
    <t>b, slope</t>
  </si>
  <si>
    <r>
      <t>x</t>
    </r>
    <r>
      <rPr>
        <vertAlign val="subscript"/>
        <sz val="12"/>
        <color indexed="8"/>
        <rFont val="Calibri"/>
        <family val="2"/>
        <scheme val="minor"/>
      </rPr>
      <t>mean</t>
    </r>
  </si>
  <si>
    <r>
      <t>y</t>
    </r>
    <r>
      <rPr>
        <vertAlign val="subscript"/>
        <sz val="12"/>
        <color indexed="8"/>
        <rFont val="Calibri"/>
        <family val="2"/>
        <scheme val="minor"/>
      </rPr>
      <t>mean</t>
    </r>
  </si>
  <si>
    <t>D</t>
  </si>
  <si>
    <t xml:space="preserve">Confidence interval </t>
  </si>
  <si>
    <r>
      <t xml:space="preserve">R, </t>
    </r>
    <r>
      <rPr>
        <vertAlign val="subscript"/>
        <sz val="11"/>
        <rFont val="Calibri"/>
        <family val="2"/>
        <scheme val="minor"/>
      </rPr>
      <t>13C/12C</t>
    </r>
  </si>
  <si>
    <r>
      <t>x</t>
    </r>
    <r>
      <rPr>
        <vertAlign val="subscript"/>
        <sz val="11"/>
        <color indexed="8"/>
        <rFont val="Calibri"/>
        <family val="2"/>
        <scheme val="minor"/>
      </rPr>
      <t>mean</t>
    </r>
  </si>
  <si>
    <r>
      <t>y</t>
    </r>
    <r>
      <rPr>
        <vertAlign val="subscript"/>
        <sz val="11"/>
        <color indexed="8"/>
        <rFont val="Calibri"/>
        <family val="2"/>
        <scheme val="minor"/>
      </rPr>
      <t>mean</t>
    </r>
  </si>
  <si>
    <r>
      <t xml:space="preserve">R, </t>
    </r>
    <r>
      <rPr>
        <b/>
        <vertAlign val="subscript"/>
        <sz val="11"/>
        <rFont val="Calibri"/>
        <family val="2"/>
        <scheme val="minor"/>
      </rPr>
      <t>11B/10B</t>
    </r>
  </si>
  <si>
    <r>
      <t xml:space="preserve">R, </t>
    </r>
    <r>
      <rPr>
        <vertAlign val="subscript"/>
        <sz val="11"/>
        <rFont val="Calibri"/>
        <family val="2"/>
        <scheme val="minor"/>
      </rPr>
      <t>11B/10B</t>
    </r>
  </si>
  <si>
    <r>
      <t>D</t>
    </r>
    <r>
      <rPr>
        <vertAlign val="superscript"/>
        <sz val="11"/>
        <rFont val="Calibri"/>
        <family val="2"/>
        <scheme val="minor"/>
      </rPr>
      <t>2</t>
    </r>
  </si>
  <si>
    <r>
      <t>U</t>
    </r>
    <r>
      <rPr>
        <vertAlign val="superscript"/>
        <sz val="11"/>
        <rFont val="Calibri"/>
        <family val="2"/>
        <scheme val="minor"/>
      </rPr>
      <t>2</t>
    </r>
    <r>
      <rPr>
        <vertAlign val="subscript"/>
        <sz val="11"/>
        <rFont val="Calibri"/>
        <family val="2"/>
        <scheme val="minor"/>
      </rPr>
      <t>standard</t>
    </r>
  </si>
  <si>
    <r>
      <t>U</t>
    </r>
    <r>
      <rPr>
        <vertAlign val="subscript"/>
        <sz val="11"/>
        <rFont val="Calibri"/>
        <family val="2"/>
        <scheme val="minor"/>
      </rPr>
      <t>standard</t>
    </r>
  </si>
  <si>
    <r>
      <t>U</t>
    </r>
    <r>
      <rPr>
        <vertAlign val="subscript"/>
        <sz val="11"/>
        <rFont val="Calibri"/>
        <family val="2"/>
        <scheme val="minor"/>
      </rPr>
      <t>standard,</t>
    </r>
    <r>
      <rPr>
        <sz val="11"/>
        <rFont val="Calibri"/>
        <family val="2"/>
        <scheme val="minor"/>
      </rPr>
      <t xml:space="preserve"> %</t>
    </r>
  </si>
  <si>
    <r>
      <t>U</t>
    </r>
    <r>
      <rPr>
        <vertAlign val="subscript"/>
        <sz val="11"/>
        <rFont val="Calibri"/>
        <family val="2"/>
        <scheme val="minor"/>
      </rPr>
      <t>standard, k = 1</t>
    </r>
  </si>
  <si>
    <t>Contributions to total uncertainty, %:</t>
  </si>
  <si>
    <t>Confidence interval ,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</si>
</sst>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0.00000"/>
    <numFmt numFmtId="167" formatCode="0.000"/>
    <numFmt numFmtId="168" formatCode="0.0E+00"/>
  </numFmts>
  <fonts count="3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vertAlign val="subscript"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bscript"/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i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Arial Narrow"/>
      <family val="2"/>
    </font>
    <font>
      <sz val="10"/>
      <color indexed="81"/>
      <name val="Arial Narrow"/>
      <family val="2"/>
    </font>
    <font>
      <i/>
      <sz val="10"/>
      <color indexed="81"/>
      <name val="Arial Narrow"/>
      <family val="2"/>
    </font>
    <font>
      <vertAlign val="superscript"/>
      <sz val="10"/>
      <color indexed="81"/>
      <name val="Arial Narrow"/>
      <family val="2"/>
    </font>
    <font>
      <vertAlign val="subscript"/>
      <sz val="9"/>
      <color indexed="81"/>
      <name val="Arial Narrow"/>
      <family val="2"/>
    </font>
    <font>
      <vertAlign val="subscript"/>
      <sz val="10"/>
      <color indexed="81"/>
      <name val="Arial Narrow"/>
      <family val="2"/>
    </font>
    <font>
      <sz val="12"/>
      <color theme="9" tint="-0.499984740745262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sz val="12"/>
      <color theme="8"/>
      <name val="Arial Narrow"/>
      <family val="2"/>
    </font>
    <font>
      <sz val="12"/>
      <color theme="7" tint="-0.249977111117893"/>
      <name val="Arial Narrow"/>
      <family val="2"/>
    </font>
    <font>
      <sz val="12"/>
      <color theme="9"/>
      <name val="Arial Narrow"/>
      <family val="2"/>
    </font>
    <font>
      <sz val="12"/>
      <color rgb="FF7030A0"/>
      <name val="Arial Narrow"/>
      <family val="2"/>
    </font>
    <font>
      <sz val="12"/>
      <color theme="0" tint="-0.499984740745262"/>
      <name val="Arial Narrow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Border="1"/>
    <xf numFmtId="0" fontId="2" fillId="0" borderId="0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Fill="1"/>
    <xf numFmtId="0" fontId="12" fillId="0" borderId="0" xfId="0" applyFont="1"/>
    <xf numFmtId="164" fontId="9" fillId="0" borderId="0" xfId="0" applyNumberFormat="1" applyFont="1" applyBorder="1"/>
    <xf numFmtId="0" fontId="12" fillId="0" borderId="0" xfId="0" applyFont="1" applyBorder="1"/>
    <xf numFmtId="165" fontId="9" fillId="0" borderId="0" xfId="0" applyNumberFormat="1" applyFont="1" applyBorder="1"/>
    <xf numFmtId="166" fontId="9" fillId="0" borderId="0" xfId="0" applyNumberFormat="1" applyFont="1" applyBorder="1"/>
    <xf numFmtId="165" fontId="13" fillId="0" borderId="0" xfId="0" applyNumberFormat="1" applyFont="1" applyFill="1" applyBorder="1" applyAlignment="1"/>
    <xf numFmtId="165" fontId="14" fillId="0" borderId="0" xfId="0" applyNumberFormat="1" applyFont="1" applyBorder="1"/>
    <xf numFmtId="165" fontId="9" fillId="0" borderId="0" xfId="0" applyNumberFormat="1" applyFont="1" applyFill="1" applyBorder="1" applyAlignment="1"/>
    <xf numFmtId="166" fontId="14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15" fillId="0" borderId="0" xfId="0" applyFont="1" applyBorder="1"/>
    <xf numFmtId="165" fontId="15" fillId="0" borderId="0" xfId="0" applyNumberFormat="1" applyFont="1" applyFill="1" applyBorder="1"/>
    <xf numFmtId="165" fontId="9" fillId="0" borderId="0" xfId="0" applyNumberFormat="1" applyFont="1" applyFill="1" applyBorder="1"/>
    <xf numFmtId="0" fontId="9" fillId="0" borderId="0" xfId="0" applyFont="1"/>
    <xf numFmtId="167" fontId="9" fillId="0" borderId="0" xfId="0" applyNumberFormat="1" applyFont="1" applyBorder="1"/>
    <xf numFmtId="2" fontId="9" fillId="0" borderId="0" xfId="0" applyNumberFormat="1" applyFont="1" applyFill="1"/>
    <xf numFmtId="0" fontId="17" fillId="0" borderId="0" xfId="0" applyFont="1" applyAlignment="1">
      <alignment horizontal="center"/>
    </xf>
    <xf numFmtId="165" fontId="15" fillId="0" borderId="0" xfId="0" applyNumberFormat="1" applyFont="1" applyBorder="1"/>
    <xf numFmtId="164" fontId="9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" fillId="0" borderId="0" xfId="0" applyFont="1" applyBorder="1"/>
    <xf numFmtId="0" fontId="9" fillId="0" borderId="3" xfId="0" applyFont="1" applyFill="1" applyBorder="1"/>
    <xf numFmtId="166" fontId="9" fillId="0" borderId="4" xfId="0" applyNumberFormat="1" applyFont="1" applyBorder="1"/>
    <xf numFmtId="0" fontId="9" fillId="0" borderId="3" xfId="0" applyFont="1" applyFill="1" applyBorder="1" applyAlignment="1">
      <alignment horizontal="left"/>
    </xf>
    <xf numFmtId="165" fontId="13" fillId="0" borderId="4" xfId="0" applyNumberFormat="1" applyFont="1" applyFill="1" applyBorder="1" applyAlignment="1"/>
    <xf numFmtId="0" fontId="9" fillId="0" borderId="1" xfId="0" applyFont="1" applyBorder="1"/>
    <xf numFmtId="166" fontId="9" fillId="0" borderId="2" xfId="0" applyNumberFormat="1" applyFont="1" applyBorder="1"/>
    <xf numFmtId="0" fontId="9" fillId="0" borderId="1" xfId="0" applyFont="1" applyBorder="1" applyAlignment="1">
      <alignment horizontal="left"/>
    </xf>
    <xf numFmtId="165" fontId="9" fillId="0" borderId="2" xfId="0" applyNumberFormat="1" applyFont="1" applyFill="1" applyBorder="1" applyAlignment="1"/>
    <xf numFmtId="165" fontId="9" fillId="0" borderId="2" xfId="0" applyNumberFormat="1" applyFont="1" applyBorder="1"/>
    <xf numFmtId="164" fontId="9" fillId="0" borderId="6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13" fillId="0" borderId="4" xfId="0" applyNumberFormat="1" applyFont="1" applyBorder="1"/>
    <xf numFmtId="1" fontId="9" fillId="0" borderId="6" xfId="0" applyNumberFormat="1" applyFont="1" applyBorder="1" applyAlignment="1">
      <alignment horizontal="center"/>
    </xf>
    <xf numFmtId="165" fontId="15" fillId="0" borderId="2" xfId="0" applyNumberFormat="1" applyFont="1" applyBorder="1"/>
    <xf numFmtId="165" fontId="15" fillId="0" borderId="5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/>
    <xf numFmtId="2" fontId="13" fillId="0" borderId="0" xfId="0" applyNumberFormat="1" applyFont="1" applyBorder="1"/>
    <xf numFmtId="166" fontId="9" fillId="0" borderId="6" xfId="0" applyNumberFormat="1" applyFont="1" applyBorder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165" fontId="3" fillId="0" borderId="0" xfId="0" applyNumberFormat="1" applyFont="1" applyFill="1"/>
    <xf numFmtId="165" fontId="5" fillId="0" borderId="0" xfId="0" applyNumberFormat="1" applyFont="1" applyFill="1"/>
    <xf numFmtId="0" fontId="12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3" fillId="0" borderId="0" xfId="0" applyNumberFormat="1" applyFont="1" applyFill="1"/>
    <xf numFmtId="0" fontId="3" fillId="0" borderId="7" xfId="0" applyFont="1" applyBorder="1"/>
    <xf numFmtId="0" fontId="12" fillId="0" borderId="8" xfId="0" applyFont="1" applyBorder="1"/>
    <xf numFmtId="1" fontId="35" fillId="0" borderId="8" xfId="0" applyNumberFormat="1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Border="1" applyAlignment="1">
      <alignment horizontal="left"/>
    </xf>
    <xf numFmtId="0" fontId="35" fillId="0" borderId="0" xfId="0" applyFont="1" applyFill="1" applyBorder="1"/>
    <xf numFmtId="0" fontId="3" fillId="0" borderId="11" xfId="0" applyFont="1" applyFill="1" applyBorder="1"/>
    <xf numFmtId="0" fontId="3" fillId="0" borderId="12" xfId="0" applyFont="1" applyBorder="1" applyAlignment="1">
      <alignment horizontal="left"/>
    </xf>
    <xf numFmtId="0" fontId="12" fillId="0" borderId="13" xfId="0" applyFont="1" applyBorder="1"/>
    <xf numFmtId="0" fontId="3" fillId="0" borderId="13" xfId="0" applyFont="1" applyFill="1" applyBorder="1"/>
    <xf numFmtId="0" fontId="35" fillId="0" borderId="14" xfId="0" applyFont="1" applyFill="1" applyBorder="1"/>
    <xf numFmtId="168" fontId="3" fillId="0" borderId="8" xfId="0" applyNumberFormat="1" applyFont="1" applyFill="1" applyBorder="1"/>
    <xf numFmtId="168" fontId="3" fillId="0" borderId="9" xfId="0" applyNumberFormat="1" applyFont="1" applyFill="1" applyBorder="1"/>
    <xf numFmtId="168" fontId="3" fillId="0" borderId="0" xfId="0" applyNumberFormat="1" applyFont="1" applyFill="1" applyBorder="1"/>
    <xf numFmtId="168" fontId="3" fillId="0" borderId="11" xfId="0" applyNumberFormat="1" applyFont="1" applyFill="1" applyBorder="1"/>
    <xf numFmtId="168" fontId="3" fillId="0" borderId="13" xfId="0" applyNumberFormat="1" applyFont="1" applyFill="1" applyBorder="1"/>
    <xf numFmtId="168" fontId="3" fillId="0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130905</xdr:rowOff>
    </xdr:from>
    <xdr:to>
      <xdr:col>6</xdr:col>
      <xdr:colOff>675409</xdr:colOff>
      <xdr:row>15</xdr:row>
      <xdr:rowOff>21981</xdr:rowOff>
    </xdr:to>
    <xdr:sp macro="" textlink="">
      <xdr:nvSpPr>
        <xdr:cNvPr id="6" name="TextBox 5"/>
        <xdr:cNvSpPr txBox="1"/>
      </xdr:nvSpPr>
      <xdr:spPr>
        <a:xfrm>
          <a:off x="0" y="728382"/>
          <a:ext cx="6173932" cy="2280985"/>
        </a:xfrm>
        <a:prstGeom prst="rect">
          <a:avLst/>
        </a:prstGeom>
        <a:solidFill>
          <a:schemeClr val="lt1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 Narrow" panose="020B0606020202030204" pitchFamily="34" charset="0"/>
            </a:rPr>
            <a:t>Section 1. </a:t>
          </a:r>
          <a:r>
            <a:rPr lang="en-GB" sz="1200">
              <a:latin typeface="Arial Narrow" panose="020B0606020202030204" pitchFamily="34" charset="0"/>
            </a:rPr>
            <a:t>Template of the Kragten`s spreadsheet method for calculation of combined standard uncertainty of measurement result in Eqn 4 of the paper.</a:t>
          </a:r>
        </a:p>
        <a:p>
          <a:endParaRPr lang="en-GB" sz="1200">
            <a:latin typeface="Arial Narrow" panose="020B0606020202030204" pitchFamily="34" charset="0"/>
          </a:endParaRPr>
        </a:p>
        <a:p>
          <a:r>
            <a:rPr lang="en-GB" sz="1200">
              <a:latin typeface="Arial Narrow" panose="020B0606020202030204" pitchFamily="34" charset="0"/>
            </a:rPr>
            <a:t>Explanatory</a:t>
          </a:r>
          <a:r>
            <a:rPr lang="en-GB" sz="1200" baseline="0">
              <a:latin typeface="Arial Narrow" panose="020B0606020202030204" pitchFamily="34" charset="0"/>
            </a:rPr>
            <a:t> notes: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 baseline="0">
              <a:latin typeface="Arial Narrow" panose="020B0606020202030204" pitchFamily="34" charset="0"/>
            </a:rPr>
            <a:t>The template is based on the original publication by Kragten (see reference 26 in the paper).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 baseline="0">
              <a:latin typeface="Arial Narrow" panose="020B0606020202030204" pitchFamily="34" charset="0"/>
            </a:rPr>
            <a:t>Data obtained in a singe measurement session were used, as shown on Fig. S1. These included 10 replicate measurements of the 0.3 M HNO</a:t>
          </a:r>
          <a:r>
            <a:rPr lang="en-GB" sz="1200" baseline="-25000">
              <a:latin typeface="Arial Narrow" panose="020B0606020202030204" pitchFamily="34" charset="0"/>
            </a:rPr>
            <a:t>3</a:t>
          </a:r>
          <a:r>
            <a:rPr lang="en-GB" sz="1200" baseline="0">
              <a:latin typeface="Arial Narrow" panose="020B0606020202030204" pitchFamily="34" charset="0"/>
            </a:rPr>
            <a:t> solution containing boron, NIST SRM 951a, at concentration of 2 </a:t>
          </a:r>
          <a:r>
            <a:rPr lang="en-GB" sz="1200" baseline="0">
              <a:latin typeface="Symbol" panose="05050102010706020507" pitchFamily="18" charset="2"/>
            </a:rPr>
            <a:t>m</a:t>
          </a:r>
          <a:r>
            <a:rPr lang="en-GB" sz="1200" baseline="0">
              <a:latin typeface="Arial Narrow" panose="020B0606020202030204" pitchFamily="34" charset="0"/>
            </a:rPr>
            <a:t>g B g</a:t>
          </a:r>
          <a:r>
            <a:rPr lang="en-GB" sz="1200" baseline="30000">
              <a:latin typeface="Arial Narrow" panose="020B0606020202030204" pitchFamily="34" charset="0"/>
            </a:rPr>
            <a:t>-1</a:t>
          </a:r>
          <a:r>
            <a:rPr lang="en-GB" sz="1200" baseline="0">
              <a:latin typeface="Arial Narrow" panose="020B0606020202030204" pitchFamily="34" charset="0"/>
            </a:rPr>
            <a:t> and internal standard, carbon CRM LGC171-KT, at concentration of 0.1%.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 baseline="0">
              <a:latin typeface="Arial Narrow" panose="020B0606020202030204" pitchFamily="34" charset="0"/>
            </a:rPr>
            <a:t>Value of slope, </a:t>
          </a:r>
          <a:r>
            <a:rPr lang="en-GB" sz="1200" i="1" baseline="0">
              <a:latin typeface="Arial Narrow" panose="020B0606020202030204" pitchFamily="34" charset="0"/>
            </a:rPr>
            <a:t>b</a:t>
          </a:r>
          <a:r>
            <a:rPr lang="en-GB" sz="1200" baseline="0">
              <a:latin typeface="Arial Narrow" panose="020B0606020202030204" pitchFamily="34" charset="0"/>
            </a:rPr>
            <a:t>, and its uncertainty were determined by the linear regression accounting for uncertainties in both variables with details of calculations described in </a:t>
          </a:r>
          <a:r>
            <a:rPr lang="en-GB" sz="1200" b="0" i="0" u="none" strike="noStrike" baseline="0" smtClean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D. L. MacTaggert and S. O. Farwell, J. AOAC Int., 1992, 75, 608–614 and in </a:t>
          </a:r>
          <a:r>
            <a:rPr lang="en-GB" sz="12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W.A. Fuller, Measurement error models, John Wiley &amp; Sons, New York, NY, 1987.</a:t>
          </a:r>
          <a:endParaRPr lang="en-GB" sz="1200" baseline="0">
            <a:latin typeface="Arial Narrow" panose="020B060602020203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en-GB" sz="1200" baseline="0">
            <a:latin typeface="Arial Narrow" panose="020B0606020202030204" pitchFamily="34" charset="0"/>
          </a:endParaRPr>
        </a:p>
        <a:p>
          <a:endParaRPr lang="en-GB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6107</xdr:colOff>
      <xdr:row>0</xdr:row>
      <xdr:rowOff>0</xdr:rowOff>
    </xdr:from>
    <xdr:to>
      <xdr:col>6</xdr:col>
      <xdr:colOff>692728</xdr:colOff>
      <xdr:row>3</xdr:row>
      <xdr:rowOff>119062</xdr:rowOff>
    </xdr:to>
    <xdr:sp macro="" textlink="">
      <xdr:nvSpPr>
        <xdr:cNvPr id="2" name="TextBox 1"/>
        <xdr:cNvSpPr txBox="1"/>
      </xdr:nvSpPr>
      <xdr:spPr>
        <a:xfrm>
          <a:off x="6107" y="0"/>
          <a:ext cx="6185144" cy="716539"/>
        </a:xfrm>
        <a:prstGeom prst="rect">
          <a:avLst/>
        </a:prstGeom>
        <a:solidFill>
          <a:schemeClr val="lt1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Arial Narrow" panose="020B0606020202030204" pitchFamily="34" charset="0"/>
            </a:rPr>
            <a:t>Electronic Supplementary Information (ESI) to the paper "Calibration of boron isotope ratio measurements by MC-ICP-MS using normalisation to admixed internal standards" by D. Malinovsky,</a:t>
          </a:r>
          <a:r>
            <a:rPr lang="en-GB" sz="1200" baseline="0">
              <a:latin typeface="Arial Narrow" panose="020B0606020202030204" pitchFamily="34" charset="0"/>
            </a:rPr>
            <a:t> P.J.H. Dunn, H. Goenaga-Infante</a:t>
          </a:r>
        </a:p>
        <a:p>
          <a:endParaRPr lang="en-GB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46</xdr:row>
      <xdr:rowOff>21981</xdr:rowOff>
    </xdr:from>
    <xdr:to>
      <xdr:col>6</xdr:col>
      <xdr:colOff>666750</xdr:colOff>
      <xdr:row>58</xdr:row>
      <xdr:rowOff>102577</xdr:rowOff>
    </xdr:to>
    <xdr:sp macro="" textlink="">
      <xdr:nvSpPr>
        <xdr:cNvPr id="8" name="TextBox 7"/>
        <xdr:cNvSpPr txBox="1"/>
      </xdr:nvSpPr>
      <xdr:spPr>
        <a:xfrm>
          <a:off x="0" y="9422423"/>
          <a:ext cx="6154615" cy="2454519"/>
        </a:xfrm>
        <a:prstGeom prst="rect">
          <a:avLst/>
        </a:prstGeom>
        <a:solidFill>
          <a:schemeClr val="lt1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 Narrow" panose="020B0606020202030204" pitchFamily="34" charset="0"/>
            </a:rPr>
            <a:t>Section 2. </a:t>
          </a:r>
          <a:r>
            <a:rPr lang="en-GB" sz="1200" b="0">
              <a:latin typeface="Arial Narrow" panose="020B0606020202030204" pitchFamily="34" charset="0"/>
            </a:rPr>
            <a:t>Including correlation</a:t>
          </a:r>
          <a:r>
            <a:rPr lang="en-GB" sz="1200" b="0" baseline="0">
              <a:latin typeface="Arial Narrow" panose="020B0606020202030204" pitchFamily="34" charset="0"/>
            </a:rPr>
            <a:t> effects in the above t</a:t>
          </a:r>
          <a:r>
            <a:rPr lang="en-GB" sz="1200">
              <a:latin typeface="Arial Narrow" panose="020B0606020202030204" pitchFamily="34" charset="0"/>
            </a:rPr>
            <a:t>emplate of the Kragten`s spreadsheet method for calculation of combined standard uncertainty of measurement result in Eqn 4.</a:t>
          </a:r>
        </a:p>
        <a:p>
          <a:endParaRPr lang="en-GB" sz="1200">
            <a:latin typeface="Arial Narrow" panose="020B0606020202030204" pitchFamily="34" charset="0"/>
          </a:endParaRPr>
        </a:p>
        <a:p>
          <a:r>
            <a:rPr lang="en-GB" sz="1200">
              <a:latin typeface="Arial Narrow" panose="020B0606020202030204" pitchFamily="34" charset="0"/>
            </a:rPr>
            <a:t>Explanatory</a:t>
          </a:r>
          <a:r>
            <a:rPr lang="en-GB" sz="1200" baseline="0">
              <a:latin typeface="Arial Narrow" panose="020B0606020202030204" pitchFamily="34" charset="0"/>
            </a:rPr>
            <a:t> notes: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 baseline="0">
              <a:latin typeface="Arial Narrow" panose="020B0606020202030204" pitchFamily="34" charset="0"/>
            </a:rPr>
            <a:t>The template below is based on the original publication by S.L. Ellison (Accred. Qual. Assur. 2005, 10, 338-343). It is added to the ESI with the purpose of demonstrating that accounting for covariance between variables in Eqn 4 leads to descreasing uncertainty of the measurement results (see also Fig. S2).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 baseline="0">
              <a:latin typeface="Arial Narrow" panose="020B0606020202030204" pitchFamily="34" charset="0"/>
            </a:rPr>
            <a:t>All input data are the same as above, except correlation coefficients between input variables. Correlation coefficients between R</a:t>
          </a:r>
          <a:r>
            <a:rPr lang="en-GB" sz="1200" baseline="-25000">
              <a:latin typeface="Arial Narrow" panose="020B0606020202030204" pitchFamily="34" charset="0"/>
            </a:rPr>
            <a:t>13C/12C</a:t>
          </a:r>
          <a:r>
            <a:rPr lang="en-GB" sz="1200" baseline="0">
              <a:latin typeface="Arial Narrow" panose="020B0606020202030204" pitchFamily="34" charset="0"/>
            </a:rPr>
            <a:t>, and other input variables are arbitrary choice; correlation coefficients between slope,</a:t>
          </a:r>
          <a:r>
            <a:rPr lang="en-GB" sz="1200" i="1" baseline="0">
              <a:latin typeface="Arial Narrow" panose="020B0606020202030204" pitchFamily="34" charset="0"/>
            </a:rPr>
            <a:t>b</a:t>
          </a:r>
          <a:r>
            <a:rPr lang="en-GB" sz="1200" baseline="0">
              <a:latin typeface="Arial Narrow" panose="020B0606020202030204" pitchFamily="34" charset="0"/>
            </a:rPr>
            <a:t>, x</a:t>
          </a:r>
          <a:r>
            <a:rPr lang="en-GB" sz="1200" baseline="-25000">
              <a:latin typeface="Arial Narrow" panose="020B0606020202030204" pitchFamily="34" charset="0"/>
            </a:rPr>
            <a:t>mean</a:t>
          </a:r>
          <a:r>
            <a:rPr lang="en-GB" sz="1200" baseline="0">
              <a:latin typeface="Arial Narrow" panose="020B0606020202030204" pitchFamily="34" charset="0"/>
            </a:rPr>
            <a:t> and y</a:t>
          </a:r>
          <a:r>
            <a:rPr lang="en-GB" sz="1200" baseline="-25000">
              <a:latin typeface="Arial Narrow" panose="020B0606020202030204" pitchFamily="34" charset="0"/>
            </a:rPr>
            <a:t>mean</a:t>
          </a:r>
          <a:r>
            <a:rPr lang="en-GB" sz="1200" baseline="0">
              <a:latin typeface="Arial Narrow" panose="020B0606020202030204" pitchFamily="34" charset="0"/>
            </a:rPr>
            <a:t> are first-order estimates from the experimental data (see Fig. S1).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2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Accurate</a:t>
          </a:r>
          <a:r>
            <a:rPr lang="en-GB" sz="12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estimate of covariance between the variable is a non-trivial task and goes beyond the scope of the present paper.</a:t>
          </a:r>
          <a:endParaRPr lang="en-GB" sz="1200" baseline="0">
            <a:latin typeface="Arial Narrow" panose="020B0606020202030204" pitchFamily="34" charset="0"/>
          </a:endParaRPr>
        </a:p>
        <a:p>
          <a:endParaRPr lang="en-GB" sz="12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76276</xdr:colOff>
      <xdr:row>122</xdr:row>
      <xdr:rowOff>162677</xdr:rowOff>
    </xdr:from>
    <xdr:to>
      <xdr:col>6</xdr:col>
      <xdr:colOff>631124</xdr:colOff>
      <xdr:row>137</xdr:row>
      <xdr:rowOff>176894</xdr:rowOff>
    </xdr:to>
    <xdr:sp macro="" textlink="">
      <xdr:nvSpPr>
        <xdr:cNvPr id="12" name="TextBox 11"/>
        <xdr:cNvSpPr txBox="1"/>
      </xdr:nvSpPr>
      <xdr:spPr>
        <a:xfrm>
          <a:off x="76276" y="25670627"/>
          <a:ext cx="6050773" cy="30145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 Narrow" panose="020B0606020202030204" pitchFamily="34" charset="0"/>
            </a:rPr>
            <a:t>Fig. S3. Relationship</a:t>
          </a:r>
          <a:r>
            <a:rPr lang="en-GB" sz="1100" baseline="0">
              <a:latin typeface="Arial Narrow" panose="020B0606020202030204" pitchFamily="34" charset="0"/>
            </a:rPr>
            <a:t> between mass fractionation factors </a:t>
          </a:r>
          <a:r>
            <a:rPr lang="en-GB" sz="1100" i="1" baseline="0">
              <a:latin typeface="Arial Narrow" panose="020B0606020202030204" pitchFamily="34" charset="0"/>
            </a:rPr>
            <a:t>f</a:t>
          </a:r>
          <a:r>
            <a:rPr lang="en-GB" sz="1100" baseline="0">
              <a:latin typeface="Arial Narrow" panose="020B0606020202030204" pitchFamily="34" charset="0"/>
            </a:rPr>
            <a:t>(</a:t>
          </a:r>
          <a:r>
            <a:rPr lang="en-GB" sz="1100" baseline="30000">
              <a:latin typeface="Arial Narrow" panose="020B0606020202030204" pitchFamily="34" charset="0"/>
            </a:rPr>
            <a:t>11</a:t>
          </a:r>
          <a:r>
            <a:rPr lang="en-GB" sz="1100" baseline="0">
              <a:latin typeface="Arial Narrow" panose="020B0606020202030204" pitchFamily="34" charset="0"/>
            </a:rPr>
            <a:t>B/</a:t>
          </a:r>
          <a:r>
            <a:rPr lang="en-GB" sz="1100" baseline="30000">
              <a:latin typeface="Arial Narrow" panose="020B0606020202030204" pitchFamily="34" charset="0"/>
            </a:rPr>
            <a:t>10</a:t>
          </a:r>
          <a:r>
            <a:rPr lang="en-GB" sz="1100" baseline="0">
              <a:latin typeface="Arial Narrow" panose="020B0606020202030204" pitchFamily="34" charset="0"/>
            </a:rPr>
            <a:t>B) vs </a:t>
          </a:r>
          <a:r>
            <a:rPr lang="en-GB" sz="1100" i="1" baseline="0">
              <a:latin typeface="Arial Narrow" panose="020B0606020202030204" pitchFamily="34" charset="0"/>
            </a:rPr>
            <a:t>f</a:t>
          </a:r>
          <a:r>
            <a:rPr lang="en-GB" sz="1100" baseline="0">
              <a:latin typeface="Arial Narrow" panose="020B0606020202030204" pitchFamily="34" charset="0"/>
            </a:rPr>
            <a:t>(</a:t>
          </a:r>
          <a:r>
            <a:rPr lang="en-GB" sz="1100" baseline="30000">
              <a:latin typeface="Arial Narrow" panose="020B0606020202030204" pitchFamily="34" charset="0"/>
            </a:rPr>
            <a:t>13</a:t>
          </a:r>
          <a:r>
            <a:rPr lang="en-GB" sz="1100" baseline="0">
              <a:latin typeface="Arial Narrow" panose="020B0606020202030204" pitchFamily="34" charset="0"/>
            </a:rPr>
            <a:t>C/</a:t>
          </a:r>
          <a:r>
            <a:rPr lang="en-GB" sz="1100" baseline="30000">
              <a:latin typeface="Arial Narrow" panose="020B0606020202030204" pitchFamily="34" charset="0"/>
            </a:rPr>
            <a:t>12</a:t>
          </a:r>
          <a:r>
            <a:rPr lang="en-GB" sz="1100" baseline="0">
              <a:latin typeface="Arial Narrow" panose="020B0606020202030204" pitchFamily="34" charset="0"/>
            </a:rPr>
            <a:t>C) for NIST SRM 951a boron standard solution doped with glycine LGC171-KT standard, obtained during separate analytical sesions over February-September 2019.</a:t>
          </a:r>
          <a:r>
            <a:rPr lang="en-GB" sz="1100">
              <a:latin typeface="Arial Narrow" panose="020B0606020202030204" pitchFamily="34" charset="0"/>
            </a:rPr>
            <a:t> Note that linearity of the regression line indicates good performance</a:t>
          </a:r>
          <a:r>
            <a:rPr lang="en-GB" sz="1100" baseline="0">
              <a:latin typeface="Arial Narrow" panose="020B0606020202030204" pitchFamily="34" charset="0"/>
            </a:rPr>
            <a:t> of carbon as internal standard for boron isotope ratio measurements.</a:t>
          </a:r>
          <a:r>
            <a:rPr lang="en-GB" sz="1100">
              <a:latin typeface="Arial Narrow" panose="020B0606020202030204" pitchFamily="34" charset="0"/>
            </a:rPr>
            <a:t> </a:t>
          </a:r>
        </a:p>
        <a:p>
          <a:endParaRPr lang="en-GB" sz="110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</xdr:col>
      <xdr:colOff>765076</xdr:colOff>
      <xdr:row>125</xdr:row>
      <xdr:rowOff>190500</xdr:rowOff>
    </xdr:from>
    <xdr:to>
      <xdr:col>6</xdr:col>
      <xdr:colOff>604316</xdr:colOff>
      <xdr:row>137</xdr:row>
      <xdr:rowOff>149743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526" y="26298525"/>
          <a:ext cx="4020715" cy="2359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64439</xdr:colOff>
      <xdr:row>91</xdr:row>
      <xdr:rowOff>62347</xdr:rowOff>
    </xdr:from>
    <xdr:to>
      <xdr:col>6</xdr:col>
      <xdr:colOff>627041</xdr:colOff>
      <xdr:row>137</xdr:row>
      <xdr:rowOff>109904</xdr:rowOff>
    </xdr:to>
    <xdr:grpSp>
      <xdr:nvGrpSpPr>
        <xdr:cNvPr id="7" name="Group 6"/>
        <xdr:cNvGrpSpPr/>
      </xdr:nvGrpSpPr>
      <xdr:grpSpPr>
        <a:xfrm>
          <a:off x="64439" y="19159972"/>
          <a:ext cx="6058527" cy="9458257"/>
          <a:chOff x="64439" y="19159972"/>
          <a:chExt cx="6058527" cy="9458257"/>
        </a:xfrm>
      </xdr:grpSpPr>
      <xdr:sp macro="" textlink="">
        <xdr:nvSpPr>
          <xdr:cNvPr id="3" name="TextBox 2"/>
          <xdr:cNvSpPr txBox="1"/>
        </xdr:nvSpPr>
        <xdr:spPr>
          <a:xfrm>
            <a:off x="64439" y="19159972"/>
            <a:ext cx="6054940" cy="309314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>
                <a:latin typeface="Arial Narrow" panose="020B0606020202030204" pitchFamily="34" charset="0"/>
              </a:rPr>
              <a:t>Fig. S1. R</a:t>
            </a:r>
            <a:r>
              <a:rPr lang="en-GB" sz="1100" baseline="0">
                <a:latin typeface="Arial Narrow" panose="020B0606020202030204" pitchFamily="34" charset="0"/>
              </a:rPr>
              <a:t>eplicate measurements of </a:t>
            </a:r>
            <a:r>
              <a:rPr lang="en-GB" sz="1100" baseline="30000">
                <a:latin typeface="Arial Narrow" panose="020B0606020202030204" pitchFamily="34" charset="0"/>
              </a:rPr>
              <a:t>11</a:t>
            </a:r>
            <a:r>
              <a:rPr lang="en-GB" sz="1100" baseline="0">
                <a:latin typeface="Arial Narrow" panose="020B0606020202030204" pitchFamily="34" charset="0"/>
              </a:rPr>
              <a:t>B/</a:t>
            </a:r>
            <a:r>
              <a:rPr lang="en-GB" sz="1100" baseline="30000">
                <a:latin typeface="Arial Narrow" panose="020B0606020202030204" pitchFamily="34" charset="0"/>
              </a:rPr>
              <a:t>10</a:t>
            </a:r>
            <a:r>
              <a:rPr lang="en-GB" sz="1100" baseline="0">
                <a:latin typeface="Arial Narrow" panose="020B0606020202030204" pitchFamily="34" charset="0"/>
              </a:rPr>
              <a:t>B isotope ratios in NIST SRM 951a by online normalisation to </a:t>
            </a:r>
            <a:r>
              <a:rPr lang="en-GB" sz="1100" baseline="30000">
                <a:latin typeface="Arial Narrow" panose="020B0606020202030204" pitchFamily="34" charset="0"/>
              </a:rPr>
              <a:t>13</a:t>
            </a:r>
            <a:r>
              <a:rPr lang="en-GB" sz="1100" baseline="0">
                <a:latin typeface="Arial Narrow" panose="020B0606020202030204" pitchFamily="34" charset="0"/>
              </a:rPr>
              <a:t>C/</a:t>
            </a:r>
            <a:r>
              <a:rPr lang="en-GB" sz="1100" baseline="30000">
                <a:latin typeface="Arial Narrow" panose="020B0606020202030204" pitchFamily="34" charset="0"/>
              </a:rPr>
              <a:t>12</a:t>
            </a:r>
            <a:r>
              <a:rPr lang="en-GB" sz="1100" baseline="0">
                <a:latin typeface="Arial Narrow" panose="020B0606020202030204" pitchFamily="34" charset="0"/>
              </a:rPr>
              <a:t>C ratio of admixed glycine CRM LGC171-KT in single measurement session. </a:t>
            </a:r>
            <a:r>
              <a:rPr lang="en-GB" sz="1100">
                <a:latin typeface="Arial Narrow" panose="020B0606020202030204" pitchFamily="34" charset="0"/>
              </a:rPr>
              <a:t>Uncertainty bars are smaller than data points.</a:t>
            </a:r>
          </a:p>
          <a:p>
            <a:endParaRPr lang="en-GB" sz="1100"/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72193" y="22281086"/>
            <a:ext cx="6050773" cy="336701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>
                <a:latin typeface="Arial Narrow" panose="020B0606020202030204" pitchFamily="34" charset="0"/>
              </a:rPr>
              <a:t>Fig. 2. As can be seen from using the template</a:t>
            </a:r>
            <a:r>
              <a:rPr lang="en-GB" sz="1100" baseline="0">
                <a:latin typeface="Arial Narrow" panose="020B0606020202030204" pitchFamily="34" charset="0"/>
              </a:rPr>
              <a:t> in Section 2 above, </a:t>
            </a:r>
            <a:r>
              <a:rPr lang="en-GB" sz="1100">
                <a:latin typeface="Arial Narrow" panose="020B0606020202030204" pitchFamily="34" charset="0"/>
              </a:rPr>
              <a:t>uncertainty of resultant </a:t>
            </a:r>
            <a:r>
              <a:rPr lang="en-GB" sz="1100" i="1">
                <a:latin typeface="Arial Narrow" panose="020B0606020202030204" pitchFamily="34" charset="0"/>
              </a:rPr>
              <a:t>n</a:t>
            </a:r>
            <a:r>
              <a:rPr lang="en-GB" sz="1100">
                <a:latin typeface="Arial Narrow" panose="020B0606020202030204" pitchFamily="34" charset="0"/>
              </a:rPr>
              <a:t>(</a:t>
            </a:r>
            <a:r>
              <a:rPr lang="en-GB" sz="1100" baseline="30000">
                <a:latin typeface="Arial Narrow" panose="020B0606020202030204" pitchFamily="34" charset="0"/>
              </a:rPr>
              <a:t>11</a:t>
            </a:r>
            <a:r>
              <a:rPr lang="en-GB" sz="1100">
                <a:latin typeface="Arial Narrow" panose="020B0606020202030204" pitchFamily="34" charset="0"/>
              </a:rPr>
              <a:t>B)/</a:t>
            </a:r>
            <a:r>
              <a:rPr lang="en-GB" sz="1100" i="1">
                <a:latin typeface="Arial Narrow" panose="020B0606020202030204" pitchFamily="34" charset="0"/>
              </a:rPr>
              <a:t>n</a:t>
            </a:r>
            <a:r>
              <a:rPr lang="en-GB" sz="1100">
                <a:latin typeface="Arial Narrow" panose="020B0606020202030204" pitchFamily="34" charset="0"/>
              </a:rPr>
              <a:t>(</a:t>
            </a:r>
            <a:r>
              <a:rPr lang="en-GB" sz="1100" baseline="30000">
                <a:latin typeface="Arial Narrow" panose="020B0606020202030204" pitchFamily="34" charset="0"/>
              </a:rPr>
              <a:t>10</a:t>
            </a:r>
            <a:r>
              <a:rPr lang="en-GB" sz="1100">
                <a:latin typeface="Arial Narrow" panose="020B0606020202030204" pitchFamily="34" charset="0"/>
              </a:rPr>
              <a:t>B) value is inversly proportional to the degree of covariance between certified</a:t>
            </a:r>
            <a:r>
              <a:rPr lang="en-GB" sz="1100" baseline="0">
                <a:latin typeface="Arial Narrow" panose="020B0606020202030204" pitchFamily="34" charset="0"/>
              </a:rPr>
              <a:t> carbon isotope ratio of internal standard and other input variables. </a:t>
            </a:r>
            <a:r>
              <a:rPr lang="en-GB" sz="1100">
                <a:latin typeface="Arial Narrow" panose="020B0606020202030204" pitchFamily="34" charset="0"/>
              </a:rPr>
              <a:t> </a:t>
            </a:r>
          </a:p>
        </xdr:txBody>
      </xdr:sp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4510" y="22904451"/>
            <a:ext cx="4465340" cy="265135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/>
          <xdr:cNvSpPr txBox="1"/>
        </xdr:nvSpPr>
        <xdr:spPr>
          <a:xfrm>
            <a:off x="148828" y="26450008"/>
            <a:ext cx="1749029" cy="5048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000" i="1"/>
              <a:t>f</a:t>
            </a:r>
            <a:r>
              <a:rPr lang="en-GB" sz="1000"/>
              <a:t>(</a:t>
            </a:r>
            <a:r>
              <a:rPr lang="en-GB" sz="1000" baseline="30000"/>
              <a:t>13</a:t>
            </a:r>
            <a:r>
              <a:rPr lang="en-GB" sz="1000"/>
              <a:t>C/</a:t>
            </a:r>
            <a:r>
              <a:rPr lang="en-GB" sz="1000" baseline="30000"/>
              <a:t>12</a:t>
            </a:r>
            <a:r>
              <a:rPr lang="en-GB" sz="1000"/>
              <a:t>C) = ln(R</a:t>
            </a:r>
            <a:r>
              <a:rPr lang="en-GB" sz="1000" baseline="-25000"/>
              <a:t>measured</a:t>
            </a:r>
            <a:r>
              <a:rPr lang="en-GB" sz="1000"/>
              <a:t>/R</a:t>
            </a:r>
            <a:r>
              <a:rPr lang="en-GB" sz="1000" baseline="-25000"/>
              <a:t>certified</a:t>
            </a:r>
            <a:r>
              <a:rPr lang="en-GB" sz="1000"/>
              <a:t>)/ln(13/12)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152400" y="27067851"/>
            <a:ext cx="1749029" cy="50940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000" i="1"/>
              <a:t>f</a:t>
            </a:r>
            <a:r>
              <a:rPr lang="en-GB" sz="1000"/>
              <a:t>(</a:t>
            </a:r>
            <a:r>
              <a:rPr lang="en-GB" sz="1000" baseline="30000"/>
              <a:t>11</a:t>
            </a:r>
            <a:r>
              <a:rPr lang="en-GB" sz="1000"/>
              <a:t>B/</a:t>
            </a:r>
            <a:r>
              <a:rPr lang="en-GB" sz="1000" baseline="30000"/>
              <a:t>10</a:t>
            </a:r>
            <a:r>
              <a:rPr lang="en-GB" sz="1000"/>
              <a:t>B) = ln(R</a:t>
            </a:r>
            <a:r>
              <a:rPr lang="en-GB" sz="1000" baseline="-25000"/>
              <a:t>measured</a:t>
            </a:r>
            <a:r>
              <a:rPr lang="en-GB" sz="1000"/>
              <a:t>/R</a:t>
            </a:r>
            <a:r>
              <a:rPr lang="en-GB" sz="1000" baseline="-25000"/>
              <a:t>certified</a:t>
            </a:r>
            <a:r>
              <a:rPr lang="en-GB" sz="1000"/>
              <a:t>)/ln(11/10)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139211" y="27730205"/>
            <a:ext cx="2025162" cy="8880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>
                <a:latin typeface="Arial Narrow" panose="020B0606020202030204" pitchFamily="34" charset="0"/>
              </a:rPr>
              <a:t>(See, e.g., Marechal et al. Chem. Geol. 1999, 156, 251-273 for details on computing</a:t>
            </a:r>
            <a:r>
              <a:rPr lang="en-GB" sz="1100" baseline="0">
                <a:latin typeface="Arial Narrow" panose="020B0606020202030204" pitchFamily="34" charset="0"/>
              </a:rPr>
              <a:t> mass fractionation factors, </a:t>
            </a:r>
            <a:r>
              <a:rPr lang="en-GB" sz="1100" i="1" baseline="0">
                <a:latin typeface="Arial Narrow" panose="020B0606020202030204" pitchFamily="34" charset="0"/>
              </a:rPr>
              <a:t>f</a:t>
            </a:r>
            <a:r>
              <a:rPr lang="en-GB" sz="1100" baseline="0">
                <a:latin typeface="Arial Narrow" panose="020B0606020202030204" pitchFamily="34" charset="0"/>
              </a:rPr>
              <a:t>)</a:t>
            </a:r>
            <a:endParaRPr lang="en-GB" sz="1100">
              <a:latin typeface="Arial Narrow" panose="020B0606020202030204" pitchFamily="34" charset="0"/>
            </a:endParaRPr>
          </a:p>
        </xdr:txBody>
      </xdr:sp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7087" y="19526250"/>
            <a:ext cx="4250334" cy="26860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AI130"/>
  <sheetViews>
    <sheetView tabSelected="1" topLeftCell="A78" zoomScaleNormal="100" workbookViewId="0">
      <selection activeCell="J130" sqref="J130"/>
    </sheetView>
  </sheetViews>
  <sheetFormatPr defaultRowHeight="15.75" x14ac:dyDescent="0.25"/>
  <cols>
    <col min="1" max="1" width="19.7109375" style="1" customWidth="1"/>
    <col min="2" max="2" width="14" style="1" customWidth="1"/>
    <col min="3" max="3" width="11.28515625" style="1" customWidth="1"/>
    <col min="4" max="4" width="13.28515625" style="1" customWidth="1"/>
    <col min="5" max="5" width="11.140625" style="1" customWidth="1"/>
    <col min="6" max="6" width="13" style="1" customWidth="1"/>
    <col min="7" max="7" width="10.5703125" style="1" customWidth="1"/>
    <col min="8" max="9" width="9.140625" style="1"/>
    <col min="10" max="10" width="18" style="7" customWidth="1"/>
    <col min="11" max="11" width="17.140625" style="7" customWidth="1"/>
    <col min="12" max="12" width="15" style="7" customWidth="1"/>
    <col min="13" max="13" width="15.7109375" style="7" customWidth="1"/>
    <col min="14" max="14" width="14.5703125" style="7" customWidth="1"/>
    <col min="15" max="15" width="15.5703125" style="7" customWidth="1"/>
    <col min="16" max="16" width="18.7109375" style="1" customWidth="1"/>
    <col min="17" max="17" width="15.5703125" style="1" customWidth="1"/>
    <col min="18" max="18" width="13" style="1" customWidth="1"/>
    <col min="19" max="19" width="14.42578125" style="1" customWidth="1"/>
    <col min="20" max="20" width="11.28515625" style="1" customWidth="1"/>
    <col min="21" max="21" width="15.42578125" style="1" customWidth="1"/>
    <col min="22" max="22" width="15.140625" style="1" customWidth="1"/>
    <col min="23" max="23" width="15.85546875" style="1" customWidth="1"/>
    <col min="24" max="24" width="14.140625" style="1" customWidth="1"/>
    <col min="25" max="26" width="9.140625" style="1"/>
    <col min="27" max="27" width="14.5703125" style="1" customWidth="1"/>
    <col min="28" max="28" width="15.28515625" style="1" customWidth="1"/>
    <col min="29" max="29" width="14.140625" style="1" customWidth="1"/>
    <col min="30" max="30" width="12.42578125" style="1" customWidth="1"/>
    <col min="31" max="16384" width="9.140625" style="1"/>
  </cols>
  <sheetData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x14ac:dyDescent="0.25">
      <c r="A10" s="32"/>
      <c r="B10" s="7"/>
      <c r="C10" s="7"/>
      <c r="D10" s="7"/>
      <c r="E10" s="7"/>
      <c r="F10" s="7"/>
      <c r="G10" s="7"/>
      <c r="H10" s="7"/>
      <c r="I10" s="7"/>
    </row>
    <row r="11" spans="1:9" x14ac:dyDescent="0.25">
      <c r="A11" s="32"/>
      <c r="B11" s="7"/>
      <c r="C11" s="7"/>
      <c r="D11" s="7"/>
      <c r="E11" s="7"/>
      <c r="F11" s="7"/>
      <c r="G11" s="7"/>
      <c r="H11" s="7"/>
      <c r="I11" s="7"/>
    </row>
    <row r="12" spans="1:9" x14ac:dyDescent="0.25">
      <c r="A12" s="32"/>
    </row>
    <row r="13" spans="1:9" x14ac:dyDescent="0.25">
      <c r="A13" s="32"/>
    </row>
    <row r="14" spans="1:9" x14ac:dyDescent="0.25">
      <c r="A14" s="32"/>
    </row>
    <row r="15" spans="1:9" x14ac:dyDescent="0.25">
      <c r="A15" s="32"/>
    </row>
    <row r="16" spans="1:9" x14ac:dyDescent="0.25">
      <c r="A16" s="32"/>
    </row>
    <row r="17" spans="1:8" x14ac:dyDescent="0.25">
      <c r="A17" s="32"/>
    </row>
    <row r="18" spans="1:8" x14ac:dyDescent="0.25">
      <c r="A18" s="32"/>
    </row>
    <row r="19" spans="1:8" x14ac:dyDescent="0.25">
      <c r="A19" s="32"/>
    </row>
    <row r="20" spans="1:8" x14ac:dyDescent="0.25">
      <c r="A20" s="32"/>
    </row>
    <row r="21" spans="1:8" x14ac:dyDescent="0.25">
      <c r="A21" s="7"/>
    </row>
    <row r="22" spans="1:8" ht="18" x14ac:dyDescent="0.35">
      <c r="B22" s="8"/>
      <c r="C22" s="9"/>
      <c r="D22" s="33" t="s">
        <v>6</v>
      </c>
      <c r="E22" s="35" t="s">
        <v>1</v>
      </c>
      <c r="F22" s="35" t="s">
        <v>7</v>
      </c>
      <c r="G22" s="35" t="s">
        <v>8</v>
      </c>
      <c r="H22" s="11"/>
    </row>
    <row r="23" spans="1:8" x14ac:dyDescent="0.25">
      <c r="B23" s="9"/>
      <c r="C23" s="15"/>
      <c r="D23" s="34">
        <v>1.5E-5</v>
      </c>
      <c r="E23" s="44">
        <v>0.03</v>
      </c>
      <c r="F23" s="36">
        <v>2.7082792901318557E-4</v>
      </c>
      <c r="G23" s="36">
        <v>3.4433016976033985E-4</v>
      </c>
      <c r="H23" s="11"/>
    </row>
    <row r="24" spans="1:8" ht="18" x14ac:dyDescent="0.35">
      <c r="B24" s="37" t="s">
        <v>6</v>
      </c>
      <c r="C24" s="38">
        <v>1.0642E-2</v>
      </c>
      <c r="D24" s="18">
        <f>C24+D23</f>
        <v>1.0657E-2</v>
      </c>
      <c r="E24" s="15">
        <f>C24</f>
        <v>1.0642E-2</v>
      </c>
      <c r="F24" s="15">
        <f>C24</f>
        <v>1.0642E-2</v>
      </c>
      <c r="G24" s="15">
        <f>C24</f>
        <v>1.0642E-2</v>
      </c>
      <c r="H24" s="11"/>
    </row>
    <row r="25" spans="1:8" x14ac:dyDescent="0.25">
      <c r="B25" s="39" t="s">
        <v>1</v>
      </c>
      <c r="C25" s="40">
        <v>1.2690999999999999</v>
      </c>
      <c r="D25" s="15">
        <f>C25</f>
        <v>1.2690999999999999</v>
      </c>
      <c r="E25" s="20">
        <f>C25+E23</f>
        <v>1.2990999999999999</v>
      </c>
      <c r="F25" s="15">
        <f>C25</f>
        <v>1.2690999999999999</v>
      </c>
      <c r="G25" s="15">
        <f>C25</f>
        <v>1.2690999999999999</v>
      </c>
      <c r="H25" s="11"/>
    </row>
    <row r="26" spans="1:8" ht="18" x14ac:dyDescent="0.35">
      <c r="B26" s="39" t="s">
        <v>7</v>
      </c>
      <c r="C26" s="40">
        <v>-4.4335679172342353</v>
      </c>
      <c r="D26" s="15">
        <f>C26</f>
        <v>-4.4335679172342353</v>
      </c>
      <c r="E26" s="15">
        <f>C26</f>
        <v>-4.4335679172342353</v>
      </c>
      <c r="F26" s="18">
        <f>C26+F23</f>
        <v>-4.4332970893052224</v>
      </c>
      <c r="G26" s="15">
        <f>C26</f>
        <v>-4.4335679172342353</v>
      </c>
      <c r="H26" s="11"/>
    </row>
    <row r="27" spans="1:8" ht="18" x14ac:dyDescent="0.35">
      <c r="B27" s="39" t="s">
        <v>8</v>
      </c>
      <c r="C27" s="41">
        <v>1.5355380480238279</v>
      </c>
      <c r="D27" s="15">
        <f>C27</f>
        <v>1.5355380480238279</v>
      </c>
      <c r="E27" s="15">
        <f>C27</f>
        <v>1.5355380480238279</v>
      </c>
      <c r="F27" s="15">
        <f>C27</f>
        <v>1.5355380480238279</v>
      </c>
      <c r="G27" s="18">
        <f>C27+G23</f>
        <v>1.5358823781935882</v>
      </c>
      <c r="H27" s="11"/>
    </row>
    <row r="28" spans="1:8" x14ac:dyDescent="0.25">
      <c r="B28" s="9"/>
      <c r="C28" s="9"/>
      <c r="D28" s="9"/>
      <c r="E28" s="9"/>
      <c r="F28" s="9"/>
      <c r="G28" s="9"/>
      <c r="H28" s="11"/>
    </row>
    <row r="29" spans="1:8" ht="18" x14ac:dyDescent="0.35">
      <c r="B29" s="22" t="s">
        <v>9</v>
      </c>
      <c r="C29" s="47">
        <f>EXP(C27-C25*C26)*C24^C25</f>
        <v>4.0419419354572668</v>
      </c>
      <c r="D29" s="24">
        <f>EXP(D27-D25*D26)*D24^D25</f>
        <v>4.0491735662708965</v>
      </c>
      <c r="E29" s="24">
        <f>EXP(E27-E25*E26)*E24^E25</f>
        <v>4.0287005742424808</v>
      </c>
      <c r="F29" s="24">
        <f>EXP(F27-F25*F26)*F24^F25</f>
        <v>4.0405529275112757</v>
      </c>
      <c r="G29" s="24">
        <f>EXP(G27-G25*G26)*G24^G25</f>
        <v>4.0433339376504893</v>
      </c>
      <c r="H29" s="25"/>
    </row>
    <row r="30" spans="1:8" ht="18" x14ac:dyDescent="0.35">
      <c r="B30" s="9" t="s">
        <v>10</v>
      </c>
      <c r="C30" s="15">
        <f>C29</f>
        <v>4.0419419354572668</v>
      </c>
      <c r="D30" s="15">
        <f>C30</f>
        <v>4.0419419354572668</v>
      </c>
      <c r="E30" s="15">
        <f>D30</f>
        <v>4.0419419354572668</v>
      </c>
      <c r="F30" s="15">
        <f>E30</f>
        <v>4.0419419354572668</v>
      </c>
      <c r="G30" s="15">
        <f>F30</f>
        <v>4.0419419354572668</v>
      </c>
      <c r="H30" s="25"/>
    </row>
    <row r="31" spans="1:8" x14ac:dyDescent="0.25">
      <c r="B31" s="27"/>
      <c r="C31" s="25"/>
      <c r="D31" s="28"/>
      <c r="E31" s="28"/>
      <c r="F31" s="28"/>
      <c r="G31" s="28"/>
      <c r="H31" s="25"/>
    </row>
    <row r="32" spans="1:8" x14ac:dyDescent="0.25">
      <c r="B32" s="9" t="s">
        <v>4</v>
      </c>
      <c r="C32" s="26">
        <f>C29-C30</f>
        <v>0</v>
      </c>
      <c r="D32" s="15">
        <f>D29-D30</f>
        <v>7.2316308136297636E-3</v>
      </c>
      <c r="E32" s="15">
        <f>E29-E30</f>
        <v>-1.3241361214785918E-2</v>
      </c>
      <c r="F32" s="15">
        <f>F29-F30</f>
        <v>-1.3890079459910609E-3</v>
      </c>
      <c r="G32" s="15">
        <f>G29-G30</f>
        <v>1.3920021932225524E-3</v>
      </c>
      <c r="H32" s="28"/>
    </row>
    <row r="33" spans="1:9" ht="17.25" x14ac:dyDescent="0.25">
      <c r="B33" s="9" t="s">
        <v>11</v>
      </c>
      <c r="C33" s="26">
        <f>C32^2</f>
        <v>0</v>
      </c>
      <c r="D33" s="26">
        <f>D32^2</f>
        <v>5.229648422463948E-5</v>
      </c>
      <c r="E33" s="26">
        <f>E32^2</f>
        <v>1.7533364682043682E-4</v>
      </c>
      <c r="F33" s="26">
        <f>F32^2</f>
        <v>1.929343074026306E-6</v>
      </c>
      <c r="G33" s="26">
        <f>G32^2</f>
        <v>1.9376701059363962E-6</v>
      </c>
      <c r="H33" s="25"/>
    </row>
    <row r="34" spans="1:9" x14ac:dyDescent="0.25">
      <c r="B34" s="9"/>
      <c r="C34" s="26"/>
      <c r="D34" s="26"/>
      <c r="E34" s="26"/>
      <c r="F34" s="26"/>
      <c r="G34" s="26"/>
      <c r="H34" s="25"/>
    </row>
    <row r="35" spans="1:9" ht="18.75" x14ac:dyDescent="0.35">
      <c r="B35" s="9" t="s">
        <v>12</v>
      </c>
      <c r="C35" s="16">
        <f>SUM(D33:G33)</f>
        <v>2.3149714422503903E-4</v>
      </c>
      <c r="D35" s="26"/>
      <c r="E35" s="26"/>
      <c r="F35" s="26"/>
      <c r="G35" s="26"/>
      <c r="H35" s="25"/>
    </row>
    <row r="36" spans="1:9" ht="18" x14ac:dyDescent="0.35">
      <c r="B36" s="37" t="s">
        <v>15</v>
      </c>
      <c r="C36" s="46">
        <f>SQRT(C35)</f>
        <v>1.5215030207825386E-2</v>
      </c>
      <c r="D36" s="26"/>
      <c r="E36" s="26"/>
      <c r="F36" s="26"/>
      <c r="G36" s="26"/>
      <c r="H36" s="25"/>
    </row>
    <row r="37" spans="1:9" ht="18" x14ac:dyDescent="0.35">
      <c r="B37" s="9" t="s">
        <v>14</v>
      </c>
      <c r="C37" s="26">
        <f>C36/C29*100</f>
        <v>0.37642871794753041</v>
      </c>
      <c r="D37" s="26"/>
      <c r="E37" s="26"/>
      <c r="F37" s="26"/>
      <c r="G37" s="26"/>
      <c r="H37" s="25"/>
    </row>
    <row r="38" spans="1:9" x14ac:dyDescent="0.25">
      <c r="B38" s="9" t="s">
        <v>17</v>
      </c>
      <c r="C38" s="15">
        <f>2*C36</f>
        <v>3.0430060415650773E-2</v>
      </c>
      <c r="D38" s="26"/>
      <c r="E38" s="26"/>
      <c r="F38" s="26"/>
      <c r="G38" s="26"/>
      <c r="H38" s="25"/>
    </row>
    <row r="39" spans="1:9" x14ac:dyDescent="0.25">
      <c r="B39" s="9"/>
      <c r="C39" s="15"/>
      <c r="D39" s="26"/>
      <c r="E39" s="26"/>
      <c r="F39" s="26"/>
      <c r="G39" s="26"/>
      <c r="H39" s="25"/>
    </row>
    <row r="40" spans="1:9" x14ac:dyDescent="0.25">
      <c r="B40" s="37" t="s">
        <v>16</v>
      </c>
      <c r="C40" s="52"/>
      <c r="D40" s="45">
        <f>D33/C35*100</f>
        <v>22.590552639302505</v>
      </c>
      <c r="E40" s="45">
        <f>E33/C35*100</f>
        <v>75.739010693796942</v>
      </c>
      <c r="F40" s="42">
        <f>F33/C35*100</f>
        <v>0.83341981625085892</v>
      </c>
      <c r="G40" s="43">
        <f>G33/C35*100</f>
        <v>0.83701685064969167</v>
      </c>
      <c r="H40" s="31"/>
    </row>
    <row r="42" spans="1:9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5">
      <c r="B43" s="7"/>
      <c r="C43" s="7"/>
      <c r="D43" s="7"/>
      <c r="E43" s="7"/>
      <c r="F43" s="7"/>
      <c r="G43" s="7"/>
      <c r="H43" s="7"/>
      <c r="I43" s="7"/>
    </row>
    <row r="58" spans="1:15" x14ac:dyDescent="0.25">
      <c r="A58" s="32"/>
    </row>
    <row r="60" spans="1:15" s="12" customFormat="1" ht="18" x14ac:dyDescent="0.35">
      <c r="B60" s="14"/>
      <c r="C60" s="9"/>
      <c r="D60" s="9" t="s">
        <v>6</v>
      </c>
      <c r="E60" s="10" t="s">
        <v>1</v>
      </c>
      <c r="F60" s="10" t="s">
        <v>7</v>
      </c>
      <c r="G60" s="10" t="s">
        <v>8</v>
      </c>
      <c r="H60" s="50"/>
      <c r="K60" s="9"/>
      <c r="L60" s="9"/>
      <c r="M60" s="13"/>
      <c r="N60" s="9"/>
      <c r="O60" s="14"/>
    </row>
    <row r="61" spans="1:15" s="12" customFormat="1" ht="16.5" x14ac:dyDescent="0.3">
      <c r="B61" s="9"/>
      <c r="C61" s="15"/>
      <c r="D61" s="16">
        <v>1.5E-5</v>
      </c>
      <c r="E61" s="51">
        <v>0.03</v>
      </c>
      <c r="F61" s="17">
        <v>2.7082792901318557E-4</v>
      </c>
      <c r="G61" s="17">
        <v>3.4433016976033985E-4</v>
      </c>
      <c r="H61" s="50"/>
      <c r="K61" s="9"/>
      <c r="L61" s="9"/>
      <c r="M61" s="9"/>
      <c r="N61" s="9"/>
      <c r="O61" s="14"/>
    </row>
    <row r="62" spans="1:15" s="12" customFormat="1" ht="18" x14ac:dyDescent="0.35">
      <c r="B62" s="9" t="s">
        <v>6</v>
      </c>
      <c r="C62" s="16">
        <v>1.0642E-2</v>
      </c>
      <c r="D62" s="18">
        <f>C62+D61</f>
        <v>1.0657E-2</v>
      </c>
      <c r="E62" s="15">
        <f>C62</f>
        <v>1.0642E-2</v>
      </c>
      <c r="F62" s="15">
        <f>C62</f>
        <v>1.0642E-2</v>
      </c>
      <c r="G62" s="15">
        <f>C62</f>
        <v>1.0642E-2</v>
      </c>
      <c r="H62" s="50"/>
      <c r="K62" s="9"/>
      <c r="L62" s="9"/>
      <c r="M62" s="9"/>
      <c r="N62" s="9"/>
      <c r="O62" s="14"/>
    </row>
    <row r="63" spans="1:15" s="12" customFormat="1" ht="16.5" x14ac:dyDescent="0.3">
      <c r="B63" s="10" t="s">
        <v>1</v>
      </c>
      <c r="C63" s="19">
        <v>1.2690999999999999</v>
      </c>
      <c r="D63" s="15">
        <f>C63</f>
        <v>1.2690999999999999</v>
      </c>
      <c r="E63" s="20">
        <f>C63+E61</f>
        <v>1.2990999999999999</v>
      </c>
      <c r="F63" s="15">
        <f>C63</f>
        <v>1.2690999999999999</v>
      </c>
      <c r="G63" s="15">
        <f>C63</f>
        <v>1.2690999999999999</v>
      </c>
      <c r="H63" s="50"/>
      <c r="K63" s="15"/>
      <c r="L63" s="21"/>
      <c r="M63" s="9"/>
      <c r="N63" s="9"/>
      <c r="O63" s="14"/>
    </row>
    <row r="64" spans="1:15" s="12" customFormat="1" ht="18" x14ac:dyDescent="0.35">
      <c r="B64" s="10" t="s">
        <v>7</v>
      </c>
      <c r="C64" s="19">
        <v>-4.4335679172342353</v>
      </c>
      <c r="D64" s="15">
        <f>C64</f>
        <v>-4.4335679172342353</v>
      </c>
      <c r="E64" s="15">
        <f>C64</f>
        <v>-4.4335679172342353</v>
      </c>
      <c r="F64" s="18">
        <f>C64+F61</f>
        <v>-4.4332970893052224</v>
      </c>
      <c r="G64" s="15">
        <f>C64</f>
        <v>-4.4335679172342353</v>
      </c>
      <c r="H64" s="50"/>
      <c r="K64" s="15"/>
      <c r="L64" s="21"/>
      <c r="M64" s="9"/>
      <c r="N64" s="9"/>
      <c r="O64" s="14"/>
    </row>
    <row r="65" spans="2:35" s="12" customFormat="1" ht="18" x14ac:dyDescent="0.35">
      <c r="B65" s="10" t="s">
        <v>8</v>
      </c>
      <c r="C65" s="15">
        <v>1.5355380480238279</v>
      </c>
      <c r="D65" s="15">
        <f>C65</f>
        <v>1.5355380480238279</v>
      </c>
      <c r="E65" s="15">
        <f>C65</f>
        <v>1.5355380480238279</v>
      </c>
      <c r="F65" s="15">
        <f>C65</f>
        <v>1.5355380480238279</v>
      </c>
      <c r="G65" s="18">
        <f>C65+G61</f>
        <v>1.5358823781935882</v>
      </c>
      <c r="H65" s="50"/>
      <c r="K65" s="15"/>
      <c r="L65" s="21"/>
      <c r="M65" s="9"/>
    </row>
    <row r="66" spans="2:35" s="12" customFormat="1" ht="16.5" x14ac:dyDescent="0.3">
      <c r="B66" s="9"/>
      <c r="C66" s="9"/>
      <c r="D66" s="9"/>
      <c r="E66" s="9"/>
      <c r="F66" s="9"/>
      <c r="G66" s="9"/>
      <c r="H66" s="50"/>
      <c r="K66" s="15"/>
      <c r="L66" s="21"/>
      <c r="M66" s="9"/>
    </row>
    <row r="67" spans="2:35" s="12" customFormat="1" ht="18" x14ac:dyDescent="0.35">
      <c r="B67" s="22" t="s">
        <v>9</v>
      </c>
      <c r="C67" s="23">
        <f>EXP(C65-C63*C64)*C62^C63</f>
        <v>4.0419419354572668</v>
      </c>
      <c r="D67" s="24">
        <f>EXP(D65-D63*D64)*D62^D63</f>
        <v>4.0491735662708965</v>
      </c>
      <c r="E67" s="24">
        <f>EXP(E65-E63*E64)*E62^E63</f>
        <v>4.0287005742424808</v>
      </c>
      <c r="F67" s="24">
        <f>EXP(F65-F63*F64)*F62^F63</f>
        <v>4.0405529275112757</v>
      </c>
      <c r="G67" s="24">
        <f>EXP(G65-G63*G64)*G62^G63</f>
        <v>4.0433339376504893</v>
      </c>
      <c r="H67" s="9"/>
      <c r="K67" s="9"/>
      <c r="L67" s="9"/>
      <c r="M67" s="9"/>
    </row>
    <row r="68" spans="2:35" s="12" customFormat="1" ht="18" x14ac:dyDescent="0.35">
      <c r="B68" s="9" t="s">
        <v>10</v>
      </c>
      <c r="C68" s="15">
        <f>C67</f>
        <v>4.0419419354572668</v>
      </c>
      <c r="D68" s="15">
        <f>C68</f>
        <v>4.0419419354572668</v>
      </c>
      <c r="E68" s="15">
        <f>D68</f>
        <v>4.0419419354572668</v>
      </c>
      <c r="F68" s="15">
        <f>E68</f>
        <v>4.0419419354572668</v>
      </c>
      <c r="G68" s="15">
        <f>F68</f>
        <v>4.0419419354572668</v>
      </c>
      <c r="H68" s="25"/>
      <c r="K68" s="9"/>
      <c r="L68" s="9"/>
      <c r="M68" s="26"/>
    </row>
    <row r="69" spans="2:35" s="12" customFormat="1" ht="16.5" x14ac:dyDescent="0.3">
      <c r="B69" s="27"/>
      <c r="C69" s="25"/>
      <c r="D69" s="28"/>
      <c r="E69" s="28"/>
      <c r="F69" s="28"/>
      <c r="G69" s="28"/>
      <c r="H69" s="25"/>
      <c r="K69" s="9"/>
      <c r="L69" s="9"/>
      <c r="M69" s="9"/>
    </row>
    <row r="70" spans="2:35" s="12" customFormat="1" ht="16.5" x14ac:dyDescent="0.3">
      <c r="B70" s="9" t="s">
        <v>4</v>
      </c>
      <c r="C70" s="26">
        <f>C67-C68</f>
        <v>0</v>
      </c>
      <c r="D70" s="15">
        <f>D67-D68</f>
        <v>7.2316308136297636E-3</v>
      </c>
      <c r="E70" s="15">
        <f>E67-E68</f>
        <v>-1.3241361214785918E-2</v>
      </c>
      <c r="F70" s="15">
        <f>F67-F68</f>
        <v>-1.3890079459910609E-3</v>
      </c>
      <c r="G70" s="15">
        <f>G67-G68</f>
        <v>1.3920021932225524E-3</v>
      </c>
      <c r="H70" s="28"/>
      <c r="K70" s="9"/>
      <c r="L70" s="9"/>
      <c r="M70" s="9"/>
    </row>
    <row r="71" spans="2:35" s="12" customFormat="1" ht="18" x14ac:dyDescent="0.3">
      <c r="B71" s="9" t="s">
        <v>11</v>
      </c>
      <c r="C71" s="26">
        <f>C70^2</f>
        <v>0</v>
      </c>
      <c r="D71" s="26">
        <f>D70^2</f>
        <v>5.229648422463948E-5</v>
      </c>
      <c r="E71" s="26">
        <f>E70^2</f>
        <v>1.7533364682043682E-4</v>
      </c>
      <c r="F71" s="26">
        <f>F70^2</f>
        <v>1.929343074026306E-6</v>
      </c>
      <c r="G71" s="26">
        <f>G70^2</f>
        <v>1.9376701059363962E-6</v>
      </c>
      <c r="H71" s="25"/>
      <c r="K71" s="9"/>
      <c r="L71" s="15"/>
      <c r="M71" s="26"/>
    </row>
    <row r="72" spans="2:35" s="12" customFormat="1" ht="16.5" x14ac:dyDescent="0.3">
      <c r="B72" s="9"/>
      <c r="C72" s="26"/>
      <c r="D72" s="5"/>
      <c r="E72" s="5"/>
      <c r="F72" s="5"/>
      <c r="G72" s="5"/>
      <c r="H72" s="25"/>
      <c r="K72" s="9"/>
      <c r="L72" s="15"/>
      <c r="M72" s="26"/>
    </row>
    <row r="73" spans="2:35" s="12" customFormat="1" ht="16.5" x14ac:dyDescent="0.3">
      <c r="B73" s="80" t="s">
        <v>0</v>
      </c>
      <c r="C73" s="81"/>
      <c r="D73" s="82">
        <v>1</v>
      </c>
      <c r="E73" s="83">
        <v>0.05</v>
      </c>
      <c r="F73" s="83">
        <v>0.05</v>
      </c>
      <c r="G73" s="84">
        <v>0.05</v>
      </c>
      <c r="H73" s="25"/>
      <c r="I73" s="60"/>
      <c r="J73" s="61"/>
      <c r="K73" s="61"/>
      <c r="L73" s="61"/>
      <c r="M73" s="61"/>
      <c r="N73" s="58"/>
    </row>
    <row r="74" spans="2:35" s="12" customFormat="1" ht="16.5" x14ac:dyDescent="0.3">
      <c r="B74" s="85" t="s">
        <v>1</v>
      </c>
      <c r="C74" s="14"/>
      <c r="D74" s="6">
        <v>0.05</v>
      </c>
      <c r="E74" s="86">
        <v>1</v>
      </c>
      <c r="F74" s="6">
        <v>0.99</v>
      </c>
      <c r="G74" s="87">
        <v>0.99</v>
      </c>
      <c r="H74" s="25"/>
      <c r="I74" s="60"/>
      <c r="J74" s="61"/>
      <c r="K74" s="61"/>
      <c r="L74" s="61"/>
      <c r="M74" s="61"/>
      <c r="N74" s="58"/>
    </row>
    <row r="75" spans="2:35" s="12" customFormat="1" ht="18.75" x14ac:dyDescent="0.35">
      <c r="B75" s="85" t="s">
        <v>2</v>
      </c>
      <c r="C75" s="14"/>
      <c r="D75" s="6">
        <v>0.05</v>
      </c>
      <c r="E75" s="6">
        <v>0.99</v>
      </c>
      <c r="F75" s="86">
        <v>1</v>
      </c>
      <c r="G75" s="87">
        <v>0.99</v>
      </c>
      <c r="H75" s="25"/>
      <c r="I75" s="60"/>
      <c r="J75" s="61"/>
      <c r="K75" s="61"/>
      <c r="L75" s="61"/>
      <c r="M75" s="61"/>
      <c r="N75" s="58"/>
    </row>
    <row r="76" spans="2:35" s="12" customFormat="1" ht="18.75" x14ac:dyDescent="0.35">
      <c r="B76" s="88" t="s">
        <v>3</v>
      </c>
      <c r="C76" s="89"/>
      <c r="D76" s="90">
        <v>0.05</v>
      </c>
      <c r="E76" s="90">
        <v>0.99</v>
      </c>
      <c r="F76" s="90">
        <v>0.99</v>
      </c>
      <c r="G76" s="91">
        <v>1</v>
      </c>
      <c r="H76" s="25"/>
      <c r="I76" s="60"/>
    </row>
    <row r="77" spans="2:35" s="12" customFormat="1" ht="16.5" x14ac:dyDescent="0.3">
      <c r="B77" s="9"/>
      <c r="C77" s="26"/>
      <c r="D77" s="6"/>
      <c r="E77" s="48"/>
      <c r="F77" s="49"/>
      <c r="G77" s="49"/>
      <c r="H77" s="25"/>
      <c r="I77" s="54"/>
    </row>
    <row r="78" spans="2:35" s="12" customFormat="1" ht="16.5" x14ac:dyDescent="0.3">
      <c r="B78" s="80" t="s">
        <v>0</v>
      </c>
      <c r="C78" s="81"/>
      <c r="D78" s="92">
        <f>D70*D70*D73</f>
        <v>5.229648422463948E-5</v>
      </c>
      <c r="E78" s="92">
        <f>D70*E70*E73</f>
        <v>-4.7878317887623947E-6</v>
      </c>
      <c r="F78" s="92">
        <f>D70*F70*F73</f>
        <v>-5.0223963313027708E-7</v>
      </c>
      <c r="G78" s="93">
        <f>D70*G70*G73</f>
        <v>5.0332229765742113E-7</v>
      </c>
      <c r="H78" s="25"/>
      <c r="I78" s="60"/>
    </row>
    <row r="79" spans="2:35" s="12" customFormat="1" ht="16.5" x14ac:dyDescent="0.3">
      <c r="B79" s="85" t="s">
        <v>1</v>
      </c>
      <c r="C79" s="14"/>
      <c r="D79" s="94">
        <f>E78</f>
        <v>-4.7878317887623947E-6</v>
      </c>
      <c r="E79" s="94">
        <f>E70*E70*E74</f>
        <v>1.7533364682043682E-4</v>
      </c>
      <c r="F79" s="94">
        <f>E70*F70*F74</f>
        <v>1.820843238364473E-5</v>
      </c>
      <c r="G79" s="95">
        <f>E70*G70*G74</f>
        <v>-1.8247683813711699E-5</v>
      </c>
      <c r="H79" s="25"/>
      <c r="I79" s="60"/>
    </row>
    <row r="80" spans="2:35" s="12" customFormat="1" ht="18.75" x14ac:dyDescent="0.35">
      <c r="B80" s="85" t="s">
        <v>2</v>
      </c>
      <c r="C80" s="14"/>
      <c r="D80" s="94">
        <f>F78</f>
        <v>-5.0223963313027708E-7</v>
      </c>
      <c r="E80" s="94">
        <f>F79</f>
        <v>1.820843238364473E-5</v>
      </c>
      <c r="F80" s="94">
        <f>F70*F70*F75</f>
        <v>1.929343074026306E-6</v>
      </c>
      <c r="G80" s="95">
        <f>F70*G70*G75</f>
        <v>-1.9141670861508782E-6</v>
      </c>
      <c r="H80" s="25"/>
      <c r="I80" s="60"/>
      <c r="AA80" s="58"/>
      <c r="AB80" s="58"/>
      <c r="AC80" s="58"/>
      <c r="AD80" s="58"/>
      <c r="AE80" s="58"/>
      <c r="AF80" s="58"/>
      <c r="AG80" s="58"/>
      <c r="AH80" s="58"/>
      <c r="AI80" s="58"/>
    </row>
    <row r="81" spans="2:35" s="12" customFormat="1" ht="18.75" x14ac:dyDescent="0.35">
      <c r="B81" s="88" t="s">
        <v>3</v>
      </c>
      <c r="C81" s="89"/>
      <c r="D81" s="96">
        <f>G78</f>
        <v>5.0332229765742113E-7</v>
      </c>
      <c r="E81" s="96">
        <f>G79</f>
        <v>-1.8247683813711699E-5</v>
      </c>
      <c r="F81" s="96">
        <f>G80</f>
        <v>-1.9141670861508782E-6</v>
      </c>
      <c r="G81" s="97">
        <f>G70*G70*G76</f>
        <v>1.9376701059363962E-6</v>
      </c>
      <c r="H81" s="25"/>
      <c r="I81" s="60"/>
      <c r="AA81" s="58"/>
      <c r="AB81" s="58"/>
      <c r="AC81" s="58"/>
      <c r="AD81" s="58"/>
      <c r="AE81" s="58"/>
      <c r="AF81" s="58"/>
      <c r="AG81" s="58"/>
      <c r="AH81" s="58"/>
      <c r="AI81" s="58"/>
    </row>
    <row r="82" spans="2:35" s="12" customFormat="1" ht="18.75" x14ac:dyDescent="0.35">
      <c r="B82" s="9" t="s">
        <v>12</v>
      </c>
      <c r="C82" s="16">
        <f>SUM(D78:G81)</f>
        <v>2.1801680894413284E-4</v>
      </c>
      <c r="D82" s="26"/>
      <c r="E82" s="26"/>
      <c r="F82" s="26"/>
      <c r="G82" s="26"/>
      <c r="H82" s="25"/>
      <c r="I82" s="58"/>
      <c r="AA82" s="58"/>
      <c r="AB82" s="58"/>
      <c r="AC82" s="58"/>
      <c r="AD82" s="58"/>
      <c r="AE82" s="58"/>
      <c r="AF82" s="58"/>
      <c r="AG82" s="58"/>
      <c r="AH82" s="58"/>
      <c r="AI82" s="58"/>
    </row>
    <row r="83" spans="2:35" s="12" customFormat="1" ht="18" x14ac:dyDescent="0.35">
      <c r="B83" s="9" t="s">
        <v>13</v>
      </c>
      <c r="C83" s="29">
        <f>SQRT(C82)</f>
        <v>1.4765392271935509E-2</v>
      </c>
      <c r="D83" s="26"/>
      <c r="E83" s="26"/>
      <c r="F83" s="26"/>
      <c r="G83" s="26"/>
      <c r="H83" s="25"/>
      <c r="AA83" s="58"/>
      <c r="AB83" s="58"/>
      <c r="AC83" s="58"/>
      <c r="AD83" s="58"/>
      <c r="AE83" s="58"/>
      <c r="AF83" s="58"/>
      <c r="AG83" s="58"/>
      <c r="AH83" s="58"/>
      <c r="AI83" s="58"/>
    </row>
    <row r="84" spans="2:35" s="12" customFormat="1" ht="18" x14ac:dyDescent="0.35">
      <c r="B84" s="9" t="s">
        <v>14</v>
      </c>
      <c r="C84" s="26">
        <f>C83/C67*100</f>
        <v>0.36530441326750762</v>
      </c>
      <c r="D84" s="26"/>
      <c r="E84" s="26"/>
      <c r="F84" s="26"/>
      <c r="G84" s="26"/>
      <c r="H84" s="25"/>
      <c r="AA84" s="58"/>
      <c r="AB84" s="58"/>
      <c r="AC84" s="58"/>
      <c r="AD84" s="58"/>
      <c r="AE84" s="58"/>
      <c r="AF84" s="58"/>
      <c r="AG84" s="58"/>
      <c r="AH84" s="58"/>
      <c r="AI84" s="58"/>
    </row>
    <row r="85" spans="2:35" s="12" customFormat="1" ht="16.5" x14ac:dyDescent="0.3">
      <c r="B85" s="9" t="s">
        <v>5</v>
      </c>
      <c r="C85" s="15">
        <f>2*C83</f>
        <v>2.9530784543871019E-2</v>
      </c>
      <c r="D85" s="26"/>
      <c r="E85" s="26"/>
      <c r="F85" s="26"/>
      <c r="G85" s="26"/>
      <c r="H85" s="25"/>
      <c r="K85" s="9"/>
      <c r="L85" s="15"/>
      <c r="M85" s="26"/>
      <c r="AA85" s="58"/>
      <c r="AB85" s="58"/>
      <c r="AC85" s="58"/>
      <c r="AD85" s="58"/>
      <c r="AE85" s="58"/>
      <c r="AF85" s="58"/>
      <c r="AG85" s="58"/>
      <c r="AH85" s="58"/>
      <c r="AI85" s="58"/>
    </row>
    <row r="86" spans="2:35" s="12" customFormat="1" ht="16.5" x14ac:dyDescent="0.3">
      <c r="B86" s="9"/>
      <c r="C86" s="15"/>
      <c r="D86" s="26"/>
      <c r="E86" s="26"/>
      <c r="F86" s="26"/>
      <c r="G86" s="26"/>
      <c r="H86" s="25"/>
      <c r="K86" s="9"/>
      <c r="L86" s="15"/>
      <c r="M86" s="26"/>
      <c r="AA86" s="58"/>
      <c r="AB86" s="58"/>
      <c r="AC86" s="58"/>
      <c r="AD86" s="58"/>
      <c r="AE86" s="58"/>
      <c r="AF86" s="58"/>
      <c r="AG86" s="58"/>
      <c r="AH86" s="58"/>
      <c r="AI86" s="58"/>
    </row>
    <row r="87" spans="2:35" s="12" customFormat="1" ht="16.5" x14ac:dyDescent="0.3">
      <c r="B87" s="9"/>
      <c r="C87" s="16"/>
      <c r="D87" s="30"/>
      <c r="E87" s="30"/>
      <c r="F87" s="30"/>
      <c r="G87" s="30"/>
      <c r="H87" s="31"/>
      <c r="J87" s="2"/>
      <c r="K87" s="1"/>
      <c r="L87" s="1"/>
      <c r="M87" s="1"/>
      <c r="N87" s="1"/>
      <c r="AA87" s="58"/>
      <c r="AB87" s="58"/>
      <c r="AC87" s="58"/>
      <c r="AD87" s="58"/>
      <c r="AE87" s="58"/>
      <c r="AF87" s="58"/>
      <c r="AG87" s="58"/>
      <c r="AH87" s="58"/>
      <c r="AI87" s="58"/>
    </row>
    <row r="88" spans="2:35" x14ac:dyDescent="0.25">
      <c r="C88" s="4"/>
      <c r="D88" s="4"/>
      <c r="J88" s="3"/>
      <c r="K88" s="1"/>
      <c r="L88" s="1"/>
      <c r="M88" s="1"/>
      <c r="N88" s="1"/>
      <c r="AA88" s="53"/>
      <c r="AB88" s="53"/>
      <c r="AC88" s="53"/>
      <c r="AD88" s="53"/>
      <c r="AE88" s="53"/>
      <c r="AF88" s="53"/>
      <c r="AG88" s="53"/>
      <c r="AH88" s="53"/>
      <c r="AI88" s="53"/>
    </row>
    <row r="89" spans="2:35" ht="16.5" x14ac:dyDescent="0.3">
      <c r="E89" s="54"/>
      <c r="F89" s="54"/>
      <c r="G89" s="54"/>
      <c r="H89" s="54"/>
      <c r="I89" s="54"/>
      <c r="J89" s="6"/>
      <c r="K89" s="6"/>
      <c r="L89" s="2"/>
      <c r="M89" s="2"/>
      <c r="N89" s="64"/>
      <c r="O89" s="65"/>
      <c r="P89" s="65"/>
      <c r="Q89" s="65"/>
      <c r="R89" s="65"/>
      <c r="S89" s="65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</row>
    <row r="90" spans="2:35" ht="16.5" x14ac:dyDescent="0.3">
      <c r="E90" s="54"/>
      <c r="F90" s="54"/>
      <c r="G90" s="54"/>
      <c r="H90" s="54"/>
      <c r="I90" s="54"/>
      <c r="J90" s="6"/>
      <c r="K90" s="6"/>
      <c r="L90" s="2"/>
      <c r="M90" s="2"/>
      <c r="N90" s="64"/>
      <c r="O90" s="65"/>
      <c r="P90" s="65"/>
      <c r="Q90" s="65"/>
      <c r="R90" s="66"/>
      <c r="S90" s="66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</row>
    <row r="91" spans="2:35" ht="16.5" x14ac:dyDescent="0.3">
      <c r="E91" s="54"/>
      <c r="F91" s="54"/>
      <c r="G91" s="54"/>
      <c r="H91" s="54"/>
      <c r="I91" s="54"/>
      <c r="J91" s="6"/>
      <c r="K91" s="6"/>
      <c r="L91" s="2"/>
      <c r="M91" s="2"/>
      <c r="N91" s="63"/>
      <c r="O91" s="53"/>
      <c r="P91" s="53"/>
      <c r="Q91" s="53"/>
      <c r="R91" s="53"/>
      <c r="S91" s="53"/>
      <c r="T91" s="63"/>
      <c r="U91" s="63"/>
      <c r="V91" s="58"/>
      <c r="W91" s="58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</row>
    <row r="92" spans="2:35" ht="16.5" x14ac:dyDescent="0.3">
      <c r="E92" s="54"/>
      <c r="F92" s="54"/>
      <c r="G92" s="54"/>
      <c r="H92" s="54"/>
      <c r="I92" s="54"/>
      <c r="J92" s="6"/>
      <c r="K92" s="6"/>
      <c r="L92" s="2"/>
      <c r="M92" s="2"/>
      <c r="N92" s="63"/>
      <c r="O92" s="53"/>
      <c r="P92" s="53"/>
      <c r="Q92" s="53"/>
      <c r="R92" s="53"/>
      <c r="S92" s="53"/>
      <c r="T92" s="63"/>
      <c r="U92" s="63"/>
      <c r="V92" s="58"/>
      <c r="W92" s="58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</row>
    <row r="93" spans="2:35" ht="16.5" x14ac:dyDescent="0.3">
      <c r="E93" s="54"/>
      <c r="F93" s="54"/>
      <c r="G93" s="54"/>
      <c r="H93" s="54"/>
      <c r="I93" s="54"/>
      <c r="J93" s="6"/>
      <c r="K93" s="6"/>
      <c r="L93" s="2"/>
      <c r="M93" s="2"/>
      <c r="N93" s="54"/>
      <c r="O93" s="59"/>
      <c r="P93" s="59"/>
      <c r="Q93" s="59"/>
      <c r="R93" s="59"/>
      <c r="S93" s="53"/>
      <c r="T93" s="67"/>
      <c r="U93" s="68"/>
      <c r="V93" s="66"/>
      <c r="W93" s="66"/>
      <c r="X93" s="65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</row>
    <row r="94" spans="2:35" ht="16.5" x14ac:dyDescent="0.3">
      <c r="E94" s="54"/>
      <c r="F94" s="54"/>
      <c r="G94" s="54"/>
      <c r="H94" s="54"/>
      <c r="I94" s="54"/>
      <c r="J94" s="6"/>
      <c r="K94" s="6"/>
      <c r="L94" s="2"/>
      <c r="M94" s="2"/>
      <c r="N94" s="54"/>
      <c r="O94" s="59"/>
      <c r="P94" s="59"/>
      <c r="Q94" s="59"/>
      <c r="R94" s="59"/>
      <c r="S94" s="53"/>
      <c r="T94" s="67"/>
      <c r="U94" s="68"/>
      <c r="V94" s="66"/>
      <c r="W94" s="66"/>
      <c r="X94" s="65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</row>
    <row r="95" spans="2:35" ht="16.5" x14ac:dyDescent="0.3">
      <c r="E95" s="54"/>
      <c r="F95" s="54"/>
      <c r="G95" s="54"/>
      <c r="H95" s="54"/>
      <c r="I95" s="54"/>
      <c r="J95" s="6"/>
      <c r="K95" s="6"/>
      <c r="L95" s="2"/>
      <c r="M95" s="2"/>
      <c r="N95" s="54"/>
      <c r="O95" s="59"/>
      <c r="P95" s="59"/>
      <c r="Q95" s="59"/>
      <c r="R95" s="59"/>
      <c r="S95" s="53"/>
      <c r="T95" s="67"/>
      <c r="U95" s="68"/>
      <c r="V95" s="66"/>
      <c r="W95" s="66"/>
      <c r="X95" s="65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</row>
    <row r="96" spans="2:35" ht="16.5" x14ac:dyDescent="0.3">
      <c r="E96" s="54"/>
      <c r="F96" s="54"/>
      <c r="G96" s="54"/>
      <c r="H96" s="54"/>
      <c r="I96" s="54"/>
      <c r="J96" s="6"/>
      <c r="K96" s="6"/>
      <c r="L96" s="2"/>
      <c r="M96" s="2"/>
      <c r="N96" s="54"/>
      <c r="O96" s="59"/>
      <c r="P96" s="59"/>
      <c r="Q96" s="59"/>
      <c r="R96" s="59"/>
      <c r="S96" s="53"/>
      <c r="T96" s="67"/>
      <c r="U96" s="68"/>
      <c r="V96" s="66"/>
      <c r="W96" s="66"/>
      <c r="X96" s="65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</row>
    <row r="97" spans="1:35" ht="16.5" x14ac:dyDescent="0.3">
      <c r="E97" s="54"/>
      <c r="F97" s="54"/>
      <c r="G97" s="54"/>
      <c r="H97" s="54"/>
      <c r="I97" s="54"/>
      <c r="J97" s="6"/>
      <c r="K97" s="6"/>
      <c r="L97" s="2"/>
      <c r="M97" s="2"/>
      <c r="N97" s="54"/>
      <c r="O97" s="59"/>
      <c r="P97" s="59"/>
      <c r="Q97" s="59"/>
      <c r="R97" s="59"/>
      <c r="S97" s="53"/>
      <c r="T97" s="67"/>
      <c r="U97" s="68"/>
      <c r="V97" s="66"/>
      <c r="W97" s="66"/>
      <c r="X97" s="65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</row>
    <row r="98" spans="1:35" ht="16.5" x14ac:dyDescent="0.3">
      <c r="A98" s="53"/>
      <c r="B98" s="53"/>
      <c r="C98" s="56"/>
      <c r="D98" s="54"/>
      <c r="E98" s="54"/>
      <c r="F98" s="54"/>
      <c r="G98" s="54"/>
      <c r="H98" s="54"/>
      <c r="I98" s="54"/>
      <c r="J98" s="6"/>
      <c r="K98" s="6"/>
      <c r="L98" s="2"/>
      <c r="M98" s="2"/>
      <c r="N98" s="54"/>
      <c r="O98" s="59"/>
      <c r="P98" s="59"/>
      <c r="Q98" s="59"/>
      <c r="R98" s="59"/>
      <c r="S98" s="53"/>
      <c r="T98" s="67"/>
      <c r="U98" s="68"/>
      <c r="V98" s="66"/>
      <c r="W98" s="66"/>
      <c r="X98" s="65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</row>
    <row r="99" spans="1:35" ht="16.5" x14ac:dyDescent="0.3">
      <c r="A99" s="53"/>
      <c r="B99" s="53"/>
      <c r="C99" s="56"/>
      <c r="D99" s="54"/>
      <c r="E99" s="54"/>
      <c r="F99" s="54"/>
      <c r="G99" s="54"/>
      <c r="H99" s="54"/>
      <c r="I99" s="54"/>
      <c r="J99" s="6"/>
      <c r="K99" s="6"/>
      <c r="L99" s="2"/>
      <c r="M99" s="2"/>
      <c r="N99" s="54"/>
      <c r="O99" s="59"/>
      <c r="P99" s="59"/>
      <c r="Q99" s="59"/>
      <c r="R99" s="59"/>
      <c r="S99" s="53"/>
      <c r="T99" s="67"/>
      <c r="U99" s="68"/>
      <c r="V99" s="66"/>
      <c r="W99" s="66"/>
      <c r="X99" s="65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</row>
    <row r="100" spans="1:35" s="7" customFormat="1" x14ac:dyDescent="0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N100" s="73"/>
      <c r="O100" s="61"/>
      <c r="P100" s="61"/>
      <c r="Q100" s="61"/>
      <c r="R100" s="61"/>
      <c r="S100" s="55"/>
      <c r="T100" s="67"/>
      <c r="U100" s="69"/>
      <c r="V100" s="70"/>
      <c r="W100" s="71"/>
      <c r="X100" s="72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</row>
    <row r="101" spans="1:35" s="7" customFormat="1" x14ac:dyDescent="0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N101" s="73"/>
      <c r="O101" s="61"/>
      <c r="P101" s="61"/>
      <c r="Q101" s="61"/>
      <c r="R101" s="61"/>
      <c r="S101" s="55"/>
      <c r="T101" s="67"/>
      <c r="U101" s="70"/>
      <c r="V101" s="68"/>
      <c r="W101" s="74"/>
      <c r="X101" s="75"/>
      <c r="Y101" s="55"/>
      <c r="Z101" s="55"/>
      <c r="AA101" s="55"/>
    </row>
    <row r="102" spans="1:35" s="7" customFormat="1" x14ac:dyDescent="0.25">
      <c r="N102" s="73"/>
      <c r="O102" s="61"/>
      <c r="P102" s="61"/>
      <c r="Q102" s="61"/>
      <c r="R102" s="61"/>
      <c r="S102" s="55"/>
      <c r="T102" s="67"/>
      <c r="U102" s="71"/>
      <c r="V102" s="74"/>
      <c r="W102" s="68"/>
      <c r="X102" s="76"/>
      <c r="Y102" s="55"/>
      <c r="Z102" s="55"/>
      <c r="AA102" s="55"/>
    </row>
    <row r="103" spans="1:35" s="7" customFormat="1" ht="16.5" x14ac:dyDescent="0.3">
      <c r="N103" s="73"/>
      <c r="O103" s="61"/>
      <c r="P103" s="61"/>
      <c r="Q103" s="61"/>
      <c r="R103" s="61"/>
      <c r="S103" s="55"/>
      <c r="T103" s="68"/>
      <c r="U103" s="72"/>
      <c r="V103" s="75"/>
      <c r="W103" s="76"/>
      <c r="X103" s="64"/>
      <c r="Y103" s="55"/>
      <c r="Z103" s="55"/>
      <c r="AA103" s="55"/>
    </row>
    <row r="104" spans="1:35" s="7" customFormat="1" ht="16.5" x14ac:dyDescent="0.3">
      <c r="A104" s="32"/>
      <c r="N104" s="6"/>
      <c r="O104" s="59"/>
      <c r="P104" s="59"/>
      <c r="Q104" s="59"/>
      <c r="R104" s="59"/>
      <c r="S104" s="55"/>
      <c r="T104" s="63"/>
      <c r="U104" s="59"/>
      <c r="V104" s="59"/>
      <c r="W104" s="59"/>
      <c r="X104" s="77"/>
      <c r="Y104" s="55"/>
      <c r="Z104" s="55"/>
      <c r="AA104" s="55"/>
    </row>
    <row r="105" spans="1:35" s="7" customFormat="1" ht="16.5" x14ac:dyDescent="0.3">
      <c r="N105" s="73"/>
      <c r="O105" s="62"/>
      <c r="P105" s="62"/>
      <c r="Q105" s="62"/>
      <c r="R105" s="62"/>
      <c r="S105" s="55"/>
      <c r="T105" s="64"/>
      <c r="U105" s="61"/>
      <c r="V105" s="61"/>
      <c r="W105" s="61"/>
      <c r="X105" s="61"/>
      <c r="Y105" s="55"/>
      <c r="Z105" s="55"/>
      <c r="AA105" s="55"/>
    </row>
    <row r="106" spans="1:35" s="7" customFormat="1" ht="16.5" x14ac:dyDescent="0.3">
      <c r="N106" s="73"/>
      <c r="O106" s="62"/>
      <c r="P106" s="62"/>
      <c r="Q106" s="62"/>
      <c r="R106" s="62"/>
      <c r="S106" s="55"/>
      <c r="T106" s="64"/>
      <c r="U106" s="61"/>
      <c r="V106" s="61"/>
      <c r="W106" s="61"/>
      <c r="X106" s="61"/>
      <c r="Y106" s="55"/>
      <c r="Z106" s="55"/>
      <c r="AA106" s="55"/>
    </row>
    <row r="107" spans="1:35" ht="16.5" x14ac:dyDescent="0.3">
      <c r="N107" s="60"/>
      <c r="O107" s="62"/>
      <c r="P107" s="62"/>
      <c r="Q107" s="62"/>
      <c r="R107" s="62"/>
      <c r="S107" s="53"/>
      <c r="T107" s="65"/>
      <c r="U107" s="61"/>
      <c r="V107" s="61"/>
      <c r="W107" s="61"/>
      <c r="X107" s="61"/>
      <c r="Y107" s="53"/>
      <c r="Z107" s="53"/>
      <c r="AA107" s="53"/>
    </row>
    <row r="108" spans="1:35" ht="16.5" x14ac:dyDescent="0.3">
      <c r="N108" s="60"/>
      <c r="O108" s="62"/>
      <c r="P108" s="62"/>
      <c r="Q108" s="62"/>
      <c r="R108" s="62"/>
      <c r="S108" s="53"/>
      <c r="T108" s="65"/>
      <c r="U108" s="61"/>
      <c r="V108" s="61"/>
      <c r="W108" s="61"/>
      <c r="X108" s="61"/>
      <c r="Y108" s="53"/>
      <c r="Z108" s="53"/>
      <c r="AA108" s="53"/>
    </row>
    <row r="109" spans="1:35" ht="16.5" x14ac:dyDescent="0.3">
      <c r="N109" s="53"/>
      <c r="O109" s="53"/>
      <c r="P109" s="53"/>
      <c r="Q109" s="53"/>
      <c r="R109" s="53"/>
      <c r="S109" s="53"/>
      <c r="T109" s="63"/>
      <c r="U109" s="59"/>
      <c r="V109" s="59"/>
      <c r="W109" s="59"/>
      <c r="X109" s="58"/>
      <c r="Y109" s="53"/>
      <c r="Z109" s="53"/>
      <c r="AA109" s="53"/>
    </row>
    <row r="110" spans="1:35" ht="16.5" x14ac:dyDescent="0.3">
      <c r="N110" s="64"/>
      <c r="O110" s="65"/>
      <c r="P110" s="65"/>
      <c r="Q110" s="65"/>
      <c r="R110" s="66"/>
      <c r="S110" s="53"/>
      <c r="T110" s="60"/>
      <c r="U110" s="62"/>
      <c r="V110" s="62"/>
      <c r="W110" s="62"/>
      <c r="X110" s="62"/>
      <c r="Y110" s="53"/>
      <c r="Z110" s="53"/>
      <c r="AA110" s="53"/>
    </row>
    <row r="111" spans="1:35" ht="16.5" x14ac:dyDescent="0.3">
      <c r="N111" s="64"/>
      <c r="O111" s="65"/>
      <c r="P111" s="65"/>
      <c r="Q111" s="65"/>
      <c r="R111" s="66"/>
      <c r="S111" s="53"/>
      <c r="T111" s="60"/>
      <c r="U111" s="62"/>
      <c r="V111" s="62"/>
      <c r="W111" s="62"/>
      <c r="X111" s="62"/>
      <c r="Y111" s="53"/>
      <c r="Z111" s="53"/>
      <c r="AA111" s="53"/>
    </row>
    <row r="112" spans="1:35" ht="16.5" x14ac:dyDescent="0.3">
      <c r="N112" s="64"/>
      <c r="O112" s="65"/>
      <c r="P112" s="65"/>
      <c r="Q112" s="65"/>
      <c r="R112" s="66"/>
      <c r="S112" s="53"/>
      <c r="T112" s="60"/>
      <c r="U112" s="62"/>
      <c r="V112" s="62"/>
      <c r="W112" s="62"/>
      <c r="X112" s="62"/>
      <c r="Y112" s="53"/>
      <c r="Z112" s="53"/>
      <c r="AA112" s="53"/>
    </row>
    <row r="113" spans="1:27" x14ac:dyDescent="0.25">
      <c r="N113" s="66"/>
      <c r="O113" s="66"/>
      <c r="P113" s="66"/>
      <c r="Q113" s="66"/>
      <c r="R113" s="66"/>
      <c r="S113" s="53"/>
      <c r="T113" s="60"/>
      <c r="U113" s="62"/>
      <c r="V113" s="62"/>
      <c r="W113" s="62"/>
      <c r="X113" s="62"/>
      <c r="Y113" s="53"/>
      <c r="Z113" s="53"/>
      <c r="AA113" s="53"/>
    </row>
    <row r="114" spans="1:27" ht="16.5" x14ac:dyDescent="0.3">
      <c r="N114" s="53"/>
      <c r="O114" s="65"/>
      <c r="P114" s="66"/>
      <c r="Q114" s="66"/>
      <c r="R114" s="66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ht="16.5" x14ac:dyDescent="0.3">
      <c r="N115" s="65"/>
      <c r="O115" s="65"/>
      <c r="P115" s="66"/>
      <c r="Q115" s="66"/>
      <c r="R115" s="66"/>
      <c r="S115" s="53"/>
      <c r="T115" s="64"/>
      <c r="U115" s="65"/>
      <c r="V115" s="65"/>
      <c r="W115" s="65"/>
      <c r="X115" s="65"/>
      <c r="Y115" s="65"/>
      <c r="Z115" s="53"/>
      <c r="AA115" s="53"/>
    </row>
    <row r="116" spans="1:27" ht="16.5" x14ac:dyDescent="0.3">
      <c r="N116" s="65"/>
      <c r="O116" s="66"/>
      <c r="P116" s="66"/>
      <c r="Q116" s="66"/>
      <c r="R116" s="66"/>
      <c r="S116" s="53"/>
      <c r="T116" s="64"/>
      <c r="U116" s="65"/>
      <c r="V116" s="65"/>
      <c r="W116" s="65"/>
      <c r="X116" s="65"/>
      <c r="Y116" s="65"/>
      <c r="Z116" s="53"/>
      <c r="AA116" s="53"/>
    </row>
    <row r="117" spans="1:27" ht="16.5" x14ac:dyDescent="0.3">
      <c r="N117" s="68"/>
      <c r="O117" s="55"/>
      <c r="P117" s="66"/>
      <c r="Q117" s="66"/>
      <c r="R117" s="66"/>
      <c r="S117" s="53"/>
      <c r="T117" s="64"/>
      <c r="U117" s="65"/>
      <c r="V117" s="65"/>
      <c r="W117" s="65"/>
      <c r="X117" s="66"/>
      <c r="Y117" s="66"/>
      <c r="Z117" s="53"/>
      <c r="AA117" s="53"/>
    </row>
    <row r="118" spans="1:27" x14ac:dyDescent="0.25">
      <c r="N118" s="66"/>
      <c r="O118" s="66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:27" x14ac:dyDescent="0.25">
      <c r="N119" s="66"/>
      <c r="O119" s="66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:27" x14ac:dyDescent="0.25">
      <c r="N120" s="66"/>
      <c r="O120" s="66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:27" x14ac:dyDescent="0.25"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1:27" x14ac:dyDescent="0.25">
      <c r="A122" s="78"/>
      <c r="D122" s="57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1:27" x14ac:dyDescent="0.25">
      <c r="A123" s="53"/>
      <c r="B123" s="9"/>
      <c r="C123" s="53"/>
      <c r="D123" s="56"/>
      <c r="N123" s="1"/>
      <c r="O123" s="1"/>
    </row>
    <row r="124" spans="1:27" x14ac:dyDescent="0.25">
      <c r="A124" s="53"/>
      <c r="B124" s="9"/>
      <c r="C124" s="53"/>
      <c r="D124" s="15"/>
      <c r="N124" s="1"/>
      <c r="O124" s="1"/>
    </row>
    <row r="125" spans="1:27" x14ac:dyDescent="0.25">
      <c r="A125" s="53"/>
      <c r="B125" s="9"/>
      <c r="C125" s="53"/>
      <c r="D125" s="15"/>
      <c r="N125" s="1"/>
      <c r="O125" s="1"/>
    </row>
    <row r="126" spans="1:27" x14ac:dyDescent="0.25">
      <c r="A126" s="53"/>
      <c r="B126" s="53"/>
      <c r="C126" s="53"/>
      <c r="D126" s="56"/>
    </row>
    <row r="127" spans="1:27" x14ac:dyDescent="0.25">
      <c r="A127" s="53"/>
      <c r="B127" s="53"/>
      <c r="C127" s="53"/>
      <c r="D127" s="56"/>
    </row>
    <row r="128" spans="1:27" x14ac:dyDescent="0.25">
      <c r="A128" s="53"/>
      <c r="B128" s="53"/>
      <c r="C128" s="53"/>
      <c r="D128" s="56"/>
    </row>
    <row r="129" spans="1:4" x14ac:dyDescent="0.25">
      <c r="A129" s="53"/>
      <c r="B129" s="53"/>
      <c r="C129" s="53"/>
      <c r="D129" s="56"/>
    </row>
    <row r="130" spans="1:4" x14ac:dyDescent="0.25">
      <c r="A130" s="53"/>
      <c r="B130" s="53"/>
      <c r="C130" s="79"/>
      <c r="D130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Malinovskiy</dc:creator>
  <cp:lastModifiedBy>Dmitriy Malinovskiy</cp:lastModifiedBy>
  <cp:lastPrinted>2020-08-10T21:34:56Z</cp:lastPrinted>
  <dcterms:created xsi:type="dcterms:W3CDTF">2020-08-07T09:39:55Z</dcterms:created>
  <dcterms:modified xsi:type="dcterms:W3CDTF">2020-08-16T12:11:46Z</dcterms:modified>
</cp:coreProperties>
</file>