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a/Documents/Paper drafts/Microfluidics paper/REVISIONS/"/>
    </mc:Choice>
  </mc:AlternateContent>
  <xr:revisionPtr revIDLastSave="0" documentId="13_ncr:1_{78A347F7-7866-A546-B791-D33022EDC3C5}" xr6:coauthVersionLast="36" xr6:coauthVersionMax="36" xr10:uidLastSave="{00000000-0000-0000-0000-000000000000}"/>
  <bookViews>
    <workbookView xWindow="1160" yWindow="460" windowWidth="27640" windowHeight="16180" xr2:uid="{7C13D00D-60CF-694C-9F30-845857D9C9AC}"/>
  </bookViews>
  <sheets>
    <sheet name="Solutions" sheetId="1" r:id="rId1"/>
    <sheet name="Plate setup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3" i="1" l="1"/>
  <c r="C74" i="1" s="1"/>
  <c r="C64" i="1"/>
  <c r="C65" i="1"/>
  <c r="C63" i="1"/>
  <c r="C44" i="1"/>
  <c r="C43" i="1"/>
  <c r="C33" i="1"/>
  <c r="C34" i="1"/>
  <c r="C35" i="1"/>
  <c r="C32" i="1"/>
  <c r="D44" i="1" l="1"/>
  <c r="F44" i="1" s="1"/>
  <c r="D43" i="1"/>
  <c r="F43" i="1" s="1"/>
  <c r="D35" i="1"/>
  <c r="F35" i="1" s="1"/>
  <c r="D34" i="1"/>
  <c r="F34" i="1" s="1"/>
  <c r="D33" i="1"/>
  <c r="F33" i="1" s="1"/>
  <c r="D32" i="1"/>
  <c r="F32" i="1" s="1"/>
  <c r="E43" i="1" l="1"/>
  <c r="G43" i="1" s="1"/>
  <c r="H43" i="1" s="1"/>
  <c r="E34" i="1"/>
  <c r="G34" i="1" s="1"/>
  <c r="H34" i="1" s="1"/>
  <c r="E35" i="1"/>
  <c r="G35" i="1" s="1"/>
  <c r="H35" i="1" s="1"/>
  <c r="E32" i="1"/>
  <c r="G32" i="1" s="1"/>
  <c r="H32" i="1" s="1"/>
  <c r="E33" i="1"/>
  <c r="G33" i="1" s="1"/>
  <c r="H33" i="1" s="1"/>
  <c r="E44" i="1"/>
  <c r="G44" i="1" s="1"/>
  <c r="H44" i="1" s="1"/>
</calcChain>
</file>

<file path=xl/sharedStrings.xml><?xml version="1.0" encoding="utf-8"?>
<sst xmlns="http://schemas.openxmlformats.org/spreadsheetml/2006/main" count="124" uniqueCount="74">
  <si>
    <t>Agarose</t>
  </si>
  <si>
    <t>Fibrinogen (stock 50mg/ml)</t>
  </si>
  <si>
    <t>Thrombin (stock: 50U/ml)</t>
  </si>
  <si>
    <t>Laminin</t>
  </si>
  <si>
    <t>0.5mg/ml</t>
  </si>
  <si>
    <t>0.25U/ml</t>
  </si>
  <si>
    <t>0.2mg/ml</t>
  </si>
  <si>
    <t>0.5U/ml</t>
  </si>
  <si>
    <t>0.075mg/ml</t>
  </si>
  <si>
    <t>1U/ml</t>
  </si>
  <si>
    <t>0.025mg/ml</t>
  </si>
  <si>
    <t>Total volume for all wells</t>
  </si>
  <si>
    <t>Fibrinogen x24</t>
  </si>
  <si>
    <t>N2B27 x24</t>
  </si>
  <si>
    <t>TOTAL</t>
  </si>
  <si>
    <t>Laminin x48</t>
  </si>
  <si>
    <t>N2B27 x48</t>
  </si>
  <si>
    <t>0.5ml</t>
  </si>
  <si>
    <t>A</t>
  </si>
  <si>
    <t>Fibrinogen</t>
  </si>
  <si>
    <t>B</t>
  </si>
  <si>
    <t>C</t>
  </si>
  <si>
    <t>D</t>
  </si>
  <si>
    <t>E</t>
  </si>
  <si>
    <t>F</t>
  </si>
  <si>
    <t>G</t>
  </si>
  <si>
    <t>H</t>
  </si>
  <si>
    <t>Thrombin</t>
  </si>
  <si>
    <t xml:space="preserve">10. Polymerise agarose by incubating on ice for 15min. </t>
  </si>
  <si>
    <t xml:space="preserve">11. Top up wells with fresh N2B27. </t>
  </si>
  <si>
    <t xml:space="preserve">12. Next day, and every other day thereafter, change media to fresh N2B27. </t>
  </si>
  <si>
    <t>STEPS:</t>
  </si>
  <si>
    <t>SOLUTIONS:</t>
  </si>
  <si>
    <t>Volume N2B27 (to 50ul final)</t>
  </si>
  <si>
    <t>Stock solution (mg/ml)</t>
  </si>
  <si>
    <t>Final concentration (mg/ml)</t>
  </si>
  <si>
    <t>ul of Fibrinogen (in 50ul) 1x</t>
  </si>
  <si>
    <t>ul of Laminin (50ul) 1x</t>
  </si>
  <si>
    <t>Final concentration (ng/ul)</t>
  </si>
  <si>
    <t>ul of Laminin (in 50ul) 6x</t>
  </si>
  <si>
    <t>ul Fibrinogen (in 50ul) 6x</t>
  </si>
  <si>
    <t>Low melt agarose</t>
  </si>
  <si>
    <t>Volume</t>
  </si>
  <si>
    <t>2x</t>
  </si>
  <si>
    <t>Final concentrations (%)</t>
  </si>
  <si>
    <t>For each agarose concentration, prepare 3 eppendorfs of 0.5ml each, one for each thrombin solution</t>
  </si>
  <si>
    <t>Stock solution (U/ml)</t>
  </si>
  <si>
    <t>Final concentration (U/ml)</t>
  </si>
  <si>
    <t>ul to add to 0.5ml 2x Agarose solution</t>
  </si>
  <si>
    <t>Cell Solution</t>
  </si>
  <si>
    <t>Number of cells/well</t>
  </si>
  <si>
    <t>Total number of wells (+excess)</t>
  </si>
  <si>
    <t>Cell number x6</t>
  </si>
  <si>
    <t>Cell number TOTAL</t>
  </si>
  <si>
    <t>N2B27 volume (ul)</t>
  </si>
  <si>
    <t>Cell suspension</t>
  </si>
  <si>
    <t>5ng/ul</t>
  </si>
  <si>
    <t>2.5ng/ul</t>
  </si>
  <si>
    <t>Solution concentration (final)</t>
  </si>
  <si>
    <t>Dispense the different agarose/thrombin concentration solutions as indicated by the template in the "Plate setup" tab. Prepare two plates in parallel.</t>
  </si>
  <si>
    <t>1. Prepare 6x laminin solutions.</t>
  </si>
  <si>
    <t>2. Prepare 6x fibrinogen solutions.</t>
  </si>
  <si>
    <r>
      <t>3. Prepare 2x agarose solution by heating up to 80</t>
    </r>
    <r>
      <rPr>
        <sz val="12"/>
        <color rgb="FF000000"/>
        <rFont val="Symbol"/>
        <charset val="2"/>
      </rPr>
      <t>°</t>
    </r>
    <r>
      <rPr>
        <sz val="12"/>
        <color rgb="FF000000"/>
        <rFont val="Calibri"/>
        <family val="2"/>
        <scheme val="minor"/>
      </rPr>
      <t>C and cooling down to 37</t>
    </r>
    <r>
      <rPr>
        <sz val="12"/>
        <color rgb="FF000000"/>
        <rFont val="Symbol"/>
        <charset val="2"/>
      </rPr>
      <t>°</t>
    </r>
    <r>
      <rPr>
        <sz val="12"/>
        <color rgb="FF000000"/>
        <rFont val="Calibri"/>
        <family val="2"/>
        <scheme val="minor"/>
      </rPr>
      <t xml:space="preserve">C. </t>
    </r>
  </si>
  <si>
    <r>
      <t>4. Add 2x Thrombin to agarose solution and keep at 37</t>
    </r>
    <r>
      <rPr>
        <sz val="12"/>
        <color rgb="FF000000"/>
        <rFont val="Symbol"/>
        <charset val="2"/>
      </rPr>
      <t>°</t>
    </r>
    <r>
      <rPr>
        <sz val="12"/>
        <color rgb="FF000000"/>
        <rFont val="Calibri"/>
        <family val="2"/>
        <scheme val="minor"/>
      </rPr>
      <t>C.</t>
    </r>
  </si>
  <si>
    <r>
      <t>5. Dispense 50</t>
    </r>
    <r>
      <rPr>
        <sz val="12"/>
        <color rgb="FF000000"/>
        <rFont val="Symbol"/>
        <charset val="2"/>
      </rPr>
      <t>m</t>
    </r>
    <r>
      <rPr>
        <sz val="12"/>
        <color rgb="FF000000"/>
        <rFont val="Calibri"/>
        <family val="2"/>
        <scheme val="minor"/>
      </rPr>
      <t>l of agarose/thrombin solution to each well of a 96-well plate (PLATE 2), while keeping the 96-well plate on top of a hotplate set at 37</t>
    </r>
    <r>
      <rPr>
        <sz val="12"/>
        <color rgb="FF000000"/>
        <rFont val="Symbol"/>
        <charset val="2"/>
      </rPr>
      <t>°</t>
    </r>
    <r>
      <rPr>
        <sz val="12"/>
        <color rgb="FF000000"/>
        <rFont val="Calibri"/>
        <family val="2"/>
        <scheme val="minor"/>
      </rPr>
      <t xml:space="preserve">C to avoid premature polymerisation. </t>
    </r>
  </si>
  <si>
    <t>6. Split cells and prepare 6x cell suspension.</t>
  </si>
  <si>
    <r>
      <t>7. On a fresh 96-well plate (PLATE 1), pipette 50</t>
    </r>
    <r>
      <rPr>
        <sz val="12"/>
        <color rgb="FF000000"/>
        <rFont val="Symbol"/>
        <charset val="2"/>
      </rPr>
      <t>m</t>
    </r>
    <r>
      <rPr>
        <sz val="12"/>
        <color rgb="FF000000"/>
        <rFont val="Calibri"/>
        <family val="2"/>
        <scheme val="minor"/>
      </rPr>
      <t>l each of laminin solution, fibrinogen solution and cell suspension following the template on "Plate setup" tab. Each well should now contain a 2x solution of Laminin, fibrinogen and cells.</t>
    </r>
  </si>
  <si>
    <r>
      <t xml:space="preserve">8. With a multi-channel pipette, mix 2x laminin/fibrinogen/cell mixture and transfer to wells containing agarose/thrombin, matching the wells (i.e. </t>
    </r>
    <r>
      <rPr>
        <sz val="12"/>
        <color theme="1"/>
        <rFont val="Calibri"/>
        <family val="2"/>
        <scheme val="minor"/>
      </rPr>
      <t>PLATE 1, A1 to PLATE 2, A1…etc).</t>
    </r>
    <r>
      <rPr>
        <sz val="12"/>
        <color rgb="FF000000"/>
        <rFont val="Calibri"/>
        <family val="2"/>
        <scheme val="minor"/>
      </rPr>
      <t xml:space="preserve"> </t>
    </r>
  </si>
  <si>
    <r>
      <t>9. While keeping at 37</t>
    </r>
    <r>
      <rPr>
        <sz val="12"/>
        <color rgb="FF000000"/>
        <rFont val="Symbol"/>
        <charset val="2"/>
      </rPr>
      <t>°</t>
    </r>
    <r>
      <rPr>
        <sz val="12"/>
        <color rgb="FF000000"/>
        <rFont val="Calibri"/>
        <family val="2"/>
        <scheme val="minor"/>
      </rPr>
      <t>C, pipette up and down gently to mix contents.</t>
    </r>
  </si>
  <si>
    <t>PLATE2</t>
  </si>
  <si>
    <t>PLATE 1</t>
  </si>
  <si>
    <t>CONDITIONS:</t>
  </si>
  <si>
    <t>OUTLINE:</t>
  </si>
  <si>
    <r>
      <t>6x Laminin solution, 6x fibrinogen solution and 6x cell suspension are prepared and mixed 1:1:1 in a 96-well plate (PLATE 1) according to the pattern described in the “Plate setup” tab. Separately, 2x agarose and thrombin solutions are prepared, and dispensed into the 96-well culture plate (PLATE 2), while keeping the plate at 37</t>
    </r>
    <r>
      <rPr>
        <sz val="12"/>
        <color theme="1"/>
        <rFont val="Symbol"/>
        <charset val="2"/>
      </rPr>
      <t>°</t>
    </r>
    <r>
      <rPr>
        <sz val="12"/>
        <color theme="1"/>
        <rFont val="Calibri"/>
        <family val="2"/>
        <scheme val="minor"/>
      </rPr>
      <t>C to avoid polymerisation. Using a multi-channel pipette, 50</t>
    </r>
    <r>
      <rPr>
        <sz val="12"/>
        <color theme="1"/>
        <rFont val="Symbol"/>
        <charset val="2"/>
      </rPr>
      <t>m</t>
    </r>
    <r>
      <rPr>
        <sz val="12"/>
        <color theme="1"/>
        <rFont val="Calibri"/>
        <family val="2"/>
        <scheme val="minor"/>
      </rPr>
      <t>l of PLATE 1 laminin/fibrinogen/cells mixture are transferred and mixed with the agarose/thrombin on PLATE 2 matching wells (i.e. PLATE 1, A1 to PLATE 2, A1… PLATE 1, H12 to PLATE 2, H12). The agarose is polymerised and the gel topped up with fresh media.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</si>
</sst>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Symbol"/>
      <charset val="2"/>
    </font>
    <font>
      <sz val="12"/>
      <color theme="1"/>
      <name val="Symbol"/>
      <charset val="2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Vertical"/>
    </fill>
    <fill>
      <patternFill patternType="lightVertical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/>
      <right style="mediumDashed">
        <color auto="1"/>
      </right>
      <top style="medium">
        <color auto="1"/>
      </top>
      <bottom style="mediumDashed">
        <color auto="1"/>
      </bottom>
      <diagonal/>
    </border>
    <border>
      <left style="slantDashDot">
        <color auto="1"/>
      </left>
      <right/>
      <top style="mediumDashed">
        <color auto="1"/>
      </top>
      <bottom style="slantDashDot">
        <color auto="1"/>
      </bottom>
      <diagonal/>
    </border>
    <border>
      <left/>
      <right/>
      <top style="mediumDashed">
        <color auto="1"/>
      </top>
      <bottom style="slantDashDot">
        <color auto="1"/>
      </bottom>
      <diagonal/>
    </border>
    <border>
      <left/>
      <right style="slantDashDot">
        <color auto="1"/>
      </right>
      <top style="mediumDashed">
        <color auto="1"/>
      </top>
      <bottom style="slantDashDot">
        <color auto="1"/>
      </bottom>
      <diagonal/>
    </border>
    <border>
      <left style="mediumDashDotDot">
        <color auto="1"/>
      </left>
      <right/>
      <top style="slantDashDot">
        <color auto="1"/>
      </top>
      <bottom style="mediumDashDotDot">
        <color auto="1"/>
      </bottom>
      <diagonal/>
    </border>
    <border>
      <left/>
      <right/>
      <top style="slantDash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slantDashDot">
        <color auto="1"/>
      </top>
      <bottom style="mediumDashDotDot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Up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left"/>
    </xf>
    <xf numFmtId="10" fontId="0" fillId="0" borderId="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2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2" borderId="2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" borderId="0" xfId="0" applyFill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/>
    <xf numFmtId="0" fontId="1" fillId="0" borderId="0" xfId="0" applyFont="1" applyBorder="1" applyAlignment="1">
      <alignment horizontal="center" textRotation="90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 wrapText="1"/>
    </xf>
    <xf numFmtId="0" fontId="0" fillId="8" borderId="6" xfId="0" applyNumberFormat="1" applyFill="1" applyBorder="1" applyAlignment="1">
      <alignment horizontal="center" vertical="center"/>
    </xf>
    <xf numFmtId="0" fontId="0" fillId="8" borderId="0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Border="1"/>
    <xf numFmtId="0" fontId="1" fillId="0" borderId="0" xfId="0" applyFont="1"/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8" borderId="26" xfId="0" applyNumberFormat="1" applyFill="1" applyBorder="1" applyAlignment="1">
      <alignment horizontal="center"/>
    </xf>
    <xf numFmtId="0" fontId="0" fillId="8" borderId="27" xfId="0" applyNumberFormat="1" applyFill="1" applyBorder="1" applyAlignment="1">
      <alignment horizontal="center"/>
    </xf>
    <xf numFmtId="0" fontId="0" fillId="8" borderId="28" xfId="0" applyNumberFormat="1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60" xfId="0" quotePrefix="1" applyBorder="1"/>
    <xf numFmtId="0" fontId="0" fillId="0" borderId="13" xfId="0" quotePrefix="1" applyBorder="1"/>
    <xf numFmtId="0" fontId="0" fillId="0" borderId="27" xfId="0" quotePrefix="1" applyBorder="1"/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9" borderId="1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12" borderId="40" xfId="0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8" borderId="46" xfId="0" applyFont="1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13" borderId="47" xfId="0" applyFont="1" applyFill="1" applyBorder="1" applyAlignment="1">
      <alignment horizontal="center" vertical="center"/>
    </xf>
    <xf numFmtId="0" fontId="0" fillId="13" borderId="48" xfId="0" applyFont="1" applyFill="1" applyBorder="1" applyAlignment="1">
      <alignment horizontal="center" vertical="center"/>
    </xf>
    <xf numFmtId="0" fontId="0" fillId="13" borderId="49" xfId="0" applyFont="1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0" fillId="13" borderId="5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0" fillId="13" borderId="5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8" borderId="26" xfId="0" applyNumberFormat="1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0" fillId="8" borderId="0" xfId="0" applyFill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3994-78BC-634B-84A7-7AC070D261AE}">
  <dimension ref="A1:H75"/>
  <sheetViews>
    <sheetView tabSelected="1" topLeftCell="A60" workbookViewId="0">
      <selection activeCell="A10" sqref="A10"/>
    </sheetView>
  </sheetViews>
  <sheetFormatPr baseColWidth="10" defaultRowHeight="16" x14ac:dyDescent="0.2"/>
  <cols>
    <col min="1" max="1" width="13.1640625" customWidth="1"/>
    <col min="2" max="2" width="19.6640625" customWidth="1"/>
    <col min="3" max="3" width="13.83203125" customWidth="1"/>
    <col min="6" max="6" width="14.33203125" customWidth="1"/>
  </cols>
  <sheetData>
    <row r="1" spans="1:8" ht="17" thickBot="1" x14ac:dyDescent="0.25">
      <c r="A1" s="73" t="s">
        <v>71</v>
      </c>
    </row>
    <row r="2" spans="1:8" s="5" customFormat="1" ht="52" thickBot="1" x14ac:dyDescent="0.25">
      <c r="B2" s="1" t="s">
        <v>0</v>
      </c>
      <c r="C2" s="2" t="s">
        <v>1</v>
      </c>
      <c r="D2" s="2" t="s">
        <v>2</v>
      </c>
      <c r="E2" s="3" t="s">
        <v>3</v>
      </c>
      <c r="F2" s="4"/>
      <c r="G2" s="4"/>
    </row>
    <row r="3" spans="1:8" x14ac:dyDescent="0.2">
      <c r="B3" s="6">
        <v>0.01</v>
      </c>
      <c r="C3" s="7" t="s">
        <v>4</v>
      </c>
      <c r="D3" s="7" t="s">
        <v>5</v>
      </c>
      <c r="E3" s="135" t="s">
        <v>56</v>
      </c>
      <c r="F3" s="9"/>
      <c r="G3" s="10"/>
    </row>
    <row r="4" spans="1:8" x14ac:dyDescent="0.2">
      <c r="B4" s="11">
        <v>8.5000000000000006E-3</v>
      </c>
      <c r="C4" s="7" t="s">
        <v>6</v>
      </c>
      <c r="D4" s="7" t="s">
        <v>7</v>
      </c>
      <c r="E4" s="135" t="s">
        <v>57</v>
      </c>
      <c r="F4" s="9"/>
      <c r="G4" s="9"/>
    </row>
    <row r="5" spans="1:8" x14ac:dyDescent="0.2">
      <c r="B5" s="11">
        <v>7.0000000000000001E-3</v>
      </c>
      <c r="C5" s="7" t="s">
        <v>8</v>
      </c>
      <c r="D5" s="7" t="s">
        <v>9</v>
      </c>
      <c r="E5" s="8"/>
      <c r="F5" s="9"/>
      <c r="G5" s="10"/>
    </row>
    <row r="6" spans="1:8" ht="17" thickBot="1" x14ac:dyDescent="0.25">
      <c r="B6" s="12">
        <v>5.0000000000000001E-3</v>
      </c>
      <c r="C6" s="13" t="s">
        <v>10</v>
      </c>
      <c r="D6" s="13"/>
      <c r="E6" s="14"/>
      <c r="F6" s="15"/>
      <c r="G6" s="15"/>
    </row>
    <row r="7" spans="1:8" x14ac:dyDescent="0.2">
      <c r="B7" s="138"/>
      <c r="C7" s="7"/>
      <c r="D7" s="7"/>
      <c r="E7" s="7"/>
      <c r="F7" s="15"/>
      <c r="G7" s="15"/>
    </row>
    <row r="8" spans="1:8" x14ac:dyDescent="0.2">
      <c r="A8" s="147" t="s">
        <v>72</v>
      </c>
      <c r="C8" s="7"/>
      <c r="D8" s="7"/>
      <c r="E8" s="7"/>
      <c r="F8" s="15"/>
      <c r="G8" s="15"/>
    </row>
    <row r="9" spans="1:8" ht="115" customHeight="1" x14ac:dyDescent="0.2">
      <c r="B9" s="146" t="s">
        <v>73</v>
      </c>
      <c r="C9" s="146"/>
      <c r="D9" s="146"/>
      <c r="E9" s="146"/>
      <c r="F9" s="146"/>
      <c r="G9" s="146"/>
      <c r="H9" s="146"/>
    </row>
    <row r="10" spans="1:8" x14ac:dyDescent="0.2">
      <c r="B10" s="64"/>
      <c r="C10" s="15"/>
      <c r="D10" s="15"/>
      <c r="E10" s="15"/>
      <c r="F10" s="15"/>
      <c r="G10" s="15"/>
      <c r="H10" s="15"/>
    </row>
    <row r="11" spans="1:8" x14ac:dyDescent="0.2">
      <c r="A11" s="73" t="s">
        <v>31</v>
      </c>
      <c r="B11" s="140" t="s">
        <v>60</v>
      </c>
      <c r="C11" s="140"/>
      <c r="D11" s="140"/>
      <c r="E11" s="140"/>
      <c r="F11" s="140"/>
      <c r="G11" s="140"/>
      <c r="H11" s="140"/>
    </row>
    <row r="12" spans="1:8" x14ac:dyDescent="0.2">
      <c r="B12" s="140" t="s">
        <v>61</v>
      </c>
      <c r="C12" s="140"/>
      <c r="D12" s="140"/>
      <c r="E12" s="140"/>
      <c r="F12" s="140"/>
      <c r="G12" s="140"/>
      <c r="H12" s="140"/>
    </row>
    <row r="13" spans="1:8" x14ac:dyDescent="0.2">
      <c r="B13" s="140" t="s">
        <v>62</v>
      </c>
      <c r="C13" s="140"/>
      <c r="D13" s="140"/>
      <c r="E13" s="140"/>
      <c r="F13" s="140"/>
      <c r="G13" s="140"/>
      <c r="H13" s="140"/>
    </row>
    <row r="14" spans="1:8" x14ac:dyDescent="0.2">
      <c r="B14" s="140" t="s">
        <v>63</v>
      </c>
      <c r="C14" s="140"/>
      <c r="D14" s="140"/>
      <c r="E14" s="140"/>
      <c r="F14" s="140"/>
      <c r="G14" s="140"/>
      <c r="H14" s="140"/>
    </row>
    <row r="15" spans="1:8" ht="36" customHeight="1" x14ac:dyDescent="0.2">
      <c r="B15" s="140" t="s">
        <v>64</v>
      </c>
      <c r="C15" s="140"/>
      <c r="D15" s="140"/>
      <c r="E15" s="140"/>
      <c r="F15" s="140"/>
      <c r="G15" s="140"/>
      <c r="H15" s="140"/>
    </row>
    <row r="16" spans="1:8" ht="33" customHeight="1" x14ac:dyDescent="0.2">
      <c r="B16" s="140" t="s">
        <v>59</v>
      </c>
      <c r="C16" s="140"/>
      <c r="D16" s="140"/>
      <c r="E16" s="140"/>
      <c r="F16" s="140"/>
      <c r="G16" s="140"/>
      <c r="H16" s="140"/>
    </row>
    <row r="17" spans="1:8" x14ac:dyDescent="0.2">
      <c r="B17" s="140" t="s">
        <v>65</v>
      </c>
      <c r="C17" s="140"/>
      <c r="D17" s="140"/>
      <c r="E17" s="140"/>
      <c r="F17" s="140"/>
      <c r="G17" s="140"/>
      <c r="H17" s="140"/>
    </row>
    <row r="18" spans="1:8" ht="51" customHeight="1" x14ac:dyDescent="0.2">
      <c r="B18" s="140" t="s">
        <v>66</v>
      </c>
      <c r="C18" s="140"/>
      <c r="D18" s="140"/>
      <c r="E18" s="140"/>
      <c r="F18" s="140"/>
      <c r="G18" s="140"/>
      <c r="H18" s="140"/>
    </row>
    <row r="19" spans="1:8" ht="34" customHeight="1" x14ac:dyDescent="0.2">
      <c r="B19" s="140" t="s">
        <v>67</v>
      </c>
      <c r="C19" s="140"/>
      <c r="D19" s="140"/>
      <c r="E19" s="140"/>
      <c r="F19" s="140"/>
      <c r="G19" s="140"/>
      <c r="H19" s="140"/>
    </row>
    <row r="20" spans="1:8" x14ac:dyDescent="0.2">
      <c r="B20" s="140" t="s">
        <v>68</v>
      </c>
      <c r="C20" s="140"/>
      <c r="D20" s="140"/>
      <c r="E20" s="140"/>
      <c r="F20" s="140"/>
      <c r="G20" s="140"/>
      <c r="H20" s="140"/>
    </row>
    <row r="21" spans="1:8" x14ac:dyDescent="0.2">
      <c r="B21" s="140" t="s">
        <v>28</v>
      </c>
      <c r="C21" s="140"/>
      <c r="D21" s="140"/>
      <c r="E21" s="140"/>
      <c r="F21" s="140"/>
      <c r="G21" s="140"/>
      <c r="H21" s="140"/>
    </row>
    <row r="22" spans="1:8" x14ac:dyDescent="0.2">
      <c r="B22" s="140" t="s">
        <v>29</v>
      </c>
      <c r="C22" s="140"/>
      <c r="D22" s="140"/>
      <c r="E22" s="140"/>
      <c r="F22" s="140"/>
      <c r="G22" s="140"/>
      <c r="H22" s="140"/>
    </row>
    <row r="23" spans="1:8" x14ac:dyDescent="0.2">
      <c r="B23" s="140" t="s">
        <v>30</v>
      </c>
      <c r="C23" s="140"/>
      <c r="D23" s="140"/>
      <c r="E23" s="140"/>
      <c r="F23" s="140"/>
      <c r="G23" s="140"/>
      <c r="H23" s="140"/>
    </row>
    <row r="24" spans="1:8" x14ac:dyDescent="0.2">
      <c r="B24" s="65"/>
      <c r="D24" s="16"/>
      <c r="E24" s="17"/>
      <c r="F24" s="18"/>
      <c r="G24" s="17"/>
      <c r="H24" s="15"/>
    </row>
    <row r="25" spans="1:8" x14ac:dyDescent="0.2">
      <c r="A25" s="73" t="s">
        <v>32</v>
      </c>
      <c r="B25" s="65"/>
      <c r="D25" s="16"/>
      <c r="E25" s="17"/>
      <c r="F25" s="18"/>
      <c r="G25" s="17"/>
      <c r="H25" s="15"/>
    </row>
    <row r="26" spans="1:8" x14ac:dyDescent="0.2">
      <c r="A26" s="145" t="s">
        <v>19</v>
      </c>
      <c r="B26" s="90" t="s">
        <v>19</v>
      </c>
      <c r="D26" s="16"/>
      <c r="E26" s="17"/>
      <c r="F26" s="18"/>
      <c r="G26" s="17"/>
      <c r="H26" s="15"/>
    </row>
    <row r="27" spans="1:8" x14ac:dyDescent="0.2">
      <c r="A27" s="145"/>
      <c r="B27" s="67" t="s">
        <v>34</v>
      </c>
      <c r="C27" s="71">
        <v>5</v>
      </c>
      <c r="E27" s="17"/>
      <c r="F27" s="18"/>
      <c r="G27" s="17"/>
      <c r="H27" s="15"/>
    </row>
    <row r="28" spans="1:8" x14ac:dyDescent="0.2">
      <c r="A28" s="145"/>
      <c r="B28" s="65"/>
      <c r="D28" s="16"/>
      <c r="E28" s="17"/>
      <c r="F28" s="18"/>
      <c r="G28" s="17"/>
      <c r="H28" s="15"/>
    </row>
    <row r="29" spans="1:8" ht="17" thickBot="1" x14ac:dyDescent="0.25">
      <c r="A29" s="145"/>
      <c r="B29" s="9"/>
      <c r="C29" s="15"/>
      <c r="D29" s="15"/>
      <c r="E29" s="15"/>
      <c r="F29" s="15"/>
      <c r="G29" s="15"/>
      <c r="H29" s="15"/>
    </row>
    <row r="30" spans="1:8" ht="17" thickBot="1" x14ac:dyDescent="0.25">
      <c r="A30" s="145"/>
      <c r="F30" s="142" t="s">
        <v>11</v>
      </c>
      <c r="G30" s="143"/>
      <c r="H30" s="144"/>
    </row>
    <row r="31" spans="1:8" s="5" customFormat="1" ht="52" thickBot="1" x14ac:dyDescent="0.25">
      <c r="A31" s="145"/>
      <c r="B31" s="120" t="s">
        <v>35</v>
      </c>
      <c r="C31" s="85" t="s">
        <v>36</v>
      </c>
      <c r="D31" s="121" t="s">
        <v>40</v>
      </c>
      <c r="E31" s="128" t="s">
        <v>33</v>
      </c>
      <c r="F31" s="85" t="s">
        <v>12</v>
      </c>
      <c r="G31" s="121" t="s">
        <v>13</v>
      </c>
      <c r="H31" s="122" t="s">
        <v>14</v>
      </c>
    </row>
    <row r="32" spans="1:8" x14ac:dyDescent="0.2">
      <c r="A32" s="145"/>
      <c r="B32" s="82">
        <v>0.5</v>
      </c>
      <c r="C32" s="75">
        <f>B32/$C$27*50</f>
        <v>5</v>
      </c>
      <c r="D32" s="123">
        <f>C32*6</f>
        <v>30</v>
      </c>
      <c r="E32" s="129">
        <f>50-D32</f>
        <v>20</v>
      </c>
      <c r="F32" s="75">
        <f>D32*24</f>
        <v>720</v>
      </c>
      <c r="G32" s="123">
        <f>24*E32</f>
        <v>480</v>
      </c>
      <c r="H32" s="124">
        <f>SUM(F32:G32)</f>
        <v>1200</v>
      </c>
    </row>
    <row r="33" spans="1:8" x14ac:dyDescent="0.2">
      <c r="A33" s="145"/>
      <c r="B33" s="83">
        <v>0.2</v>
      </c>
      <c r="C33" s="76">
        <f t="shared" ref="C33:C35" si="0">B33/$C$27*50</f>
        <v>2</v>
      </c>
      <c r="D33" s="63">
        <f>C33*6</f>
        <v>12</v>
      </c>
      <c r="E33" s="130">
        <f>50-D33</f>
        <v>38</v>
      </c>
      <c r="F33" s="76">
        <f>D33*24</f>
        <v>288</v>
      </c>
      <c r="G33" s="63">
        <f>24*E33</f>
        <v>912</v>
      </c>
      <c r="H33" s="125">
        <f>SUM(F33:G33)</f>
        <v>1200</v>
      </c>
    </row>
    <row r="34" spans="1:8" x14ac:dyDescent="0.2">
      <c r="A34" s="145"/>
      <c r="B34" s="83">
        <v>7.4999999999999997E-2</v>
      </c>
      <c r="C34" s="76">
        <f t="shared" si="0"/>
        <v>0.75</v>
      </c>
      <c r="D34" s="63">
        <f>C34*6</f>
        <v>4.5</v>
      </c>
      <c r="E34" s="130">
        <f>50-D34</f>
        <v>45.5</v>
      </c>
      <c r="F34" s="76">
        <f>D34*24</f>
        <v>108</v>
      </c>
      <c r="G34" s="63">
        <f>24*E34</f>
        <v>1092</v>
      </c>
      <c r="H34" s="125">
        <f>SUM(F34:G34)</f>
        <v>1200</v>
      </c>
    </row>
    <row r="35" spans="1:8" ht="17" thickBot="1" x14ac:dyDescent="0.25">
      <c r="A35" s="145"/>
      <c r="B35" s="84">
        <v>2.5000000000000001E-2</v>
      </c>
      <c r="C35" s="77">
        <f t="shared" si="0"/>
        <v>0.25</v>
      </c>
      <c r="D35" s="126">
        <f>C35*6</f>
        <v>1.5</v>
      </c>
      <c r="E35" s="131">
        <f>50-D35</f>
        <v>48.5</v>
      </c>
      <c r="F35" s="77">
        <f>D35*24</f>
        <v>36</v>
      </c>
      <c r="G35" s="126">
        <f>24*E35</f>
        <v>1164</v>
      </c>
      <c r="H35" s="127">
        <f>SUM(F35:G35)</f>
        <v>1200</v>
      </c>
    </row>
    <row r="36" spans="1:8" x14ac:dyDescent="0.2">
      <c r="A36" s="66"/>
      <c r="B36" s="7"/>
      <c r="C36" s="7"/>
      <c r="D36" s="7"/>
      <c r="E36" s="7"/>
      <c r="F36" s="7"/>
      <c r="G36" s="7"/>
      <c r="H36" s="7"/>
    </row>
    <row r="37" spans="1:8" x14ac:dyDescent="0.2">
      <c r="A37" s="66"/>
      <c r="B37" s="7"/>
      <c r="C37" s="7"/>
      <c r="D37" s="7"/>
      <c r="E37" s="7"/>
      <c r="F37" s="7"/>
      <c r="G37" s="7"/>
      <c r="H37" s="7"/>
    </row>
    <row r="38" spans="1:8" x14ac:dyDescent="0.2">
      <c r="A38" s="145" t="s">
        <v>3</v>
      </c>
      <c r="B38" s="91" t="s">
        <v>3</v>
      </c>
      <c r="C38" s="7"/>
      <c r="D38" s="7"/>
      <c r="E38" s="7"/>
      <c r="F38" s="7"/>
      <c r="G38" s="7"/>
      <c r="H38" s="7"/>
    </row>
    <row r="39" spans="1:8" x14ac:dyDescent="0.2">
      <c r="A39" s="145"/>
      <c r="B39" t="s">
        <v>34</v>
      </c>
      <c r="C39" s="70">
        <v>1</v>
      </c>
      <c r="D39" s="7"/>
      <c r="E39" s="7"/>
      <c r="F39" s="7"/>
      <c r="G39" s="7"/>
    </row>
    <row r="40" spans="1:8" ht="17" thickBot="1" x14ac:dyDescent="0.25">
      <c r="A40" s="145"/>
    </row>
    <row r="41" spans="1:8" ht="17" thickBot="1" x14ac:dyDescent="0.25">
      <c r="A41" s="145"/>
      <c r="F41" s="142" t="s">
        <v>11</v>
      </c>
      <c r="G41" s="143"/>
      <c r="H41" s="144"/>
    </row>
    <row r="42" spans="1:8" s="5" customFormat="1" ht="52" thickBot="1" x14ac:dyDescent="0.25">
      <c r="A42" s="145"/>
      <c r="B42" s="19" t="s">
        <v>38</v>
      </c>
      <c r="C42" s="20" t="s">
        <v>37</v>
      </c>
      <c r="D42" s="21" t="s">
        <v>39</v>
      </c>
      <c r="E42" s="132" t="s">
        <v>33</v>
      </c>
      <c r="F42" s="20" t="s">
        <v>15</v>
      </c>
      <c r="G42" s="21" t="s">
        <v>16</v>
      </c>
      <c r="H42" s="22" t="s">
        <v>14</v>
      </c>
    </row>
    <row r="43" spans="1:8" x14ac:dyDescent="0.2">
      <c r="A43" s="145"/>
      <c r="B43" s="119">
        <v>5</v>
      </c>
      <c r="C43" s="23">
        <f>B43/$C$39*50/1000</f>
        <v>0.25</v>
      </c>
      <c r="D43" s="24">
        <f>C43*6</f>
        <v>1.5</v>
      </c>
      <c r="E43" s="133">
        <f>50-D43</f>
        <v>48.5</v>
      </c>
      <c r="F43" s="23">
        <f>48*D43</f>
        <v>72</v>
      </c>
      <c r="G43" s="24">
        <f>48*E43</f>
        <v>2328</v>
      </c>
      <c r="H43" s="25">
        <f>SUM(F43:G43)</f>
        <v>2400</v>
      </c>
    </row>
    <row r="44" spans="1:8" ht="17" thickBot="1" x14ac:dyDescent="0.25">
      <c r="A44" s="145"/>
      <c r="B44" s="69">
        <v>2.5</v>
      </c>
      <c r="C44" s="26">
        <f>B44/$C$39*50/1000</f>
        <v>0.125</v>
      </c>
      <c r="D44" s="27">
        <f>C44*6</f>
        <v>0.75</v>
      </c>
      <c r="E44" s="134">
        <f>50-D44</f>
        <v>49.25</v>
      </c>
      <c r="F44" s="26">
        <f>48*D44</f>
        <v>36</v>
      </c>
      <c r="G44" s="27">
        <f>48*E44</f>
        <v>2364</v>
      </c>
      <c r="H44" s="28">
        <f>SUM(F44:G44)</f>
        <v>2400</v>
      </c>
    </row>
    <row r="48" spans="1:8" x14ac:dyDescent="0.2">
      <c r="A48" s="141" t="s">
        <v>0</v>
      </c>
      <c r="B48" s="73" t="s">
        <v>41</v>
      </c>
    </row>
    <row r="49" spans="1:8" x14ac:dyDescent="0.2">
      <c r="A49" s="141"/>
      <c r="B49" s="72" t="s">
        <v>45</v>
      </c>
    </row>
    <row r="50" spans="1:8" x14ac:dyDescent="0.2">
      <c r="A50" s="141"/>
      <c r="B50" s="72"/>
    </row>
    <row r="51" spans="1:8" ht="17" thickBot="1" x14ac:dyDescent="0.25">
      <c r="A51" s="141"/>
    </row>
    <row r="52" spans="1:8" ht="35" thickBot="1" x14ac:dyDescent="0.25">
      <c r="A52" s="141"/>
      <c r="B52" s="68" t="s">
        <v>44</v>
      </c>
      <c r="C52" s="74" t="s">
        <v>42</v>
      </c>
      <c r="D52" s="22" t="s">
        <v>43</v>
      </c>
      <c r="E52" s="72"/>
      <c r="F52" s="72"/>
      <c r="G52" s="72"/>
      <c r="H52" s="72"/>
    </row>
    <row r="53" spans="1:8" x14ac:dyDescent="0.2">
      <c r="A53" s="141"/>
      <c r="B53" s="79">
        <v>1</v>
      </c>
      <c r="C53" s="75" t="s">
        <v>17</v>
      </c>
      <c r="D53" s="29">
        <v>0.02</v>
      </c>
    </row>
    <row r="54" spans="1:8" x14ac:dyDescent="0.2">
      <c r="A54" s="141"/>
      <c r="B54" s="80">
        <v>0.85</v>
      </c>
      <c r="C54" s="76" t="s">
        <v>17</v>
      </c>
      <c r="D54" s="30">
        <v>1.7000000000000001E-2</v>
      </c>
    </row>
    <row r="55" spans="1:8" x14ac:dyDescent="0.2">
      <c r="A55" s="141"/>
      <c r="B55" s="80">
        <v>0.7</v>
      </c>
      <c r="C55" s="76" t="s">
        <v>17</v>
      </c>
      <c r="D55" s="30">
        <v>1.4E-2</v>
      </c>
    </row>
    <row r="56" spans="1:8" ht="17" thickBot="1" x14ac:dyDescent="0.25">
      <c r="A56" s="141"/>
      <c r="B56" s="81">
        <v>0.5</v>
      </c>
      <c r="C56" s="77" t="s">
        <v>17</v>
      </c>
      <c r="D56" s="78">
        <v>0.01</v>
      </c>
    </row>
    <row r="59" spans="1:8" x14ac:dyDescent="0.2">
      <c r="A59" s="141" t="s">
        <v>27</v>
      </c>
      <c r="B59" s="73" t="s">
        <v>27</v>
      </c>
    </row>
    <row r="60" spans="1:8" x14ac:dyDescent="0.2">
      <c r="A60" s="141"/>
      <c r="B60" t="s">
        <v>46</v>
      </c>
      <c r="C60" s="71">
        <v>50</v>
      </c>
    </row>
    <row r="61" spans="1:8" ht="17" thickBot="1" x14ac:dyDescent="0.25">
      <c r="A61" s="141"/>
    </row>
    <row r="62" spans="1:8" ht="69" thickBot="1" x14ac:dyDescent="0.25">
      <c r="A62" s="141"/>
      <c r="B62" s="68" t="s">
        <v>47</v>
      </c>
      <c r="C62" s="68" t="s">
        <v>48</v>
      </c>
      <c r="D62" s="15"/>
    </row>
    <row r="63" spans="1:8" s="5" customFormat="1" x14ac:dyDescent="0.2">
      <c r="A63" s="141"/>
      <c r="B63" s="82">
        <v>0.25</v>
      </c>
      <c r="C63" s="86">
        <f>(2*B63*500)/$C$60</f>
        <v>5</v>
      </c>
    </row>
    <row r="64" spans="1:8" x14ac:dyDescent="0.2">
      <c r="A64" s="141"/>
      <c r="B64" s="83">
        <v>0.5</v>
      </c>
      <c r="C64" s="88">
        <f t="shared" ref="C64:C65" si="1">(2*B64*500)/$C$60</f>
        <v>10</v>
      </c>
    </row>
    <row r="65" spans="1:4" ht="17" thickBot="1" x14ac:dyDescent="0.25">
      <c r="A65" s="141"/>
      <c r="B65" s="84">
        <v>1</v>
      </c>
      <c r="C65" s="87">
        <f t="shared" si="1"/>
        <v>20</v>
      </c>
    </row>
    <row r="69" spans="1:4" ht="17" x14ac:dyDescent="0.2">
      <c r="A69" s="141" t="s">
        <v>55</v>
      </c>
      <c r="B69" s="92" t="s">
        <v>49</v>
      </c>
      <c r="C69" s="15"/>
      <c r="D69" s="15"/>
    </row>
    <row r="70" spans="1:4" ht="17" x14ac:dyDescent="0.2">
      <c r="A70" s="141"/>
      <c r="B70" s="5" t="s">
        <v>50</v>
      </c>
      <c r="C70" s="71">
        <v>3500</v>
      </c>
    </row>
    <row r="71" spans="1:4" ht="34" x14ac:dyDescent="0.2">
      <c r="A71" s="141"/>
      <c r="B71" s="89" t="s">
        <v>51</v>
      </c>
      <c r="C71" s="136">
        <v>110</v>
      </c>
    </row>
    <row r="72" spans="1:4" x14ac:dyDescent="0.2">
      <c r="A72" s="141"/>
      <c r="C72" s="15"/>
    </row>
    <row r="73" spans="1:4" ht="17" x14ac:dyDescent="0.2">
      <c r="A73" s="141"/>
      <c r="B73" s="5" t="s">
        <v>52</v>
      </c>
      <c r="C73" s="31">
        <f>C70*6</f>
        <v>21000</v>
      </c>
    </row>
    <row r="74" spans="1:4" x14ac:dyDescent="0.2">
      <c r="A74" s="141"/>
      <c r="B74" t="s">
        <v>53</v>
      </c>
      <c r="C74" s="15">
        <f>C73*C71</f>
        <v>2310000</v>
      </c>
    </row>
    <row r="75" spans="1:4" x14ac:dyDescent="0.2">
      <c r="A75" s="141"/>
      <c r="B75" t="s">
        <v>54</v>
      </c>
      <c r="C75" s="15">
        <f>C71*50</f>
        <v>5500</v>
      </c>
    </row>
  </sheetData>
  <mergeCells count="21">
    <mergeCell ref="B9:H9"/>
    <mergeCell ref="A48:A56"/>
    <mergeCell ref="A59:A65"/>
    <mergeCell ref="A69:A75"/>
    <mergeCell ref="F30:H30"/>
    <mergeCell ref="F41:H41"/>
    <mergeCell ref="A26:A35"/>
    <mergeCell ref="A38:A44"/>
    <mergeCell ref="B11:H11"/>
    <mergeCell ref="B12:H12"/>
    <mergeCell ref="B13:H13"/>
    <mergeCell ref="B14:H14"/>
    <mergeCell ref="B15:H15"/>
    <mergeCell ref="B21:H21"/>
    <mergeCell ref="B22:H22"/>
    <mergeCell ref="B23:H23"/>
    <mergeCell ref="B16:H16"/>
    <mergeCell ref="B17:H17"/>
    <mergeCell ref="B18:H18"/>
    <mergeCell ref="B19:H19"/>
    <mergeCell ref="B20:H20"/>
  </mergeCells>
  <pageMargins left="0.75000000000000011" right="0.75000000000000011" top="1" bottom="1" header="0.5" footer="0.5"/>
  <pageSetup paperSize="9" scale="8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53C3-BBDA-0049-B89A-8BD3BA816859}">
  <dimension ref="A1:AC43"/>
  <sheetViews>
    <sheetView workbookViewId="0">
      <selection activeCell="A36" sqref="A36"/>
    </sheetView>
  </sheetViews>
  <sheetFormatPr baseColWidth="10" defaultRowHeight="16" x14ac:dyDescent="0.2"/>
  <cols>
    <col min="2" max="2" width="3.6640625" style="16" customWidth="1"/>
    <col min="3" max="14" width="3.6640625" style="17" customWidth="1"/>
    <col min="15" max="15" width="8" customWidth="1"/>
    <col min="16" max="18" width="3.6640625" customWidth="1"/>
    <col min="19" max="19" width="34.5" customWidth="1"/>
    <col min="20" max="30" width="3.6640625" customWidth="1"/>
  </cols>
  <sheetData>
    <row r="1" spans="1:29" x14ac:dyDescent="0.2">
      <c r="S1" t="s">
        <v>58</v>
      </c>
    </row>
    <row r="2" spans="1:29" x14ac:dyDescent="0.2">
      <c r="A2" t="s">
        <v>69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</row>
    <row r="3" spans="1:29" x14ac:dyDescent="0.2">
      <c r="B3" s="16" t="s">
        <v>18</v>
      </c>
      <c r="C3" s="32"/>
      <c r="D3" s="33"/>
      <c r="E3" s="33"/>
      <c r="F3" s="34"/>
      <c r="G3" s="34"/>
      <c r="H3" s="34"/>
      <c r="I3" s="35"/>
      <c r="J3" s="35"/>
      <c r="K3" s="35"/>
      <c r="L3" s="36"/>
      <c r="M3" s="36"/>
      <c r="N3" s="37"/>
      <c r="O3" t="s">
        <v>0</v>
      </c>
      <c r="Q3" s="39"/>
      <c r="S3" s="137">
        <v>0.01</v>
      </c>
    </row>
    <row r="4" spans="1:29" x14ac:dyDescent="0.2">
      <c r="B4" s="16" t="s">
        <v>20</v>
      </c>
      <c r="C4" s="38"/>
      <c r="D4" s="39"/>
      <c r="E4" s="39"/>
      <c r="F4" s="40"/>
      <c r="G4" s="40"/>
      <c r="H4" s="40"/>
      <c r="I4" s="41"/>
      <c r="J4" s="41"/>
      <c r="K4" s="41"/>
      <c r="L4" s="42"/>
      <c r="M4" s="42"/>
      <c r="N4" s="43"/>
    </row>
    <row r="5" spans="1:29" x14ac:dyDescent="0.2">
      <c r="B5" s="16" t="s">
        <v>21</v>
      </c>
      <c r="C5" s="38"/>
      <c r="D5" s="39"/>
      <c r="E5" s="39"/>
      <c r="F5" s="40"/>
      <c r="G5" s="40"/>
      <c r="H5" s="40"/>
      <c r="I5" s="41"/>
      <c r="J5" s="41"/>
      <c r="K5" s="41"/>
      <c r="L5" s="42"/>
      <c r="M5" s="42"/>
      <c r="N5" s="43"/>
      <c r="Q5" s="40"/>
      <c r="S5" s="138">
        <v>8.5000000000000006E-3</v>
      </c>
    </row>
    <row r="6" spans="1:29" x14ac:dyDescent="0.2">
      <c r="B6" s="16" t="s">
        <v>22</v>
      </c>
      <c r="C6" s="38"/>
      <c r="D6" s="39"/>
      <c r="E6" s="39"/>
      <c r="F6" s="40"/>
      <c r="G6" s="40"/>
      <c r="H6" s="40"/>
      <c r="I6" s="41"/>
      <c r="J6" s="41"/>
      <c r="K6" s="41"/>
      <c r="L6" s="42"/>
      <c r="M6" s="42"/>
      <c r="N6" s="43"/>
    </row>
    <row r="7" spans="1:29" ht="17" x14ac:dyDescent="0.2">
      <c r="B7" s="44" t="s">
        <v>23</v>
      </c>
      <c r="C7" s="45"/>
      <c r="D7" s="46"/>
      <c r="E7" s="46"/>
      <c r="F7" s="47"/>
      <c r="G7" s="47"/>
      <c r="H7" s="47"/>
      <c r="I7" s="48"/>
      <c r="J7" s="48"/>
      <c r="K7" s="48"/>
      <c r="L7" s="49"/>
      <c r="M7" s="49"/>
      <c r="N7" s="50"/>
      <c r="O7" s="5"/>
      <c r="P7" s="5"/>
      <c r="Q7" s="41"/>
      <c r="S7" s="138">
        <v>7.0000000000000001E-3</v>
      </c>
    </row>
    <row r="8" spans="1:29" x14ac:dyDescent="0.2">
      <c r="B8" s="16" t="s">
        <v>24</v>
      </c>
      <c r="C8" s="38"/>
      <c r="D8" s="39"/>
      <c r="E8" s="39"/>
      <c r="F8" s="40"/>
      <c r="G8" s="40"/>
      <c r="H8" s="40"/>
      <c r="I8" s="41"/>
      <c r="J8" s="41"/>
      <c r="K8" s="41"/>
      <c r="L8" s="42"/>
      <c r="M8" s="42"/>
      <c r="N8" s="43"/>
    </row>
    <row r="9" spans="1:29" x14ac:dyDescent="0.2">
      <c r="B9" s="16" t="s">
        <v>25</v>
      </c>
      <c r="C9" s="38"/>
      <c r="D9" s="39"/>
      <c r="E9" s="39"/>
      <c r="F9" s="40"/>
      <c r="G9" s="40"/>
      <c r="H9" s="40"/>
      <c r="I9" s="41"/>
      <c r="J9" s="41"/>
      <c r="K9" s="41"/>
      <c r="L9" s="42"/>
      <c r="M9" s="42"/>
      <c r="N9" s="43"/>
      <c r="Q9" s="42"/>
      <c r="S9" s="138">
        <v>5.0000000000000001E-3</v>
      </c>
    </row>
    <row r="10" spans="1:29" x14ac:dyDescent="0.2">
      <c r="B10" s="16" t="s">
        <v>26</v>
      </c>
      <c r="C10" s="51"/>
      <c r="D10" s="52"/>
      <c r="E10" s="52"/>
      <c r="F10" s="53"/>
      <c r="G10" s="53"/>
      <c r="H10" s="53"/>
      <c r="I10" s="54"/>
      <c r="J10" s="54"/>
      <c r="K10" s="54"/>
      <c r="L10" s="55"/>
      <c r="M10" s="55"/>
      <c r="N10" s="56"/>
    </row>
    <row r="11" spans="1:29" x14ac:dyDescent="0.2">
      <c r="Q11" s="16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2"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2">
      <c r="C13" s="17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17">
        <v>9</v>
      </c>
      <c r="L13" s="17">
        <v>10</v>
      </c>
      <c r="M13" s="17">
        <v>11</v>
      </c>
      <c r="N13" s="17">
        <v>12</v>
      </c>
    </row>
    <row r="14" spans="1:29" x14ac:dyDescent="0.2">
      <c r="B14" s="16" t="s">
        <v>18</v>
      </c>
      <c r="C14" s="57"/>
      <c r="D14" s="58"/>
      <c r="E14" s="59"/>
      <c r="F14" s="57"/>
      <c r="G14" s="58"/>
      <c r="H14" s="59"/>
      <c r="I14" s="57"/>
      <c r="J14" s="58"/>
      <c r="K14" s="59"/>
      <c r="L14" s="57"/>
      <c r="M14" s="58"/>
      <c r="N14" s="59"/>
      <c r="O14" t="s">
        <v>27</v>
      </c>
      <c r="Q14" s="57"/>
      <c r="S14" s="7" t="s">
        <v>5</v>
      </c>
    </row>
    <row r="15" spans="1:29" x14ac:dyDescent="0.2">
      <c r="B15" s="16" t="s">
        <v>20</v>
      </c>
      <c r="C15" s="57"/>
      <c r="D15" s="58"/>
      <c r="E15" s="59"/>
      <c r="F15" s="57"/>
      <c r="G15" s="58"/>
      <c r="H15" s="59"/>
      <c r="I15" s="57"/>
      <c r="J15" s="58"/>
      <c r="K15" s="59"/>
      <c r="L15" s="57"/>
      <c r="M15" s="58"/>
      <c r="N15" s="59"/>
    </row>
    <row r="16" spans="1:29" x14ac:dyDescent="0.2">
      <c r="B16" s="16" t="s">
        <v>21</v>
      </c>
      <c r="C16" s="57"/>
      <c r="D16" s="58"/>
      <c r="E16" s="59"/>
      <c r="F16" s="57"/>
      <c r="G16" s="58"/>
      <c r="H16" s="59"/>
      <c r="I16" s="57"/>
      <c r="J16" s="58"/>
      <c r="K16" s="59"/>
      <c r="L16" s="57"/>
      <c r="M16" s="58"/>
      <c r="N16" s="59"/>
      <c r="Q16" s="58"/>
      <c r="S16" s="7" t="s">
        <v>7</v>
      </c>
    </row>
    <row r="17" spans="1:19" x14ac:dyDescent="0.2">
      <c r="B17" s="16" t="s">
        <v>22</v>
      </c>
      <c r="C17" s="57"/>
      <c r="D17" s="58"/>
      <c r="E17" s="59"/>
      <c r="F17" s="57"/>
      <c r="G17" s="58"/>
      <c r="H17" s="59"/>
      <c r="I17" s="57"/>
      <c r="J17" s="58"/>
      <c r="K17" s="59"/>
      <c r="L17" s="57"/>
      <c r="M17" s="58"/>
      <c r="N17" s="59"/>
    </row>
    <row r="18" spans="1:19" x14ac:dyDescent="0.2">
      <c r="B18" s="16" t="s">
        <v>23</v>
      </c>
      <c r="C18" s="57"/>
      <c r="D18" s="58"/>
      <c r="E18" s="59"/>
      <c r="F18" s="57"/>
      <c r="G18" s="58"/>
      <c r="H18" s="59"/>
      <c r="I18" s="57"/>
      <c r="J18" s="58"/>
      <c r="K18" s="59"/>
      <c r="L18" s="57"/>
      <c r="M18" s="58"/>
      <c r="N18" s="59"/>
      <c r="Q18" s="59"/>
      <c r="S18" s="7" t="s">
        <v>9</v>
      </c>
    </row>
    <row r="19" spans="1:19" x14ac:dyDescent="0.2">
      <c r="B19" s="16" t="s">
        <v>24</v>
      </c>
      <c r="C19" s="57"/>
      <c r="D19" s="58"/>
      <c r="E19" s="59"/>
      <c r="F19" s="57"/>
      <c r="G19" s="58"/>
      <c r="H19" s="59"/>
      <c r="I19" s="57"/>
      <c r="J19" s="58"/>
      <c r="K19" s="59"/>
      <c r="L19" s="57"/>
      <c r="M19" s="58"/>
      <c r="N19" s="59"/>
    </row>
    <row r="20" spans="1:19" ht="17" x14ac:dyDescent="0.2">
      <c r="B20" s="44" t="s">
        <v>25</v>
      </c>
      <c r="C20" s="60"/>
      <c r="D20" s="61"/>
      <c r="E20" s="62"/>
      <c r="F20" s="60"/>
      <c r="G20" s="61"/>
      <c r="H20" s="62"/>
      <c r="I20" s="60"/>
      <c r="J20" s="61"/>
      <c r="K20" s="62"/>
      <c r="L20" s="60"/>
      <c r="M20" s="61"/>
      <c r="N20" s="62"/>
      <c r="O20" s="5"/>
      <c r="P20" s="5"/>
    </row>
    <row r="21" spans="1:19" x14ac:dyDescent="0.2">
      <c r="B21" s="16" t="s">
        <v>26</v>
      </c>
      <c r="C21" s="57"/>
      <c r="D21" s="58"/>
      <c r="E21" s="59"/>
      <c r="F21" s="57"/>
      <c r="G21" s="58"/>
      <c r="H21" s="59"/>
      <c r="I21" s="57"/>
      <c r="J21" s="58"/>
      <c r="K21" s="59"/>
      <c r="L21" s="57"/>
      <c r="M21" s="58"/>
      <c r="N21" s="59"/>
    </row>
    <row r="24" spans="1:19" ht="17" thickBot="1" x14ac:dyDescent="0.25">
      <c r="C24" s="17">
        <v>1</v>
      </c>
      <c r="D24" s="17">
        <v>2</v>
      </c>
      <c r="E24" s="17">
        <v>3</v>
      </c>
      <c r="F24" s="17">
        <v>4</v>
      </c>
      <c r="G24" s="17">
        <v>5</v>
      </c>
      <c r="H24" s="17">
        <v>6</v>
      </c>
      <c r="I24" s="17">
        <v>7</v>
      </c>
      <c r="J24" s="17">
        <v>8</v>
      </c>
      <c r="K24" s="17">
        <v>9</v>
      </c>
      <c r="L24" s="17">
        <v>10</v>
      </c>
      <c r="M24" s="17">
        <v>11</v>
      </c>
      <c r="N24" s="17">
        <v>12</v>
      </c>
    </row>
    <row r="25" spans="1:19" ht="17" thickBot="1" x14ac:dyDescent="0.25">
      <c r="A25" t="s">
        <v>70</v>
      </c>
      <c r="B25" s="16" t="s">
        <v>18</v>
      </c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t="s">
        <v>19</v>
      </c>
      <c r="Q25" s="94"/>
      <c r="S25" s="7" t="s">
        <v>4</v>
      </c>
    </row>
    <row r="26" spans="1:19" ht="17" thickBot="1" x14ac:dyDescent="0.25">
      <c r="B26" s="16" t="s">
        <v>20</v>
      </c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1"/>
    </row>
    <row r="27" spans="1:19" ht="17" thickBot="1" x14ac:dyDescent="0.25">
      <c r="B27" s="16" t="s">
        <v>21</v>
      </c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Q27" s="100"/>
      <c r="S27" s="7" t="s">
        <v>6</v>
      </c>
    </row>
    <row r="28" spans="1:19" ht="17" thickBot="1" x14ac:dyDescent="0.25">
      <c r="B28" s="16" t="s">
        <v>22</v>
      </c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</row>
    <row r="29" spans="1:19" ht="17" thickBot="1" x14ac:dyDescent="0.25">
      <c r="B29" s="16" t="s">
        <v>23</v>
      </c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  <c r="Q29" s="103"/>
      <c r="S29" s="7" t="s">
        <v>8</v>
      </c>
    </row>
    <row r="30" spans="1:19" ht="17" thickBot="1" x14ac:dyDescent="0.25">
      <c r="B30" s="16" t="s">
        <v>24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</row>
    <row r="31" spans="1:19" ht="17" thickBot="1" x14ac:dyDescent="0.25">
      <c r="B31" s="16" t="s">
        <v>25</v>
      </c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4"/>
      <c r="Q31" s="106"/>
      <c r="S31" s="7" t="s">
        <v>10</v>
      </c>
    </row>
    <row r="32" spans="1:19" ht="17" thickBot="1" x14ac:dyDescent="0.25">
      <c r="B32" s="16" t="s">
        <v>26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7"/>
    </row>
    <row r="35" spans="1:19" x14ac:dyDescent="0.2">
      <c r="C35" s="17">
        <v>1</v>
      </c>
      <c r="D35" s="17">
        <v>2</v>
      </c>
      <c r="E35" s="17">
        <v>3</v>
      </c>
      <c r="F35" s="17">
        <v>4</v>
      </c>
      <c r="G35" s="17">
        <v>5</v>
      </c>
      <c r="H35" s="17">
        <v>6</v>
      </c>
      <c r="I35" s="17">
        <v>7</v>
      </c>
      <c r="J35" s="17">
        <v>8</v>
      </c>
      <c r="K35" s="17">
        <v>9</v>
      </c>
      <c r="L35" s="17">
        <v>10</v>
      </c>
      <c r="M35" s="17">
        <v>11</v>
      </c>
      <c r="N35" s="17">
        <v>12</v>
      </c>
    </row>
    <row r="36" spans="1:19" x14ac:dyDescent="0.2">
      <c r="A36" t="s">
        <v>70</v>
      </c>
      <c r="B36" s="16" t="s">
        <v>18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t="s">
        <v>3</v>
      </c>
      <c r="Q36" s="109"/>
      <c r="S36" s="139" t="s">
        <v>56</v>
      </c>
    </row>
    <row r="37" spans="1:19" x14ac:dyDescent="0.2">
      <c r="B37" s="16" t="s">
        <v>20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9" x14ac:dyDescent="0.2">
      <c r="B38" s="16" t="s">
        <v>21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Q38" s="114"/>
      <c r="S38" s="139" t="s">
        <v>57</v>
      </c>
    </row>
    <row r="39" spans="1:19" x14ac:dyDescent="0.2">
      <c r="B39" s="16" t="s">
        <v>22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</row>
    <row r="40" spans="1:19" x14ac:dyDescent="0.2">
      <c r="B40" s="16" t="s">
        <v>23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</row>
    <row r="41" spans="1:19" x14ac:dyDescent="0.2">
      <c r="B41" s="16" t="s">
        <v>24</v>
      </c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5"/>
    </row>
    <row r="42" spans="1:19" x14ac:dyDescent="0.2">
      <c r="B42" s="16" t="s">
        <v>25</v>
      </c>
      <c r="C42" s="113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5"/>
    </row>
    <row r="43" spans="1:19" x14ac:dyDescent="0.2">
      <c r="B43" s="16" t="s">
        <v>26</v>
      </c>
      <c r="C43" s="116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8"/>
    </row>
  </sheetData>
  <pageMargins left="0.75000000000000011" right="0.75000000000000011" top="1" bottom="1" header="0.5" footer="0.5"/>
  <pageSetup paperSize="9" scale="8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Solutions</vt:lpstr>
      <vt:lpstr>Plate setup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Mulas</dc:creator>
  <cp:lastModifiedBy>Carla Mulas</cp:lastModifiedBy>
  <dcterms:created xsi:type="dcterms:W3CDTF">2020-02-11T11:55:04Z</dcterms:created>
  <dcterms:modified xsi:type="dcterms:W3CDTF">2020-05-19T10:54:49Z</dcterms:modified>
</cp:coreProperties>
</file>