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 pg HEK Total RNA | Figure 3" sheetId="1" r:id="rId4"/>
    <sheet state="visible" name="Single HEK Cell | Figure 4" sheetId="2" r:id="rId5"/>
    <sheet state="visible" name="Single HEK Cell and Preadipocyt" sheetId="3" r:id="rId6"/>
    <sheet state="visible" name="uCB-seq Cost Analysis" sheetId="4" r:id="rId7"/>
  </sheets>
  <definedNames/>
  <calcPr/>
  <extLst>
    <ext uri="GoogleSheetsCustomDataVersion1">
      <go:sheetsCustomData xmlns:go="http://customooxmlschemas.google.com/" r:id="rId8" roundtripDataSignature="AMtx7mhhHGBI1oqJx5OAdwzG4AkMiVGUdA=="/>
    </ext>
  </extLst>
</workbook>
</file>

<file path=xl/sharedStrings.xml><?xml version="1.0" encoding="utf-8"?>
<sst xmlns="http://schemas.openxmlformats.org/spreadsheetml/2006/main" count="205" uniqueCount="143">
  <si>
    <r>
      <rPr>
        <b/>
        <color rgb="FF000000"/>
      </rPr>
      <t xml:space="preserve">Supplemental Data Table 1: </t>
    </r>
    <r>
      <rPr>
        <color rgb="FF000000"/>
      </rPr>
      <t xml:space="preserve">Sequencing summary statistics for all 10 pg HEK total RNA samples processed on two 𝜇CB-seq devices and analyzed as presented in Figure 3 of this manuscript. </t>
    </r>
  </si>
  <si>
    <t>Sr. No.</t>
  </si>
  <si>
    <t>Barcode</t>
  </si>
  <si>
    <t>Chip #</t>
  </si>
  <si>
    <t>Sequencing Chemistry</t>
  </si>
  <si>
    <t>Sequencing Batch</t>
  </si>
  <si>
    <t>Sequencing Platform</t>
  </si>
  <si>
    <t>Sequencing Depth</t>
  </si>
  <si>
    <t>ACTGCGT</t>
  </si>
  <si>
    <t>𝜇CB-seq</t>
  </si>
  <si>
    <t>MiniSeq</t>
  </si>
  <si>
    <t>ATCGTGC</t>
  </si>
  <si>
    <t>ATGCGTC</t>
  </si>
  <si>
    <t>CTCGACA</t>
  </si>
  <si>
    <t>CTGCTGA</t>
  </si>
  <si>
    <t>GCGTATC</t>
  </si>
  <si>
    <t>GCTGTAC</t>
  </si>
  <si>
    <t>GTCGCAT</t>
  </si>
  <si>
    <t>GTGCACT</t>
  </si>
  <si>
    <t>TCCAGCA</t>
  </si>
  <si>
    <t>Total Reads</t>
  </si>
  <si>
    <t>Average Read Depth</t>
  </si>
  <si>
    <r>
      <rPr>
        <b/>
        <color rgb="FF000000"/>
      </rPr>
      <t xml:space="preserve">Supplemental Data Table 2: </t>
    </r>
    <r>
      <rPr>
        <color rgb="FF000000"/>
      </rPr>
      <t xml:space="preserve">Sequencing summary statistics for all single HEK cells processed on two 𝜇CB-seq devices and analyzed as presented in Figure 4 of this manuscript. </t>
    </r>
  </si>
  <si>
    <t>ACATGCGT</t>
  </si>
  <si>
    <t>ATACGTGC</t>
  </si>
  <si>
    <t>ATAGCGTC</t>
  </si>
  <si>
    <t>CTAGCTGA</t>
  </si>
  <si>
    <t>GCAGTATC</t>
  </si>
  <si>
    <t>GCATGTAC</t>
  </si>
  <si>
    <t>GTACGCAT</t>
  </si>
  <si>
    <t>GTAGCACT</t>
  </si>
  <si>
    <t>TCACAGCA</t>
  </si>
  <si>
    <t>CTACGACA</t>
  </si>
  <si>
    <r>
      <rPr>
        <b/>
        <color rgb="FF000000"/>
      </rPr>
      <t xml:space="preserve">Supplemental Data Table 3: </t>
    </r>
    <r>
      <rPr>
        <color rgb="FF000000"/>
      </rPr>
      <t xml:space="preserve">Sequencing summary statistics for all single HEK cells and Preadipocytes processed on three 𝜇CB-seq devices and analyzed as presented in Figure 5 of this manuscript. </t>
    </r>
  </si>
  <si>
    <t>ATGCACGT</t>
  </si>
  <si>
    <t>CATCGTGA</t>
  </si>
  <si>
    <t>GGCATTGT</t>
  </si>
  <si>
    <t>TATGCACG</t>
  </si>
  <si>
    <t>TGCTACAG</t>
  </si>
  <si>
    <t>CGCTATGA</t>
  </si>
  <si>
    <r>
      <rPr>
        <b/>
      </rPr>
      <t>Supplemental Data Table 4:</t>
    </r>
    <r>
      <t xml:space="preserve"> Line-by-line library preparation cost analysis for μCB-seq, including the cost of equipment, consumables, and reagents for a 96-cell throughput.                                                                </t>
    </r>
    <r>
      <rPr>
        <b/>
      </rPr>
      <t xml:space="preserve">Note: </t>
    </r>
    <r>
      <t>We performed a similar line-by-line cost analyis for the commercially available Fluidigm C1 integrated microfluidic platform and estimate the total library prepration cost to be ~$20 per cell (excluding upfront equipment cost), which agrees with previous estimates [C. Ziegenhain, B. Vieth, S. Parekh, B. Reinius, A. Guillaumet-Adkins, M. Smets, H. Leonhardt, H. Heyn, I. Hellmann and W. Enard, Mol. Cell, 2017, 65, 631-643.e4].</t>
    </r>
  </si>
  <si>
    <t>Upfront Equipment Cost</t>
  </si>
  <si>
    <t>Component</t>
  </si>
  <si>
    <t>Quantity</t>
  </si>
  <si>
    <t>Cost Per Unit</t>
  </si>
  <si>
    <t xml:space="preserve">Total Cost </t>
  </si>
  <si>
    <t>Catalog Number</t>
  </si>
  <si>
    <t>Link</t>
  </si>
  <si>
    <t>Comments</t>
  </si>
  <si>
    <t>Pneumatic Control System Setup</t>
  </si>
  <si>
    <t>NA</t>
  </si>
  <si>
    <t>https://www.sciencedirect.com/science/article/pii/S2468067217300433</t>
  </si>
  <si>
    <t xml:space="preserve">Pneumadyne 24V Solenoid Valve </t>
  </si>
  <si>
    <t>S10MM-31-24-2</t>
  </si>
  <si>
    <t>https://www.pneumadyne.com/flying-leads-p-1419.html#1-YToxOntzOjQ6ImdyaWQiO2k6MDt9</t>
  </si>
  <si>
    <t>We assumed implementation of a binary multiplexing strategy for scaling up the number of solenoid valves needed for independent manipulation of individual cells. [J. Melin and S. R. Quake, Annu. Rev. Biophys. Biomol. Struct., 2007, 36, 213–231.]</t>
  </si>
  <si>
    <t>Pneumadyne Solenoid Valve Manifold</t>
  </si>
  <si>
    <t>MSV10-10</t>
  </si>
  <si>
    <t>https://www.pneumadyne.com/single-station-solenoid-bases-p-1459.html#1-YToxOntzOjQ6ImdyaWQiO2k6MDt9</t>
  </si>
  <si>
    <t>KATARA Controller</t>
  </si>
  <si>
    <t>https://www.sciencedirect.com/science/article/pii/S246806721730041X</t>
  </si>
  <si>
    <t>Fisher Scientific Thermal Mixer</t>
  </si>
  <si>
    <t>https://www.fishersci.com/shop/products/fisher-scientific-heat-cool-thermal-mixer-ii-heat-cool-themal-mixer-ii/15600330</t>
  </si>
  <si>
    <t>Total Cost</t>
  </si>
  <si>
    <t>Consumables and Reagent Cost</t>
  </si>
  <si>
    <t>Reagent</t>
  </si>
  <si>
    <t>Catalog #</t>
  </si>
  <si>
    <t>Order Quantity</t>
  </si>
  <si>
    <t>Per-Run Quantity</t>
  </si>
  <si>
    <t>Number of 96-cell Chips</t>
  </si>
  <si>
    <t>Price / 96-Cell Chip</t>
  </si>
  <si>
    <t>Barcode oligo-dT</t>
  </si>
  <si>
    <t>IDT Custom Plate Oligo</t>
  </si>
  <si>
    <t xml:space="preserve">100 nmole * 96 </t>
  </si>
  <si>
    <t xml:space="preserve">28.8 pmole * 96 </t>
  </si>
  <si>
    <t>Phusion HF Buffer</t>
  </si>
  <si>
    <t>NEB, B0518S</t>
  </si>
  <si>
    <t>6 mL</t>
  </si>
  <si>
    <t>10 nL</t>
  </si>
  <si>
    <t>Triton</t>
  </si>
  <si>
    <t>Sigma, T8787-50ML</t>
  </si>
  <si>
    <t>50 mL</t>
  </si>
  <si>
    <t>8 nL</t>
  </si>
  <si>
    <t>Pluronic</t>
  </si>
  <si>
    <t>Sigma, P2443-250G</t>
  </si>
  <si>
    <t>250 g</t>
  </si>
  <si>
    <t>20 ug</t>
  </si>
  <si>
    <t>Tween 20</t>
  </si>
  <si>
    <t>Sigma, P1379-250ML</t>
  </si>
  <si>
    <t>250 mL</t>
  </si>
  <si>
    <t>RNase Inhibitor</t>
  </si>
  <si>
    <t>Takara, 2313B</t>
  </si>
  <si>
    <t>25000 U</t>
  </si>
  <si>
    <t>8 U</t>
  </si>
  <si>
    <t>E5V6 TSO</t>
  </si>
  <si>
    <t>IDT Custom Oligo</t>
  </si>
  <si>
    <t>100 nmole</t>
  </si>
  <si>
    <t>40 pmole</t>
  </si>
  <si>
    <t>PEG 8000</t>
  </si>
  <si>
    <t>Sigma, 89510</t>
  </si>
  <si>
    <t>1.5 mg</t>
  </si>
  <si>
    <t>dNTPs</t>
  </si>
  <si>
    <t>Thermo Fisher, R0182</t>
  </si>
  <si>
    <t>100 umole</t>
  </si>
  <si>
    <t>20 nmole</t>
  </si>
  <si>
    <t>Maxima H- RT</t>
  </si>
  <si>
    <t>Thermo Fisher, EP0753</t>
  </si>
  <si>
    <t>40000 U</t>
  </si>
  <si>
    <t>40 U</t>
  </si>
  <si>
    <t>ExoI</t>
  </si>
  <si>
    <t>Thermo Fisher, EN0582</t>
  </si>
  <si>
    <t>20000 U</t>
  </si>
  <si>
    <t>20 U</t>
  </si>
  <si>
    <t>Terra PCR Direct Mix</t>
  </si>
  <si>
    <t>Takara, 639271</t>
  </si>
  <si>
    <t>800 rxns</t>
  </si>
  <si>
    <t>1.5 rxns</t>
  </si>
  <si>
    <t>SINGV6 Primer</t>
  </si>
  <si>
    <t>25 nmole</t>
  </si>
  <si>
    <t>15 pmole</t>
  </si>
  <si>
    <t>Ampure Beads</t>
  </si>
  <si>
    <t>Beckman Coulter, A63882</t>
  </si>
  <si>
    <t>450 mL</t>
  </si>
  <si>
    <t>95 uL</t>
  </si>
  <si>
    <t>Qubit</t>
  </si>
  <si>
    <t>Thermo Fisher, Q32854</t>
  </si>
  <si>
    <t>500 rxns</t>
  </si>
  <si>
    <t>1 rxn</t>
  </si>
  <si>
    <t>Nextera XT</t>
  </si>
  <si>
    <t>FC-131-1096</t>
  </si>
  <si>
    <t>96 rxns</t>
  </si>
  <si>
    <t>PNEXTP5 Primer</t>
  </si>
  <si>
    <t>2.5 pmole</t>
  </si>
  <si>
    <t>PDMS</t>
  </si>
  <si>
    <t>Momentive RTV615 CLEAR 010</t>
  </si>
  <si>
    <t>3785 grams</t>
  </si>
  <si>
    <t>80 grams</t>
  </si>
  <si>
    <t>Coverglass</t>
  </si>
  <si>
    <t>Tedpella 260462-100</t>
  </si>
  <si>
    <t>100 units</t>
  </si>
  <si>
    <t>1 unit</t>
  </si>
  <si>
    <t>Total Cost per 96-cell chip</t>
  </si>
  <si>
    <t>Total Library Prep Cost/Cell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</si>
</sst>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12">
    <font>
      <sz val="10.0"/>
      <color rgb="FF000000"/>
      <name val="Arial"/>
    </font>
    <font>
      <sz val="14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4.0"/>
      <color rgb="FF000000"/>
      <name val="Calibri"/>
    </font>
    <font>
      <sz val="12.0"/>
      <color theme="1"/>
      <name val="Arial"/>
    </font>
    <font>
      <b/>
      <sz val="14.0"/>
      <color rgb="FF131313"/>
      <name val="Calibri"/>
    </font>
    <font/>
    <font>
      <u/>
      <sz val="12.0"/>
      <color rgb="FF1155CC"/>
      <name val="Calibri"/>
    </font>
    <font>
      <u/>
      <sz val="12.0"/>
      <color rgb="FF1155CC"/>
      <name val="Calibri"/>
    </font>
    <font>
      <sz val="12.0"/>
      <color rgb="FF000000"/>
      <name val="Calibri"/>
    </font>
    <font>
      <b/>
      <sz val="12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Font="1"/>
    <xf borderId="0" fillId="0" fontId="3" numFmtId="0" xfId="0" applyAlignment="1" applyFont="1">
      <alignment horizontal="center" vertical="top"/>
    </xf>
    <xf borderId="0" fillId="0" fontId="2" numFmtId="0" xfId="0" applyAlignment="1" applyFont="1">
      <alignment horizontal="center" vertical="top"/>
    </xf>
    <xf borderId="0" fillId="0" fontId="2" numFmtId="3" xfId="0" applyAlignment="1" applyFont="1" applyNumberFormat="1">
      <alignment horizontal="center" vertical="center"/>
    </xf>
    <xf borderId="0" fillId="0" fontId="2" numFmtId="3" xfId="0" applyAlignment="1" applyFont="1" applyNumberFormat="1">
      <alignment horizontal="center" vertical="top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2" numFmtId="3" xfId="0" applyAlignment="1" applyFont="1" applyNumberFormat="1">
      <alignment horizontal="center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Font="1"/>
    <xf borderId="1" fillId="2" fontId="6" numFmtId="0" xfId="0" applyAlignment="1" applyBorder="1" applyFill="1" applyFont="1">
      <alignment horizontal="center" vertical="bottom"/>
    </xf>
    <xf borderId="2" fillId="0" fontId="7" numFmtId="0" xfId="0" applyBorder="1" applyFont="1"/>
    <xf borderId="3" fillId="0" fontId="7" numFmtId="0" xfId="0" applyBorder="1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3" fontId="10" numFmtId="0" xfId="0" applyAlignment="1" applyFill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0" fontId="3" numFmtId="164" xfId="0" applyAlignment="1" applyFont="1" applyNumberFormat="1">
      <alignment horizontal="center" vertical="bottom"/>
    </xf>
    <xf borderId="0" fillId="2" fontId="6" numFmtId="0" xfId="0" applyAlignment="1" applyFont="1">
      <alignment horizontal="center" vertical="bottom"/>
    </xf>
    <xf borderId="0" fillId="0" fontId="10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164" xfId="0" applyAlignment="1" applyFont="1" applyNumberFormat="1">
      <alignment horizontal="center" vertical="bottom"/>
    </xf>
    <xf borderId="0" fillId="0" fontId="11" numFmtId="164" xfId="0" applyAlignment="1" applyFont="1" applyNumberFormat="1">
      <alignment horizontal="center" vertical="bottom"/>
    </xf>
    <xf borderId="0" fillId="0" fontId="11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ciencedirect.com/science/article/pii/S2468067217300433" TargetMode="External"/><Relationship Id="rId2" Type="http://schemas.openxmlformats.org/officeDocument/2006/relationships/hyperlink" Target="https://www.pneumadyne.com/flying-leads-p-1419.html" TargetMode="External"/><Relationship Id="rId3" Type="http://schemas.openxmlformats.org/officeDocument/2006/relationships/hyperlink" Target="https://www.pneumadyne.com/single-station-solenoid-bases-p-1459.html" TargetMode="External"/><Relationship Id="rId4" Type="http://schemas.openxmlformats.org/officeDocument/2006/relationships/hyperlink" Target="https://www.sciencedirect.com/science/article/pii/S246806721730041X" TargetMode="External"/><Relationship Id="rId5" Type="http://schemas.openxmlformats.org/officeDocument/2006/relationships/hyperlink" Target="https://www.fishersci.com/shop/products/fisher-scientific-heat-cool-thermal-mixer-ii-heat-cool-themal-mixer-ii/15600330" TargetMode="External"/><Relationship Id="rId6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17.0"/>
    <col customWidth="1" min="4" max="7" width="24.57"/>
  </cols>
  <sheetData>
    <row r="1" ht="15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 customHeight="1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5.75" customHeight="1">
      <c r="A5" s="3"/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5.75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5.75" customHeight="1">
      <c r="A7" s="4">
        <v>1.0</v>
      </c>
      <c r="B7" s="4" t="s">
        <v>8</v>
      </c>
      <c r="C7" s="4">
        <v>1.0</v>
      </c>
      <c r="D7" s="5" t="s">
        <v>9</v>
      </c>
      <c r="E7" s="5">
        <v>1.0</v>
      </c>
      <c r="F7" s="5" t="s">
        <v>10</v>
      </c>
      <c r="G7" s="6">
        <v>76710.0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5.75" customHeight="1">
      <c r="A8" s="4">
        <v>2.0</v>
      </c>
      <c r="B8" s="4" t="s">
        <v>11</v>
      </c>
      <c r="C8" s="4">
        <v>1.0</v>
      </c>
      <c r="G8" s="6">
        <v>111727.0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5.75" customHeight="1">
      <c r="A9" s="4">
        <v>3.0</v>
      </c>
      <c r="B9" s="4" t="s">
        <v>12</v>
      </c>
      <c r="C9" s="4">
        <v>1.0</v>
      </c>
      <c r="G9" s="6">
        <v>41827.0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5.75" customHeight="1">
      <c r="A10" s="4">
        <v>4.0</v>
      </c>
      <c r="B10" s="4" t="s">
        <v>13</v>
      </c>
      <c r="C10" s="4">
        <v>1.0</v>
      </c>
      <c r="G10" s="6">
        <v>60085.0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5.75" customHeight="1">
      <c r="A11" s="4">
        <v>5.0</v>
      </c>
      <c r="B11" s="4" t="s">
        <v>14</v>
      </c>
      <c r="C11" s="4">
        <v>1.0</v>
      </c>
      <c r="G11" s="6">
        <v>38561.0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5.75" customHeight="1">
      <c r="A12" s="4">
        <v>6.0</v>
      </c>
      <c r="B12" s="4" t="s">
        <v>15</v>
      </c>
      <c r="C12" s="4">
        <v>1.0</v>
      </c>
      <c r="G12" s="6">
        <v>84913.0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5.75" customHeight="1">
      <c r="A13" s="4">
        <v>7.0</v>
      </c>
      <c r="B13" s="4" t="s">
        <v>16</v>
      </c>
      <c r="C13" s="4">
        <v>1.0</v>
      </c>
      <c r="G13" s="6">
        <v>93049.0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5.75" customHeight="1">
      <c r="A14" s="4">
        <v>8.0</v>
      </c>
      <c r="B14" s="4" t="s">
        <v>17</v>
      </c>
      <c r="C14" s="4">
        <v>1.0</v>
      </c>
      <c r="G14" s="6">
        <v>81865.0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5.75" customHeight="1">
      <c r="A15" s="4">
        <v>9.0</v>
      </c>
      <c r="B15" s="4" t="s">
        <v>18</v>
      </c>
      <c r="C15" s="4">
        <v>1.0</v>
      </c>
      <c r="G15" s="6">
        <v>44354.0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5.75" customHeight="1">
      <c r="A16" s="4">
        <v>10.0</v>
      </c>
      <c r="B16" s="4" t="s">
        <v>19</v>
      </c>
      <c r="C16" s="4">
        <v>1.0</v>
      </c>
      <c r="G16" s="6">
        <v>68052.0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5.75" customHeight="1">
      <c r="A17" s="4">
        <v>11.0</v>
      </c>
      <c r="B17" s="4" t="s">
        <v>8</v>
      </c>
      <c r="C17" s="4">
        <v>2.0</v>
      </c>
      <c r="G17" s="6">
        <v>64073.0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75" customHeight="1">
      <c r="A18" s="4">
        <v>12.0</v>
      </c>
      <c r="B18" s="4" t="s">
        <v>11</v>
      </c>
      <c r="C18" s="4">
        <v>2.0</v>
      </c>
      <c r="G18" s="6">
        <v>64705.0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75" customHeight="1">
      <c r="A19" s="4">
        <v>13.0</v>
      </c>
      <c r="B19" s="4" t="s">
        <v>12</v>
      </c>
      <c r="C19" s="4">
        <v>2.0</v>
      </c>
      <c r="G19" s="6">
        <v>50154.0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5.75" customHeight="1">
      <c r="A20" s="4">
        <v>14.0</v>
      </c>
      <c r="B20" s="4" t="s">
        <v>13</v>
      </c>
      <c r="C20" s="4">
        <v>2.0</v>
      </c>
      <c r="G20" s="6">
        <v>45715.0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5.75" customHeight="1">
      <c r="A21" s="4">
        <v>15.0</v>
      </c>
      <c r="B21" s="4" t="s">
        <v>14</v>
      </c>
      <c r="C21" s="4">
        <v>2.0</v>
      </c>
      <c r="G21" s="6">
        <v>60891.0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4">
        <v>16.0</v>
      </c>
      <c r="B22" s="4" t="s">
        <v>15</v>
      </c>
      <c r="C22" s="4">
        <v>2.0</v>
      </c>
      <c r="G22" s="6">
        <v>51237.0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75" customHeight="1">
      <c r="A23" s="4">
        <v>17.0</v>
      </c>
      <c r="B23" s="4" t="s">
        <v>16</v>
      </c>
      <c r="C23" s="4">
        <v>2.0</v>
      </c>
      <c r="G23" s="6">
        <v>66989.0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4">
        <v>18.0</v>
      </c>
      <c r="B24" s="4" t="s">
        <v>17</v>
      </c>
      <c r="C24" s="4">
        <v>2.0</v>
      </c>
      <c r="G24" s="6">
        <v>92830.0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4">
        <v>19.0</v>
      </c>
      <c r="B25" s="4" t="s">
        <v>18</v>
      </c>
      <c r="C25" s="4">
        <v>2.0</v>
      </c>
      <c r="G25" s="6">
        <v>69444.0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4">
        <v>20.0</v>
      </c>
      <c r="B26" s="4" t="s">
        <v>19</v>
      </c>
      <c r="C26" s="4">
        <v>2.0</v>
      </c>
      <c r="G26" s="6">
        <v>91583.0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2"/>
      <c r="B27" s="2"/>
      <c r="D27" s="7"/>
      <c r="E27" s="7"/>
      <c r="F27" s="8" t="s">
        <v>20</v>
      </c>
      <c r="G27" s="9">
        <f>SUM(G7:G26)</f>
        <v>1358764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2"/>
      <c r="B28" s="2"/>
      <c r="D28" s="7"/>
      <c r="E28" s="7"/>
      <c r="F28" s="10" t="s">
        <v>21</v>
      </c>
      <c r="G28" s="9">
        <f>AVERAGE(G7:G26)</f>
        <v>67938.2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4"/>
    <mergeCell ref="D7:D26"/>
    <mergeCell ref="E7:E26"/>
    <mergeCell ref="F7:F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17.0"/>
    <col customWidth="1" min="4" max="7" width="24.57"/>
  </cols>
  <sheetData>
    <row r="1" ht="15.75" customHeight="1">
      <c r="A1" s="1" t="s">
        <v>22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 customHeight="1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5.75" customHeight="1">
      <c r="A5" s="3"/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5.75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5.75" customHeight="1">
      <c r="A7" s="4">
        <v>1.0</v>
      </c>
      <c r="B7" s="4" t="s">
        <v>23</v>
      </c>
      <c r="C7" s="4">
        <v>1.0</v>
      </c>
      <c r="D7" s="5" t="s">
        <v>9</v>
      </c>
      <c r="E7" s="5">
        <v>2.0</v>
      </c>
      <c r="F7" s="5" t="s">
        <v>10</v>
      </c>
      <c r="G7" s="6">
        <v>498991.0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5.75" customHeight="1">
      <c r="A8" s="4">
        <v>2.0</v>
      </c>
      <c r="B8" s="4" t="s">
        <v>24</v>
      </c>
      <c r="C8" s="4">
        <v>1.0</v>
      </c>
      <c r="G8" s="6">
        <v>747079.0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5.75" customHeight="1">
      <c r="A9" s="4">
        <v>3.0</v>
      </c>
      <c r="B9" s="4" t="s">
        <v>25</v>
      </c>
      <c r="C9" s="4">
        <v>1.0</v>
      </c>
      <c r="G9" s="6">
        <v>269734.0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5.75" customHeight="1">
      <c r="A10" s="4">
        <v>4.0</v>
      </c>
      <c r="B10" s="4" t="s">
        <v>26</v>
      </c>
      <c r="C10" s="4">
        <v>1.0</v>
      </c>
      <c r="G10" s="6">
        <v>307760.0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5.75" customHeight="1">
      <c r="A11" s="4">
        <v>5.0</v>
      </c>
      <c r="B11" s="4" t="s">
        <v>27</v>
      </c>
      <c r="C11" s="4">
        <v>1.0</v>
      </c>
      <c r="G11" s="6">
        <v>388638.0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5.75" customHeight="1">
      <c r="A12" s="4">
        <v>6.0</v>
      </c>
      <c r="B12" s="4" t="s">
        <v>28</v>
      </c>
      <c r="C12" s="4">
        <v>1.0</v>
      </c>
      <c r="G12" s="6">
        <v>1075768.0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5.75" customHeight="1">
      <c r="A13" s="4">
        <v>7.0</v>
      </c>
      <c r="B13" s="4" t="s">
        <v>29</v>
      </c>
      <c r="C13" s="4">
        <v>1.0</v>
      </c>
      <c r="G13" s="6">
        <v>223584.0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5.75" customHeight="1">
      <c r="A14" s="4">
        <v>8.0</v>
      </c>
      <c r="B14" s="4" t="s">
        <v>30</v>
      </c>
      <c r="C14" s="4">
        <v>1.0</v>
      </c>
      <c r="G14" s="6">
        <v>446942.0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5.75" customHeight="1">
      <c r="A15" s="4">
        <v>9.0</v>
      </c>
      <c r="B15" s="4" t="s">
        <v>31</v>
      </c>
      <c r="C15" s="4">
        <v>1.0</v>
      </c>
      <c r="G15" s="6">
        <v>339732.0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5.75" customHeight="1">
      <c r="A16" s="4">
        <v>10.0</v>
      </c>
      <c r="B16" s="4" t="s">
        <v>23</v>
      </c>
      <c r="C16" s="4">
        <v>2.0</v>
      </c>
      <c r="G16" s="6">
        <v>445705.0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5.75" customHeight="1">
      <c r="A17" s="4">
        <v>11.0</v>
      </c>
      <c r="B17" s="4" t="s">
        <v>24</v>
      </c>
      <c r="C17" s="4">
        <v>2.0</v>
      </c>
      <c r="G17" s="6">
        <v>843948.0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75" customHeight="1">
      <c r="A18" s="4">
        <v>12.0</v>
      </c>
      <c r="B18" s="4" t="s">
        <v>25</v>
      </c>
      <c r="C18" s="4">
        <v>2.0</v>
      </c>
      <c r="G18" s="6">
        <v>227311.0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75" customHeight="1">
      <c r="A19" s="4">
        <v>13.0</v>
      </c>
      <c r="B19" s="4" t="s">
        <v>32</v>
      </c>
      <c r="C19" s="4">
        <v>2.0</v>
      </c>
      <c r="G19" s="6">
        <v>378319.0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5.75" customHeight="1">
      <c r="A20" s="4">
        <v>14.0</v>
      </c>
      <c r="B20" s="4" t="s">
        <v>26</v>
      </c>
      <c r="C20" s="4">
        <v>2.0</v>
      </c>
      <c r="G20" s="6">
        <v>244798.0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5.75" customHeight="1">
      <c r="A21" s="4">
        <v>15.0</v>
      </c>
      <c r="B21" s="4" t="s">
        <v>28</v>
      </c>
      <c r="C21" s="4">
        <v>2.0</v>
      </c>
      <c r="G21" s="6">
        <v>668187.0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4">
        <v>16.0</v>
      </c>
      <c r="B22" s="4" t="s">
        <v>29</v>
      </c>
      <c r="C22" s="4">
        <v>2.0</v>
      </c>
      <c r="G22" s="6">
        <v>570252.0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75" customHeight="1">
      <c r="A23" s="4">
        <v>17.0</v>
      </c>
      <c r="B23" s="4" t="s">
        <v>30</v>
      </c>
      <c r="C23" s="4">
        <v>2.0</v>
      </c>
      <c r="G23" s="6">
        <v>620452.0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4">
        <v>18.0</v>
      </c>
      <c r="B24" s="4" t="s">
        <v>31</v>
      </c>
      <c r="C24" s="4">
        <v>2.0</v>
      </c>
      <c r="G24" s="6">
        <v>611244.0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2"/>
      <c r="B25" s="2"/>
      <c r="D25" s="7"/>
      <c r="E25" s="7"/>
      <c r="F25" s="8" t="s">
        <v>20</v>
      </c>
      <c r="G25" s="9">
        <f>SUM(G7:G24)</f>
        <v>8908444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2"/>
      <c r="B26" s="2"/>
      <c r="D26" s="7"/>
      <c r="E26" s="7"/>
      <c r="F26" s="10" t="s">
        <v>21</v>
      </c>
      <c r="G26" s="9">
        <f>AVERAGE(G7:G24)</f>
        <v>494913.5556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4"/>
    <mergeCell ref="D7:D24"/>
    <mergeCell ref="E7:E24"/>
    <mergeCell ref="F7:F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17.0"/>
    <col customWidth="1" min="4" max="7" width="24.57"/>
  </cols>
  <sheetData>
    <row r="1" ht="15.75" customHeight="1">
      <c r="A1" s="1" t="s">
        <v>33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 customHeight="1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5.75" customHeight="1">
      <c r="A5" s="3"/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5.75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5.75" customHeight="1">
      <c r="A7" s="4">
        <v>1.0</v>
      </c>
      <c r="B7" s="4" t="s">
        <v>34</v>
      </c>
      <c r="C7" s="4">
        <v>1.0</v>
      </c>
      <c r="D7" s="5" t="s">
        <v>9</v>
      </c>
      <c r="E7" s="5">
        <v>3.0</v>
      </c>
      <c r="F7" s="5" t="s">
        <v>10</v>
      </c>
      <c r="G7" s="6">
        <v>254436.0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5.75" customHeight="1">
      <c r="A8" s="4">
        <v>2.0</v>
      </c>
      <c r="B8" s="4" t="s">
        <v>35</v>
      </c>
      <c r="C8" s="4">
        <v>1.0</v>
      </c>
      <c r="G8" s="6">
        <v>172172.0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5.75" customHeight="1">
      <c r="A9" s="4">
        <v>3.0</v>
      </c>
      <c r="B9" s="4" t="s">
        <v>36</v>
      </c>
      <c r="C9" s="4">
        <v>1.0</v>
      </c>
      <c r="G9" s="6">
        <v>166915.0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5.75" customHeight="1">
      <c r="A10" s="4">
        <v>4.0</v>
      </c>
      <c r="B10" s="4" t="s">
        <v>30</v>
      </c>
      <c r="C10" s="4">
        <v>1.0</v>
      </c>
      <c r="G10" s="6">
        <v>305948.0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5.75" customHeight="1">
      <c r="A11" s="4">
        <v>5.0</v>
      </c>
      <c r="B11" s="4" t="s">
        <v>37</v>
      </c>
      <c r="C11" s="4">
        <v>1.0</v>
      </c>
      <c r="G11" s="6">
        <v>254321.0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5.75" customHeight="1">
      <c r="A12" s="4">
        <v>6.0</v>
      </c>
      <c r="B12" s="4" t="s">
        <v>31</v>
      </c>
      <c r="C12" s="4">
        <v>1.0</v>
      </c>
      <c r="G12" s="6">
        <v>371975.0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5.75" customHeight="1">
      <c r="A13" s="4">
        <v>7.0</v>
      </c>
      <c r="B13" s="4" t="s">
        <v>38</v>
      </c>
      <c r="C13" s="4">
        <v>1.0</v>
      </c>
      <c r="G13" s="6">
        <v>687106.0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5.75" customHeight="1">
      <c r="A14" s="4">
        <v>8.0</v>
      </c>
      <c r="B14" s="4" t="s">
        <v>35</v>
      </c>
      <c r="C14" s="4">
        <v>2.0</v>
      </c>
      <c r="G14" s="6">
        <v>129908.0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5.75" customHeight="1">
      <c r="A15" s="4">
        <v>9.0</v>
      </c>
      <c r="B15" s="4" t="s">
        <v>39</v>
      </c>
      <c r="C15" s="4">
        <v>2.0</v>
      </c>
      <c r="G15" s="6">
        <v>553155.0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5.75" customHeight="1">
      <c r="A16" s="4">
        <v>10.0</v>
      </c>
      <c r="B16" s="4" t="s">
        <v>36</v>
      </c>
      <c r="C16" s="4">
        <v>2.0</v>
      </c>
      <c r="G16" s="6">
        <v>330301.0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5.75" customHeight="1">
      <c r="A17" s="4">
        <v>11.0</v>
      </c>
      <c r="B17" s="4" t="s">
        <v>30</v>
      </c>
      <c r="C17" s="4">
        <v>2.0</v>
      </c>
      <c r="G17" s="6">
        <v>318773.0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75" customHeight="1">
      <c r="A18" s="4">
        <v>12.0</v>
      </c>
      <c r="B18" s="4" t="s">
        <v>37</v>
      </c>
      <c r="C18" s="4">
        <v>2.0</v>
      </c>
      <c r="G18" s="6">
        <v>631094.0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75" customHeight="1">
      <c r="A19" s="4">
        <v>13.0</v>
      </c>
      <c r="B19" s="4" t="s">
        <v>31</v>
      </c>
      <c r="C19" s="4">
        <v>2.0</v>
      </c>
      <c r="G19" s="6">
        <v>398464.0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5.75" customHeight="1">
      <c r="A20" s="4">
        <v>14.0</v>
      </c>
      <c r="B20" s="4" t="s">
        <v>25</v>
      </c>
      <c r="C20" s="4">
        <v>3.0</v>
      </c>
      <c r="G20" s="6">
        <v>319417.0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5.75" customHeight="1">
      <c r="A21" s="4">
        <v>15.0</v>
      </c>
      <c r="B21" s="4" t="s">
        <v>35</v>
      </c>
      <c r="C21" s="4">
        <v>3.0</v>
      </c>
      <c r="G21" s="6">
        <v>595996.0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4">
        <v>16.0</v>
      </c>
      <c r="B22" s="4" t="s">
        <v>39</v>
      </c>
      <c r="C22" s="4">
        <v>3.0</v>
      </c>
      <c r="G22" s="6">
        <v>173339.0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75" customHeight="1">
      <c r="A23" s="4">
        <v>17.0</v>
      </c>
      <c r="B23" s="4" t="s">
        <v>36</v>
      </c>
      <c r="C23" s="4">
        <v>3.0</v>
      </c>
      <c r="G23" s="7">
        <v>426989.0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4">
        <v>18.0</v>
      </c>
      <c r="B24" s="4" t="s">
        <v>30</v>
      </c>
      <c r="C24" s="4">
        <v>3.0</v>
      </c>
      <c r="G24" s="7">
        <v>245332.0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4">
        <v>19.0</v>
      </c>
      <c r="B25" s="4" t="s">
        <v>31</v>
      </c>
      <c r="C25" s="4">
        <v>3.0</v>
      </c>
      <c r="G25" s="7">
        <v>346914.0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4">
        <v>20.0</v>
      </c>
      <c r="B26" s="4" t="s">
        <v>38</v>
      </c>
      <c r="C26" s="4">
        <v>3.0</v>
      </c>
      <c r="G26" s="7">
        <v>242650.0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2"/>
      <c r="B27" s="2"/>
      <c r="D27" s="7"/>
      <c r="E27" s="7"/>
      <c r="F27" s="8" t="s">
        <v>20</v>
      </c>
      <c r="G27" s="9">
        <f>SUM(G7:G26)</f>
        <v>6925205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2"/>
      <c r="B28" s="2"/>
      <c r="D28" s="7"/>
      <c r="E28" s="7"/>
      <c r="F28" s="10" t="s">
        <v>21</v>
      </c>
      <c r="G28" s="9">
        <f>AVERAGE(G7:G26)</f>
        <v>346260.25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4"/>
    <mergeCell ref="D7:D26"/>
    <mergeCell ref="E7:E26"/>
    <mergeCell ref="F7:F2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43"/>
    <col customWidth="1" min="2" max="2" width="29.86"/>
    <col customWidth="1" min="3" max="4" width="14.43"/>
    <col customWidth="1" min="5" max="5" width="22.71"/>
    <col customWidth="1" min="6" max="6" width="37.86"/>
    <col customWidth="1" min="7" max="7" width="41.71"/>
  </cols>
  <sheetData>
    <row r="1">
      <c r="A1" s="11" t="s">
        <v>40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3" t="s">
        <v>41</v>
      </c>
      <c r="B7" s="14"/>
      <c r="C7" s="14"/>
      <c r="D7" s="14"/>
      <c r="E7" s="14"/>
      <c r="F7" s="14"/>
      <c r="G7" s="1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6" t="s">
        <v>42</v>
      </c>
      <c r="B8" s="16" t="s">
        <v>43</v>
      </c>
      <c r="C8" s="16" t="s">
        <v>44</v>
      </c>
      <c r="D8" s="16" t="s">
        <v>45</v>
      </c>
      <c r="E8" s="16" t="s">
        <v>46</v>
      </c>
      <c r="F8" s="16" t="s">
        <v>47</v>
      </c>
      <c r="G8" s="16" t="s">
        <v>48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7" t="s">
        <v>49</v>
      </c>
      <c r="B9" s="17">
        <v>1.0</v>
      </c>
      <c r="C9" s="18">
        <v>5024.4800000000005</v>
      </c>
      <c r="D9" s="18">
        <f t="shared" ref="D9:D12" si="1">C9*B9</f>
        <v>5024.48</v>
      </c>
      <c r="E9" s="17" t="s">
        <v>50</v>
      </c>
      <c r="F9" s="19" t="s">
        <v>51</v>
      </c>
      <c r="G9" s="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52</v>
      </c>
      <c r="B10" s="17">
        <v>30.0</v>
      </c>
      <c r="C10" s="18">
        <f>IFERROR(__xludf.DUMMYFUNCTION("TO_DOLLARS (25.18)"),25.18)</f>
        <v>25.18</v>
      </c>
      <c r="D10" s="18">
        <f t="shared" si="1"/>
        <v>755.4</v>
      </c>
      <c r="E10" s="17" t="s">
        <v>53</v>
      </c>
      <c r="F10" s="20" t="s">
        <v>54</v>
      </c>
      <c r="G10" s="21" t="s">
        <v>55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 t="s">
        <v>56</v>
      </c>
      <c r="B11" s="17">
        <v>4.0</v>
      </c>
      <c r="C11" s="18">
        <v>28.09</v>
      </c>
      <c r="D11" s="18">
        <f t="shared" si="1"/>
        <v>112.36</v>
      </c>
      <c r="E11" s="17" t="s">
        <v>57</v>
      </c>
      <c r="F11" s="20" t="s">
        <v>58</v>
      </c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7" t="s">
        <v>59</v>
      </c>
      <c r="B12" s="17">
        <v>1.0</v>
      </c>
      <c r="C12" s="18">
        <v>200.0</v>
      </c>
      <c r="D12" s="18">
        <f t="shared" si="1"/>
        <v>200</v>
      </c>
      <c r="E12" s="17" t="s">
        <v>50</v>
      </c>
      <c r="F12" s="19" t="s">
        <v>60</v>
      </c>
      <c r="G12" s="2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7" t="s">
        <v>61</v>
      </c>
      <c r="B13" s="17">
        <v>1.0</v>
      </c>
      <c r="C13" s="18">
        <v>2268.3</v>
      </c>
      <c r="D13" s="18">
        <f>B13*C13</f>
        <v>2268.3</v>
      </c>
      <c r="E13" s="17">
        <v>1.560033E7</v>
      </c>
      <c r="F13" s="19" t="s">
        <v>62</v>
      </c>
      <c r="G13" s="2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3"/>
      <c r="B14" s="23"/>
      <c r="C14" s="24" t="s">
        <v>63</v>
      </c>
      <c r="D14" s="25">
        <f>SUM(D9:D13)</f>
        <v>8360.54</v>
      </c>
      <c r="E14" s="23"/>
      <c r="F14" s="23"/>
      <c r="G14" s="2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26" t="s">
        <v>64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4" t="s">
        <v>65</v>
      </c>
      <c r="B18" s="24" t="s">
        <v>66</v>
      </c>
      <c r="C18" s="24" t="s">
        <v>67</v>
      </c>
      <c r="D18" s="24" t="s">
        <v>44</v>
      </c>
      <c r="E18" s="24" t="s">
        <v>68</v>
      </c>
      <c r="F18" s="24" t="s">
        <v>69</v>
      </c>
      <c r="G18" s="24" t="s">
        <v>70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7" t="s">
        <v>71</v>
      </c>
      <c r="B19" s="28" t="s">
        <v>72</v>
      </c>
      <c r="C19" s="28" t="s">
        <v>73</v>
      </c>
      <c r="D19" s="29">
        <v>1328.0</v>
      </c>
      <c r="E19" s="28" t="s">
        <v>74</v>
      </c>
      <c r="F19" s="27">
        <v>333333.0</v>
      </c>
      <c r="G19" s="29">
        <f t="shared" ref="G19:G37" si="2">D19/F19</f>
        <v>0.003984003984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 t="s">
        <v>75</v>
      </c>
      <c r="B20" s="28" t="s">
        <v>76</v>
      </c>
      <c r="C20" s="28" t="s">
        <v>77</v>
      </c>
      <c r="D20" s="29">
        <v>24.0</v>
      </c>
      <c r="E20" s="28" t="s">
        <v>78</v>
      </c>
      <c r="F20" s="27">
        <v>600000.0</v>
      </c>
      <c r="G20" s="29">
        <f t="shared" si="2"/>
        <v>0.00004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27" t="s">
        <v>79</v>
      </c>
      <c r="B21" s="28" t="s">
        <v>80</v>
      </c>
      <c r="C21" s="28" t="s">
        <v>81</v>
      </c>
      <c r="D21" s="29">
        <v>28.5</v>
      </c>
      <c r="E21" s="28" t="s">
        <v>82</v>
      </c>
      <c r="F21" s="27">
        <v>6250000.0</v>
      </c>
      <c r="G21" s="29">
        <f t="shared" si="2"/>
        <v>0.00000456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27" t="s">
        <v>83</v>
      </c>
      <c r="B22" s="28" t="s">
        <v>84</v>
      </c>
      <c r="C22" s="28" t="s">
        <v>85</v>
      </c>
      <c r="D22" s="29">
        <v>53.8</v>
      </c>
      <c r="E22" s="28" t="s">
        <v>86</v>
      </c>
      <c r="F22" s="27">
        <v>1.25E7</v>
      </c>
      <c r="G22" s="29">
        <f t="shared" si="2"/>
        <v>0.000004304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27" t="s">
        <v>87</v>
      </c>
      <c r="B23" s="28" t="s">
        <v>88</v>
      </c>
      <c r="C23" s="28" t="s">
        <v>89</v>
      </c>
      <c r="D23" s="29">
        <v>34.8</v>
      </c>
      <c r="E23" s="28" t="s">
        <v>78</v>
      </c>
      <c r="F23" s="27">
        <v>2.5E7</v>
      </c>
      <c r="G23" s="29">
        <f t="shared" si="2"/>
        <v>0.000001392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27" t="s">
        <v>90</v>
      </c>
      <c r="B24" s="28" t="s">
        <v>91</v>
      </c>
      <c r="C24" s="28" t="s">
        <v>92</v>
      </c>
      <c r="D24" s="29">
        <v>513.0</v>
      </c>
      <c r="E24" s="28" t="s">
        <v>93</v>
      </c>
      <c r="F24" s="27">
        <v>3125.0</v>
      </c>
      <c r="G24" s="29">
        <f t="shared" si="2"/>
        <v>0.16416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27" t="s">
        <v>94</v>
      </c>
      <c r="B25" s="28" t="s">
        <v>95</v>
      </c>
      <c r="C25" s="28" t="s">
        <v>96</v>
      </c>
      <c r="D25" s="29">
        <v>37.5</v>
      </c>
      <c r="E25" s="28" t="s">
        <v>97</v>
      </c>
      <c r="F25" s="27">
        <v>2500.0</v>
      </c>
      <c r="G25" s="29">
        <f t="shared" si="2"/>
        <v>0.015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27" t="s">
        <v>98</v>
      </c>
      <c r="B26" s="28" t="s">
        <v>99</v>
      </c>
      <c r="C26" s="28" t="s">
        <v>85</v>
      </c>
      <c r="D26" s="29">
        <v>43.2</v>
      </c>
      <c r="E26" s="28" t="s">
        <v>100</v>
      </c>
      <c r="F26" s="27">
        <v>166667.0</v>
      </c>
      <c r="G26" s="29">
        <f t="shared" si="2"/>
        <v>0.0002591994816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27" t="s">
        <v>101</v>
      </c>
      <c r="B27" s="28" t="s">
        <v>102</v>
      </c>
      <c r="C27" s="28" t="s">
        <v>103</v>
      </c>
      <c r="D27" s="29">
        <v>562.0</v>
      </c>
      <c r="E27" s="28" t="s">
        <v>104</v>
      </c>
      <c r="F27" s="27">
        <v>5000.0</v>
      </c>
      <c r="G27" s="29">
        <f t="shared" si="2"/>
        <v>0.1124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27" t="s">
        <v>105</v>
      </c>
      <c r="B28" s="28" t="s">
        <v>106</v>
      </c>
      <c r="C28" s="28" t="s">
        <v>107</v>
      </c>
      <c r="D28" s="29">
        <v>680.0</v>
      </c>
      <c r="E28" s="28" t="s">
        <v>108</v>
      </c>
      <c r="F28" s="27">
        <v>1000.0</v>
      </c>
      <c r="G28" s="29">
        <f t="shared" si="2"/>
        <v>0.68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27" t="s">
        <v>109</v>
      </c>
      <c r="B29" s="28" t="s">
        <v>110</v>
      </c>
      <c r="C29" s="28" t="s">
        <v>111</v>
      </c>
      <c r="D29" s="29">
        <v>362.0</v>
      </c>
      <c r="E29" s="28" t="s">
        <v>112</v>
      </c>
      <c r="F29" s="27">
        <v>1000.0</v>
      </c>
      <c r="G29" s="29">
        <f t="shared" si="2"/>
        <v>0.362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27" t="s">
        <v>113</v>
      </c>
      <c r="B30" s="28" t="s">
        <v>114</v>
      </c>
      <c r="C30" s="28" t="s">
        <v>115</v>
      </c>
      <c r="D30" s="29">
        <v>529.0</v>
      </c>
      <c r="E30" s="28" t="s">
        <v>116</v>
      </c>
      <c r="F30" s="27">
        <v>533.0</v>
      </c>
      <c r="G30" s="29">
        <f t="shared" si="2"/>
        <v>0.9924953096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27" t="s">
        <v>117</v>
      </c>
      <c r="B31" s="28" t="s">
        <v>95</v>
      </c>
      <c r="C31" s="28" t="s">
        <v>118</v>
      </c>
      <c r="D31" s="29">
        <v>50.14</v>
      </c>
      <c r="E31" s="28" t="s">
        <v>119</v>
      </c>
      <c r="F31" s="27">
        <v>1667.0</v>
      </c>
      <c r="G31" s="29">
        <f t="shared" si="2"/>
        <v>0.0300779844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27" t="s">
        <v>120</v>
      </c>
      <c r="B32" s="28" t="s">
        <v>121</v>
      </c>
      <c r="C32" s="28" t="s">
        <v>122</v>
      </c>
      <c r="D32" s="29">
        <v>6200.0</v>
      </c>
      <c r="E32" s="28" t="s">
        <v>123</v>
      </c>
      <c r="F32" s="27">
        <v>4737.0</v>
      </c>
      <c r="G32" s="29">
        <f t="shared" si="2"/>
        <v>1.308845261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27" t="s">
        <v>124</v>
      </c>
      <c r="B33" s="28" t="s">
        <v>125</v>
      </c>
      <c r="C33" s="28" t="s">
        <v>126</v>
      </c>
      <c r="D33" s="29">
        <v>308.0</v>
      </c>
      <c r="E33" s="28" t="s">
        <v>127</v>
      </c>
      <c r="F33" s="27">
        <v>500.0</v>
      </c>
      <c r="G33" s="29">
        <f t="shared" si="2"/>
        <v>0.616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27" t="s">
        <v>128</v>
      </c>
      <c r="B34" s="28" t="s">
        <v>129</v>
      </c>
      <c r="C34" s="28" t="s">
        <v>130</v>
      </c>
      <c r="D34" s="29">
        <v>2862.8</v>
      </c>
      <c r="E34" s="28" t="s">
        <v>127</v>
      </c>
      <c r="F34" s="27">
        <v>96.0</v>
      </c>
      <c r="G34" s="29">
        <f t="shared" si="2"/>
        <v>29.82083333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27" t="s">
        <v>131</v>
      </c>
      <c r="B35" s="28" t="s">
        <v>95</v>
      </c>
      <c r="C35" s="28" t="s">
        <v>118</v>
      </c>
      <c r="D35" s="29">
        <v>60.4</v>
      </c>
      <c r="E35" s="28" t="s">
        <v>132</v>
      </c>
      <c r="F35" s="27">
        <v>10000.0</v>
      </c>
      <c r="G35" s="29">
        <f t="shared" si="2"/>
        <v>0.00604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27" t="s">
        <v>133</v>
      </c>
      <c r="B36" s="28" t="s">
        <v>134</v>
      </c>
      <c r="C36" s="28" t="s">
        <v>135</v>
      </c>
      <c r="D36" s="29">
        <v>659.65</v>
      </c>
      <c r="E36" s="28" t="s">
        <v>136</v>
      </c>
      <c r="F36" s="27">
        <f>round(3785/80,0)</f>
        <v>47</v>
      </c>
      <c r="G36" s="29">
        <f t="shared" si="2"/>
        <v>14.03510638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28" t="s">
        <v>137</v>
      </c>
      <c r="B37" s="28" t="s">
        <v>138</v>
      </c>
      <c r="C37" s="28" t="s">
        <v>139</v>
      </c>
      <c r="D37" s="29">
        <v>174.0</v>
      </c>
      <c r="E37" s="28" t="s">
        <v>140</v>
      </c>
      <c r="F37" s="28">
        <v>100.0</v>
      </c>
      <c r="G37" s="29">
        <f t="shared" si="2"/>
        <v>1.74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23"/>
      <c r="B38" s="23"/>
      <c r="C38" s="23"/>
      <c r="D38" s="23"/>
      <c r="E38" s="23"/>
      <c r="F38" s="30"/>
      <c r="G38" s="30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23"/>
      <c r="B39" s="23"/>
      <c r="C39" s="23"/>
      <c r="D39" s="23"/>
      <c r="E39" s="23"/>
      <c r="F39" s="30" t="s">
        <v>141</v>
      </c>
      <c r="G39" s="30">
        <f>SUM(G19:G37)</f>
        <v>49.88725173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23"/>
      <c r="B40" s="23"/>
      <c r="C40" s="23"/>
      <c r="D40" s="23"/>
      <c r="E40" s="23"/>
      <c r="F40" s="31" t="s">
        <v>142</v>
      </c>
      <c r="G40" s="30">
        <f>G39/96</f>
        <v>0.5196588722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A1:G5"/>
    <mergeCell ref="A7:G7"/>
    <mergeCell ref="A17:G17"/>
  </mergeCells>
  <hyperlinks>
    <hyperlink r:id="rId1" ref="F9"/>
    <hyperlink r:id="rId2" location="1-YToxOntzOjQ6ImdyaWQiO2k6MDt9" ref="F10"/>
    <hyperlink r:id="rId3" location="1-YToxOntzOjQ6ImdyaWQiO2k6MDt9" ref="F11"/>
    <hyperlink r:id="rId4" ref="F12"/>
    <hyperlink r:id="rId5" ref="F13"/>
  </hyperlinks>
  <drawing r:id="rId6"/>
</worksheet>
</file>