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tonribbenstedt\Desktop\ZFE\PropranololStudy\Results\Metabolomics\Analysis\AnalysisResults\AllTogether\Models\BMDS310\"/>
    </mc:Choice>
  </mc:AlternateContent>
  <bookViews>
    <workbookView xWindow="0" yWindow="0" windowWidth="19180" windowHeight="8340" firstSheet="1" activeTab="1"/>
  </bookViews>
  <sheets>
    <sheet name="Hidden" sheetId="1" state="veryHidden" r:id="rId1"/>
    <sheet name="Summary" sheetId="2" r:id="rId2"/>
    <sheet name="Abbreviations" sheetId="8" r:id="rId3"/>
    <sheet name="freq-exp2-rest-opt1" sheetId="11" r:id="rId4"/>
    <sheet name="freq-exp3-rest-opt1" sheetId="12" r:id="rId5"/>
    <sheet name="freq-exp4-rest-opt1" sheetId="13" r:id="rId6"/>
    <sheet name="freq-exp5-rest-opt1" sheetId="14" r:id="rId7"/>
  </sheet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14" l="1"/>
  <c r="H2" i="13"/>
  <c r="H2" i="12"/>
  <c r="H2" i="11"/>
  <c r="S65" i="1"/>
  <c r="S64" i="1"/>
  <c r="S63" i="1"/>
  <c r="S62" i="1"/>
  <c r="S61" i="1"/>
  <c r="S60" i="1"/>
  <c r="S59" i="1"/>
  <c r="S58" i="1"/>
  <c r="S56" i="1"/>
  <c r="S55" i="1"/>
  <c r="S54" i="1"/>
  <c r="S53" i="1"/>
  <c r="S52" i="1"/>
  <c r="S51" i="1"/>
  <c r="S50" i="1"/>
  <c r="G2" i="2" l="1"/>
</calcChain>
</file>

<file path=xl/comments1.xml><?xml version="1.0" encoding="utf-8"?>
<comments xmlns="http://schemas.openxmlformats.org/spreadsheetml/2006/main">
  <authors>
    <author>Simmons, Cody</author>
    <author>Anton Ribbenstedt</author>
  </authors>
  <commentList>
    <comment ref="H13" authorId="0" shapeId="0">
      <text>
        <r>
          <rPr>
            <sz val="9"/>
            <color indexed="81"/>
            <rFont val="Tahoma"/>
            <family val="2"/>
          </rPr>
          <t>Tests the null hypothesis that the model for the mean fits the data (Fitted vs A3).  If this test fails to reject the null hypothesis (p-value &gt; 0.1), the user has support for use of the selected model.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Overall degrees of freedom</t>
        </r>
      </text>
    </comment>
    <comment ref="I34" authorId="0" shapeId="0">
      <text>
        <r>
          <rPr>
            <sz val="9"/>
            <color indexed="81"/>
            <rFont val="Tahoma"/>
            <family val="2"/>
          </rPr>
          <t>Includes additive constant of N/2*ln(2π), where N is the total number of observations.  This constant was not included in the LL derivation prior to BMDS 3.0.</t>
        </r>
      </text>
    </comment>
    <comment ref="J34" authorId="0" shapeId="0">
      <text>
        <r>
          <rPr>
            <sz val="9"/>
            <color indexed="81"/>
            <rFont val="Tahoma"/>
            <family val="2"/>
          </rPr>
          <t># of model parameters that did not hit a bound</t>
        </r>
      </text>
    </comment>
    <comment ref="H44" authorId="1" shapeId="0">
      <text>
        <r>
          <rPr>
            <sz val="9"/>
            <color indexed="81"/>
            <rFont val="Tahoma"/>
            <family val="2"/>
          </rPr>
          <t>Tests the null hypothesis that responses and variances don't differ among dose levels (A2 vs R).  If this test fails to reject the null hypothesis (p-value &gt; 0.05), there may not be a dose-reponse.</t>
        </r>
      </text>
    </comment>
    <comment ref="H45" authorId="1" shapeId="0">
      <text>
        <r>
          <rPr>
            <sz val="9"/>
            <color indexed="81"/>
            <rFont val="Tahoma"/>
            <family val="2"/>
          </rPr>
          <t>Tests the null hypothesis that variances are homogenous (A1 vs A2).  If this test fails to reject the null hypothesis (p-value &gt; 0.1), the simpler constant variance model may be appropriate.</t>
        </r>
      </text>
    </comment>
    <comment ref="H46" authorId="1" shapeId="0">
      <text>
        <r>
          <rPr>
            <sz val="9"/>
            <color indexed="81"/>
            <rFont val="Tahoma"/>
            <family val="2"/>
          </rPr>
          <t>Test the null hypothesis that the variances are adequately modeled (A3 vs A2). If this test failes to reject the null hypothesis (p-value &gt; 0.1), it may be inferred that the variances have been modeled appropriately.</t>
        </r>
      </text>
    </comment>
    <comment ref="H47" authorId="1" shapeId="0">
      <text>
        <r>
          <rPr>
            <sz val="9"/>
            <color indexed="81"/>
            <rFont val="Tahoma"/>
            <family val="2"/>
          </rPr>
          <t>Test the null hypothesis that the model for the mean fits the data (Fitted vs A3). If this test fails to reject the null hypothesis (p-value &gt; 0.1), the user has support for use of the selected model.</t>
        </r>
      </text>
    </comment>
  </commentList>
</comments>
</file>

<file path=xl/comments2.xml><?xml version="1.0" encoding="utf-8"?>
<comments xmlns="http://schemas.openxmlformats.org/spreadsheetml/2006/main">
  <authors>
    <author>Simmons, Cody</author>
    <author>Anton Ribbenstedt</author>
  </authors>
  <commentList>
    <comment ref="H13" authorId="0" shapeId="0">
      <text>
        <r>
          <rPr>
            <sz val="9"/>
            <color indexed="81"/>
            <rFont val="Tahoma"/>
            <family val="2"/>
          </rPr>
          <t>Tests the null hypothesis that the model for the mean fits the data (Fitted vs A3).  If this test fails to reject the null hypothesis (p-value &gt; 0.1), the user has support for use of the selected model.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Overall degrees of freedom</t>
        </r>
      </text>
    </comment>
    <comment ref="I35" authorId="0" shapeId="0">
      <text>
        <r>
          <rPr>
            <sz val="9"/>
            <color indexed="81"/>
            <rFont val="Tahoma"/>
            <family val="2"/>
          </rPr>
          <t>Includes additive constant of N/2*ln(2π), where N is the total number of observations.  This constant was not included in the LL derivation prior to BMDS 3.0.</t>
        </r>
      </text>
    </comment>
    <comment ref="J35" authorId="0" shapeId="0">
      <text>
        <r>
          <rPr>
            <sz val="9"/>
            <color indexed="81"/>
            <rFont val="Tahoma"/>
            <family val="2"/>
          </rPr>
          <t># of model parameters that did not hit a bound</t>
        </r>
      </text>
    </comment>
    <comment ref="H45" authorId="1" shapeId="0">
      <text>
        <r>
          <rPr>
            <sz val="9"/>
            <color indexed="81"/>
            <rFont val="Tahoma"/>
            <family val="2"/>
          </rPr>
          <t>Tests the null hypothesis that responses and variances don't differ among dose levels (A2 vs R).  If this test fails to reject the null hypothesis (p-value &gt; 0.05), there may not be a dose-reponse.</t>
        </r>
      </text>
    </comment>
    <comment ref="H46" authorId="1" shapeId="0">
      <text>
        <r>
          <rPr>
            <sz val="9"/>
            <color indexed="81"/>
            <rFont val="Tahoma"/>
            <family val="2"/>
          </rPr>
          <t>Tests the null hypothesis that variances are homogenous (A1 vs A2).  If this test fails to reject the null hypothesis (p-value &gt; 0.1), the simpler constant variance model may be appropriate.</t>
        </r>
      </text>
    </comment>
    <comment ref="H47" authorId="1" shapeId="0">
      <text>
        <r>
          <rPr>
            <sz val="9"/>
            <color indexed="81"/>
            <rFont val="Tahoma"/>
            <family val="2"/>
          </rPr>
          <t>Test the null hypothesis that the variances are adequately modeled (A3 vs A2). If this test failes to reject the null hypothesis (p-value &gt; 0.1), it may be inferred that the variances have been modeled appropriately.</t>
        </r>
      </text>
    </comment>
    <comment ref="H48" authorId="1" shapeId="0">
      <text>
        <r>
          <rPr>
            <sz val="9"/>
            <color indexed="81"/>
            <rFont val="Tahoma"/>
            <family val="2"/>
          </rPr>
          <t>Test the null hypothesis that the model for the mean fits the data (Fitted vs A3). If this test fails to reject the null hypothesis (p-value &gt; 0.1), the user has support for use of the selected model.</t>
        </r>
      </text>
    </comment>
  </commentList>
</comments>
</file>

<file path=xl/comments3.xml><?xml version="1.0" encoding="utf-8"?>
<comments xmlns="http://schemas.openxmlformats.org/spreadsheetml/2006/main">
  <authors>
    <author>Simmons, Cody</author>
    <author>Anton Ribbenstedt</author>
  </authors>
  <commentList>
    <comment ref="H13" authorId="0" shapeId="0">
      <text>
        <r>
          <rPr>
            <sz val="9"/>
            <color indexed="81"/>
            <rFont val="Tahoma"/>
            <family val="2"/>
          </rPr>
          <t>Tests the null hypothesis that the model for the mean fits the data (Fitted vs A3).  If this test fails to reject the null hypothesis (p-value &gt; 0.1), the user has support for use of the selected model.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Overall degrees of freedom</t>
        </r>
      </text>
    </comment>
    <comment ref="I35" authorId="0" shapeId="0">
      <text>
        <r>
          <rPr>
            <sz val="9"/>
            <color indexed="81"/>
            <rFont val="Tahoma"/>
            <family val="2"/>
          </rPr>
          <t>Includes additive constant of N/2*ln(2π), where N is the total number of observations.  This constant was not included in the LL derivation prior to BMDS 3.0.</t>
        </r>
      </text>
    </comment>
    <comment ref="J35" authorId="0" shapeId="0">
      <text>
        <r>
          <rPr>
            <sz val="9"/>
            <color indexed="81"/>
            <rFont val="Tahoma"/>
            <family val="2"/>
          </rPr>
          <t># of model parameters that did not hit a bound</t>
        </r>
      </text>
    </comment>
    <comment ref="H45" authorId="1" shapeId="0">
      <text>
        <r>
          <rPr>
            <sz val="9"/>
            <color indexed="81"/>
            <rFont val="Tahoma"/>
            <family val="2"/>
          </rPr>
          <t>Tests the null hypothesis that responses and variances don't differ among dose levels (A2 vs R).  If this test fails to reject the null hypothesis (p-value &gt; 0.05), there may not be a dose-reponse.</t>
        </r>
      </text>
    </comment>
    <comment ref="H46" authorId="1" shapeId="0">
      <text>
        <r>
          <rPr>
            <sz val="9"/>
            <color indexed="81"/>
            <rFont val="Tahoma"/>
            <family val="2"/>
          </rPr>
          <t>Tests the null hypothesis that variances are homogenous (A1 vs A2).  If this test fails to reject the null hypothesis (p-value &gt; 0.1), the simpler constant variance model may be appropriate.</t>
        </r>
      </text>
    </comment>
    <comment ref="H47" authorId="1" shapeId="0">
      <text>
        <r>
          <rPr>
            <sz val="9"/>
            <color indexed="81"/>
            <rFont val="Tahoma"/>
            <family val="2"/>
          </rPr>
          <t>Test the null hypothesis that the variances are adequately modeled (A3 vs A2). If this test failes to reject the null hypothesis (p-value &gt; 0.1), it may be inferred that the variances have been modeled appropriately.</t>
        </r>
      </text>
    </comment>
    <comment ref="H48" authorId="1" shapeId="0">
      <text>
        <r>
          <rPr>
            <sz val="9"/>
            <color indexed="81"/>
            <rFont val="Tahoma"/>
            <family val="2"/>
          </rPr>
          <t>Test the null hypothesis that the model for the mean fits the data (Fitted vs A3). If this test fails to reject the null hypothesis (p-value &gt; 0.1), the user has support for use of the selected model.</t>
        </r>
      </text>
    </comment>
  </commentList>
</comments>
</file>

<file path=xl/comments4.xml><?xml version="1.0" encoding="utf-8"?>
<comments xmlns="http://schemas.openxmlformats.org/spreadsheetml/2006/main">
  <authors>
    <author>Simmons, Cody</author>
    <author>Anton Ribbenstedt</author>
  </authors>
  <commentList>
    <comment ref="H13" authorId="0" shapeId="0">
      <text>
        <r>
          <rPr>
            <sz val="9"/>
            <color indexed="81"/>
            <rFont val="Tahoma"/>
            <family val="2"/>
          </rPr>
          <t>Tests the null hypothesis that the model for the mean fits the data (Fitted vs A3).  If this test fails to reject the null hypothesis (p-value &gt; 0.1), the user has support for use of the selected model.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Overall degrees of freedom</t>
        </r>
      </text>
    </comment>
    <comment ref="I36" authorId="0" shapeId="0">
      <text>
        <r>
          <rPr>
            <sz val="9"/>
            <color indexed="81"/>
            <rFont val="Tahoma"/>
            <family val="2"/>
          </rPr>
          <t>Includes additive constant of N/2*ln(2π), where N is the total number of observations.  This constant was not included in the LL derivation prior to BMDS 3.0.</t>
        </r>
      </text>
    </comment>
    <comment ref="J36" authorId="0" shapeId="0">
      <text>
        <r>
          <rPr>
            <sz val="9"/>
            <color indexed="81"/>
            <rFont val="Tahoma"/>
            <family val="2"/>
          </rPr>
          <t># of model parameters that did not hit a bound</t>
        </r>
      </text>
    </comment>
    <comment ref="H46" authorId="1" shapeId="0">
      <text>
        <r>
          <rPr>
            <sz val="9"/>
            <color indexed="81"/>
            <rFont val="Tahoma"/>
            <family val="2"/>
          </rPr>
          <t>Tests the null hypothesis that responses and variances don't differ among dose levels (A2 vs R).  If this test fails to reject the null hypothesis (p-value &gt; 0.05), there may not be a dose-reponse.</t>
        </r>
      </text>
    </comment>
    <comment ref="H47" authorId="1" shapeId="0">
      <text>
        <r>
          <rPr>
            <sz val="9"/>
            <color indexed="81"/>
            <rFont val="Tahoma"/>
            <family val="2"/>
          </rPr>
          <t>Tests the null hypothesis that variances are homogenous (A1 vs A2).  If this test fails to reject the null hypothesis (p-value &gt; 0.1), the simpler constant variance model may be appropriate.</t>
        </r>
      </text>
    </comment>
    <comment ref="H48" authorId="1" shapeId="0">
      <text>
        <r>
          <rPr>
            <sz val="9"/>
            <color indexed="81"/>
            <rFont val="Tahoma"/>
            <family val="2"/>
          </rPr>
          <t>Test the null hypothesis that the variances are adequately modeled (A3 vs A2). If this test failes to reject the null hypothesis (p-value &gt; 0.1), it may be inferred that the variances have been modeled appropriately.</t>
        </r>
      </text>
    </comment>
    <comment ref="H49" authorId="1" shapeId="0">
      <text>
        <r>
          <rPr>
            <sz val="9"/>
            <color indexed="81"/>
            <rFont val="Tahoma"/>
            <family val="2"/>
          </rPr>
          <t>Test the null hypothesis that the model for the mean fits the data (Fitted vs A3). If this test fails to reject the null hypothesis (p-value &gt; 0.1), the user has support for use of the selected model.</t>
        </r>
      </text>
    </comment>
  </commentList>
</comments>
</file>

<file path=xl/sharedStrings.xml><?xml version="1.0" encoding="utf-8"?>
<sst xmlns="http://schemas.openxmlformats.org/spreadsheetml/2006/main" count="592" uniqueCount="224">
  <si>
    <t>Analysis Name</t>
  </si>
  <si>
    <t>Analysis Description</t>
  </si>
  <si>
    <t>Chosen Model Type</t>
  </si>
  <si>
    <t>Cont MA</t>
  </si>
  <si>
    <t>Dicho Bayesian</t>
  </si>
  <si>
    <t>Cont Bayesian</t>
  </si>
  <si>
    <t>Nested</t>
  </si>
  <si>
    <t>name</t>
  </si>
  <si>
    <t>dType</t>
  </si>
  <si>
    <t>enable</t>
  </si>
  <si>
    <t>range</t>
  </si>
  <si>
    <t>Models</t>
  </si>
  <si>
    <t>DataSets</t>
  </si>
  <si>
    <t>Dicho MA</t>
  </si>
  <si>
    <t>OptionSets</t>
  </si>
  <si>
    <t>Continuous</t>
  </si>
  <si>
    <t>BMRType</t>
  </si>
  <si>
    <t>BMRF</t>
  </si>
  <si>
    <t>Background</t>
  </si>
  <si>
    <t>ConfLevel</t>
  </si>
  <si>
    <t>Dist</t>
  </si>
  <si>
    <t>Variance</t>
  </si>
  <si>
    <t>Dichotomous</t>
  </si>
  <si>
    <t>RiskType</t>
  </si>
  <si>
    <t>BMR</t>
  </si>
  <si>
    <t>MSCombo</t>
  </si>
  <si>
    <t>LSC</t>
  </si>
  <si>
    <t>Cont MA Wts</t>
  </si>
  <si>
    <t>Dicho MA Wts</t>
  </si>
  <si>
    <t>mscomboBg</t>
  </si>
  <si>
    <t>Tail Prob</t>
  </si>
  <si>
    <t>Model</t>
  </si>
  <si>
    <t>Confidence Level</t>
  </si>
  <si>
    <t>BMD</t>
  </si>
  <si>
    <t>BMDL</t>
  </si>
  <si>
    <t>BMDU</t>
  </si>
  <si>
    <t>Variable</t>
  </si>
  <si>
    <t>Estimate</t>
  </si>
  <si>
    <t>Dependent Variable</t>
  </si>
  <si>
    <t>Independent Variable</t>
  </si>
  <si>
    <t>Dose</t>
  </si>
  <si>
    <t>AIC</t>
  </si>
  <si>
    <t>Size</t>
  </si>
  <si>
    <t>Scaled Residual</t>
  </si>
  <si>
    <t>Dataset Name</t>
  </si>
  <si>
    <t>User notes</t>
  </si>
  <si>
    <t>Info</t>
  </si>
  <si>
    <t>Total # of Observations</t>
  </si>
  <si>
    <t># of Parameters</t>
  </si>
  <si>
    <t>Goodness of Fit</t>
  </si>
  <si>
    <t>Model Parameters</t>
  </si>
  <si>
    <t>Benchmark Dose</t>
  </si>
  <si>
    <t>Model Data</t>
  </si>
  <si>
    <t>Model Options</t>
  </si>
  <si>
    <t>Scaled Residual for Dose Group near BMD</t>
  </si>
  <si>
    <t>Scaled Residual for Control Dose Group</t>
  </si>
  <si>
    <t>Analysis Type</t>
  </si>
  <si>
    <t>BMDS Recommendation</t>
  </si>
  <si>
    <t>BMDS Recommendation Notes</t>
  </si>
  <si>
    <t>BackgroundType</t>
  </si>
  <si>
    <t>User Input</t>
  </si>
  <si>
    <t>Model Results</t>
  </si>
  <si>
    <t>App Location</t>
  </si>
  <si>
    <t>Continuous Results</t>
  </si>
  <si>
    <t>Logic Settings</t>
  </si>
  <si>
    <t>Dichotomous Models</t>
  </si>
  <si>
    <t>Model Name</t>
  </si>
  <si>
    <t>Dichotomous Hill</t>
  </si>
  <si>
    <t>Gamma</t>
  </si>
  <si>
    <t>Logistic</t>
  </si>
  <si>
    <t>Log-Logistic</t>
  </si>
  <si>
    <t>Log-Probit</t>
  </si>
  <si>
    <t>Multistage</t>
  </si>
  <si>
    <t>Probit</t>
  </si>
  <si>
    <t>Quantal Linear</t>
  </si>
  <si>
    <t>Weibull</t>
  </si>
  <si>
    <t>dhl</t>
  </si>
  <si>
    <t>gam</t>
  </si>
  <si>
    <t>log</t>
  </si>
  <si>
    <t>pro</t>
  </si>
  <si>
    <t>wei</t>
  </si>
  <si>
    <t>lnl</t>
  </si>
  <si>
    <t>lnp</t>
  </si>
  <si>
    <t>mst</t>
  </si>
  <si>
    <t>qln</t>
  </si>
  <si>
    <t>Abbreviation</t>
  </si>
  <si>
    <t>BMR Type</t>
  </si>
  <si>
    <t>Distribution Type</t>
  </si>
  <si>
    <t>Variance Type</t>
  </si>
  <si>
    <t>Tail Probability</t>
  </si>
  <si>
    <t>Observed Mean</t>
  </si>
  <si>
    <t>Observed Std Dev</t>
  </si>
  <si>
    <t>Likelihoods of Interest</t>
  </si>
  <si>
    <t>Tests of Interest</t>
  </si>
  <si>
    <t>Test</t>
  </si>
  <si>
    <t>Test df</t>
  </si>
  <si>
    <t>p-value</t>
  </si>
  <si>
    <t>Estimated Mean</t>
  </si>
  <si>
    <t>Estimated Std Dev</t>
  </si>
  <si>
    <t>Cont Rest Frequentist</t>
  </si>
  <si>
    <t>Cont Unrest Frequentist</t>
  </si>
  <si>
    <t>Dicho Rest Frequentist</t>
  </si>
  <si>
    <t>Dicho Unrest Frequentist</t>
  </si>
  <si>
    <t>contAdvDir</t>
  </si>
  <si>
    <t>mscomboDeg</t>
  </si>
  <si>
    <t>PolyRest</t>
  </si>
  <si>
    <t>Nested Rest</t>
  </si>
  <si>
    <t>Nested Unrest</t>
  </si>
  <si>
    <t>Iterations</t>
  </si>
  <si>
    <t>Seed</t>
  </si>
  <si>
    <t>SeedType</t>
  </si>
  <si>
    <t>mscomboBgType</t>
  </si>
  <si>
    <t>Adverse Direction</t>
  </si>
  <si>
    <t>Unnormalized Log Posterior Probability</t>
  </si>
  <si>
    <t>D.O.F.</t>
  </si>
  <si>
    <t>Test 4 P-value</t>
  </si>
  <si>
    <t>Report Settings</t>
  </si>
  <si>
    <t>Continuous Input</t>
  </si>
  <si>
    <t>Continuous Output</t>
  </si>
  <si>
    <t>Dichotomous Input</t>
  </si>
  <si>
    <t>Dichotomous Output</t>
  </si>
  <si>
    <t>MSCombo Input</t>
  </si>
  <si>
    <t>MSCombo Output</t>
  </si>
  <si>
    <t>Nested Input</t>
  </si>
  <si>
    <t>Nested Output</t>
  </si>
  <si>
    <t>Print Data Page</t>
  </si>
  <si>
    <t>Print Info Page</t>
  </si>
  <si>
    <t>Print Summary Results</t>
  </si>
  <si>
    <t>Print Summary Chart</t>
  </si>
  <si>
    <t>Print Model Result</t>
  </si>
  <si>
    <t>Print Model Chart</t>
  </si>
  <si>
    <t>Print All Models</t>
  </si>
  <si>
    <t>Restriction</t>
  </si>
  <si>
    <t>Return to Summary</t>
  </si>
  <si>
    <t>Output Dir</t>
  </si>
  <si>
    <t>Scroll right to see summary plot -&gt;</t>
  </si>
  <si>
    <t>Variance Model</t>
  </si>
  <si>
    <t>-2*Log(Likelihood Ratio)</t>
  </si>
  <si>
    <t>Log Likelihood*</t>
  </si>
  <si>
    <t>Dose-Response Model</t>
  </si>
  <si>
    <t>Template Version</t>
  </si>
  <si>
    <t>BMDS Version</t>
  </si>
  <si>
    <t>BMDS 3.1</t>
  </si>
  <si>
    <t>C:\Users\antonribbenstedt\Desktop\ZFE\PropranololStudy\Results\Metabolomics\Analysis\AnalysisResults\AllTogether\Models\BMDS310\bmds3.xlsm</t>
  </si>
  <si>
    <t>1,0,2,0,0</t>
  </si>
  <si>
    <t>2,0,0,0,0</t>
  </si>
  <si>
    <t>2,2,2,2,2</t>
  </si>
  <si>
    <t>0,1,2,1,0,1,2,2,1</t>
  </si>
  <si>
    <t>1,0,1,0,1,0,1,0,0</t>
  </si>
  <si>
    <t>0,0,0,0,0,0,0,0,0</t>
  </si>
  <si>
    <t>1,2</t>
  </si>
  <si>
    <t>0,2</t>
  </si>
  <si>
    <t>C:\Users\antonribbenstedt\Desktop\ZFE\PropranololStudy\Results\Metabolomics\Analysis\AnalysisResults\AllTogether\Models\BMDS310</t>
  </si>
  <si>
    <t>DataSet Name1</t>
  </si>
  <si>
    <t>[Add user notes here]</t>
  </si>
  <si>
    <t>N</t>
  </si>
  <si>
    <t>Mean</t>
  </si>
  <si>
    <t>Std. Dev.</t>
  </si>
  <si>
    <t>[Dose]</t>
  </si>
  <si>
    <t>[N]</t>
  </si>
  <si>
    <t>[Mean]</t>
  </si>
  <si>
    <t>[Std. Dev.]</t>
  </si>
  <si>
    <t>$B$7:$E$17</t>
  </si>
  <si>
    <t>On</t>
  </si>
  <si>
    <t>N/A</t>
  </si>
  <si>
    <t>Unusable Bin</t>
  </si>
  <si>
    <t>BMD not estimated</t>
  </si>
  <si>
    <t>BMDL not estimated</t>
  </si>
  <si>
    <t>Off</t>
  </si>
  <si>
    <t>No Bin Change (Warning)</t>
  </si>
  <si>
    <t>BMDU not estimated</t>
  </si>
  <si>
    <t>AIC not estimated</t>
  </si>
  <si>
    <t>Questionable Bin</t>
  </si>
  <si>
    <t>BMDS output file included warning</t>
  </si>
  <si>
    <t>NA</t>
  </si>
  <si>
    <t>d.f.=0, saturated model (Goodness of fit test cannot be calculated)</t>
  </si>
  <si>
    <t>1,1,1,1,1,1,1,1,1,1,1,1,1,1,1,1</t>
  </si>
  <si>
    <t>1,1,1,1,1,1,2,1,1,1</t>
  </si>
  <si>
    <t>1,1,1,1,1,1,1,1,1,1,1,1</t>
  </si>
  <si>
    <t>1,1,1,1,1,1,1,1,2,1,1</t>
  </si>
  <si>
    <t>1,1,1,1,1</t>
  </si>
  <si>
    <t>1,1,1,1</t>
  </si>
  <si>
    <t>1,1,1,1,1,1,1,1,1,1,1,1,1,1</t>
  </si>
  <si>
    <t>1,1,1,1,1,1,1,2,1,1,1,1,1,1,1,1</t>
  </si>
  <si>
    <t>Option set #1</t>
  </si>
  <si>
    <t>Automatic</t>
  </si>
  <si>
    <t>Constant</t>
  </si>
  <si>
    <t>Log-normal</t>
  </si>
  <si>
    <t>-</t>
  </si>
  <si>
    <t>Var[i] = alpha</t>
  </si>
  <si>
    <t>P[dose] = a * exp(sign * b * dose)</t>
  </si>
  <si>
    <t>frequentist Exponential degree 2 v1.0</t>
  </si>
  <si>
    <t>&lt;0.0001</t>
  </si>
  <si>
    <t>A1</t>
  </si>
  <si>
    <t>A2</t>
  </si>
  <si>
    <t>A3</t>
  </si>
  <si>
    <t>fitted</t>
  </si>
  <si>
    <t>R</t>
  </si>
  <si>
    <t>* Includes additive constant of -69.83933. This constant was not included in the LL derivation prior to BMDS 3.0.</t>
  </si>
  <si>
    <t>a</t>
  </si>
  <si>
    <t>b</t>
  </si>
  <si>
    <t>log-alpha</t>
  </si>
  <si>
    <t>P[dose] = a * exp(sign * (b * dose)^d)</t>
  </si>
  <si>
    <t>frequentist Exponential degree 3 v1.0</t>
  </si>
  <si>
    <t>d</t>
  </si>
  <si>
    <t>P[dose] = a * [c-(c-1) * exp(-b * dose)]</t>
  </si>
  <si>
    <t>frequentist Exponential degree 4 v1.0</t>
  </si>
  <si>
    <t>c</t>
  </si>
  <si>
    <t>P[dose] = a * [c-(c-1) * exp(-(b * dose)^d)]</t>
  </si>
  <si>
    <t>frequentist Exponential degree 5 v1.0</t>
  </si>
  <si>
    <t>Test 4 P‑Value</t>
  </si>
  <si>
    <t>Exponential 2 (CV)</t>
  </si>
  <si>
    <t>frequentist</t>
  </si>
  <si>
    <t>Restricted</t>
  </si>
  <si>
    <t>Exponential 3 (CV)</t>
  </si>
  <si>
    <t>Exponential 4 (CV)</t>
  </si>
  <si>
    <t>Exponential 5 (CV)</t>
  </si>
  <si>
    <t>_x000D_
Constant variance test failed (Test 2 p-value &lt; 0.05)_x000D_
Goodness of fit p-value &lt; 0.1_x000D_
|Residual for Dose Group Near BMD| &gt; 2</t>
  </si>
  <si>
    <t>Questionable</t>
  </si>
  <si>
    <t>_x000D_
Constant variance test failed (Test 2 p-value &lt; 0.05)</t>
  </si>
  <si>
    <t>Standard Excel tools can be used to expand or modify graphs</t>
  </si>
  <si>
    <t>Color Key</t>
  </si>
  <si>
    <t>Recommended frequentist model</t>
  </si>
  <si>
    <t>Model averaging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</si>
</sst>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8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45066682943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0" borderId="0" xfId="0" applyFill="1"/>
    <xf numFmtId="0" fontId="0" fillId="0" borderId="1" xfId="0" applyFill="1" applyBorder="1"/>
    <xf numFmtId="0" fontId="2" fillId="4" borderId="0" xfId="0" applyFont="1" applyFill="1" applyBorder="1"/>
    <xf numFmtId="0" fontId="0" fillId="5" borderId="0" xfId="0" applyFill="1" applyBorder="1"/>
    <xf numFmtId="0" fontId="0" fillId="5" borderId="0" xfId="0" applyFill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textRotation="180"/>
    </xf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2" xfId="0" applyFill="1" applyBorder="1"/>
    <xf numFmtId="0" fontId="0" fillId="4" borderId="8" xfId="0" applyFill="1" applyBorder="1"/>
    <xf numFmtId="0" fontId="0" fillId="5" borderId="0" xfId="0" applyFill="1" applyBorder="1" applyAlignment="1">
      <alignment horizontal="center"/>
    </xf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4" xfId="0" applyFill="1" applyBorder="1"/>
    <xf numFmtId="0" fontId="0" fillId="5" borderId="0" xfId="0" applyFill="1" applyBorder="1" applyAlignment="1" applyProtection="1">
      <alignment horizontal="center"/>
      <protection locked="0"/>
    </xf>
    <xf numFmtId="0" fontId="0" fillId="4" borderId="3" xfId="0" applyFill="1" applyBorder="1" applyAlignment="1">
      <alignment horizontal="center"/>
    </xf>
    <xf numFmtId="0" fontId="0" fillId="5" borderId="0" xfId="0" applyFill="1" applyAlignment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/>
    <xf numFmtId="0" fontId="0" fillId="8" borderId="4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/>
    </xf>
    <xf numFmtId="0" fontId="0" fillId="5" borderId="12" xfId="0" applyFill="1" applyBorder="1"/>
    <xf numFmtId="0" fontId="0" fillId="5" borderId="12" xfId="0" applyFont="1" applyFill="1" applyBorder="1"/>
    <xf numFmtId="0" fontId="0" fillId="5" borderId="12" xfId="0" applyFill="1" applyBorder="1" applyAlignment="1" applyProtection="1">
      <alignment horizontal="center"/>
      <protection locked="0"/>
    </xf>
    <xf numFmtId="0" fontId="1" fillId="5" borderId="0" xfId="0" applyFont="1" applyFill="1"/>
    <xf numFmtId="0" fontId="0" fillId="5" borderId="0" xfId="0" applyFill="1" applyAlignment="1">
      <alignment horizontal="center"/>
    </xf>
    <xf numFmtId="0" fontId="0" fillId="2" borderId="0" xfId="0" applyFill="1" applyAlignment="1"/>
    <xf numFmtId="0" fontId="0" fillId="8" borderId="1" xfId="0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7" borderId="0" xfId="0" applyFill="1"/>
    <xf numFmtId="0" fontId="0" fillId="4" borderId="1" xfId="0" applyFill="1" applyBorder="1"/>
    <xf numFmtId="0" fontId="2" fillId="4" borderId="6" xfId="0" applyFont="1" applyFill="1" applyBorder="1"/>
    <xf numFmtId="0" fontId="0" fillId="5" borderId="0" xfId="0" applyFont="1" applyFill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0" fillId="5" borderId="0" xfId="0" applyFont="1" applyFill="1" applyAlignment="1">
      <alignment horizontal="center"/>
    </xf>
    <xf numFmtId="0" fontId="9" fillId="5" borderId="0" xfId="1" applyFill="1"/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0" fillId="5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" fillId="9" borderId="1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9" borderId="14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11" borderId="7" xfId="0" applyFill="1" applyBorder="1"/>
    <xf numFmtId="0" fontId="0" fillId="11" borderId="7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6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8" borderId="1" xfId="0" applyFill="1" applyBorder="1" applyAlignment="1">
      <alignment horizontal="center" wrapText="1"/>
    </xf>
    <xf numFmtId="0" fontId="0" fillId="8" borderId="1" xfId="0" applyFont="1" applyFill="1" applyBorder="1" applyAlignment="1">
      <alignment horizontal="center" wrapText="1"/>
    </xf>
    <xf numFmtId="0" fontId="0" fillId="8" borderId="1" xfId="0" quotePrefix="1" applyFont="1" applyFill="1" applyBorder="1" applyAlignment="1">
      <alignment horizontal="center" wrapText="1"/>
    </xf>
    <xf numFmtId="0" fontId="9" fillId="0" borderId="1" xfId="1" applyFill="1" applyBorder="1" applyAlignment="1">
      <alignment horizontal="center"/>
    </xf>
    <xf numFmtId="0" fontId="9" fillId="11" borderId="1" xfId="1" applyFill="1" applyBorder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2" fillId="10" borderId="0" xfId="0" applyFont="1" applyFill="1"/>
    <xf numFmtId="0" fontId="0" fillId="0" borderId="1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11" borderId="1" xfId="0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Model Summary with BMR of 100% Extra Risk for the BMD and 0.95 Lower Confidence Limit for the BMDL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Frequentist Exponential Degree 2 Estimated Probability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51"/>
              <c:pt idx="0">
                <c:v>9.9999999999999995E-7</c:v>
              </c:pt>
              <c:pt idx="1">
                <c:v>0.15335676000000001</c:v>
              </c:pt>
              <c:pt idx="2">
                <c:v>0.30671251999999999</c:v>
              </c:pt>
              <c:pt idx="3">
                <c:v>0.46006828</c:v>
              </c:pt>
              <c:pt idx="4">
                <c:v>0.61342404000000006</c:v>
              </c:pt>
              <c:pt idx="5">
                <c:v>0.76677980000000001</c:v>
              </c:pt>
              <c:pt idx="6">
                <c:v>0.92013556000000007</c:v>
              </c:pt>
              <c:pt idx="7">
                <c:v>1.07349132</c:v>
              </c:pt>
              <c:pt idx="8">
                <c:v>1.22684708</c:v>
              </c:pt>
              <c:pt idx="9">
                <c:v>1.3802028400000002</c:v>
              </c:pt>
              <c:pt idx="10">
                <c:v>1.5335586000000001</c:v>
              </c:pt>
              <c:pt idx="11">
                <c:v>1.6869143600000001</c:v>
              </c:pt>
              <c:pt idx="12">
                <c:v>1.84027012</c:v>
              </c:pt>
              <c:pt idx="13">
                <c:v>1.9936258800000002</c:v>
              </c:pt>
              <c:pt idx="14">
                <c:v>2.1469816399999999</c:v>
              </c:pt>
              <c:pt idx="15">
                <c:v>2.3003374000000001</c:v>
              </c:pt>
              <c:pt idx="16">
                <c:v>2.4536931600000003</c:v>
              </c:pt>
              <c:pt idx="17">
                <c:v>2.60704892</c:v>
              </c:pt>
              <c:pt idx="18">
                <c:v>2.7604046800000002</c:v>
              </c:pt>
              <c:pt idx="19">
                <c:v>2.9137604400000003</c:v>
              </c:pt>
              <c:pt idx="20">
                <c:v>3.0671162000000001</c:v>
              </c:pt>
              <c:pt idx="21">
                <c:v>3.2204719600000002</c:v>
              </c:pt>
              <c:pt idx="22">
                <c:v>3.37382772</c:v>
              </c:pt>
              <c:pt idx="23">
                <c:v>3.5271834800000001</c:v>
              </c:pt>
              <c:pt idx="24">
                <c:v>3.6805392400000003</c:v>
              </c:pt>
              <c:pt idx="25">
                <c:v>3.8338950000000001</c:v>
              </c:pt>
              <c:pt idx="26">
                <c:v>3.9872507600000002</c:v>
              </c:pt>
              <c:pt idx="27">
                <c:v>4.1406065200000004</c:v>
              </c:pt>
              <c:pt idx="28">
                <c:v>4.2939622800000006</c:v>
              </c:pt>
              <c:pt idx="29">
                <c:v>4.4473180399999999</c:v>
              </c:pt>
              <c:pt idx="30">
                <c:v>4.6006738</c:v>
              </c:pt>
              <c:pt idx="31">
                <c:v>4.7540295600000002</c:v>
              </c:pt>
              <c:pt idx="32">
                <c:v>4.9073853200000004</c:v>
              </c:pt>
              <c:pt idx="33">
                <c:v>5.0607410800000006</c:v>
              </c:pt>
              <c:pt idx="34">
                <c:v>5.2140968399999998</c:v>
              </c:pt>
              <c:pt idx="35">
                <c:v>5.3674526</c:v>
              </c:pt>
              <c:pt idx="36">
                <c:v>5.5208083600000002</c:v>
              </c:pt>
              <c:pt idx="37">
                <c:v>5.6741641200000004</c:v>
              </c:pt>
              <c:pt idx="38">
                <c:v>5.8275198800000005</c:v>
              </c:pt>
              <c:pt idx="39">
                <c:v>5.9808756400000007</c:v>
              </c:pt>
              <c:pt idx="40">
                <c:v>6.1342314</c:v>
              </c:pt>
              <c:pt idx="41">
                <c:v>6.2875871600000002</c:v>
              </c:pt>
              <c:pt idx="42">
                <c:v>6.4409429200000003</c:v>
              </c:pt>
              <c:pt idx="43">
                <c:v>6.5942986800000005</c:v>
              </c:pt>
              <c:pt idx="44">
                <c:v>6.7476544400000007</c:v>
              </c:pt>
              <c:pt idx="45">
                <c:v>6.9010102</c:v>
              </c:pt>
              <c:pt idx="46">
                <c:v>7.0543659600000002</c:v>
              </c:pt>
              <c:pt idx="47">
                <c:v>7.2077217200000003</c:v>
              </c:pt>
              <c:pt idx="48">
                <c:v>7.3610774800000005</c:v>
              </c:pt>
              <c:pt idx="49">
                <c:v>7.5144332400000007</c:v>
              </c:pt>
              <c:pt idx="50">
                <c:v>7.667789</c:v>
              </c:pt>
            </c:numLit>
          </c:xVal>
          <c:yVal>
            <c:numLit>
              <c:formatCode>General</c:formatCode>
              <c:ptCount val="51"/>
              <c:pt idx="0">
                <c:v>0.42210769211152532</c:v>
              </c:pt>
              <c:pt idx="1">
                <c:v>0.45057694282629107</c:v>
              </c:pt>
              <c:pt idx="2">
                <c:v>0.48096631547061874</c:v>
              </c:pt>
              <c:pt idx="3">
                <c:v>0.51340531356609143</c:v>
              </c:pt>
              <c:pt idx="4">
                <c:v>0.54803217505987389</c:v>
              </c:pt>
              <c:pt idx="5">
                <c:v>0.58499446142213152</c:v>
              </c:pt>
              <c:pt idx="6">
                <c:v>0.6244496864754</c:v>
              </c:pt>
              <c:pt idx="7">
                <c:v>0.66656598763564501</c:v>
              </c:pt>
              <c:pt idx="8">
                <c:v>0.71152284242549024</c:v>
              </c:pt>
              <c:pt idx="9">
                <c:v>0.75951183331301486</c:v>
              </c:pt>
              <c:pt idx="10">
                <c:v>0.81073746413546044</c:v>
              </c:pt>
              <c:pt idx="11">
                <c:v>0.86541803158701835</c:v>
              </c:pt>
              <c:pt idx="12">
                <c:v>0.9237865554845176</c:v>
              </c:pt>
              <c:pt idx="13">
                <c:v>0.98609177177531659</c:v>
              </c:pt>
              <c:pt idx="14">
                <c:v>1.052599192519077</c:v>
              </c:pt>
              <c:pt idx="15">
                <c:v>1.1235922373605058</c:v>
              </c:pt>
              <c:pt idx="16">
                <c:v>1.1993734413148023</c:v>
              </c:pt>
              <c:pt idx="17">
                <c:v>1.2802657440127612</c:v>
              </c:pt>
              <c:pt idx="18">
                <c:v>1.3666138658996165</c:v>
              </c:pt>
              <c:pt idx="19">
                <c:v>1.4587857772522574</c:v>
              </c:pt>
              <c:pt idx="20">
                <c:v>1.5571742662749972</c:v>
              </c:pt>
              <c:pt idx="21">
                <c:v>1.6621986129562967</c:v>
              </c:pt>
              <c:pt idx="22">
                <c:v>1.7743063758195368</c:v>
              </c:pt>
              <c:pt idx="23">
                <c:v>1.8939752991820318</c:v>
              </c:pt>
              <c:pt idx="24">
                <c:v>2.0217153490500177</c:v>
              </c:pt>
              <c:pt idx="25">
                <c:v>2.1580708863255329</c:v>
              </c:pt>
              <c:pt idx="26">
                <c:v>2.3036229865862539</c:v>
              </c:pt>
              <c:pt idx="27">
                <c:v>2.4589919163239617</c:v>
              </c:pt>
              <c:pt idx="28">
                <c:v>2.624839776194074</c:v>
              </c:pt>
              <c:pt idx="29">
                <c:v>2.8018733225403807</c:v>
              </c:pt>
              <c:pt idx="30">
                <c:v>2.990846979218829</c:v>
              </c:pt>
              <c:pt idx="31">
                <c:v>3.1925660525551751</c:v>
              </c:pt>
              <c:pt idx="32">
                <c:v>3.4078901631369574</c:v>
              </c:pt>
              <c:pt idx="33">
                <c:v>3.6377369090642881</c:v>
              </c:pt>
              <c:pt idx="34">
                <c:v>3.8830857762703026</c:v>
              </c:pt>
              <c:pt idx="35">
                <c:v>4.1449823125750029</c:v>
              </c:pt>
              <c:pt idx="36">
                <c:v>4.4245425832601173</c:v>
              </c:pt>
              <c:pt idx="37">
                <c:v>4.7229579271522848</c:v>
              </c:pt>
              <c:pt idx="38">
                <c:v>5.0415000334824924</c:v>
              </c:pt>
              <c:pt idx="39">
                <c:v>5.3815263611566886</c:v>
              </c:pt>
              <c:pt idx="40">
                <c:v>5.7444859235316175</c:v>
              </c:pt>
              <c:pt idx="41">
                <c:v>6.1319254633475708</c:v>
              </c:pt>
              <c:pt idx="42">
                <c:v>6.5454960441323795</c:v>
              </c:pt>
              <c:pt idx="43">
                <c:v>6.9869600861657029</c:v>
              </c:pt>
              <c:pt idx="44">
                <c:v>7.4581988769872556</c:v>
              </c:pt>
              <c:pt idx="45">
                <c:v>7.9612205884547516</c:v>
              </c:pt>
              <c:pt idx="46">
                <c:v>8.4981688345160649</c:v>
              </c:pt>
              <c:pt idx="47">
                <c:v>9.0713318061643591</c:v>
              </c:pt>
              <c:pt idx="48">
                <c:v>9.6831520225045278</c:v>
              </c:pt>
              <c:pt idx="49">
                <c:v>10.336236739484848</c:v>
              </c:pt>
              <c:pt idx="50">
                <c:v>11.033369060650452</c:v>
              </c:pt>
            </c:numLit>
          </c:yVal>
          <c:smooth val="1"/>
        </c:ser>
        <c:ser>
          <c:idx val="1"/>
          <c:order val="1"/>
          <c:tx>
            <c:v>Frequentist Exponential Degree 3 Estimated Probability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51"/>
              <c:pt idx="0">
                <c:v>9.9999999999999995E-7</c:v>
              </c:pt>
              <c:pt idx="1">
                <c:v>0.15335676000000001</c:v>
              </c:pt>
              <c:pt idx="2">
                <c:v>0.30671251999999999</c:v>
              </c:pt>
              <c:pt idx="3">
                <c:v>0.46006828</c:v>
              </c:pt>
              <c:pt idx="4">
                <c:v>0.61342404000000006</c:v>
              </c:pt>
              <c:pt idx="5">
                <c:v>0.76677980000000001</c:v>
              </c:pt>
              <c:pt idx="6">
                <c:v>0.92013556000000007</c:v>
              </c:pt>
              <c:pt idx="7">
                <c:v>1.07349132</c:v>
              </c:pt>
              <c:pt idx="8">
                <c:v>1.22684708</c:v>
              </c:pt>
              <c:pt idx="9">
                <c:v>1.3802028400000002</c:v>
              </c:pt>
              <c:pt idx="10">
                <c:v>1.5335586000000001</c:v>
              </c:pt>
              <c:pt idx="11">
                <c:v>1.6869143600000001</c:v>
              </c:pt>
              <c:pt idx="12">
                <c:v>1.84027012</c:v>
              </c:pt>
              <c:pt idx="13">
                <c:v>1.9936258800000002</c:v>
              </c:pt>
              <c:pt idx="14">
                <c:v>2.1469816399999999</c:v>
              </c:pt>
              <c:pt idx="15">
                <c:v>2.3003374000000001</c:v>
              </c:pt>
              <c:pt idx="16">
                <c:v>2.4536931600000003</c:v>
              </c:pt>
              <c:pt idx="17">
                <c:v>2.60704892</c:v>
              </c:pt>
              <c:pt idx="18">
                <c:v>2.7604046800000002</c:v>
              </c:pt>
              <c:pt idx="19">
                <c:v>2.9137604400000003</c:v>
              </c:pt>
              <c:pt idx="20">
                <c:v>3.0671162000000001</c:v>
              </c:pt>
              <c:pt idx="21">
                <c:v>3.2204719600000002</c:v>
              </c:pt>
              <c:pt idx="22">
                <c:v>3.37382772</c:v>
              </c:pt>
              <c:pt idx="23">
                <c:v>3.5271834800000001</c:v>
              </c:pt>
              <c:pt idx="24">
                <c:v>3.6805392400000003</c:v>
              </c:pt>
              <c:pt idx="25">
                <c:v>3.8338950000000001</c:v>
              </c:pt>
              <c:pt idx="26">
                <c:v>3.9872507600000002</c:v>
              </c:pt>
              <c:pt idx="27">
                <c:v>4.1406065200000004</c:v>
              </c:pt>
              <c:pt idx="28">
                <c:v>4.2939622800000006</c:v>
              </c:pt>
              <c:pt idx="29">
                <c:v>4.4473180399999999</c:v>
              </c:pt>
              <c:pt idx="30">
                <c:v>4.6006738</c:v>
              </c:pt>
              <c:pt idx="31">
                <c:v>4.7540295600000002</c:v>
              </c:pt>
              <c:pt idx="32">
                <c:v>4.9073853200000004</c:v>
              </c:pt>
              <c:pt idx="33">
                <c:v>5.0607410800000006</c:v>
              </c:pt>
              <c:pt idx="34">
                <c:v>5.2140968399999998</c:v>
              </c:pt>
              <c:pt idx="35">
                <c:v>5.3674526</c:v>
              </c:pt>
              <c:pt idx="36">
                <c:v>5.5208083600000002</c:v>
              </c:pt>
              <c:pt idx="37">
                <c:v>5.6741641200000004</c:v>
              </c:pt>
              <c:pt idx="38">
                <c:v>5.8275198800000005</c:v>
              </c:pt>
              <c:pt idx="39">
                <c:v>5.9808756400000007</c:v>
              </c:pt>
              <c:pt idx="40">
                <c:v>6.1342314</c:v>
              </c:pt>
              <c:pt idx="41">
                <c:v>6.2875871600000002</c:v>
              </c:pt>
              <c:pt idx="42">
                <c:v>6.4409429200000003</c:v>
              </c:pt>
              <c:pt idx="43">
                <c:v>6.5942986800000005</c:v>
              </c:pt>
              <c:pt idx="44">
                <c:v>6.7476544400000007</c:v>
              </c:pt>
              <c:pt idx="45">
                <c:v>6.9010102</c:v>
              </c:pt>
              <c:pt idx="46">
                <c:v>7.0543659600000002</c:v>
              </c:pt>
              <c:pt idx="47">
                <c:v>7.2077217200000003</c:v>
              </c:pt>
              <c:pt idx="48">
                <c:v>7.3610774800000005</c:v>
              </c:pt>
              <c:pt idx="49">
                <c:v>7.5144332400000007</c:v>
              </c:pt>
              <c:pt idx="50">
                <c:v>7.667789</c:v>
              </c:pt>
            </c:numLit>
          </c:xVal>
          <c:yVal>
            <c:numLit>
              <c:formatCode>General</c:formatCode>
              <c:ptCount val="51"/>
              <c:pt idx="0">
                <c:v>0.42208722471999033</c:v>
              </c:pt>
              <c:pt idx="1">
                <c:v>0.45055650279737852</c:v>
              </c:pt>
              <c:pt idx="2">
                <c:v>0.48094599960392953</c:v>
              </c:pt>
              <c:pt idx="3">
                <c:v>0.51338523159446192</c:v>
              </c:pt>
              <c:pt idx="4">
                <c:v>0.54801245095364315</c:v>
              </c:pt>
              <c:pt idx="5">
                <c:v>0.58497523481051128</c:v>
              </c:pt>
              <c:pt idx="6">
                <c:v>0.62443111419481145</c:v>
              </c:pt>
              <c:pt idx="7">
                <c:v>0.66654824541568336</c:v>
              </c:pt>
              <c:pt idx="8">
                <c:v>0.71150612672403846</c:v>
              </c:pt>
              <c:pt idx="9">
                <c:v>0.75949636331295645</c:v>
              </c:pt>
              <c:pt idx="10">
                <c:v>0.81072348391644244</c:v>
              </c:pt>
              <c:pt idx="11">
                <c:v>0.86540581248679371</c:v>
              </c:pt>
              <c:pt idx="12">
                <c:v>0.92377639866556038</c:v>
              </c:pt>
              <c:pt idx="13">
                <c:v>0.98608401101365928</c:v>
              </c:pt>
              <c:pt idx="14">
                <c:v>1.0525941972336703</c:v>
              </c:pt>
              <c:pt idx="15">
                <c:v>1.1235904159028574</c:v>
              </c:pt>
              <c:pt idx="16">
                <c:v>1.1993752445402257</c:v>
              </c:pt>
              <c:pt idx="17">
                <c:v>1.2802716691562581</c:v>
              </c:pt>
              <c:pt idx="18">
                <c:v>1.3666244607812383</c:v>
              </c:pt>
              <c:pt idx="19">
                <c:v>1.4588016448387575</c:v>
              </c:pt>
              <c:pt idx="20">
                <c:v>1.5571960696267082</c:v>
              </c:pt>
              <c:pt idx="21">
                <c:v>1.6622270805904455</c:v>
              </c:pt>
              <c:pt idx="22">
                <c:v>1.7743423075236651</c:v>
              </c:pt>
              <c:pt idx="23">
                <c:v>1.8940195723138442</c:v>
              </c:pt>
              <c:pt idx="24">
                <c:v>2.0217689253628253</c:v>
              </c:pt>
              <c:pt idx="25">
                <c:v>2.1581348193615373</c:v>
              </c:pt>
              <c:pt idx="26">
                <c:v>2.3036984296832119</c:v>
              </c:pt>
              <c:pt idx="27">
                <c:v>2.4590801312843498</c:v>
              </c:pt>
              <c:pt idx="28">
                <c:v>2.6249421426696924</c:v>
              </c:pt>
              <c:pt idx="29">
                <c:v>2.8019913481894614</c:v>
              </c:pt>
              <c:pt idx="30">
                <c:v>2.990982310697178</c:v>
              </c:pt>
              <c:pt idx="31">
                <c:v>3.1927204874076338</c:v>
              </c:pt>
              <c:pt idx="32">
                <c:v>3.4080656626606434</c:v>
              </c:pt>
              <c:pt idx="33">
                <c:v>3.6379356122205961</c:v>
              </c:pt>
              <c:pt idx="34">
                <c:v>3.8833100147286288</c:v>
              </c:pt>
              <c:pt idx="35">
                <c:v>4.1452346269775724</c:v>
              </c:pt>
              <c:pt idx="36">
                <c:v>4.4248257408041773</c:v>
              </c:pt>
              <c:pt idx="37">
                <c:v>4.723274940593412</c:v>
              </c:pt>
              <c:pt idx="38">
                <c:v>5.0418541816707014</c:v>
              </c:pt>
              <c:pt idx="39">
                <c:v>5.3819212112256665</c:v>
              </c:pt>
              <c:pt idx="40">
                <c:v>5.7449253548706718</c:v>
              </c:pt>
              <c:pt idx="41">
                <c:v>6.1324136934958275</c:v>
              </c:pt>
              <c:pt idx="42">
                <c:v>6.546037656745451</c:v>
              </c:pt>
              <c:pt idx="43">
                <c:v>6.9875600612166382</c:v>
              </c:pt>
              <c:pt idx="44">
                <c:v>7.4588626233759117</c:v>
              </c:pt>
              <c:pt idx="45">
                <c:v>7.9619539792130762</c:v>
              </c:pt>
              <c:pt idx="46">
                <c:v>8.498978244811159</c:v>
              </c:pt>
              <c:pt idx="47">
                <c:v>9.0722241543165154</c:v>
              </c:pt>
              <c:pt idx="48">
                <c:v>9.6841348142541079</c:v>
              </c:pt>
              <c:pt idx="49">
                <c:v>10.337318115759656</c:v>
              </c:pt>
              <c:pt idx="50">
                <c:v>11.034557849104386</c:v>
              </c:pt>
            </c:numLit>
          </c:yVal>
          <c:smooth val="1"/>
        </c:ser>
        <c:ser>
          <c:idx val="2"/>
          <c:order val="2"/>
          <c:tx>
            <c:v>Frequentist Exponential Degree 4 Estimated Probability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51"/>
              <c:pt idx="0">
                <c:v>9.9999999999999995E-7</c:v>
              </c:pt>
              <c:pt idx="1">
                <c:v>0.15335676000000001</c:v>
              </c:pt>
              <c:pt idx="2">
                <c:v>0.30671251999999999</c:v>
              </c:pt>
              <c:pt idx="3">
                <c:v>0.46006828</c:v>
              </c:pt>
              <c:pt idx="4">
                <c:v>0.61342404000000006</c:v>
              </c:pt>
              <c:pt idx="5">
                <c:v>0.76677980000000001</c:v>
              </c:pt>
              <c:pt idx="6">
                <c:v>0.92013556000000007</c:v>
              </c:pt>
              <c:pt idx="7">
                <c:v>1.07349132</c:v>
              </c:pt>
              <c:pt idx="8">
                <c:v>1.22684708</c:v>
              </c:pt>
              <c:pt idx="9">
                <c:v>1.3802028400000002</c:v>
              </c:pt>
              <c:pt idx="10">
                <c:v>1.5335586000000001</c:v>
              </c:pt>
              <c:pt idx="11">
                <c:v>1.6869143600000001</c:v>
              </c:pt>
              <c:pt idx="12">
                <c:v>1.84027012</c:v>
              </c:pt>
              <c:pt idx="13">
                <c:v>1.9936258800000002</c:v>
              </c:pt>
              <c:pt idx="14">
                <c:v>2.1469816399999999</c:v>
              </c:pt>
              <c:pt idx="15">
                <c:v>2.3003374000000001</c:v>
              </c:pt>
              <c:pt idx="16">
                <c:v>2.4536931600000003</c:v>
              </c:pt>
              <c:pt idx="17">
                <c:v>2.60704892</c:v>
              </c:pt>
              <c:pt idx="18">
                <c:v>2.7604046800000002</c:v>
              </c:pt>
              <c:pt idx="19">
                <c:v>2.9137604400000003</c:v>
              </c:pt>
              <c:pt idx="20">
                <c:v>3.0671162000000001</c:v>
              </c:pt>
              <c:pt idx="21">
                <c:v>3.2204719600000002</c:v>
              </c:pt>
              <c:pt idx="22">
                <c:v>3.37382772</c:v>
              </c:pt>
              <c:pt idx="23">
                <c:v>3.5271834800000001</c:v>
              </c:pt>
              <c:pt idx="24">
                <c:v>3.6805392400000003</c:v>
              </c:pt>
              <c:pt idx="25">
                <c:v>3.8338950000000001</c:v>
              </c:pt>
              <c:pt idx="26">
                <c:v>3.9872507600000002</c:v>
              </c:pt>
              <c:pt idx="27">
                <c:v>4.1406065200000004</c:v>
              </c:pt>
              <c:pt idx="28">
                <c:v>4.2939622800000006</c:v>
              </c:pt>
              <c:pt idx="29">
                <c:v>4.4473180399999999</c:v>
              </c:pt>
              <c:pt idx="30">
                <c:v>4.6006738</c:v>
              </c:pt>
              <c:pt idx="31">
                <c:v>4.7540295600000002</c:v>
              </c:pt>
              <c:pt idx="32">
                <c:v>4.9073853200000004</c:v>
              </c:pt>
              <c:pt idx="33">
                <c:v>5.0607410800000006</c:v>
              </c:pt>
              <c:pt idx="34">
                <c:v>5.2140968399999998</c:v>
              </c:pt>
              <c:pt idx="35">
                <c:v>5.3674526</c:v>
              </c:pt>
              <c:pt idx="36">
                <c:v>5.5208083600000002</c:v>
              </c:pt>
              <c:pt idx="37">
                <c:v>5.6741641200000004</c:v>
              </c:pt>
              <c:pt idx="38">
                <c:v>5.8275198800000005</c:v>
              </c:pt>
              <c:pt idx="39">
                <c:v>5.9808756400000007</c:v>
              </c:pt>
              <c:pt idx="40">
                <c:v>6.1342314</c:v>
              </c:pt>
              <c:pt idx="41">
                <c:v>6.2875871600000002</c:v>
              </c:pt>
              <c:pt idx="42">
                <c:v>6.4409429200000003</c:v>
              </c:pt>
              <c:pt idx="43">
                <c:v>6.5942986800000005</c:v>
              </c:pt>
              <c:pt idx="44">
                <c:v>6.7476544400000007</c:v>
              </c:pt>
              <c:pt idx="45">
                <c:v>6.9010102</c:v>
              </c:pt>
              <c:pt idx="46">
                <c:v>7.0543659600000002</c:v>
              </c:pt>
              <c:pt idx="47">
                <c:v>7.2077217200000003</c:v>
              </c:pt>
              <c:pt idx="48">
                <c:v>7.3610774800000005</c:v>
              </c:pt>
              <c:pt idx="49">
                <c:v>7.5144332400000007</c:v>
              </c:pt>
              <c:pt idx="50">
                <c:v>7.667789</c:v>
              </c:pt>
            </c:numLit>
          </c:xVal>
          <c:yVal>
            <c:numLit>
              <c:formatCode>General</c:formatCode>
              <c:ptCount val="51"/>
              <c:pt idx="0">
                <c:v>0.21729886337515913</c:v>
              </c:pt>
              <c:pt idx="1">
                <c:v>0.33140409799224096</c:v>
              </c:pt>
              <c:pt idx="2">
                <c:v>0.44550567895094012</c:v>
              </c:pt>
              <c:pt idx="3">
                <c:v>0.55960360637062612</c:v>
              </c:pt>
              <c:pt idx="4">
                <c:v>0.67369788036750622</c:v>
              </c:pt>
              <c:pt idx="5">
                <c:v>0.78778850105778775</c:v>
              </c:pt>
              <c:pt idx="6">
                <c:v>0.90187546855925915</c:v>
              </c:pt>
              <c:pt idx="7">
                <c:v>1.0159587829889181</c:v>
              </c:pt>
              <c:pt idx="8">
                <c:v>1.1300384444637626</c:v>
              </c:pt>
              <c:pt idx="9">
                <c:v>1.2441144530999999</c:v>
              </c:pt>
              <c:pt idx="10">
                <c:v>1.3581868090154183</c:v>
              </c:pt>
              <c:pt idx="11">
                <c:v>1.4722555123262251</c:v>
              </c:pt>
              <c:pt idx="12">
                <c:v>1.5863205631502089</c:v>
              </c:pt>
              <c:pt idx="13">
                <c:v>1.7003819616035767</c:v>
              </c:pt>
              <c:pt idx="14">
                <c:v>1.8144397078041172</c:v>
              </c:pt>
              <c:pt idx="15">
                <c:v>1.9284938018680373</c:v>
              </c:pt>
              <c:pt idx="16">
                <c:v>2.0425442439123351</c:v>
              </c:pt>
              <c:pt idx="17">
                <c:v>2.1565910340540086</c:v>
              </c:pt>
              <c:pt idx="18">
                <c:v>2.2706341724108463</c:v>
              </c:pt>
              <c:pt idx="19">
                <c:v>2.3846736590982642</c:v>
              </c:pt>
              <c:pt idx="20">
                <c:v>2.4987094942340513</c:v>
              </c:pt>
              <c:pt idx="21">
                <c:v>2.6127416779359955</c:v>
              </c:pt>
              <c:pt idx="22">
                <c:v>2.7267702103195144</c:v>
              </c:pt>
              <c:pt idx="23">
                <c:v>2.8407950915016049</c:v>
              </c:pt>
              <c:pt idx="24">
                <c:v>2.954816321600056</c:v>
              </c:pt>
              <c:pt idx="25">
                <c:v>3.0688339007318657</c:v>
              </c:pt>
              <c:pt idx="26">
                <c:v>3.1828478290132405</c:v>
              </c:pt>
              <c:pt idx="27">
                <c:v>3.2968581065611788</c:v>
              </c:pt>
              <c:pt idx="28">
                <c:v>3.4108647334918878</c:v>
              </c:pt>
              <c:pt idx="29">
                <c:v>3.5248677099239467</c:v>
              </c:pt>
              <c:pt idx="30">
                <c:v>3.6388670359735622</c:v>
              </c:pt>
              <c:pt idx="31">
                <c:v>3.7528627117569422</c:v>
              </c:pt>
              <c:pt idx="32">
                <c:v>3.8668547373914794</c:v>
              </c:pt>
              <c:pt idx="33">
                <c:v>3.9808431129945672</c:v>
              </c:pt>
              <c:pt idx="34">
                <c:v>4.0948278386820167</c:v>
              </c:pt>
              <c:pt idx="35">
                <c:v>4.2088089145708274</c:v>
              </c:pt>
              <c:pt idx="36">
                <c:v>4.3227863407791824</c:v>
              </c:pt>
              <c:pt idx="37">
                <c:v>4.4367601174224971</c:v>
              </c:pt>
              <c:pt idx="38">
                <c:v>4.5507302446185616</c:v>
              </c:pt>
              <c:pt idx="39">
                <c:v>4.6646967224831872</c:v>
              </c:pt>
              <c:pt idx="40">
                <c:v>4.7786595511345578</c:v>
              </c:pt>
              <c:pt idx="41">
                <c:v>4.8926187306884845</c:v>
              </c:pt>
              <c:pt idx="42">
                <c:v>5.0065742612619673</c:v>
              </c:pt>
              <c:pt idx="43">
                <c:v>5.1205261429723965</c:v>
              </c:pt>
              <c:pt idx="44">
                <c:v>5.2344743759359815</c:v>
              </c:pt>
              <c:pt idx="45">
                <c:v>5.3484189602697194</c:v>
              </c:pt>
              <c:pt idx="46">
                <c:v>5.4623598960910034</c:v>
              </c:pt>
              <c:pt idx="47">
                <c:v>5.5762971835156456</c:v>
              </c:pt>
              <c:pt idx="48">
                <c:v>5.6902308226610385</c:v>
              </c:pt>
              <c:pt idx="49">
                <c:v>5.8041608136445761</c:v>
              </c:pt>
              <c:pt idx="50">
                <c:v>5.9180871565820699</c:v>
              </c:pt>
            </c:numLit>
          </c:yVal>
          <c:smooth val="1"/>
        </c:ser>
        <c:ser>
          <c:idx val="3"/>
          <c:order val="3"/>
          <c:tx>
            <c:v>Frequentist Exponential Degree 5 Estimated Probability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51"/>
              <c:pt idx="0">
                <c:v>9.9999999999999995E-7</c:v>
              </c:pt>
              <c:pt idx="1">
                <c:v>0.15335676000000001</c:v>
              </c:pt>
              <c:pt idx="2">
                <c:v>0.30671251999999999</c:v>
              </c:pt>
              <c:pt idx="3">
                <c:v>0.46006828</c:v>
              </c:pt>
              <c:pt idx="4">
                <c:v>0.61342404000000006</c:v>
              </c:pt>
              <c:pt idx="5">
                <c:v>0.76677980000000001</c:v>
              </c:pt>
              <c:pt idx="6">
                <c:v>0.92013556000000007</c:v>
              </c:pt>
              <c:pt idx="7">
                <c:v>1.07349132</c:v>
              </c:pt>
              <c:pt idx="8">
                <c:v>1.22684708</c:v>
              </c:pt>
              <c:pt idx="9">
                <c:v>1.3802028400000002</c:v>
              </c:pt>
              <c:pt idx="10">
                <c:v>1.5335586000000001</c:v>
              </c:pt>
              <c:pt idx="11">
                <c:v>1.6869143600000001</c:v>
              </c:pt>
              <c:pt idx="12">
                <c:v>1.84027012</c:v>
              </c:pt>
              <c:pt idx="13">
                <c:v>1.9936258800000002</c:v>
              </c:pt>
              <c:pt idx="14">
                <c:v>2.1469816399999999</c:v>
              </c:pt>
              <c:pt idx="15">
                <c:v>2.3003374000000001</c:v>
              </c:pt>
              <c:pt idx="16">
                <c:v>2.4536931600000003</c:v>
              </c:pt>
              <c:pt idx="17">
                <c:v>2.60704892</c:v>
              </c:pt>
              <c:pt idx="18">
                <c:v>2.7604046800000002</c:v>
              </c:pt>
              <c:pt idx="19">
                <c:v>2.9137604400000003</c:v>
              </c:pt>
              <c:pt idx="20">
                <c:v>3.0671162000000001</c:v>
              </c:pt>
              <c:pt idx="21">
                <c:v>3.2204719600000002</c:v>
              </c:pt>
              <c:pt idx="22">
                <c:v>3.37382772</c:v>
              </c:pt>
              <c:pt idx="23">
                <c:v>3.5271834800000001</c:v>
              </c:pt>
              <c:pt idx="24">
                <c:v>3.6805392400000003</c:v>
              </c:pt>
              <c:pt idx="25">
                <c:v>3.8338950000000001</c:v>
              </c:pt>
              <c:pt idx="26">
                <c:v>3.9872507600000002</c:v>
              </c:pt>
              <c:pt idx="27">
                <c:v>4.1406065200000004</c:v>
              </c:pt>
              <c:pt idx="28">
                <c:v>4.2939622800000006</c:v>
              </c:pt>
              <c:pt idx="29">
                <c:v>4.4473180399999999</c:v>
              </c:pt>
              <c:pt idx="30">
                <c:v>4.6006738</c:v>
              </c:pt>
              <c:pt idx="31">
                <c:v>4.7540295600000002</c:v>
              </c:pt>
              <c:pt idx="32">
                <c:v>4.9073853200000004</c:v>
              </c:pt>
              <c:pt idx="33">
                <c:v>5.0607410800000006</c:v>
              </c:pt>
              <c:pt idx="34">
                <c:v>5.2140968399999998</c:v>
              </c:pt>
              <c:pt idx="35">
                <c:v>5.3674526</c:v>
              </c:pt>
              <c:pt idx="36">
                <c:v>5.5208083600000002</c:v>
              </c:pt>
              <c:pt idx="37">
                <c:v>5.6741641200000004</c:v>
              </c:pt>
              <c:pt idx="38">
                <c:v>5.8275198800000005</c:v>
              </c:pt>
              <c:pt idx="39">
                <c:v>5.9808756400000007</c:v>
              </c:pt>
              <c:pt idx="40">
                <c:v>6.1342314</c:v>
              </c:pt>
              <c:pt idx="41">
                <c:v>6.2875871600000002</c:v>
              </c:pt>
              <c:pt idx="42">
                <c:v>6.4409429200000003</c:v>
              </c:pt>
              <c:pt idx="43">
                <c:v>6.5942986800000005</c:v>
              </c:pt>
              <c:pt idx="44">
                <c:v>6.7476544400000007</c:v>
              </c:pt>
              <c:pt idx="45">
                <c:v>6.9010102</c:v>
              </c:pt>
              <c:pt idx="46">
                <c:v>7.0543659600000002</c:v>
              </c:pt>
              <c:pt idx="47">
                <c:v>7.2077217200000003</c:v>
              </c:pt>
              <c:pt idx="48">
                <c:v>7.3610774800000005</c:v>
              </c:pt>
              <c:pt idx="49">
                <c:v>7.5144332400000007</c:v>
              </c:pt>
              <c:pt idx="50">
                <c:v>7.667789</c:v>
              </c:pt>
            </c:numLit>
          </c:xVal>
          <c:yVal>
            <c:numLit>
              <c:formatCode>General</c:formatCode>
              <c:ptCount val="51"/>
              <c:pt idx="0">
                <c:v>0.22385341988982138</c:v>
              </c:pt>
              <c:pt idx="1">
                <c:v>0.27125161566109629</c:v>
              </c:pt>
              <c:pt idx="2">
                <c:v>0.33780202313255414</c:v>
              </c:pt>
              <c:pt idx="3">
                <c:v>0.41420128230653108</c:v>
              </c:pt>
              <c:pt idx="4">
                <c:v>0.49779245657868848</c:v>
              </c:pt>
              <c:pt idx="5">
                <c:v>0.587173692226865</c:v>
              </c:pt>
              <c:pt idx="6">
                <c:v>0.68145720996206427</c:v>
              </c:pt>
              <c:pt idx="7">
                <c:v>0.78002254165614249</c:v>
              </c:pt>
              <c:pt idx="8">
                <c:v>0.88240795051778098</c:v>
              </c:pt>
              <c:pt idx="9">
                <c:v>0.98825445923277921</c:v>
              </c:pt>
              <c:pt idx="10">
                <c:v>1.0972738126524695</c:v>
              </c:pt>
              <c:pt idx="11">
                <c:v>1.2092287097154679</c:v>
              </c:pt>
              <c:pt idx="12">
                <c:v>1.3239198929868767</c:v>
              </c:pt>
              <c:pt idx="13">
                <c:v>1.4411773324535657</c:v>
              </c:pt>
              <c:pt idx="14">
                <c:v>1.5608539845840623</c:v>
              </c:pt>
              <c:pt idx="15">
                <c:v>1.6828212412689529</c:v>
              </c:pt>
              <c:pt idx="16">
                <c:v>1.8069655272818244</c:v>
              </c:pt>
              <c:pt idx="17">
                <c:v>1.9331857018204677</c:v>
              </c:pt>
              <c:pt idx="18">
                <c:v>2.0613910373756923</c:v>
              </c:pt>
              <c:pt idx="19">
                <c:v>2.1914996223816141</c:v>
              </c:pt>
              <c:pt idx="20">
                <c:v>2.3234370809025346</c:v>
              </c:pt>
              <c:pt idx="21">
                <c:v>2.4571355335854341</c:v>
              </c:pt>
              <c:pt idx="22">
                <c:v>2.5925327449721705</c:v>
              </c:pt>
              <c:pt idx="23">
                <c:v>2.729571416732016</c:v>
              </c:pt>
              <c:pt idx="24">
                <c:v>2.8681985965198225</c:v>
              </c:pt>
              <c:pt idx="25">
                <c:v>3.0083651794863253</c:v>
              </c:pt>
              <c:pt idx="26">
                <c:v>3.1500254847654139</c:v>
              </c:pt>
              <c:pt idx="27">
                <c:v>3.2931368931811487</c:v>
              </c:pt>
              <c:pt idx="28">
                <c:v>3.4376595353816288</c:v>
              </c:pt>
              <c:pt idx="29">
                <c:v>3.5835560218137643</c:v>
              </c:pt>
              <c:pt idx="30">
                <c:v>3.7307912076648209</c:v>
              </c:pt>
              <c:pt idx="31">
                <c:v>3.8793319872297403</c:v>
              </c:pt>
              <c:pt idx="32">
                <c:v>4.029147113170616</c:v>
              </c:pt>
              <c:pt idx="33">
                <c:v>4.1802070369857214</c:v>
              </c:pt>
              <c:pt idx="34">
                <c:v>4.332483767607318</c:v>
              </c:pt>
              <c:pt idx="35">
                <c:v>4.48595074561264</c:v>
              </c:pt>
              <c:pt idx="36">
                <c:v>4.6405827309103254</c:v>
              </c:pt>
              <c:pt idx="37">
                <c:v>4.7963557021334751</c:v>
              </c:pt>
              <c:pt idx="38">
                <c:v>4.9532467662221524</c:v>
              </c:pt>
              <c:pt idx="39">
                <c:v>5.1112340769371292</c:v>
              </c:pt>
              <c:pt idx="40">
                <c:v>5.2702967611956861</c:v>
              </c:pt>
              <c:pt idx="41">
                <c:v>5.4304148523238993</c:v>
              </c:pt>
              <c:pt idx="42">
                <c:v>5.5915692293971802</c:v>
              </c:pt>
              <c:pt idx="43">
                <c:v>5.7537415620078054</c:v>
              </c:pt>
              <c:pt idx="44">
                <c:v>5.9169142598315503</c:v>
              </c:pt>
              <c:pt idx="45">
                <c:v>6.08107042650074</c:v>
              </c:pt>
              <c:pt idx="46">
                <c:v>6.2461938173105462</c:v>
              </c:pt>
              <c:pt idx="47">
                <c:v>6.4122688003766122</c:v>
              </c:pt>
              <c:pt idx="48">
                <c:v>6.5792803208791453</c:v>
              </c:pt>
              <c:pt idx="49">
                <c:v>6.747213868106023</c:v>
              </c:pt>
              <c:pt idx="50">
                <c:v>6.9160554450114908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42203312"/>
        <c:axId val="-1568380384"/>
      </c:scatterChart>
      <c:valAx>
        <c:axId val="-1742203312"/>
        <c:scaling>
          <c:orientation val="minMax"/>
          <c:max val="7.66778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68380384"/>
        <c:crosses val="autoZero"/>
        <c:crossBetween val="midCat"/>
      </c:valAx>
      <c:valAx>
        <c:axId val="-156838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203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Frequentist Exponential Degree 2 Model with BMR of 100% Extra Risk for the BMD and 0.95 Lower Confidence Limit for the BMDL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Data</c:v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8"/>
            <c:spPr>
              <a:noFill/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gradFill rotWithShape="1">
                      <a:gsLst>
                        <a:gs pos="0">
                          <a:srgbClr val="ED7D31">
                            <a:satMod val="103000"/>
                            <a:lumMod val="102000"/>
                            <a:tint val="94000"/>
                          </a:srgbClr>
                        </a:gs>
                        <a:gs pos="50000">
                          <a:srgbClr val="ED7D31">
                            <a:satMod val="110000"/>
                            <a:lumMod val="100000"/>
                            <a:shade val="100000"/>
                          </a:srgbClr>
                        </a:gs>
                        <a:gs pos="100000">
                          <a:srgbClr val="ED7D31">
                            <a:lumMod val="99000"/>
                            <a:satMod val="120000"/>
                            <a:shade val="78000"/>
                          </a:srgbClr>
                        </a:gs>
                      </a:gsLst>
                      <a:lin ang="5400000" scaled="0"/>
                    </a:gradFill>
                  </a14:hiddenFill>
                </a:ext>
              </a:extLst>
            </c:spPr>
          </c:marker>
          <c:xVal>
            <c:numLit>
              <c:formatCode>General</c:formatCode>
              <c:ptCount val="7"/>
              <c:pt idx="0">
                <c:v>9.9999999999999995E-7</c:v>
              </c:pt>
              <c:pt idx="1">
                <c:v>1.6989700043360187</c:v>
              </c:pt>
              <c:pt idx="2">
                <c:v>2.6910810000000001</c:v>
              </c:pt>
              <c:pt idx="3">
                <c:v>4.0780940000000001</c:v>
              </c:pt>
              <c:pt idx="4">
                <c:v>4.7926719999999996</c:v>
              </c:pt>
              <c:pt idx="5">
                <c:v>6.6579160000000002</c:v>
              </c:pt>
              <c:pt idx="6">
                <c:v>7.667789</c:v>
              </c:pt>
            </c:numLit>
          </c:xVal>
          <c:yVal>
            <c:numLit>
              <c:formatCode>General</c:formatCode>
              <c:ptCount val="7"/>
              <c:pt idx="0">
                <c:v>0.37301378749999997</c:v>
              </c:pt>
              <c:pt idx="1">
                <c:v>2.0974148590909087</c:v>
              </c:pt>
              <c:pt idx="2">
                <c:v>2.1969145681818181</c:v>
              </c:pt>
              <c:pt idx="3">
                <c:v>3.0782162916666667</c:v>
              </c:pt>
              <c:pt idx="4">
                <c:v>4.7118192841666664</c:v>
              </c:pt>
              <c:pt idx="5">
                <c:v>6.4014864340000006</c:v>
              </c:pt>
              <c:pt idx="6">
                <c:v>7.4443007655555551</c:v>
              </c:pt>
            </c:numLit>
          </c:yVal>
          <c:smooth val="0"/>
        </c:ser>
        <c:ser>
          <c:idx val="3"/>
          <c:order val="3"/>
          <c:tx>
            <c:v>BMD</c:v>
          </c:tx>
          <c:spPr>
            <a:ln w="25400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2"/>
                <c:pt idx="0">
                  <c:v>0.88233304000827839</c:v>
                </c:pt>
                <c:pt idx="1">
                  <c:v>0.88233304000827839</c:v>
                </c:pt>
              </c:numLit>
            </c:minus>
            <c:spPr>
              <a:noFill/>
              <a:ln w="25400" cap="flat" cmpd="sng" algn="ctr">
                <a:solidFill>
                  <a:srgbClr val="70AD47">
                    <a:lumMod val="10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errBars>
          <c:xVal>
            <c:numLit>
              <c:formatCode>General</c:formatCode>
              <c:ptCount val="1"/>
              <c:pt idx="0">
                <c:v>1.7323957209507823</c:v>
              </c:pt>
            </c:numLit>
          </c:xVal>
          <c:yVal>
            <c:numLit>
              <c:formatCode>General</c:formatCode>
              <c:ptCount val="2"/>
              <c:pt idx="0">
                <c:v>0.88233304000827839</c:v>
              </c:pt>
              <c:pt idx="1">
                <c:v>0.88233304000827839</c:v>
              </c:pt>
            </c:numLit>
          </c:yVal>
          <c:smooth val="0"/>
        </c:ser>
        <c:ser>
          <c:idx val="4"/>
          <c:order val="4"/>
          <c:tx>
            <c:v>BMDL</c:v>
          </c:tx>
          <c:spPr>
            <a:ln w="25400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2"/>
                <c:pt idx="0">
                  <c:v>0.88233304000827839</c:v>
                </c:pt>
                <c:pt idx="1">
                  <c:v>0.88233304000827839</c:v>
                </c:pt>
              </c:numLit>
            </c:minus>
            <c:spPr>
              <a:noFill/>
              <a:ln w="25400" cap="flat" cmpd="sng" algn="ctr">
                <a:solidFill>
                  <a:srgbClr val="FFC000">
                    <a:lumMod val="10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errBars>
          <c:xVal>
            <c:numLit>
              <c:formatCode>General</c:formatCode>
              <c:ptCount val="1"/>
              <c:pt idx="0">
                <c:v>1.4556837185431062</c:v>
              </c:pt>
            </c:numLit>
          </c:xVal>
          <c:yVal>
            <c:numLit>
              <c:formatCode>General</c:formatCode>
              <c:ptCount val="2"/>
              <c:pt idx="0">
                <c:v>0.88233304000827839</c:v>
              </c:pt>
              <c:pt idx="1">
                <c:v>0.88233304000827839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82470912"/>
        <c:axId val="-1682570272"/>
      </c:scatterChart>
      <c:scatterChart>
        <c:scatterStyle val="smoothMarker"/>
        <c:varyColors val="0"/>
        <c:ser>
          <c:idx val="0"/>
          <c:order val="0"/>
          <c:tx>
            <c:v>Estimated Probability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51"/>
              <c:pt idx="0">
                <c:v>9.9999999999999995E-7</c:v>
              </c:pt>
              <c:pt idx="1">
                <c:v>0.15335676000000001</c:v>
              </c:pt>
              <c:pt idx="2">
                <c:v>0.30671251999999999</c:v>
              </c:pt>
              <c:pt idx="3">
                <c:v>0.46006828</c:v>
              </c:pt>
              <c:pt idx="4">
                <c:v>0.61342404000000006</c:v>
              </c:pt>
              <c:pt idx="5">
                <c:v>0.76677980000000001</c:v>
              </c:pt>
              <c:pt idx="6">
                <c:v>0.92013556000000007</c:v>
              </c:pt>
              <c:pt idx="7">
                <c:v>1.07349132</c:v>
              </c:pt>
              <c:pt idx="8">
                <c:v>1.22684708</c:v>
              </c:pt>
              <c:pt idx="9">
                <c:v>1.3802028400000002</c:v>
              </c:pt>
              <c:pt idx="10">
                <c:v>1.5335586000000001</c:v>
              </c:pt>
              <c:pt idx="11">
                <c:v>1.6869143600000001</c:v>
              </c:pt>
              <c:pt idx="12">
                <c:v>1.84027012</c:v>
              </c:pt>
              <c:pt idx="13">
                <c:v>1.9936258800000002</c:v>
              </c:pt>
              <c:pt idx="14">
                <c:v>2.1469816399999999</c:v>
              </c:pt>
              <c:pt idx="15">
                <c:v>2.3003374000000001</c:v>
              </c:pt>
              <c:pt idx="16">
                <c:v>2.4536931600000003</c:v>
              </c:pt>
              <c:pt idx="17">
                <c:v>2.60704892</c:v>
              </c:pt>
              <c:pt idx="18">
                <c:v>2.7604046800000002</c:v>
              </c:pt>
              <c:pt idx="19">
                <c:v>2.9137604400000003</c:v>
              </c:pt>
              <c:pt idx="20">
                <c:v>3.0671162000000001</c:v>
              </c:pt>
              <c:pt idx="21">
                <c:v>3.2204719600000002</c:v>
              </c:pt>
              <c:pt idx="22">
                <c:v>3.37382772</c:v>
              </c:pt>
              <c:pt idx="23">
                <c:v>3.5271834800000001</c:v>
              </c:pt>
              <c:pt idx="24">
                <c:v>3.6805392400000003</c:v>
              </c:pt>
              <c:pt idx="25">
                <c:v>3.8338950000000001</c:v>
              </c:pt>
              <c:pt idx="26">
                <c:v>3.9872507600000002</c:v>
              </c:pt>
              <c:pt idx="27">
                <c:v>4.1406065200000004</c:v>
              </c:pt>
              <c:pt idx="28">
                <c:v>4.2939622800000006</c:v>
              </c:pt>
              <c:pt idx="29">
                <c:v>4.4473180399999999</c:v>
              </c:pt>
              <c:pt idx="30">
                <c:v>4.6006738</c:v>
              </c:pt>
              <c:pt idx="31">
                <c:v>4.7540295600000002</c:v>
              </c:pt>
              <c:pt idx="32">
                <c:v>4.9073853200000004</c:v>
              </c:pt>
              <c:pt idx="33">
                <c:v>5.0607410800000006</c:v>
              </c:pt>
              <c:pt idx="34">
                <c:v>5.2140968399999998</c:v>
              </c:pt>
              <c:pt idx="35">
                <c:v>5.3674526</c:v>
              </c:pt>
              <c:pt idx="36">
                <c:v>5.5208083600000002</c:v>
              </c:pt>
              <c:pt idx="37">
                <c:v>5.6741641200000004</c:v>
              </c:pt>
              <c:pt idx="38">
                <c:v>5.8275198800000005</c:v>
              </c:pt>
              <c:pt idx="39">
                <c:v>5.9808756400000007</c:v>
              </c:pt>
              <c:pt idx="40">
                <c:v>6.1342314</c:v>
              </c:pt>
              <c:pt idx="41">
                <c:v>6.2875871600000002</c:v>
              </c:pt>
              <c:pt idx="42">
                <c:v>6.4409429200000003</c:v>
              </c:pt>
              <c:pt idx="43">
                <c:v>6.5942986800000005</c:v>
              </c:pt>
              <c:pt idx="44">
                <c:v>6.7476544400000007</c:v>
              </c:pt>
              <c:pt idx="45">
                <c:v>6.9010102</c:v>
              </c:pt>
              <c:pt idx="46">
                <c:v>7.0543659600000002</c:v>
              </c:pt>
              <c:pt idx="47">
                <c:v>7.2077217200000003</c:v>
              </c:pt>
              <c:pt idx="48">
                <c:v>7.3610774800000005</c:v>
              </c:pt>
              <c:pt idx="49">
                <c:v>7.5144332400000007</c:v>
              </c:pt>
              <c:pt idx="50">
                <c:v>7.667789</c:v>
              </c:pt>
            </c:numLit>
          </c:xVal>
          <c:yVal>
            <c:numLit>
              <c:formatCode>General</c:formatCode>
              <c:ptCount val="51"/>
              <c:pt idx="0">
                <c:v>0.42210769211152532</c:v>
              </c:pt>
              <c:pt idx="1">
                <c:v>0.45057694282629107</c:v>
              </c:pt>
              <c:pt idx="2">
                <c:v>0.48096631547061874</c:v>
              </c:pt>
              <c:pt idx="3">
                <c:v>0.51340531356609143</c:v>
              </c:pt>
              <c:pt idx="4">
                <c:v>0.54803217505987389</c:v>
              </c:pt>
              <c:pt idx="5">
                <c:v>0.58499446142213152</c:v>
              </c:pt>
              <c:pt idx="6">
                <c:v>0.6244496864754</c:v>
              </c:pt>
              <c:pt idx="7">
                <c:v>0.66656598763564501</c:v>
              </c:pt>
              <c:pt idx="8">
                <c:v>0.71152284242549024</c:v>
              </c:pt>
              <c:pt idx="9">
                <c:v>0.75951183331301486</c:v>
              </c:pt>
              <c:pt idx="10">
                <c:v>0.81073746413546044</c:v>
              </c:pt>
              <c:pt idx="11">
                <c:v>0.86541803158701835</c:v>
              </c:pt>
              <c:pt idx="12">
                <c:v>0.9237865554845176</c:v>
              </c:pt>
              <c:pt idx="13">
                <c:v>0.98609177177531659</c:v>
              </c:pt>
              <c:pt idx="14">
                <c:v>1.052599192519077</c:v>
              </c:pt>
              <c:pt idx="15">
                <c:v>1.1235922373605058</c:v>
              </c:pt>
              <c:pt idx="16">
                <c:v>1.1993734413148023</c:v>
              </c:pt>
              <c:pt idx="17">
                <c:v>1.2802657440127612</c:v>
              </c:pt>
              <c:pt idx="18">
                <c:v>1.3666138658996165</c:v>
              </c:pt>
              <c:pt idx="19">
                <c:v>1.4587857772522574</c:v>
              </c:pt>
              <c:pt idx="20">
                <c:v>1.5571742662749972</c:v>
              </c:pt>
              <c:pt idx="21">
                <c:v>1.6621986129562967</c:v>
              </c:pt>
              <c:pt idx="22">
                <c:v>1.7743063758195368</c:v>
              </c:pt>
              <c:pt idx="23">
                <c:v>1.8939752991820318</c:v>
              </c:pt>
              <c:pt idx="24">
                <c:v>2.0217153490500177</c:v>
              </c:pt>
              <c:pt idx="25">
                <c:v>2.1580708863255329</c:v>
              </c:pt>
              <c:pt idx="26">
                <c:v>2.3036229865862539</c:v>
              </c:pt>
              <c:pt idx="27">
                <c:v>2.4589919163239617</c:v>
              </c:pt>
              <c:pt idx="28">
                <c:v>2.624839776194074</c:v>
              </c:pt>
              <c:pt idx="29">
                <c:v>2.8018733225403807</c:v>
              </c:pt>
              <c:pt idx="30">
                <c:v>2.990846979218829</c:v>
              </c:pt>
              <c:pt idx="31">
                <c:v>3.1925660525551751</c:v>
              </c:pt>
              <c:pt idx="32">
                <c:v>3.4078901631369574</c:v>
              </c:pt>
              <c:pt idx="33">
                <c:v>3.6377369090642881</c:v>
              </c:pt>
              <c:pt idx="34">
                <c:v>3.8830857762703026</c:v>
              </c:pt>
              <c:pt idx="35">
                <c:v>4.1449823125750029</c:v>
              </c:pt>
              <c:pt idx="36">
                <c:v>4.4245425832601173</c:v>
              </c:pt>
              <c:pt idx="37">
                <c:v>4.7229579271522848</c:v>
              </c:pt>
              <c:pt idx="38">
                <c:v>5.0415000334824924</c:v>
              </c:pt>
              <c:pt idx="39">
                <c:v>5.3815263611566886</c:v>
              </c:pt>
              <c:pt idx="40">
                <c:v>5.7444859235316175</c:v>
              </c:pt>
              <c:pt idx="41">
                <c:v>6.1319254633475708</c:v>
              </c:pt>
              <c:pt idx="42">
                <c:v>6.5454960441323795</c:v>
              </c:pt>
              <c:pt idx="43">
                <c:v>6.9869600861657029</c:v>
              </c:pt>
              <c:pt idx="44">
                <c:v>7.4581988769872556</c:v>
              </c:pt>
              <c:pt idx="45">
                <c:v>7.9612205884547516</c:v>
              </c:pt>
              <c:pt idx="46">
                <c:v>8.4981688345160649</c:v>
              </c:pt>
              <c:pt idx="47">
                <c:v>9.0713318061643591</c:v>
              </c:pt>
              <c:pt idx="48">
                <c:v>9.6831520225045278</c:v>
              </c:pt>
              <c:pt idx="49">
                <c:v>10.336236739484848</c:v>
              </c:pt>
              <c:pt idx="50">
                <c:v>11.033369060650452</c:v>
              </c:pt>
            </c:numLit>
          </c:yVal>
          <c:smooth val="1"/>
        </c:ser>
        <c:ser>
          <c:idx val="2"/>
          <c:order val="2"/>
          <c:tx>
            <c:v>Response at BMD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1.7323957209507823</c:v>
              </c:pt>
            </c:numLit>
          </c:xVal>
          <c:yVal>
            <c:numLit>
              <c:formatCode>General</c:formatCode>
              <c:ptCount val="2"/>
              <c:pt idx="0">
                <c:v>0.88233304000827839</c:v>
              </c:pt>
              <c:pt idx="1">
                <c:v>0.88233304000827839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82470912"/>
        <c:axId val="-1682570272"/>
      </c:scatterChart>
      <c:valAx>
        <c:axId val="-1682470912"/>
        <c:scaling>
          <c:orientation val="minMax"/>
          <c:max val="7.66778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2570272"/>
        <c:crosses val="autoZero"/>
        <c:crossBetween val="midCat"/>
      </c:valAx>
      <c:valAx>
        <c:axId val="-168257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2470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Frequentist Exponential Degree 3 Model with BMR of 100% Extra Risk for the BMD and 0.95 Lower Confidence Limit for the BMDL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Data</c:v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8"/>
            <c:spPr>
              <a:noFill/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gradFill rotWithShape="1">
                      <a:gsLst>
                        <a:gs pos="0">
                          <a:srgbClr val="ED7D31">
                            <a:satMod val="103000"/>
                            <a:lumMod val="102000"/>
                            <a:tint val="94000"/>
                          </a:srgbClr>
                        </a:gs>
                        <a:gs pos="50000">
                          <a:srgbClr val="ED7D31">
                            <a:satMod val="110000"/>
                            <a:lumMod val="100000"/>
                            <a:shade val="100000"/>
                          </a:srgbClr>
                        </a:gs>
                        <a:gs pos="100000">
                          <a:srgbClr val="ED7D31">
                            <a:lumMod val="99000"/>
                            <a:satMod val="120000"/>
                            <a:shade val="78000"/>
                          </a:srgbClr>
                        </a:gs>
                      </a:gsLst>
                      <a:lin ang="5400000" scaled="0"/>
                    </a:gradFill>
                  </a14:hiddenFill>
                </a:ext>
              </a:extLst>
            </c:spPr>
          </c:marker>
          <c:xVal>
            <c:numLit>
              <c:formatCode>General</c:formatCode>
              <c:ptCount val="7"/>
              <c:pt idx="0">
                <c:v>9.9999999999999995E-7</c:v>
              </c:pt>
              <c:pt idx="1">
                <c:v>1.6989700043360187</c:v>
              </c:pt>
              <c:pt idx="2">
                <c:v>2.6910810000000001</c:v>
              </c:pt>
              <c:pt idx="3">
                <c:v>4.0780940000000001</c:v>
              </c:pt>
              <c:pt idx="4">
                <c:v>4.7926719999999996</c:v>
              </c:pt>
              <c:pt idx="5">
                <c:v>6.6579160000000002</c:v>
              </c:pt>
              <c:pt idx="6">
                <c:v>7.667789</c:v>
              </c:pt>
            </c:numLit>
          </c:xVal>
          <c:yVal>
            <c:numLit>
              <c:formatCode>General</c:formatCode>
              <c:ptCount val="7"/>
              <c:pt idx="0">
                <c:v>0.37301378749999997</c:v>
              </c:pt>
              <c:pt idx="1">
                <c:v>2.0974148590909087</c:v>
              </c:pt>
              <c:pt idx="2">
                <c:v>2.1969145681818181</c:v>
              </c:pt>
              <c:pt idx="3">
                <c:v>3.0782162916666667</c:v>
              </c:pt>
              <c:pt idx="4">
                <c:v>4.7118192841666664</c:v>
              </c:pt>
              <c:pt idx="5">
                <c:v>6.4014864340000006</c:v>
              </c:pt>
              <c:pt idx="6">
                <c:v>7.4443007655555551</c:v>
              </c:pt>
            </c:numLit>
          </c:yVal>
          <c:smooth val="0"/>
        </c:ser>
        <c:ser>
          <c:idx val="3"/>
          <c:order val="3"/>
          <c:tx>
            <c:v>BMD</c:v>
          </c:tx>
          <c:spPr>
            <a:ln w="25400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2"/>
                <c:pt idx="0">
                  <c:v>0.88230904221470641</c:v>
                </c:pt>
                <c:pt idx="1">
                  <c:v>0.88230904221470641</c:v>
                </c:pt>
              </c:numLit>
            </c:minus>
            <c:spPr>
              <a:noFill/>
              <a:ln w="25400" cap="flat" cmpd="sng" algn="ctr">
                <a:solidFill>
                  <a:srgbClr val="70AD47">
                    <a:lumMod val="10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errBars>
          <c:xVal>
            <c:numLit>
              <c:formatCode>General</c:formatCode>
              <c:ptCount val="1"/>
              <c:pt idx="0">
                <c:v>1.7323628143703342</c:v>
              </c:pt>
            </c:numLit>
          </c:xVal>
          <c:yVal>
            <c:numLit>
              <c:formatCode>General</c:formatCode>
              <c:ptCount val="2"/>
              <c:pt idx="0">
                <c:v>0.88230904221470641</c:v>
              </c:pt>
              <c:pt idx="1">
                <c:v>0.88230904221470641</c:v>
              </c:pt>
            </c:numLit>
          </c:yVal>
          <c:smooth val="0"/>
        </c:ser>
        <c:ser>
          <c:idx val="4"/>
          <c:order val="4"/>
          <c:tx>
            <c:v>BMDL</c:v>
          </c:tx>
          <c:spPr>
            <a:ln w="25400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2"/>
                <c:pt idx="0">
                  <c:v>0.88230904221470641</c:v>
                </c:pt>
                <c:pt idx="1">
                  <c:v>0.88230904221470641</c:v>
                </c:pt>
              </c:numLit>
            </c:minus>
            <c:spPr>
              <a:noFill/>
              <a:ln w="25400" cap="flat" cmpd="sng" algn="ctr">
                <a:solidFill>
                  <a:srgbClr val="FFC000">
                    <a:lumMod val="10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errBars>
          <c:xVal>
            <c:numLit>
              <c:formatCode>General</c:formatCode>
              <c:ptCount val="1"/>
              <c:pt idx="0">
                <c:v>1.4556824779915543</c:v>
              </c:pt>
            </c:numLit>
          </c:xVal>
          <c:yVal>
            <c:numLit>
              <c:formatCode>General</c:formatCode>
              <c:ptCount val="2"/>
              <c:pt idx="0">
                <c:v>0.88230904221470641</c:v>
              </c:pt>
              <c:pt idx="1">
                <c:v>0.88230904221470641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7074000"/>
        <c:axId val="-1557076432"/>
      </c:scatterChart>
      <c:scatterChart>
        <c:scatterStyle val="smoothMarker"/>
        <c:varyColors val="0"/>
        <c:ser>
          <c:idx val="0"/>
          <c:order val="0"/>
          <c:tx>
            <c:v>Estimated Probability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51"/>
              <c:pt idx="0">
                <c:v>9.9999999999999995E-7</c:v>
              </c:pt>
              <c:pt idx="1">
                <c:v>0.15335676000000001</c:v>
              </c:pt>
              <c:pt idx="2">
                <c:v>0.30671251999999999</c:v>
              </c:pt>
              <c:pt idx="3">
                <c:v>0.46006828</c:v>
              </c:pt>
              <c:pt idx="4">
                <c:v>0.61342404000000006</c:v>
              </c:pt>
              <c:pt idx="5">
                <c:v>0.76677980000000001</c:v>
              </c:pt>
              <c:pt idx="6">
                <c:v>0.92013556000000007</c:v>
              </c:pt>
              <c:pt idx="7">
                <c:v>1.07349132</c:v>
              </c:pt>
              <c:pt idx="8">
                <c:v>1.22684708</c:v>
              </c:pt>
              <c:pt idx="9">
                <c:v>1.3802028400000002</c:v>
              </c:pt>
              <c:pt idx="10">
                <c:v>1.5335586000000001</c:v>
              </c:pt>
              <c:pt idx="11">
                <c:v>1.6869143600000001</c:v>
              </c:pt>
              <c:pt idx="12">
                <c:v>1.84027012</c:v>
              </c:pt>
              <c:pt idx="13">
                <c:v>1.9936258800000002</c:v>
              </c:pt>
              <c:pt idx="14">
                <c:v>2.1469816399999999</c:v>
              </c:pt>
              <c:pt idx="15">
                <c:v>2.3003374000000001</c:v>
              </c:pt>
              <c:pt idx="16">
                <c:v>2.4536931600000003</c:v>
              </c:pt>
              <c:pt idx="17">
                <c:v>2.60704892</c:v>
              </c:pt>
              <c:pt idx="18">
                <c:v>2.7604046800000002</c:v>
              </c:pt>
              <c:pt idx="19">
                <c:v>2.9137604400000003</c:v>
              </c:pt>
              <c:pt idx="20">
                <c:v>3.0671162000000001</c:v>
              </c:pt>
              <c:pt idx="21">
                <c:v>3.2204719600000002</c:v>
              </c:pt>
              <c:pt idx="22">
                <c:v>3.37382772</c:v>
              </c:pt>
              <c:pt idx="23">
                <c:v>3.5271834800000001</c:v>
              </c:pt>
              <c:pt idx="24">
                <c:v>3.6805392400000003</c:v>
              </c:pt>
              <c:pt idx="25">
                <c:v>3.8338950000000001</c:v>
              </c:pt>
              <c:pt idx="26">
                <c:v>3.9872507600000002</c:v>
              </c:pt>
              <c:pt idx="27">
                <c:v>4.1406065200000004</c:v>
              </c:pt>
              <c:pt idx="28">
                <c:v>4.2939622800000006</c:v>
              </c:pt>
              <c:pt idx="29">
                <c:v>4.4473180399999999</c:v>
              </c:pt>
              <c:pt idx="30">
                <c:v>4.6006738</c:v>
              </c:pt>
              <c:pt idx="31">
                <c:v>4.7540295600000002</c:v>
              </c:pt>
              <c:pt idx="32">
                <c:v>4.9073853200000004</c:v>
              </c:pt>
              <c:pt idx="33">
                <c:v>5.0607410800000006</c:v>
              </c:pt>
              <c:pt idx="34">
                <c:v>5.2140968399999998</c:v>
              </c:pt>
              <c:pt idx="35">
                <c:v>5.3674526</c:v>
              </c:pt>
              <c:pt idx="36">
                <c:v>5.5208083600000002</c:v>
              </c:pt>
              <c:pt idx="37">
                <c:v>5.6741641200000004</c:v>
              </c:pt>
              <c:pt idx="38">
                <c:v>5.8275198800000005</c:v>
              </c:pt>
              <c:pt idx="39">
                <c:v>5.9808756400000007</c:v>
              </c:pt>
              <c:pt idx="40">
                <c:v>6.1342314</c:v>
              </c:pt>
              <c:pt idx="41">
                <c:v>6.2875871600000002</c:v>
              </c:pt>
              <c:pt idx="42">
                <c:v>6.4409429200000003</c:v>
              </c:pt>
              <c:pt idx="43">
                <c:v>6.5942986800000005</c:v>
              </c:pt>
              <c:pt idx="44">
                <c:v>6.7476544400000007</c:v>
              </c:pt>
              <c:pt idx="45">
                <c:v>6.9010102</c:v>
              </c:pt>
              <c:pt idx="46">
                <c:v>7.0543659600000002</c:v>
              </c:pt>
              <c:pt idx="47">
                <c:v>7.2077217200000003</c:v>
              </c:pt>
              <c:pt idx="48">
                <c:v>7.3610774800000005</c:v>
              </c:pt>
              <c:pt idx="49">
                <c:v>7.5144332400000007</c:v>
              </c:pt>
              <c:pt idx="50">
                <c:v>7.667789</c:v>
              </c:pt>
            </c:numLit>
          </c:xVal>
          <c:yVal>
            <c:numLit>
              <c:formatCode>General</c:formatCode>
              <c:ptCount val="51"/>
              <c:pt idx="0">
                <c:v>0.42208722471999033</c:v>
              </c:pt>
              <c:pt idx="1">
                <c:v>0.45055650279737852</c:v>
              </c:pt>
              <c:pt idx="2">
                <c:v>0.48094599960392953</c:v>
              </c:pt>
              <c:pt idx="3">
                <c:v>0.51338523159446192</c:v>
              </c:pt>
              <c:pt idx="4">
                <c:v>0.54801245095364315</c:v>
              </c:pt>
              <c:pt idx="5">
                <c:v>0.58497523481051128</c:v>
              </c:pt>
              <c:pt idx="6">
                <c:v>0.62443111419481145</c:v>
              </c:pt>
              <c:pt idx="7">
                <c:v>0.66654824541568336</c:v>
              </c:pt>
              <c:pt idx="8">
                <c:v>0.71150612672403846</c:v>
              </c:pt>
              <c:pt idx="9">
                <c:v>0.75949636331295645</c:v>
              </c:pt>
              <c:pt idx="10">
                <c:v>0.81072348391644244</c:v>
              </c:pt>
              <c:pt idx="11">
                <c:v>0.86540581248679371</c:v>
              </c:pt>
              <c:pt idx="12">
                <c:v>0.92377639866556038</c:v>
              </c:pt>
              <c:pt idx="13">
                <c:v>0.98608401101365928</c:v>
              </c:pt>
              <c:pt idx="14">
                <c:v>1.0525941972336703</c:v>
              </c:pt>
              <c:pt idx="15">
                <c:v>1.1235904159028574</c:v>
              </c:pt>
              <c:pt idx="16">
                <c:v>1.1993752445402257</c:v>
              </c:pt>
              <c:pt idx="17">
                <c:v>1.2802716691562581</c:v>
              </c:pt>
              <c:pt idx="18">
                <c:v>1.3666244607812383</c:v>
              </c:pt>
              <c:pt idx="19">
                <c:v>1.4588016448387575</c:v>
              </c:pt>
              <c:pt idx="20">
                <c:v>1.5571960696267082</c:v>
              </c:pt>
              <c:pt idx="21">
                <c:v>1.6622270805904455</c:v>
              </c:pt>
              <c:pt idx="22">
                <c:v>1.7743423075236651</c:v>
              </c:pt>
              <c:pt idx="23">
                <c:v>1.8940195723138442</c:v>
              </c:pt>
              <c:pt idx="24">
                <c:v>2.0217689253628253</c:v>
              </c:pt>
              <c:pt idx="25">
                <c:v>2.1581348193615373</c:v>
              </c:pt>
              <c:pt idx="26">
                <c:v>2.3036984296832119</c:v>
              </c:pt>
              <c:pt idx="27">
                <c:v>2.4590801312843498</c:v>
              </c:pt>
              <c:pt idx="28">
                <c:v>2.6249421426696924</c:v>
              </c:pt>
              <c:pt idx="29">
                <c:v>2.8019913481894614</c:v>
              </c:pt>
              <c:pt idx="30">
                <c:v>2.990982310697178</c:v>
              </c:pt>
              <c:pt idx="31">
                <c:v>3.1927204874076338</c:v>
              </c:pt>
              <c:pt idx="32">
                <c:v>3.4080656626606434</c:v>
              </c:pt>
              <c:pt idx="33">
                <c:v>3.6379356122205961</c:v>
              </c:pt>
              <c:pt idx="34">
                <c:v>3.8833100147286288</c:v>
              </c:pt>
              <c:pt idx="35">
                <c:v>4.1452346269775724</c:v>
              </c:pt>
              <c:pt idx="36">
                <c:v>4.4248257408041773</c:v>
              </c:pt>
              <c:pt idx="37">
                <c:v>4.723274940593412</c:v>
              </c:pt>
              <c:pt idx="38">
                <c:v>5.0418541816707014</c:v>
              </c:pt>
              <c:pt idx="39">
                <c:v>5.3819212112256665</c:v>
              </c:pt>
              <c:pt idx="40">
                <c:v>5.7449253548706718</c:v>
              </c:pt>
              <c:pt idx="41">
                <c:v>6.1324136934958275</c:v>
              </c:pt>
              <c:pt idx="42">
                <c:v>6.546037656745451</c:v>
              </c:pt>
              <c:pt idx="43">
                <c:v>6.9875600612166382</c:v>
              </c:pt>
              <c:pt idx="44">
                <c:v>7.4588626233759117</c:v>
              </c:pt>
              <c:pt idx="45">
                <c:v>7.9619539792130762</c:v>
              </c:pt>
              <c:pt idx="46">
                <c:v>8.498978244811159</c:v>
              </c:pt>
              <c:pt idx="47">
                <c:v>9.0722241543165154</c:v>
              </c:pt>
              <c:pt idx="48">
                <c:v>9.6841348142541079</c:v>
              </c:pt>
              <c:pt idx="49">
                <c:v>10.337318115759656</c:v>
              </c:pt>
              <c:pt idx="50">
                <c:v>11.034557849104386</c:v>
              </c:pt>
            </c:numLit>
          </c:yVal>
          <c:smooth val="1"/>
        </c:ser>
        <c:ser>
          <c:idx val="2"/>
          <c:order val="2"/>
          <c:tx>
            <c:v>Response at BMD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1.7323628143703342</c:v>
              </c:pt>
            </c:numLit>
          </c:xVal>
          <c:yVal>
            <c:numLit>
              <c:formatCode>General</c:formatCode>
              <c:ptCount val="2"/>
              <c:pt idx="0">
                <c:v>0.88230904221470641</c:v>
              </c:pt>
              <c:pt idx="1">
                <c:v>0.88230904221470641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7074000"/>
        <c:axId val="-1557076432"/>
      </c:scatterChart>
      <c:valAx>
        <c:axId val="-1557074000"/>
        <c:scaling>
          <c:orientation val="minMax"/>
          <c:max val="7.66778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7076432"/>
        <c:crosses val="autoZero"/>
        <c:crossBetween val="midCat"/>
      </c:valAx>
      <c:valAx>
        <c:axId val="-15570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7074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Frequentist Exponential Degree 4 Model with BMR of 100% Extra Risk for the BMD and 0.95 Lower Confidence Limit for the BMDL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Data</c:v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8"/>
            <c:spPr>
              <a:noFill/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gradFill rotWithShape="1">
                      <a:gsLst>
                        <a:gs pos="0">
                          <a:srgbClr val="ED7D31">
                            <a:satMod val="103000"/>
                            <a:lumMod val="102000"/>
                            <a:tint val="94000"/>
                          </a:srgbClr>
                        </a:gs>
                        <a:gs pos="50000">
                          <a:srgbClr val="ED7D31">
                            <a:satMod val="110000"/>
                            <a:lumMod val="100000"/>
                            <a:shade val="100000"/>
                          </a:srgbClr>
                        </a:gs>
                        <a:gs pos="100000">
                          <a:srgbClr val="ED7D31">
                            <a:lumMod val="99000"/>
                            <a:satMod val="120000"/>
                            <a:shade val="78000"/>
                          </a:srgbClr>
                        </a:gs>
                      </a:gsLst>
                      <a:lin ang="5400000" scaled="0"/>
                    </a:gradFill>
                  </a14:hiddenFill>
                </a:ext>
              </a:extLst>
            </c:spPr>
          </c:marker>
          <c:xVal>
            <c:numLit>
              <c:formatCode>General</c:formatCode>
              <c:ptCount val="7"/>
              <c:pt idx="0">
                <c:v>9.9999999999999995E-7</c:v>
              </c:pt>
              <c:pt idx="1">
                <c:v>1.6989700043360187</c:v>
              </c:pt>
              <c:pt idx="2">
                <c:v>2.6910810000000001</c:v>
              </c:pt>
              <c:pt idx="3">
                <c:v>4.0780940000000001</c:v>
              </c:pt>
              <c:pt idx="4">
                <c:v>4.7926719999999996</c:v>
              </c:pt>
              <c:pt idx="5">
                <c:v>6.6579160000000002</c:v>
              </c:pt>
              <c:pt idx="6">
                <c:v>7.667789</c:v>
              </c:pt>
            </c:numLit>
          </c:xVal>
          <c:yVal>
            <c:numLit>
              <c:formatCode>General</c:formatCode>
              <c:ptCount val="7"/>
              <c:pt idx="0">
                <c:v>0.37301378749999997</c:v>
              </c:pt>
              <c:pt idx="1">
                <c:v>2.0974148590909087</c:v>
              </c:pt>
              <c:pt idx="2">
                <c:v>2.1969145681818181</c:v>
              </c:pt>
              <c:pt idx="3">
                <c:v>3.0782162916666667</c:v>
              </c:pt>
              <c:pt idx="4">
                <c:v>4.7118192841666664</c:v>
              </c:pt>
              <c:pt idx="5">
                <c:v>6.4014864340000006</c:v>
              </c:pt>
              <c:pt idx="6">
                <c:v>7.4443007655555551</c:v>
              </c:pt>
            </c:numLit>
          </c:yVal>
          <c:smooth val="0"/>
        </c:ser>
        <c:ser>
          <c:idx val="3"/>
          <c:order val="3"/>
          <c:tx>
            <c:v>BMD</c:v>
          </c:tx>
          <c:spPr>
            <a:ln w="25400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2"/>
                <c:pt idx="0">
                  <c:v>0.41839244086259253</c:v>
                </c:pt>
                <c:pt idx="1">
                  <c:v>0.41839244086259253</c:v>
                </c:pt>
              </c:numLit>
            </c:minus>
            <c:spPr>
              <a:noFill/>
              <a:ln w="25400" cap="flat" cmpd="sng" algn="ctr">
                <a:solidFill>
                  <a:srgbClr val="70AD47">
                    <a:lumMod val="10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errBars>
          <c:xVal>
            <c:numLit>
              <c:formatCode>General</c:formatCode>
              <c:ptCount val="1"/>
              <c:pt idx="0">
                <c:v>0.27027111445537211</c:v>
              </c:pt>
            </c:numLit>
          </c:xVal>
          <c:yVal>
            <c:numLit>
              <c:formatCode>General</c:formatCode>
              <c:ptCount val="2"/>
              <c:pt idx="0">
                <c:v>0.41839244086259253</c:v>
              </c:pt>
              <c:pt idx="1">
                <c:v>0.41839244086259253</c:v>
              </c:pt>
            </c:numLit>
          </c:yVal>
          <c:smooth val="0"/>
        </c:ser>
        <c:ser>
          <c:idx val="4"/>
          <c:order val="4"/>
          <c:tx>
            <c:v>BMDL</c:v>
          </c:tx>
          <c:spPr>
            <a:ln w="25400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2"/>
                <c:pt idx="0">
                  <c:v>0.41839244086259253</c:v>
                </c:pt>
                <c:pt idx="1">
                  <c:v>0.41839244086259253</c:v>
                </c:pt>
              </c:numLit>
            </c:minus>
            <c:spPr>
              <a:noFill/>
              <a:ln w="25400" cap="flat" cmpd="sng" algn="ctr">
                <a:solidFill>
                  <a:srgbClr val="FFC000">
                    <a:lumMod val="10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errBars>
          <c:xVal>
            <c:numLit>
              <c:formatCode>General</c:formatCode>
              <c:ptCount val="1"/>
              <c:pt idx="0">
                <c:v>0.21552367153881136</c:v>
              </c:pt>
            </c:numLit>
          </c:xVal>
          <c:yVal>
            <c:numLit>
              <c:formatCode>General</c:formatCode>
              <c:ptCount val="2"/>
              <c:pt idx="0">
                <c:v>0.41839244086259253</c:v>
              </c:pt>
              <c:pt idx="1">
                <c:v>0.41839244086259253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2711424"/>
        <c:axId val="-1692709600"/>
      </c:scatterChart>
      <c:scatterChart>
        <c:scatterStyle val="smoothMarker"/>
        <c:varyColors val="0"/>
        <c:ser>
          <c:idx val="0"/>
          <c:order val="0"/>
          <c:tx>
            <c:v>Estimated Probability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51"/>
              <c:pt idx="0">
                <c:v>9.9999999999999995E-7</c:v>
              </c:pt>
              <c:pt idx="1">
                <c:v>0.15335676000000001</c:v>
              </c:pt>
              <c:pt idx="2">
                <c:v>0.30671251999999999</c:v>
              </c:pt>
              <c:pt idx="3">
                <c:v>0.46006828</c:v>
              </c:pt>
              <c:pt idx="4">
                <c:v>0.61342404000000006</c:v>
              </c:pt>
              <c:pt idx="5">
                <c:v>0.76677980000000001</c:v>
              </c:pt>
              <c:pt idx="6">
                <c:v>0.92013556000000007</c:v>
              </c:pt>
              <c:pt idx="7">
                <c:v>1.07349132</c:v>
              </c:pt>
              <c:pt idx="8">
                <c:v>1.22684708</c:v>
              </c:pt>
              <c:pt idx="9">
                <c:v>1.3802028400000002</c:v>
              </c:pt>
              <c:pt idx="10">
                <c:v>1.5335586000000001</c:v>
              </c:pt>
              <c:pt idx="11">
                <c:v>1.6869143600000001</c:v>
              </c:pt>
              <c:pt idx="12">
                <c:v>1.84027012</c:v>
              </c:pt>
              <c:pt idx="13">
                <c:v>1.9936258800000002</c:v>
              </c:pt>
              <c:pt idx="14">
                <c:v>2.1469816399999999</c:v>
              </c:pt>
              <c:pt idx="15">
                <c:v>2.3003374000000001</c:v>
              </c:pt>
              <c:pt idx="16">
                <c:v>2.4536931600000003</c:v>
              </c:pt>
              <c:pt idx="17">
                <c:v>2.60704892</c:v>
              </c:pt>
              <c:pt idx="18">
                <c:v>2.7604046800000002</c:v>
              </c:pt>
              <c:pt idx="19">
                <c:v>2.9137604400000003</c:v>
              </c:pt>
              <c:pt idx="20">
                <c:v>3.0671162000000001</c:v>
              </c:pt>
              <c:pt idx="21">
                <c:v>3.2204719600000002</c:v>
              </c:pt>
              <c:pt idx="22">
                <c:v>3.37382772</c:v>
              </c:pt>
              <c:pt idx="23">
                <c:v>3.5271834800000001</c:v>
              </c:pt>
              <c:pt idx="24">
                <c:v>3.6805392400000003</c:v>
              </c:pt>
              <c:pt idx="25">
                <c:v>3.8338950000000001</c:v>
              </c:pt>
              <c:pt idx="26">
                <c:v>3.9872507600000002</c:v>
              </c:pt>
              <c:pt idx="27">
                <c:v>4.1406065200000004</c:v>
              </c:pt>
              <c:pt idx="28">
                <c:v>4.2939622800000006</c:v>
              </c:pt>
              <c:pt idx="29">
                <c:v>4.4473180399999999</c:v>
              </c:pt>
              <c:pt idx="30">
                <c:v>4.6006738</c:v>
              </c:pt>
              <c:pt idx="31">
                <c:v>4.7540295600000002</c:v>
              </c:pt>
              <c:pt idx="32">
                <c:v>4.9073853200000004</c:v>
              </c:pt>
              <c:pt idx="33">
                <c:v>5.0607410800000006</c:v>
              </c:pt>
              <c:pt idx="34">
                <c:v>5.2140968399999998</c:v>
              </c:pt>
              <c:pt idx="35">
                <c:v>5.3674526</c:v>
              </c:pt>
              <c:pt idx="36">
                <c:v>5.5208083600000002</c:v>
              </c:pt>
              <c:pt idx="37">
                <c:v>5.6741641200000004</c:v>
              </c:pt>
              <c:pt idx="38">
                <c:v>5.8275198800000005</c:v>
              </c:pt>
              <c:pt idx="39">
                <c:v>5.9808756400000007</c:v>
              </c:pt>
              <c:pt idx="40">
                <c:v>6.1342314</c:v>
              </c:pt>
              <c:pt idx="41">
                <c:v>6.2875871600000002</c:v>
              </c:pt>
              <c:pt idx="42">
                <c:v>6.4409429200000003</c:v>
              </c:pt>
              <c:pt idx="43">
                <c:v>6.5942986800000005</c:v>
              </c:pt>
              <c:pt idx="44">
                <c:v>6.7476544400000007</c:v>
              </c:pt>
              <c:pt idx="45">
                <c:v>6.9010102</c:v>
              </c:pt>
              <c:pt idx="46">
                <c:v>7.0543659600000002</c:v>
              </c:pt>
              <c:pt idx="47">
                <c:v>7.2077217200000003</c:v>
              </c:pt>
              <c:pt idx="48">
                <c:v>7.3610774800000005</c:v>
              </c:pt>
              <c:pt idx="49">
                <c:v>7.5144332400000007</c:v>
              </c:pt>
              <c:pt idx="50">
                <c:v>7.667789</c:v>
              </c:pt>
            </c:numLit>
          </c:xVal>
          <c:yVal>
            <c:numLit>
              <c:formatCode>General</c:formatCode>
              <c:ptCount val="51"/>
              <c:pt idx="0">
                <c:v>0.21729886337515913</c:v>
              </c:pt>
              <c:pt idx="1">
                <c:v>0.33140409799224096</c:v>
              </c:pt>
              <c:pt idx="2">
                <c:v>0.44550567895094012</c:v>
              </c:pt>
              <c:pt idx="3">
                <c:v>0.55960360637062612</c:v>
              </c:pt>
              <c:pt idx="4">
                <c:v>0.67369788036750622</c:v>
              </c:pt>
              <c:pt idx="5">
                <c:v>0.78778850105778775</c:v>
              </c:pt>
              <c:pt idx="6">
                <c:v>0.90187546855925915</c:v>
              </c:pt>
              <c:pt idx="7">
                <c:v>1.0159587829889181</c:v>
              </c:pt>
              <c:pt idx="8">
                <c:v>1.1300384444637626</c:v>
              </c:pt>
              <c:pt idx="9">
                <c:v>1.2441144530999999</c:v>
              </c:pt>
              <c:pt idx="10">
                <c:v>1.3581868090154183</c:v>
              </c:pt>
              <c:pt idx="11">
                <c:v>1.4722555123262251</c:v>
              </c:pt>
              <c:pt idx="12">
                <c:v>1.5863205631502089</c:v>
              </c:pt>
              <c:pt idx="13">
                <c:v>1.7003819616035767</c:v>
              </c:pt>
              <c:pt idx="14">
                <c:v>1.8144397078041172</c:v>
              </c:pt>
              <c:pt idx="15">
                <c:v>1.9284938018680373</c:v>
              </c:pt>
              <c:pt idx="16">
                <c:v>2.0425442439123351</c:v>
              </c:pt>
              <c:pt idx="17">
                <c:v>2.1565910340540086</c:v>
              </c:pt>
              <c:pt idx="18">
                <c:v>2.2706341724108463</c:v>
              </c:pt>
              <c:pt idx="19">
                <c:v>2.3846736590982642</c:v>
              </c:pt>
              <c:pt idx="20">
                <c:v>2.4987094942340513</c:v>
              </c:pt>
              <c:pt idx="21">
                <c:v>2.6127416779359955</c:v>
              </c:pt>
              <c:pt idx="22">
                <c:v>2.7267702103195144</c:v>
              </c:pt>
              <c:pt idx="23">
                <c:v>2.8407950915016049</c:v>
              </c:pt>
              <c:pt idx="24">
                <c:v>2.954816321600056</c:v>
              </c:pt>
              <c:pt idx="25">
                <c:v>3.0688339007318657</c:v>
              </c:pt>
              <c:pt idx="26">
                <c:v>3.1828478290132405</c:v>
              </c:pt>
              <c:pt idx="27">
                <c:v>3.2968581065611788</c:v>
              </c:pt>
              <c:pt idx="28">
                <c:v>3.4108647334918878</c:v>
              </c:pt>
              <c:pt idx="29">
                <c:v>3.5248677099239467</c:v>
              </c:pt>
              <c:pt idx="30">
                <c:v>3.6388670359735622</c:v>
              </c:pt>
              <c:pt idx="31">
                <c:v>3.7528627117569422</c:v>
              </c:pt>
              <c:pt idx="32">
                <c:v>3.8668547373914794</c:v>
              </c:pt>
              <c:pt idx="33">
                <c:v>3.9808431129945672</c:v>
              </c:pt>
              <c:pt idx="34">
                <c:v>4.0948278386820167</c:v>
              </c:pt>
              <c:pt idx="35">
                <c:v>4.2088089145708274</c:v>
              </c:pt>
              <c:pt idx="36">
                <c:v>4.3227863407791824</c:v>
              </c:pt>
              <c:pt idx="37">
                <c:v>4.4367601174224971</c:v>
              </c:pt>
              <c:pt idx="38">
                <c:v>4.5507302446185616</c:v>
              </c:pt>
              <c:pt idx="39">
                <c:v>4.6646967224831872</c:v>
              </c:pt>
              <c:pt idx="40">
                <c:v>4.7786595511345578</c:v>
              </c:pt>
              <c:pt idx="41">
                <c:v>4.8926187306884845</c:v>
              </c:pt>
              <c:pt idx="42">
                <c:v>5.0065742612619673</c:v>
              </c:pt>
              <c:pt idx="43">
                <c:v>5.1205261429723965</c:v>
              </c:pt>
              <c:pt idx="44">
                <c:v>5.2344743759359815</c:v>
              </c:pt>
              <c:pt idx="45">
                <c:v>5.3484189602697194</c:v>
              </c:pt>
              <c:pt idx="46">
                <c:v>5.4623598960910034</c:v>
              </c:pt>
              <c:pt idx="47">
                <c:v>5.5762971835156456</c:v>
              </c:pt>
              <c:pt idx="48">
                <c:v>5.6902308226610385</c:v>
              </c:pt>
              <c:pt idx="49">
                <c:v>5.8041608136445761</c:v>
              </c:pt>
              <c:pt idx="50">
                <c:v>5.9180871565820699</c:v>
              </c:pt>
            </c:numLit>
          </c:yVal>
          <c:smooth val="1"/>
        </c:ser>
        <c:ser>
          <c:idx val="2"/>
          <c:order val="2"/>
          <c:tx>
            <c:v>Response at BMD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0.27027111445537211</c:v>
              </c:pt>
            </c:numLit>
          </c:xVal>
          <c:yVal>
            <c:numLit>
              <c:formatCode>General</c:formatCode>
              <c:ptCount val="2"/>
              <c:pt idx="0">
                <c:v>0.41839244086259253</c:v>
              </c:pt>
              <c:pt idx="1">
                <c:v>0.41839244086259253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2711424"/>
        <c:axId val="-1692709600"/>
      </c:scatterChart>
      <c:valAx>
        <c:axId val="-1692711424"/>
        <c:scaling>
          <c:orientation val="minMax"/>
          <c:max val="7.66778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92709600"/>
        <c:crosses val="autoZero"/>
        <c:crossBetween val="midCat"/>
      </c:valAx>
      <c:valAx>
        <c:axId val="-169270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92711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Frequentist Exponential Degree 5 Model with BMR of 100% Extra Risk for the BMD and 0.95 Lower Confidence Limit for the BMDL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Data</c:v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8"/>
            <c:spPr>
              <a:noFill/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gradFill rotWithShape="1">
                      <a:gsLst>
                        <a:gs pos="0">
                          <a:srgbClr val="ED7D31">
                            <a:satMod val="103000"/>
                            <a:lumMod val="102000"/>
                            <a:tint val="94000"/>
                          </a:srgbClr>
                        </a:gs>
                        <a:gs pos="50000">
                          <a:srgbClr val="ED7D31">
                            <a:satMod val="110000"/>
                            <a:lumMod val="100000"/>
                            <a:shade val="100000"/>
                          </a:srgbClr>
                        </a:gs>
                        <a:gs pos="100000">
                          <a:srgbClr val="ED7D31">
                            <a:lumMod val="99000"/>
                            <a:satMod val="120000"/>
                            <a:shade val="78000"/>
                          </a:srgbClr>
                        </a:gs>
                      </a:gsLst>
                      <a:lin ang="5400000" scaled="0"/>
                    </a:gradFill>
                  </a14:hiddenFill>
                </a:ext>
              </a:extLst>
            </c:spPr>
          </c:marker>
          <c:xVal>
            <c:numLit>
              <c:formatCode>General</c:formatCode>
              <c:ptCount val="7"/>
              <c:pt idx="0">
                <c:v>9.9999999999999995E-7</c:v>
              </c:pt>
              <c:pt idx="1">
                <c:v>1.6989700043360187</c:v>
              </c:pt>
              <c:pt idx="2">
                <c:v>2.6910810000000001</c:v>
              </c:pt>
              <c:pt idx="3">
                <c:v>4.0780940000000001</c:v>
              </c:pt>
              <c:pt idx="4">
                <c:v>4.7926719999999996</c:v>
              </c:pt>
              <c:pt idx="5">
                <c:v>6.6579160000000002</c:v>
              </c:pt>
              <c:pt idx="6">
                <c:v>7.667789</c:v>
              </c:pt>
            </c:numLit>
          </c:xVal>
          <c:yVal>
            <c:numLit>
              <c:formatCode>General</c:formatCode>
              <c:ptCount val="7"/>
              <c:pt idx="0">
                <c:v>0.37301378749999997</c:v>
              </c:pt>
              <c:pt idx="1">
                <c:v>2.0974148590909087</c:v>
              </c:pt>
              <c:pt idx="2">
                <c:v>2.1969145681818181</c:v>
              </c:pt>
              <c:pt idx="3">
                <c:v>3.0782162916666667</c:v>
              </c:pt>
              <c:pt idx="4">
                <c:v>4.7118192841666664</c:v>
              </c:pt>
              <c:pt idx="5">
                <c:v>6.4014864340000006</c:v>
              </c:pt>
              <c:pt idx="6">
                <c:v>7.4443007655555551</c:v>
              </c:pt>
            </c:numLit>
          </c:yVal>
          <c:smooth val="0"/>
        </c:ser>
        <c:ser>
          <c:idx val="3"/>
          <c:order val="3"/>
          <c:tx>
            <c:v>BMD</c:v>
          </c:tx>
          <c:spPr>
            <a:ln w="25400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2"/>
                <c:pt idx="0">
                  <c:v>0.42711866749755328</c:v>
                </c:pt>
                <c:pt idx="1">
                  <c:v>0.42711866749755328</c:v>
                </c:pt>
              </c:numLit>
            </c:minus>
            <c:spPr>
              <a:noFill/>
              <a:ln w="25400" cap="flat" cmpd="sng" algn="ctr">
                <a:solidFill>
                  <a:srgbClr val="70AD47">
                    <a:lumMod val="10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errBars>
          <c:xVal>
            <c:numLit>
              <c:formatCode>General</c:formatCode>
              <c:ptCount val="1"/>
              <c:pt idx="0">
                <c:v>0.48456882112219929</c:v>
              </c:pt>
            </c:numLit>
          </c:xVal>
          <c:yVal>
            <c:numLit>
              <c:formatCode>General</c:formatCode>
              <c:ptCount val="2"/>
              <c:pt idx="0">
                <c:v>0.42711866749755328</c:v>
              </c:pt>
              <c:pt idx="1">
                <c:v>0.42711866749755328</c:v>
              </c:pt>
            </c:numLit>
          </c:yVal>
          <c:smooth val="0"/>
        </c:ser>
        <c:ser>
          <c:idx val="4"/>
          <c:order val="4"/>
          <c:tx>
            <c:v>BMDL</c:v>
          </c:tx>
          <c:spPr>
            <a:ln w="25400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2"/>
                <c:pt idx="0">
                  <c:v>0.42711866749755328</c:v>
                </c:pt>
                <c:pt idx="1">
                  <c:v>0.42711866749755328</c:v>
                </c:pt>
              </c:numLit>
            </c:minus>
            <c:spPr>
              <a:noFill/>
              <a:ln w="25400" cap="flat" cmpd="sng" algn="ctr">
                <a:solidFill>
                  <a:srgbClr val="FFC000">
                    <a:lumMod val="10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errBars>
          <c:xVal>
            <c:numLit>
              <c:formatCode>General</c:formatCode>
              <c:ptCount val="1"/>
              <c:pt idx="0">
                <c:v>0.33807955417190116</c:v>
              </c:pt>
            </c:numLit>
          </c:xVal>
          <c:yVal>
            <c:numLit>
              <c:formatCode>General</c:formatCode>
              <c:ptCount val="2"/>
              <c:pt idx="0">
                <c:v>0.42711866749755328</c:v>
              </c:pt>
              <c:pt idx="1">
                <c:v>0.42711866749755328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97591872"/>
        <c:axId val="-1597593696"/>
      </c:scatterChart>
      <c:scatterChart>
        <c:scatterStyle val="smoothMarker"/>
        <c:varyColors val="0"/>
        <c:ser>
          <c:idx val="0"/>
          <c:order val="0"/>
          <c:tx>
            <c:v>Estimated Probability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51"/>
              <c:pt idx="0">
                <c:v>9.9999999999999995E-7</c:v>
              </c:pt>
              <c:pt idx="1">
                <c:v>0.15335676000000001</c:v>
              </c:pt>
              <c:pt idx="2">
                <c:v>0.30671251999999999</c:v>
              </c:pt>
              <c:pt idx="3">
                <c:v>0.46006828</c:v>
              </c:pt>
              <c:pt idx="4">
                <c:v>0.61342404000000006</c:v>
              </c:pt>
              <c:pt idx="5">
                <c:v>0.76677980000000001</c:v>
              </c:pt>
              <c:pt idx="6">
                <c:v>0.92013556000000007</c:v>
              </c:pt>
              <c:pt idx="7">
                <c:v>1.07349132</c:v>
              </c:pt>
              <c:pt idx="8">
                <c:v>1.22684708</c:v>
              </c:pt>
              <c:pt idx="9">
                <c:v>1.3802028400000002</c:v>
              </c:pt>
              <c:pt idx="10">
                <c:v>1.5335586000000001</c:v>
              </c:pt>
              <c:pt idx="11">
                <c:v>1.6869143600000001</c:v>
              </c:pt>
              <c:pt idx="12">
                <c:v>1.84027012</c:v>
              </c:pt>
              <c:pt idx="13">
                <c:v>1.9936258800000002</c:v>
              </c:pt>
              <c:pt idx="14">
                <c:v>2.1469816399999999</c:v>
              </c:pt>
              <c:pt idx="15">
                <c:v>2.3003374000000001</c:v>
              </c:pt>
              <c:pt idx="16">
                <c:v>2.4536931600000003</c:v>
              </c:pt>
              <c:pt idx="17">
                <c:v>2.60704892</c:v>
              </c:pt>
              <c:pt idx="18">
                <c:v>2.7604046800000002</c:v>
              </c:pt>
              <c:pt idx="19">
                <c:v>2.9137604400000003</c:v>
              </c:pt>
              <c:pt idx="20">
                <c:v>3.0671162000000001</c:v>
              </c:pt>
              <c:pt idx="21">
                <c:v>3.2204719600000002</c:v>
              </c:pt>
              <c:pt idx="22">
                <c:v>3.37382772</c:v>
              </c:pt>
              <c:pt idx="23">
                <c:v>3.5271834800000001</c:v>
              </c:pt>
              <c:pt idx="24">
                <c:v>3.6805392400000003</c:v>
              </c:pt>
              <c:pt idx="25">
                <c:v>3.8338950000000001</c:v>
              </c:pt>
              <c:pt idx="26">
                <c:v>3.9872507600000002</c:v>
              </c:pt>
              <c:pt idx="27">
                <c:v>4.1406065200000004</c:v>
              </c:pt>
              <c:pt idx="28">
                <c:v>4.2939622800000006</c:v>
              </c:pt>
              <c:pt idx="29">
                <c:v>4.4473180399999999</c:v>
              </c:pt>
              <c:pt idx="30">
                <c:v>4.6006738</c:v>
              </c:pt>
              <c:pt idx="31">
                <c:v>4.7540295600000002</c:v>
              </c:pt>
              <c:pt idx="32">
                <c:v>4.9073853200000004</c:v>
              </c:pt>
              <c:pt idx="33">
                <c:v>5.0607410800000006</c:v>
              </c:pt>
              <c:pt idx="34">
                <c:v>5.2140968399999998</c:v>
              </c:pt>
              <c:pt idx="35">
                <c:v>5.3674526</c:v>
              </c:pt>
              <c:pt idx="36">
                <c:v>5.5208083600000002</c:v>
              </c:pt>
              <c:pt idx="37">
                <c:v>5.6741641200000004</c:v>
              </c:pt>
              <c:pt idx="38">
                <c:v>5.8275198800000005</c:v>
              </c:pt>
              <c:pt idx="39">
                <c:v>5.9808756400000007</c:v>
              </c:pt>
              <c:pt idx="40">
                <c:v>6.1342314</c:v>
              </c:pt>
              <c:pt idx="41">
                <c:v>6.2875871600000002</c:v>
              </c:pt>
              <c:pt idx="42">
                <c:v>6.4409429200000003</c:v>
              </c:pt>
              <c:pt idx="43">
                <c:v>6.5942986800000005</c:v>
              </c:pt>
              <c:pt idx="44">
                <c:v>6.7476544400000007</c:v>
              </c:pt>
              <c:pt idx="45">
                <c:v>6.9010102</c:v>
              </c:pt>
              <c:pt idx="46">
                <c:v>7.0543659600000002</c:v>
              </c:pt>
              <c:pt idx="47">
                <c:v>7.2077217200000003</c:v>
              </c:pt>
              <c:pt idx="48">
                <c:v>7.3610774800000005</c:v>
              </c:pt>
              <c:pt idx="49">
                <c:v>7.5144332400000007</c:v>
              </c:pt>
              <c:pt idx="50">
                <c:v>7.667789</c:v>
              </c:pt>
            </c:numLit>
          </c:xVal>
          <c:yVal>
            <c:numLit>
              <c:formatCode>General</c:formatCode>
              <c:ptCount val="51"/>
              <c:pt idx="0">
                <c:v>0.22385341988982138</c:v>
              </c:pt>
              <c:pt idx="1">
                <c:v>0.27125161566109629</c:v>
              </c:pt>
              <c:pt idx="2">
                <c:v>0.33780202313255414</c:v>
              </c:pt>
              <c:pt idx="3">
                <c:v>0.41420128230653108</c:v>
              </c:pt>
              <c:pt idx="4">
                <c:v>0.49779245657868848</c:v>
              </c:pt>
              <c:pt idx="5">
                <c:v>0.587173692226865</c:v>
              </c:pt>
              <c:pt idx="6">
                <c:v>0.68145720996206427</c:v>
              </c:pt>
              <c:pt idx="7">
                <c:v>0.78002254165614249</c:v>
              </c:pt>
              <c:pt idx="8">
                <c:v>0.88240795051778098</c:v>
              </c:pt>
              <c:pt idx="9">
                <c:v>0.98825445923277921</c:v>
              </c:pt>
              <c:pt idx="10">
                <c:v>1.0972738126524695</c:v>
              </c:pt>
              <c:pt idx="11">
                <c:v>1.2092287097154679</c:v>
              </c:pt>
              <c:pt idx="12">
                <c:v>1.3239198929868767</c:v>
              </c:pt>
              <c:pt idx="13">
                <c:v>1.4411773324535657</c:v>
              </c:pt>
              <c:pt idx="14">
                <c:v>1.5608539845840623</c:v>
              </c:pt>
              <c:pt idx="15">
                <c:v>1.6828212412689529</c:v>
              </c:pt>
              <c:pt idx="16">
                <c:v>1.8069655272818244</c:v>
              </c:pt>
              <c:pt idx="17">
                <c:v>1.9331857018204677</c:v>
              </c:pt>
              <c:pt idx="18">
                <c:v>2.0613910373756923</c:v>
              </c:pt>
              <c:pt idx="19">
                <c:v>2.1914996223816141</c:v>
              </c:pt>
              <c:pt idx="20">
                <c:v>2.3234370809025346</c:v>
              </c:pt>
              <c:pt idx="21">
                <c:v>2.4571355335854341</c:v>
              </c:pt>
              <c:pt idx="22">
                <c:v>2.5925327449721705</c:v>
              </c:pt>
              <c:pt idx="23">
                <c:v>2.729571416732016</c:v>
              </c:pt>
              <c:pt idx="24">
                <c:v>2.8681985965198225</c:v>
              </c:pt>
              <c:pt idx="25">
                <c:v>3.0083651794863253</c:v>
              </c:pt>
              <c:pt idx="26">
                <c:v>3.1500254847654139</c:v>
              </c:pt>
              <c:pt idx="27">
                <c:v>3.2931368931811487</c:v>
              </c:pt>
              <c:pt idx="28">
                <c:v>3.4376595353816288</c:v>
              </c:pt>
              <c:pt idx="29">
                <c:v>3.5835560218137643</c:v>
              </c:pt>
              <c:pt idx="30">
                <c:v>3.7307912076648209</c:v>
              </c:pt>
              <c:pt idx="31">
                <c:v>3.8793319872297403</c:v>
              </c:pt>
              <c:pt idx="32">
                <c:v>4.029147113170616</c:v>
              </c:pt>
              <c:pt idx="33">
                <c:v>4.1802070369857214</c:v>
              </c:pt>
              <c:pt idx="34">
                <c:v>4.332483767607318</c:v>
              </c:pt>
              <c:pt idx="35">
                <c:v>4.48595074561264</c:v>
              </c:pt>
              <c:pt idx="36">
                <c:v>4.6405827309103254</c:v>
              </c:pt>
              <c:pt idx="37">
                <c:v>4.7963557021334751</c:v>
              </c:pt>
              <c:pt idx="38">
                <c:v>4.9532467662221524</c:v>
              </c:pt>
              <c:pt idx="39">
                <c:v>5.1112340769371292</c:v>
              </c:pt>
              <c:pt idx="40">
                <c:v>5.2702967611956861</c:v>
              </c:pt>
              <c:pt idx="41">
                <c:v>5.4304148523238993</c:v>
              </c:pt>
              <c:pt idx="42">
                <c:v>5.5915692293971802</c:v>
              </c:pt>
              <c:pt idx="43">
                <c:v>5.7537415620078054</c:v>
              </c:pt>
              <c:pt idx="44">
                <c:v>5.9169142598315503</c:v>
              </c:pt>
              <c:pt idx="45">
                <c:v>6.08107042650074</c:v>
              </c:pt>
              <c:pt idx="46">
                <c:v>6.2461938173105462</c:v>
              </c:pt>
              <c:pt idx="47">
                <c:v>6.4122688003766122</c:v>
              </c:pt>
              <c:pt idx="48">
                <c:v>6.5792803208791453</c:v>
              </c:pt>
              <c:pt idx="49">
                <c:v>6.747213868106023</c:v>
              </c:pt>
              <c:pt idx="50">
                <c:v>6.9160554450114908</c:v>
              </c:pt>
            </c:numLit>
          </c:yVal>
          <c:smooth val="1"/>
        </c:ser>
        <c:ser>
          <c:idx val="2"/>
          <c:order val="2"/>
          <c:tx>
            <c:v>Response at BMD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0.48456882112219929</c:v>
              </c:pt>
            </c:numLit>
          </c:xVal>
          <c:yVal>
            <c:numLit>
              <c:formatCode>General</c:formatCode>
              <c:ptCount val="2"/>
              <c:pt idx="0">
                <c:v>0.42711866749755328</c:v>
              </c:pt>
              <c:pt idx="1">
                <c:v>0.42711866749755328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97591872"/>
        <c:axId val="-1597593696"/>
      </c:scatterChart>
      <c:valAx>
        <c:axId val="-1597591872"/>
        <c:scaling>
          <c:orientation val="minMax"/>
          <c:max val="7.66778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97593696"/>
        <c:crosses val="autoZero"/>
        <c:crossBetween val="midCat"/>
      </c:valAx>
      <c:valAx>
        <c:axId val="-159759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97591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358140</xdr:colOff>
      <xdr:row>0</xdr:row>
      <xdr:rowOff>38100</xdr:rowOff>
    </xdr:from>
    <xdr:ext cx="4191000" cy="78111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3238500" y="38100"/>
          <a:ext cx="4191000" cy="781111"/>
        </a:xfrm>
        <a:prstGeom prst="rect">
          <a:avLst/>
        </a:prstGeom>
        <a:solidFill>
          <a:srgbClr val="0070C0"/>
        </a:solidFill>
      </xdr:spPr>
      <xdr:txBody>
        <a:bodyPr wrap="square" lIns="91440" tIns="45720" rIns="91440" bIns="45720" anchor="t">
          <a:spAutoFit/>
        </a:bodyPr>
        <a:lstStyle/>
        <a:p>
          <a:pPr algn="ctr"/>
          <a:r>
            <a:rPr lang="en-US" sz="4400" b="1" cap="none" spc="0">
              <a:ln w="0"/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Summary</a:t>
          </a:r>
          <a:endParaRPr lang="en-US" sz="4400" b="0" cap="none" spc="0">
            <a:ln w="0"/>
            <a:solidFill>
              <a:schemeClr val="bg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177800</xdr:rowOff>
        </xdr:from>
        <xdr:to>
          <xdr:col>11</xdr:col>
          <xdr:colOff>463550</xdr:colOff>
          <xdr:row>0</xdr:row>
          <xdr:rowOff>679450</xdr:rowOff>
        </xdr:to>
        <xdr:sp macro="" textlink="">
          <xdr:nvSpPr>
            <xdr:cNvPr id="1029" name="loadAnalysisBtn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Load Analysis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311150</xdr:rowOff>
        </xdr:from>
        <xdr:to>
          <xdr:col>11</xdr:col>
          <xdr:colOff>755650</xdr:colOff>
          <xdr:row>2</xdr:row>
          <xdr:rowOff>139700</xdr:rowOff>
        </xdr:to>
        <xdr:sp macro="" textlink="">
          <xdr:nvSpPr>
            <xdr:cNvPr id="1030" name="loadAnalysisBtn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Load Analysis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196850</xdr:colOff>
          <xdr:row>0</xdr:row>
          <xdr:rowOff>196850</xdr:rowOff>
        </xdr:from>
        <xdr:to>
          <xdr:col>12</xdr:col>
          <xdr:colOff>920750</xdr:colOff>
          <xdr:row>0</xdr:row>
          <xdr:rowOff>673100</xdr:rowOff>
        </xdr:to>
        <xdr:sp macro="" textlink="">
          <xdr:nvSpPr>
            <xdr:cNvPr id="1031" name="selectUIPath_Btn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Select BMDS UI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449580</xdr:colOff>
      <xdr:row>0</xdr:row>
      <xdr:rowOff>144780</xdr:rowOff>
    </xdr:from>
    <xdr:to>
      <xdr:col>3</xdr:col>
      <xdr:colOff>30482</xdr:colOff>
      <xdr:row>0</xdr:row>
      <xdr:rowOff>698769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" y="144780"/>
          <a:ext cx="2011682" cy="553989"/>
        </a:xfrm>
        <a:prstGeom prst="rect">
          <a:avLst/>
        </a:prstGeom>
      </xdr:spPr>
    </xdr:pic>
    <xdr:clientData/>
  </xdr:twoCellAnchor>
  <xdr:twoCellAnchor editAs="absolute">
    <xdr:from>
      <xdr:col>0</xdr:col>
      <xdr:colOff>99060</xdr:colOff>
      <xdr:row>0</xdr:row>
      <xdr:rowOff>7620</xdr:rowOff>
    </xdr:from>
    <xdr:to>
      <xdr:col>1</xdr:col>
      <xdr:colOff>342900</xdr:colOff>
      <xdr:row>0</xdr:row>
      <xdr:rowOff>844244</xdr:rowOff>
    </xdr:to>
    <xdr:pic>
      <xdr:nvPicPr>
        <xdr:cNvPr id="10" name="Picture 9" descr="https://wiki.seg.org/images/3/35/Epa_logo.jp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"/>
          <a:ext cx="853440" cy="836624"/>
        </a:xfrm>
        <a:prstGeom prst="rect">
          <a:avLst/>
        </a:prstGeom>
        <a:noFill/>
        <a:effectLst>
          <a:glow rad="63500">
            <a:srgbClr val="70AD47">
              <a:satMod val="175000"/>
              <a:alpha val="40000"/>
            </a:srgbClr>
          </a:glow>
          <a:outerShdw blurRad="50800" dist="38100" dir="5400000" algn="t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16</xdr:row>
      <xdr:rowOff>0</xdr:rowOff>
    </xdr:from>
    <xdr:to>
      <xdr:col>24</xdr:col>
      <xdr:colOff>444500</xdr:colOff>
      <xdr:row>22</xdr:row>
      <xdr:rowOff>57150</xdr:rowOff>
    </xdr:to>
    <xdr:graphicFrame macro="">
      <xdr:nvGraphicFramePr>
        <xdr:cNvPr id="3" name="Test 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0</xdr:rowOff>
    </xdr:from>
    <xdr:to>
      <xdr:col>2</xdr:col>
      <xdr:colOff>91440</xdr:colOff>
      <xdr:row>0</xdr:row>
      <xdr:rowOff>836624</xdr:rowOff>
    </xdr:to>
    <xdr:pic>
      <xdr:nvPicPr>
        <xdr:cNvPr id="2" name="Picture 1" descr="https://wiki.seg.org/images/3/35/Epa_logo.jp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859790" cy="836624"/>
        </a:xfrm>
        <a:prstGeom prst="rect">
          <a:avLst/>
        </a:prstGeom>
        <a:noFill/>
        <a:effectLst>
          <a:glow rad="63500">
            <a:srgbClr val="70AD47">
              <a:satMod val="175000"/>
              <a:alpha val="40000"/>
            </a:srgbClr>
          </a:glow>
          <a:outerShdw blurRad="50800" dist="38100" dir="5400000" algn="t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0</xdr:row>
          <xdr:rowOff>177800</xdr:rowOff>
        </xdr:from>
        <xdr:to>
          <xdr:col>11</xdr:col>
          <xdr:colOff>533400</xdr:colOff>
          <xdr:row>0</xdr:row>
          <xdr:rowOff>679450</xdr:rowOff>
        </xdr:to>
        <xdr:sp macro="" textlink="">
          <xdr:nvSpPr>
            <xdr:cNvPr id="6145" name="loadAnalysisBtn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xmlns="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Load Analysis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406400</xdr:colOff>
          <xdr:row>0</xdr:row>
          <xdr:rowOff>196850</xdr:rowOff>
        </xdr:from>
        <xdr:to>
          <xdr:col>13</xdr:col>
          <xdr:colOff>368300</xdr:colOff>
          <xdr:row>0</xdr:row>
          <xdr:rowOff>673100</xdr:rowOff>
        </xdr:to>
        <xdr:sp macro="" textlink="">
          <xdr:nvSpPr>
            <xdr:cNvPr id="6146" name="selectUIPath_Btn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xmlns="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Select BMDS UI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190500</xdr:colOff>
      <xdr:row>0</xdr:row>
      <xdr:rowOff>152400</xdr:rowOff>
    </xdr:from>
    <xdr:to>
      <xdr:col>3</xdr:col>
      <xdr:colOff>754382</xdr:colOff>
      <xdr:row>0</xdr:row>
      <xdr:rowOff>706389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150" y="152400"/>
          <a:ext cx="2037082" cy="55398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9</xdr:col>
      <xdr:colOff>76200</xdr:colOff>
      <xdr:row>69</xdr:row>
      <xdr:rowOff>114300</xdr:rowOff>
    </xdr:to>
    <xdr:graphicFrame macro="">
      <xdr:nvGraphicFramePr>
        <xdr:cNvPr id="3" name="Test 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0</xdr:rowOff>
    </xdr:from>
    <xdr:to>
      <xdr:col>2</xdr:col>
      <xdr:colOff>91440</xdr:colOff>
      <xdr:row>0</xdr:row>
      <xdr:rowOff>836624</xdr:rowOff>
    </xdr:to>
    <xdr:pic>
      <xdr:nvPicPr>
        <xdr:cNvPr id="2" name="Picture 1" descr="https://wiki.seg.org/images/3/35/Epa_logo.jp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859790" cy="836624"/>
        </a:xfrm>
        <a:prstGeom prst="rect">
          <a:avLst/>
        </a:prstGeom>
        <a:noFill/>
        <a:effectLst>
          <a:glow rad="63500">
            <a:srgbClr val="70AD47">
              <a:satMod val="175000"/>
              <a:alpha val="40000"/>
            </a:srgbClr>
          </a:glow>
          <a:outerShdw blurRad="50800" dist="38100" dir="5400000" algn="t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0</xdr:row>
          <xdr:rowOff>177800</xdr:rowOff>
        </xdr:from>
        <xdr:to>
          <xdr:col>11</xdr:col>
          <xdr:colOff>533400</xdr:colOff>
          <xdr:row>0</xdr:row>
          <xdr:rowOff>679450</xdr:rowOff>
        </xdr:to>
        <xdr:sp macro="" textlink="">
          <xdr:nvSpPr>
            <xdr:cNvPr id="7169" name="loadAnalysisBtn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Load Analysis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406400</xdr:colOff>
          <xdr:row>0</xdr:row>
          <xdr:rowOff>196850</xdr:rowOff>
        </xdr:from>
        <xdr:to>
          <xdr:col>13</xdr:col>
          <xdr:colOff>368300</xdr:colOff>
          <xdr:row>0</xdr:row>
          <xdr:rowOff>673100</xdr:rowOff>
        </xdr:to>
        <xdr:sp macro="" textlink="">
          <xdr:nvSpPr>
            <xdr:cNvPr id="7170" name="selectUIPath_Btn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xmlns="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Select BMDS UI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190500</xdr:colOff>
      <xdr:row>0</xdr:row>
      <xdr:rowOff>152400</xdr:rowOff>
    </xdr:from>
    <xdr:to>
      <xdr:col>3</xdr:col>
      <xdr:colOff>754382</xdr:colOff>
      <xdr:row>0</xdr:row>
      <xdr:rowOff>706389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150" y="152400"/>
          <a:ext cx="2037082" cy="55398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9</xdr:col>
      <xdr:colOff>76200</xdr:colOff>
      <xdr:row>70</xdr:row>
      <xdr:rowOff>114300</xdr:rowOff>
    </xdr:to>
    <xdr:graphicFrame macro="">
      <xdr:nvGraphicFramePr>
        <xdr:cNvPr id="3" name="Test 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0</xdr:rowOff>
    </xdr:from>
    <xdr:to>
      <xdr:col>2</xdr:col>
      <xdr:colOff>91440</xdr:colOff>
      <xdr:row>0</xdr:row>
      <xdr:rowOff>836624</xdr:rowOff>
    </xdr:to>
    <xdr:pic>
      <xdr:nvPicPr>
        <xdr:cNvPr id="2" name="Picture 1" descr="https://wiki.seg.org/images/3/35/Epa_logo.jp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859790" cy="836624"/>
        </a:xfrm>
        <a:prstGeom prst="rect">
          <a:avLst/>
        </a:prstGeom>
        <a:noFill/>
        <a:effectLst>
          <a:glow rad="63500">
            <a:srgbClr val="70AD47">
              <a:satMod val="175000"/>
              <a:alpha val="40000"/>
            </a:srgbClr>
          </a:glow>
          <a:outerShdw blurRad="50800" dist="38100" dir="5400000" algn="t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0</xdr:row>
          <xdr:rowOff>177800</xdr:rowOff>
        </xdr:from>
        <xdr:to>
          <xdr:col>11</xdr:col>
          <xdr:colOff>533400</xdr:colOff>
          <xdr:row>0</xdr:row>
          <xdr:rowOff>679450</xdr:rowOff>
        </xdr:to>
        <xdr:sp macro="" textlink="">
          <xdr:nvSpPr>
            <xdr:cNvPr id="8193" name="loadAnalysisBtn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Load Analysis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406400</xdr:colOff>
          <xdr:row>0</xdr:row>
          <xdr:rowOff>196850</xdr:rowOff>
        </xdr:from>
        <xdr:to>
          <xdr:col>13</xdr:col>
          <xdr:colOff>368300</xdr:colOff>
          <xdr:row>0</xdr:row>
          <xdr:rowOff>673100</xdr:rowOff>
        </xdr:to>
        <xdr:sp macro="" textlink="">
          <xdr:nvSpPr>
            <xdr:cNvPr id="8194" name="selectUIPath_Btn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xmlns="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Select BMDS UI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190500</xdr:colOff>
      <xdr:row>0</xdr:row>
      <xdr:rowOff>152400</xdr:rowOff>
    </xdr:from>
    <xdr:to>
      <xdr:col>3</xdr:col>
      <xdr:colOff>754382</xdr:colOff>
      <xdr:row>0</xdr:row>
      <xdr:rowOff>706389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150" y="152400"/>
          <a:ext cx="2037082" cy="55398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9</xdr:col>
      <xdr:colOff>76200</xdr:colOff>
      <xdr:row>70</xdr:row>
      <xdr:rowOff>114300</xdr:rowOff>
    </xdr:to>
    <xdr:graphicFrame macro="">
      <xdr:nvGraphicFramePr>
        <xdr:cNvPr id="3" name="Test 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0</xdr:rowOff>
    </xdr:from>
    <xdr:to>
      <xdr:col>2</xdr:col>
      <xdr:colOff>91440</xdr:colOff>
      <xdr:row>0</xdr:row>
      <xdr:rowOff>836624</xdr:rowOff>
    </xdr:to>
    <xdr:pic>
      <xdr:nvPicPr>
        <xdr:cNvPr id="2" name="Picture 1" descr="https://wiki.seg.org/images/3/35/Epa_logo.jp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859790" cy="836624"/>
        </a:xfrm>
        <a:prstGeom prst="rect">
          <a:avLst/>
        </a:prstGeom>
        <a:noFill/>
        <a:effectLst>
          <a:glow rad="63500">
            <a:srgbClr val="70AD47">
              <a:satMod val="175000"/>
              <a:alpha val="40000"/>
            </a:srgbClr>
          </a:glow>
          <a:outerShdw blurRad="50800" dist="38100" dir="5400000" algn="t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0</xdr:row>
          <xdr:rowOff>177800</xdr:rowOff>
        </xdr:from>
        <xdr:to>
          <xdr:col>11</xdr:col>
          <xdr:colOff>533400</xdr:colOff>
          <xdr:row>0</xdr:row>
          <xdr:rowOff>679450</xdr:rowOff>
        </xdr:to>
        <xdr:sp macro="" textlink="">
          <xdr:nvSpPr>
            <xdr:cNvPr id="9217" name="loadAnalysisBtn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xmlns="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Load Analysis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406400</xdr:colOff>
          <xdr:row>0</xdr:row>
          <xdr:rowOff>196850</xdr:rowOff>
        </xdr:from>
        <xdr:to>
          <xdr:col>13</xdr:col>
          <xdr:colOff>368300</xdr:colOff>
          <xdr:row>0</xdr:row>
          <xdr:rowOff>673100</xdr:rowOff>
        </xdr:to>
        <xdr:sp macro="" textlink="">
          <xdr:nvSpPr>
            <xdr:cNvPr id="9218" name="selectUIPath_Btn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xmlns="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Select BMDS UI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190500</xdr:colOff>
      <xdr:row>0</xdr:row>
      <xdr:rowOff>152400</xdr:rowOff>
    </xdr:from>
    <xdr:to>
      <xdr:col>3</xdr:col>
      <xdr:colOff>754382</xdr:colOff>
      <xdr:row>0</xdr:row>
      <xdr:rowOff>706389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150" y="152400"/>
          <a:ext cx="2037082" cy="55398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9</xdr:col>
      <xdr:colOff>76200</xdr:colOff>
      <xdr:row>71</xdr:row>
      <xdr:rowOff>114300</xdr:rowOff>
    </xdr:to>
    <xdr:graphicFrame macro="">
      <xdr:nvGraphicFramePr>
        <xdr:cNvPr id="3" name="Test 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1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5" Type="http://schemas.openxmlformats.org/officeDocument/2006/relationships/comments" Target="../comments2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5" Type="http://schemas.openxmlformats.org/officeDocument/2006/relationships/comments" Target="../comments3.xml"/><Relationship Id="rId4" Type="http://schemas.openxmlformats.org/officeDocument/2006/relationships/ctrlProp" Target="../ctrlProps/ctrlProp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5" Type="http://schemas.openxmlformats.org/officeDocument/2006/relationships/comments" Target="../comments4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"/>
  <dimension ref="A1:T84"/>
  <sheetViews>
    <sheetView topLeftCell="H34" workbookViewId="0">
      <selection activeCell="N46" sqref="N46:S66"/>
    </sheetView>
  </sheetViews>
  <sheetFormatPr defaultRowHeight="14.5" x14ac:dyDescent="0.35"/>
  <cols>
    <col min="1" max="1" width="19.08984375" bestFit="1" customWidth="1"/>
    <col min="3" max="3" width="10" customWidth="1"/>
    <col min="6" max="6" width="16" bestFit="1" customWidth="1"/>
    <col min="7" max="7" width="13.54296875" bestFit="1" customWidth="1"/>
    <col min="8" max="8" width="8.6328125" bestFit="1" customWidth="1"/>
    <col min="9" max="9" width="16.90625" bestFit="1" customWidth="1"/>
    <col min="10" max="10" width="14.453125" bestFit="1" customWidth="1"/>
    <col min="11" max="11" width="16" customWidth="1"/>
    <col min="12" max="12" width="12.6328125" bestFit="1" customWidth="1"/>
    <col min="13" max="13" width="13.90625" customWidth="1"/>
    <col min="14" max="14" width="15.54296875" customWidth="1"/>
    <col min="15" max="15" width="12.90625" bestFit="1" customWidth="1"/>
    <col min="18" max="18" width="13.36328125" customWidth="1"/>
  </cols>
  <sheetData>
    <row r="1" spans="1:17" x14ac:dyDescent="0.35">
      <c r="A1" s="7" t="s">
        <v>140</v>
      </c>
      <c r="B1" s="6">
        <v>4</v>
      </c>
      <c r="F1" s="73" t="s">
        <v>11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14"/>
    </row>
    <row r="2" spans="1:17" x14ac:dyDescent="0.35">
      <c r="A2" s="7" t="s">
        <v>0</v>
      </c>
      <c r="B2" s="6"/>
      <c r="F2" s="7" t="s">
        <v>99</v>
      </c>
      <c r="G2" s="7" t="s">
        <v>100</v>
      </c>
      <c r="H2" s="7" t="s">
        <v>5</v>
      </c>
      <c r="I2" s="7" t="s">
        <v>3</v>
      </c>
      <c r="J2" s="12" t="s">
        <v>27</v>
      </c>
      <c r="K2" s="7" t="s">
        <v>101</v>
      </c>
      <c r="L2" s="7" t="s">
        <v>102</v>
      </c>
      <c r="M2" s="7" t="s">
        <v>4</v>
      </c>
      <c r="N2" s="7" t="s">
        <v>13</v>
      </c>
      <c r="O2" s="7" t="s">
        <v>28</v>
      </c>
      <c r="P2" s="7" t="s">
        <v>106</v>
      </c>
      <c r="Q2" s="7" t="s">
        <v>107</v>
      </c>
    </row>
    <row r="3" spans="1:17" x14ac:dyDescent="0.35">
      <c r="A3" s="7" t="s">
        <v>1</v>
      </c>
      <c r="B3" s="6"/>
      <c r="F3" s="9" t="s">
        <v>144</v>
      </c>
      <c r="G3" s="9" t="s">
        <v>145</v>
      </c>
      <c r="H3" s="9" t="s">
        <v>146</v>
      </c>
      <c r="I3" s="9" t="s">
        <v>146</v>
      </c>
      <c r="J3" s="9"/>
      <c r="K3" s="9" t="s">
        <v>147</v>
      </c>
      <c r="L3" s="9" t="s">
        <v>148</v>
      </c>
      <c r="M3" s="9" t="s">
        <v>149</v>
      </c>
      <c r="N3" s="9" t="s">
        <v>149</v>
      </c>
      <c r="O3" s="9" t="s">
        <v>149</v>
      </c>
      <c r="P3" s="9" t="s">
        <v>150</v>
      </c>
      <c r="Q3" s="9" t="s">
        <v>151</v>
      </c>
    </row>
    <row r="4" spans="1:17" x14ac:dyDescent="0.35">
      <c r="A4" s="7" t="s">
        <v>2</v>
      </c>
      <c r="B4" s="6">
        <v>1</v>
      </c>
      <c r="C4" s="7" t="s">
        <v>141</v>
      </c>
      <c r="D4" s="6" t="s">
        <v>142</v>
      </c>
    </row>
    <row r="5" spans="1:17" x14ac:dyDescent="0.35">
      <c r="A5" s="7" t="s">
        <v>62</v>
      </c>
      <c r="B5" s="6" t="s">
        <v>143</v>
      </c>
      <c r="C5" s="7" t="s">
        <v>134</v>
      </c>
      <c r="D5" s="6" t="s">
        <v>152</v>
      </c>
    </row>
    <row r="6" spans="1:17" x14ac:dyDescent="0.35">
      <c r="A6">
        <v>1</v>
      </c>
      <c r="B6" s="71" t="s">
        <v>12</v>
      </c>
      <c r="C6" s="72"/>
      <c r="D6" s="72"/>
      <c r="E6" s="72"/>
      <c r="F6" s="7" t="s">
        <v>9</v>
      </c>
      <c r="G6" s="7" t="s">
        <v>7</v>
      </c>
      <c r="H6" s="7" t="s">
        <v>8</v>
      </c>
      <c r="I6" s="7" t="s">
        <v>10</v>
      </c>
      <c r="J6" s="7" t="s">
        <v>104</v>
      </c>
      <c r="K6" s="7" t="s">
        <v>111</v>
      </c>
      <c r="L6" s="7" t="s">
        <v>29</v>
      </c>
      <c r="M6" s="7" t="s">
        <v>103</v>
      </c>
      <c r="N6" s="8" t="s">
        <v>14</v>
      </c>
      <c r="O6" s="11"/>
    </row>
    <row r="7" spans="1:17" x14ac:dyDescent="0.35">
      <c r="B7" s="10" t="s">
        <v>153</v>
      </c>
      <c r="C7" s="10"/>
      <c r="D7" s="10"/>
      <c r="E7" s="10"/>
      <c r="F7" s="10">
        <v>1</v>
      </c>
      <c r="G7" s="10" t="s">
        <v>153</v>
      </c>
      <c r="H7" s="10">
        <v>2</v>
      </c>
      <c r="I7" s="10" t="s">
        <v>162</v>
      </c>
      <c r="J7" s="10"/>
      <c r="K7" s="10"/>
      <c r="M7">
        <v>1</v>
      </c>
      <c r="N7" s="7" t="s">
        <v>15</v>
      </c>
      <c r="O7">
        <v>1</v>
      </c>
    </row>
    <row r="8" spans="1:17" x14ac:dyDescent="0.35">
      <c r="B8" s="10" t="s">
        <v>154</v>
      </c>
      <c r="C8" s="10"/>
      <c r="D8" s="10"/>
      <c r="E8" s="10"/>
      <c r="N8" s="6" t="s">
        <v>16</v>
      </c>
      <c r="O8" s="9">
        <v>1</v>
      </c>
    </row>
    <row r="9" spans="1:17" x14ac:dyDescent="0.35">
      <c r="B9" s="10" t="s">
        <v>40</v>
      </c>
      <c r="C9" s="10" t="s">
        <v>155</v>
      </c>
      <c r="D9" s="10" t="s">
        <v>156</v>
      </c>
      <c r="E9" s="10" t="s">
        <v>157</v>
      </c>
      <c r="N9" s="6" t="s">
        <v>17</v>
      </c>
      <c r="O9" s="9">
        <v>1</v>
      </c>
    </row>
    <row r="10" spans="1:17" x14ac:dyDescent="0.35">
      <c r="B10" s="10" t="s">
        <v>158</v>
      </c>
      <c r="C10" s="10" t="s">
        <v>159</v>
      </c>
      <c r="D10" s="10" t="s">
        <v>160</v>
      </c>
      <c r="E10" s="10" t="s">
        <v>161</v>
      </c>
      <c r="N10" s="6" t="s">
        <v>30</v>
      </c>
      <c r="O10" s="9">
        <v>0.01</v>
      </c>
    </row>
    <row r="11" spans="1:17" x14ac:dyDescent="0.35">
      <c r="B11" s="10">
        <v>9.9999999999999995E-7</v>
      </c>
      <c r="C11" s="10">
        <v>12</v>
      </c>
      <c r="D11" s="10">
        <v>0.37301378749999997</v>
      </c>
      <c r="E11" s="10">
        <v>0.50638242499374742</v>
      </c>
      <c r="N11" s="6" t="s">
        <v>19</v>
      </c>
      <c r="O11" s="9">
        <v>0.95</v>
      </c>
    </row>
    <row r="12" spans="1:17" x14ac:dyDescent="0.35">
      <c r="B12" s="10">
        <v>1.6989700043360187</v>
      </c>
      <c r="C12" s="10">
        <v>11</v>
      </c>
      <c r="D12" s="10">
        <v>2.0974148590909087</v>
      </c>
      <c r="E12" s="10">
        <v>1.9572252274986015</v>
      </c>
      <c r="N12" s="6" t="s">
        <v>20</v>
      </c>
      <c r="O12" s="9">
        <v>2</v>
      </c>
    </row>
    <row r="13" spans="1:17" x14ac:dyDescent="0.35">
      <c r="B13" s="10">
        <v>2.6910810000000001</v>
      </c>
      <c r="C13" s="10">
        <v>11</v>
      </c>
      <c r="D13" s="10">
        <v>2.1969145681818181</v>
      </c>
      <c r="E13" s="10">
        <v>1.9312670516232817</v>
      </c>
      <c r="N13" s="6" t="s">
        <v>21</v>
      </c>
      <c r="O13" s="9">
        <v>1</v>
      </c>
    </row>
    <row r="14" spans="1:17" x14ac:dyDescent="0.35">
      <c r="B14" s="10">
        <v>4.0780940000000001</v>
      </c>
      <c r="C14" s="10">
        <v>12</v>
      </c>
      <c r="D14" s="10">
        <v>3.0782162916666667</v>
      </c>
      <c r="E14" s="10">
        <v>2.2892742617930515</v>
      </c>
      <c r="N14" s="6" t="s">
        <v>105</v>
      </c>
      <c r="O14" s="9">
        <v>0</v>
      </c>
    </row>
    <row r="15" spans="1:17" x14ac:dyDescent="0.35">
      <c r="B15" s="10">
        <v>4.7926719999999996</v>
      </c>
      <c r="C15" s="10">
        <v>11</v>
      </c>
      <c r="D15" s="10">
        <v>4.7118192841666664</v>
      </c>
      <c r="E15" s="10">
        <v>1.516854465701633</v>
      </c>
      <c r="N15" s="6" t="s">
        <v>18</v>
      </c>
      <c r="O15" s="9">
        <v>0</v>
      </c>
    </row>
    <row r="16" spans="1:17" x14ac:dyDescent="0.35">
      <c r="B16" s="10">
        <v>6.6579160000000002</v>
      </c>
      <c r="C16" s="10">
        <v>10</v>
      </c>
      <c r="D16" s="10">
        <v>6.4014864340000006</v>
      </c>
      <c r="E16" s="10">
        <v>1.0010197412950799</v>
      </c>
      <c r="N16" s="6"/>
      <c r="O16" s="10"/>
    </row>
    <row r="17" spans="2:15" x14ac:dyDescent="0.35">
      <c r="B17" s="10">
        <v>7.667789</v>
      </c>
      <c r="C17" s="10">
        <v>9</v>
      </c>
      <c r="D17" s="10">
        <v>7.4443007655555551</v>
      </c>
      <c r="E17" s="10">
        <v>0.16852235894907089</v>
      </c>
      <c r="N17" s="7" t="s">
        <v>22</v>
      </c>
      <c r="O17">
        <v>1</v>
      </c>
    </row>
    <row r="18" spans="2:15" x14ac:dyDescent="0.35">
      <c r="B18" s="10"/>
      <c r="C18" s="10"/>
      <c r="D18" s="10"/>
      <c r="E18" s="10"/>
      <c r="N18" s="6" t="s">
        <v>23</v>
      </c>
      <c r="O18" s="9">
        <v>1</v>
      </c>
    </row>
    <row r="19" spans="2:15" x14ac:dyDescent="0.35">
      <c r="B19" s="10"/>
      <c r="C19" s="10"/>
      <c r="D19" s="10"/>
      <c r="E19" s="10"/>
      <c r="N19" s="6" t="s">
        <v>24</v>
      </c>
      <c r="O19" s="9">
        <v>0.1</v>
      </c>
    </row>
    <row r="20" spans="2:15" x14ac:dyDescent="0.35">
      <c r="B20" s="10"/>
      <c r="C20" s="10"/>
      <c r="D20" s="10"/>
      <c r="E20" s="10"/>
      <c r="N20" s="6" t="s">
        <v>19</v>
      </c>
      <c r="O20" s="9">
        <v>0.95</v>
      </c>
    </row>
    <row r="21" spans="2:15" x14ac:dyDescent="0.35">
      <c r="B21" s="10"/>
      <c r="C21" s="10"/>
      <c r="D21" s="10"/>
      <c r="E21" s="10"/>
      <c r="N21" s="6" t="s">
        <v>59</v>
      </c>
      <c r="O21" s="9">
        <v>1</v>
      </c>
    </row>
    <row r="22" spans="2:15" x14ac:dyDescent="0.35">
      <c r="B22" s="10"/>
      <c r="C22" s="10"/>
      <c r="D22" s="10"/>
      <c r="E22" s="10"/>
      <c r="N22" s="6" t="s">
        <v>18</v>
      </c>
      <c r="O22" s="9">
        <v>-9999</v>
      </c>
    </row>
    <row r="23" spans="2:15" x14ac:dyDescent="0.35">
      <c r="B23" s="10"/>
      <c r="C23" s="10"/>
      <c r="D23" s="10"/>
      <c r="E23" s="10"/>
      <c r="N23" s="6"/>
    </row>
    <row r="24" spans="2:15" x14ac:dyDescent="0.35">
      <c r="B24" s="10"/>
      <c r="C24" s="10"/>
      <c r="D24" s="10"/>
      <c r="E24" s="10"/>
      <c r="N24" s="7" t="s">
        <v>25</v>
      </c>
      <c r="O24">
        <v>1</v>
      </c>
    </row>
    <row r="25" spans="2:15" x14ac:dyDescent="0.35">
      <c r="B25" s="10"/>
      <c r="C25" s="10"/>
      <c r="D25" s="10"/>
      <c r="E25" s="10"/>
      <c r="N25" s="6" t="s">
        <v>23</v>
      </c>
      <c r="O25" s="9">
        <v>1</v>
      </c>
    </row>
    <row r="26" spans="2:15" x14ac:dyDescent="0.35">
      <c r="N26" s="6" t="s">
        <v>24</v>
      </c>
      <c r="O26" s="9">
        <v>0.1</v>
      </c>
    </row>
    <row r="27" spans="2:15" x14ac:dyDescent="0.35">
      <c r="N27" s="6" t="s">
        <v>19</v>
      </c>
      <c r="O27" s="9">
        <v>0.95</v>
      </c>
    </row>
    <row r="28" spans="2:15" x14ac:dyDescent="0.35">
      <c r="N28" s="6"/>
    </row>
    <row r="29" spans="2:15" x14ac:dyDescent="0.35">
      <c r="N29" s="7" t="s">
        <v>6</v>
      </c>
      <c r="O29">
        <v>1</v>
      </c>
    </row>
    <row r="30" spans="2:15" x14ac:dyDescent="0.35">
      <c r="N30" s="6" t="s">
        <v>23</v>
      </c>
      <c r="O30" s="9">
        <v>1</v>
      </c>
    </row>
    <row r="31" spans="2:15" x14ac:dyDescent="0.35">
      <c r="N31" s="6" t="s">
        <v>24</v>
      </c>
      <c r="O31" s="9">
        <v>0.1</v>
      </c>
    </row>
    <row r="32" spans="2:15" x14ac:dyDescent="0.35">
      <c r="N32" s="6" t="s">
        <v>19</v>
      </c>
      <c r="O32" s="9">
        <v>0.95</v>
      </c>
    </row>
    <row r="33" spans="14:20" x14ac:dyDescent="0.35">
      <c r="N33" s="6" t="s">
        <v>26</v>
      </c>
      <c r="O33" s="9">
        <v>1</v>
      </c>
    </row>
    <row r="34" spans="14:20" x14ac:dyDescent="0.35">
      <c r="N34" s="11" t="s">
        <v>59</v>
      </c>
      <c r="O34" s="9">
        <v>1</v>
      </c>
    </row>
    <row r="35" spans="14:20" x14ac:dyDescent="0.35">
      <c r="N35" s="6" t="s">
        <v>18</v>
      </c>
      <c r="O35" s="9">
        <v>-9999</v>
      </c>
    </row>
    <row r="36" spans="14:20" x14ac:dyDescent="0.35">
      <c r="N36" s="6" t="s">
        <v>108</v>
      </c>
      <c r="O36" s="9">
        <v>1000</v>
      </c>
    </row>
    <row r="37" spans="14:20" x14ac:dyDescent="0.35">
      <c r="N37" s="11" t="s">
        <v>110</v>
      </c>
      <c r="O37" s="9">
        <v>1</v>
      </c>
    </row>
    <row r="38" spans="14:20" x14ac:dyDescent="0.35">
      <c r="N38" s="6" t="s">
        <v>109</v>
      </c>
      <c r="O38" s="9">
        <v>-9999</v>
      </c>
    </row>
    <row r="41" spans="14:20" x14ac:dyDescent="0.35">
      <c r="N41" s="7" t="s">
        <v>64</v>
      </c>
    </row>
    <row r="42" spans="14:20" x14ac:dyDescent="0.35">
      <c r="N42" s="6" t="b">
        <v>1</v>
      </c>
    </row>
    <row r="43" spans="14:20" x14ac:dyDescent="0.35">
      <c r="N43" s="6" t="b">
        <v>0</v>
      </c>
    </row>
    <row r="44" spans="14:20" x14ac:dyDescent="0.35">
      <c r="N44" s="6">
        <v>3</v>
      </c>
    </row>
    <row r="46" spans="14:20" x14ac:dyDescent="0.35">
      <c r="N46" s="6" t="s">
        <v>163</v>
      </c>
      <c r="O46" s="6" t="s">
        <v>163</v>
      </c>
      <c r="P46" s="6" t="s">
        <v>163</v>
      </c>
      <c r="Q46" s="6" t="s">
        <v>164</v>
      </c>
      <c r="R46" s="6" t="s">
        <v>165</v>
      </c>
      <c r="S46" s="6" t="s">
        <v>166</v>
      </c>
      <c r="T46" s="6"/>
    </row>
    <row r="47" spans="14:20" x14ac:dyDescent="0.35">
      <c r="N47" s="6" t="s">
        <v>163</v>
      </c>
      <c r="O47" s="6" t="s">
        <v>163</v>
      </c>
      <c r="P47" s="6" t="s">
        <v>163</v>
      </c>
      <c r="Q47" s="6" t="s">
        <v>164</v>
      </c>
      <c r="R47" s="6" t="s">
        <v>165</v>
      </c>
      <c r="S47" s="6" t="s">
        <v>167</v>
      </c>
      <c r="T47" s="6"/>
    </row>
    <row r="48" spans="14:20" x14ac:dyDescent="0.35">
      <c r="N48" s="6" t="s">
        <v>168</v>
      </c>
      <c r="O48" s="6" t="s">
        <v>168</v>
      </c>
      <c r="P48" s="6" t="s">
        <v>168</v>
      </c>
      <c r="Q48" s="6" t="s">
        <v>164</v>
      </c>
      <c r="R48" s="6" t="s">
        <v>169</v>
      </c>
      <c r="S48" s="6" t="s">
        <v>170</v>
      </c>
      <c r="T48" s="6"/>
    </row>
    <row r="49" spans="14:20" x14ac:dyDescent="0.35">
      <c r="N49" s="6" t="s">
        <v>163</v>
      </c>
      <c r="O49" s="6" t="s">
        <v>163</v>
      </c>
      <c r="P49" s="6" t="s">
        <v>163</v>
      </c>
      <c r="Q49" s="6" t="s">
        <v>164</v>
      </c>
      <c r="R49" s="6" t="s">
        <v>165</v>
      </c>
      <c r="S49" s="6" t="s">
        <v>171</v>
      </c>
      <c r="T49" s="6"/>
    </row>
    <row r="50" spans="14:20" x14ac:dyDescent="0.35">
      <c r="N50" s="6" t="s">
        <v>163</v>
      </c>
      <c r="O50" s="6" t="s">
        <v>168</v>
      </c>
      <c r="P50" s="6" t="s">
        <v>168</v>
      </c>
      <c r="Q50" s="6">
        <v>0.05</v>
      </c>
      <c r="R50" s="6" t="s">
        <v>172</v>
      </c>
      <c r="S50" s="6" t="str">
        <f>"Constant variance test failed (Test 2 p-value &lt; "&amp;Q50&amp;")"</f>
        <v>Constant variance test failed (Test 2 p-value &lt; 0.05)</v>
      </c>
      <c r="T50" s="6"/>
    </row>
    <row r="51" spans="14:20" x14ac:dyDescent="0.35">
      <c r="N51" s="6" t="s">
        <v>163</v>
      </c>
      <c r="O51" s="6" t="s">
        <v>168</v>
      </c>
      <c r="P51" s="6" t="s">
        <v>168</v>
      </c>
      <c r="Q51" s="6">
        <v>0.05</v>
      </c>
      <c r="R51" s="6" t="s">
        <v>172</v>
      </c>
      <c r="S51" s="6" t="str">
        <f>"Non-constant variance test failed (Test 3 p-value &lt; "&amp;Q51&amp;")"</f>
        <v>Non-constant variance test failed (Test 3 p-value &lt; 0.05)</v>
      </c>
      <c r="T51" s="6"/>
    </row>
    <row r="52" spans="14:20" x14ac:dyDescent="0.35">
      <c r="N52" s="6" t="s">
        <v>163</v>
      </c>
      <c r="O52" s="6" t="s">
        <v>163</v>
      </c>
      <c r="P52" s="6" t="s">
        <v>163</v>
      </c>
      <c r="Q52" s="6">
        <v>0.1</v>
      </c>
      <c r="R52" s="6" t="s">
        <v>172</v>
      </c>
      <c r="S52" s="6" t="str">
        <f>"Goodness of fit p-value &lt; "&amp;Q52</f>
        <v>Goodness of fit p-value &lt; 0.1</v>
      </c>
      <c r="T52" s="6"/>
    </row>
    <row r="53" spans="14:20" x14ac:dyDescent="0.35">
      <c r="N53" s="6" t="s">
        <v>168</v>
      </c>
      <c r="O53" s="6" t="s">
        <v>163</v>
      </c>
      <c r="P53" s="6" t="s">
        <v>168</v>
      </c>
      <c r="Q53" s="6">
        <v>0.05</v>
      </c>
      <c r="R53" s="6" t="s">
        <v>172</v>
      </c>
      <c r="S53" s="6" t="str">
        <f>"Goodness of fit p-value &lt; "&amp;Q53</f>
        <v>Goodness of fit p-value &lt; 0.05</v>
      </c>
      <c r="T53" s="6"/>
    </row>
    <row r="54" spans="14:20" x14ac:dyDescent="0.35">
      <c r="N54" s="6" t="s">
        <v>163</v>
      </c>
      <c r="O54" s="6" t="s">
        <v>163</v>
      </c>
      <c r="P54" s="6" t="s">
        <v>163</v>
      </c>
      <c r="Q54" s="6">
        <v>20</v>
      </c>
      <c r="R54" s="6" t="s">
        <v>172</v>
      </c>
      <c r="S54" s="6" t="str">
        <f>"BMD/BMDL ratio &gt; "&amp;Q54</f>
        <v>BMD/BMDL ratio &gt; 20</v>
      </c>
      <c r="T54" s="6"/>
    </row>
    <row r="55" spans="14:20" x14ac:dyDescent="0.35">
      <c r="N55" s="6" t="s">
        <v>163</v>
      </c>
      <c r="O55" s="6" t="s">
        <v>163</v>
      </c>
      <c r="P55" s="6" t="s">
        <v>163</v>
      </c>
      <c r="Q55" s="6">
        <v>5</v>
      </c>
      <c r="R55" s="6" t="s">
        <v>169</v>
      </c>
      <c r="S55" s="6" t="str">
        <f>"BMD/BMDL ratio &gt; "&amp;Q55</f>
        <v>BMD/BMDL ratio &gt; 5</v>
      </c>
      <c r="T55" s="6"/>
    </row>
    <row r="56" spans="14:20" x14ac:dyDescent="0.35">
      <c r="N56" s="6" t="s">
        <v>163</v>
      </c>
      <c r="O56" s="6" t="s">
        <v>163</v>
      </c>
      <c r="P56" s="6" t="s">
        <v>163</v>
      </c>
      <c r="Q56" s="6">
        <v>2</v>
      </c>
      <c r="R56" s="6" t="s">
        <v>172</v>
      </c>
      <c r="S56" s="6" t="str">
        <f>"|Residual for Dose Group Near BMD| &gt; "&amp;Q56</f>
        <v>|Residual for Dose Group Near BMD| &gt; 2</v>
      </c>
      <c r="T56" s="6"/>
    </row>
    <row r="57" spans="14:20" x14ac:dyDescent="0.35">
      <c r="N57" s="6" t="s">
        <v>168</v>
      </c>
      <c r="O57" s="6" t="s">
        <v>168</v>
      </c>
      <c r="P57" s="6" t="s">
        <v>168</v>
      </c>
      <c r="Q57" s="6" t="s">
        <v>164</v>
      </c>
      <c r="R57" s="6" t="s">
        <v>169</v>
      </c>
      <c r="S57" s="6" t="s">
        <v>173</v>
      </c>
      <c r="T57" s="6"/>
    </row>
    <row r="58" spans="14:20" x14ac:dyDescent="0.35">
      <c r="N58" s="6" t="s">
        <v>163</v>
      </c>
      <c r="O58" s="6" t="s">
        <v>163</v>
      </c>
      <c r="P58" s="6" t="s">
        <v>163</v>
      </c>
      <c r="Q58" s="6">
        <v>1</v>
      </c>
      <c r="R58" s="6" t="s">
        <v>169</v>
      </c>
      <c r="S58" s="6" t="str">
        <f>IF(Q58&lt;&gt;1,"BMD " &amp;Q58&amp;"x higher than maximum dose","BMD higher than maximum dose")</f>
        <v>BMD higher than maximum dose</v>
      </c>
      <c r="T58" s="6"/>
    </row>
    <row r="59" spans="14:20" x14ac:dyDescent="0.35">
      <c r="N59" s="6" t="s">
        <v>163</v>
      </c>
      <c r="O59" s="6" t="s">
        <v>163</v>
      </c>
      <c r="P59" s="6" t="s">
        <v>163</v>
      </c>
      <c r="Q59" s="6">
        <v>1</v>
      </c>
      <c r="R59" s="6" t="s">
        <v>169</v>
      </c>
      <c r="S59" s="6" t="str">
        <f>IF(Q59&lt;&gt;1,"BMDL " &amp;Q59&amp;"x higher than maximum dose","BMDL higher than maximum dose")</f>
        <v>BMDL higher than maximum dose</v>
      </c>
      <c r="T59" s="6"/>
    </row>
    <row r="60" spans="14:20" x14ac:dyDescent="0.35">
      <c r="N60" s="6" t="s">
        <v>163</v>
      </c>
      <c r="O60" s="6" t="s">
        <v>163</v>
      </c>
      <c r="P60" s="6" t="s">
        <v>163</v>
      </c>
      <c r="Q60" s="6">
        <v>3</v>
      </c>
      <c r="R60" s="6" t="s">
        <v>169</v>
      </c>
      <c r="S60" s="6" t="str">
        <f>IF(Q60&lt;&gt;1,"BMD " &amp;Q60&amp;"x lower than lowest non-zero dose","BMD lower than lowest non-zero dose")</f>
        <v>BMD 3x lower than lowest non-zero dose</v>
      </c>
      <c r="T60" s="6"/>
    </row>
    <row r="61" spans="14:20" x14ac:dyDescent="0.35">
      <c r="N61" s="6" t="s">
        <v>163</v>
      </c>
      <c r="O61" s="6" t="s">
        <v>163</v>
      </c>
      <c r="P61" s="6" t="s">
        <v>163</v>
      </c>
      <c r="Q61" s="6">
        <v>3</v>
      </c>
      <c r="R61" s="6" t="s">
        <v>169</v>
      </c>
      <c r="S61" s="6" t="str">
        <f>IF(Q61&lt;&gt;1,"BMDL " &amp;Q61&amp;"x lower than lowest non-zero dose","BMDL lower than lowest non-zero dose")</f>
        <v>BMDL 3x lower than lowest non-zero dose</v>
      </c>
      <c r="T61" s="6"/>
    </row>
    <row r="62" spans="14:20" x14ac:dyDescent="0.35">
      <c r="N62" s="6" t="s">
        <v>163</v>
      </c>
      <c r="O62" s="6" t="s">
        <v>163</v>
      </c>
      <c r="P62" s="6" t="s">
        <v>163</v>
      </c>
      <c r="Q62" s="6">
        <v>10</v>
      </c>
      <c r="R62" s="6" t="s">
        <v>172</v>
      </c>
      <c r="S62" s="6" t="str">
        <f>IF(Q62&lt;&gt;1,"BMD " &amp;Q62&amp;"x lower than lowest non-zero dose","BMD lower than lowest non-zero dose")</f>
        <v>BMD 10x lower than lowest non-zero dose</v>
      </c>
      <c r="T62" s="6"/>
    </row>
    <row r="63" spans="14:20" x14ac:dyDescent="0.35">
      <c r="N63" s="6" t="s">
        <v>163</v>
      </c>
      <c r="O63" s="6" t="s">
        <v>163</v>
      </c>
      <c r="P63" s="6" t="s">
        <v>163</v>
      </c>
      <c r="Q63" s="6">
        <v>10</v>
      </c>
      <c r="R63" s="6" t="s">
        <v>172</v>
      </c>
      <c r="S63" s="6" t="str">
        <f>IF(Q63&lt;&gt;1,"BMDL " &amp;Q63&amp;"x lower than lowest non-zero dose","BMDL lower than lowest non-zero dose")</f>
        <v>BMDL 10x lower than lowest non-zero dose</v>
      </c>
      <c r="T63" s="6"/>
    </row>
    <row r="64" spans="14:20" x14ac:dyDescent="0.35">
      <c r="N64" s="6" t="s">
        <v>163</v>
      </c>
      <c r="O64" s="6" t="s">
        <v>163</v>
      </c>
      <c r="P64" s="6" t="s">
        <v>163</v>
      </c>
      <c r="Q64" s="6">
        <v>2</v>
      </c>
      <c r="R64" s="6" t="s">
        <v>169</v>
      </c>
      <c r="S64" s="6" t="str">
        <f>"|Residual at control| &gt; " &amp;Q64</f>
        <v>|Residual at control| &gt; 2</v>
      </c>
      <c r="T64" s="6"/>
    </row>
    <row r="65" spans="14:20" x14ac:dyDescent="0.35">
      <c r="N65" s="6" t="s">
        <v>163</v>
      </c>
      <c r="O65" s="6" t="s">
        <v>168</v>
      </c>
      <c r="P65" s="6" t="s">
        <v>168</v>
      </c>
      <c r="Q65" s="6">
        <v>1.5</v>
      </c>
      <c r="R65" s="6" t="s">
        <v>169</v>
      </c>
      <c r="S65" s="6" t="str">
        <f>"Modeled control response std. dev. &gt;|" &amp;Q65 &amp; "| actual response std. dev."</f>
        <v>Modeled control response std. dev. &gt;|1.5| actual response std. dev.</v>
      </c>
      <c r="T65" s="6"/>
    </row>
    <row r="66" spans="14:20" x14ac:dyDescent="0.35">
      <c r="N66" s="6" t="s">
        <v>163</v>
      </c>
      <c r="O66" s="6" t="s">
        <v>163</v>
      </c>
      <c r="P66" s="6" t="s">
        <v>163</v>
      </c>
      <c r="Q66" s="6" t="s">
        <v>174</v>
      </c>
      <c r="R66" s="6" t="s">
        <v>172</v>
      </c>
      <c r="S66" s="6" t="s">
        <v>175</v>
      </c>
      <c r="T66" s="6"/>
    </row>
    <row r="68" spans="14:20" x14ac:dyDescent="0.35">
      <c r="N68" s="55" t="s">
        <v>116</v>
      </c>
    </row>
    <row r="69" spans="14:20" x14ac:dyDescent="0.35">
      <c r="N69" s="6" t="s">
        <v>117</v>
      </c>
      <c r="O69" s="6" t="s">
        <v>176</v>
      </c>
    </row>
    <row r="70" spans="14:20" x14ac:dyDescent="0.35">
      <c r="N70" s="6" t="s">
        <v>118</v>
      </c>
      <c r="O70" s="6" t="s">
        <v>177</v>
      </c>
    </row>
    <row r="71" spans="14:20" x14ac:dyDescent="0.35">
      <c r="N71" s="6" t="s">
        <v>119</v>
      </c>
      <c r="O71" s="6" t="s">
        <v>178</v>
      </c>
    </row>
    <row r="72" spans="14:20" x14ac:dyDescent="0.35">
      <c r="N72" s="6" t="s">
        <v>120</v>
      </c>
      <c r="O72" s="6" t="s">
        <v>179</v>
      </c>
    </row>
    <row r="73" spans="14:20" x14ac:dyDescent="0.35">
      <c r="N73" s="6" t="s">
        <v>121</v>
      </c>
      <c r="O73" s="6" t="s">
        <v>180</v>
      </c>
    </row>
    <row r="74" spans="14:20" x14ac:dyDescent="0.35">
      <c r="N74" s="6" t="s">
        <v>122</v>
      </c>
      <c r="O74" s="6" t="s">
        <v>181</v>
      </c>
    </row>
    <row r="75" spans="14:20" x14ac:dyDescent="0.35">
      <c r="N75" s="6" t="s">
        <v>123</v>
      </c>
      <c r="O75" s="6" t="s">
        <v>182</v>
      </c>
    </row>
    <row r="76" spans="14:20" x14ac:dyDescent="0.35">
      <c r="N76" s="6" t="s">
        <v>124</v>
      </c>
      <c r="O76" s="6" t="s">
        <v>183</v>
      </c>
    </row>
    <row r="78" spans="14:20" x14ac:dyDescent="0.35">
      <c r="N78" s="11" t="s">
        <v>125</v>
      </c>
      <c r="O78" s="6">
        <v>1</v>
      </c>
    </row>
    <row r="79" spans="14:20" x14ac:dyDescent="0.35">
      <c r="N79" s="11" t="s">
        <v>126</v>
      </c>
      <c r="O79" s="6">
        <v>1</v>
      </c>
    </row>
    <row r="80" spans="14:20" x14ac:dyDescent="0.35">
      <c r="N80" s="11" t="s">
        <v>127</v>
      </c>
      <c r="O80" s="6">
        <v>1</v>
      </c>
    </row>
    <row r="81" spans="14:15" x14ac:dyDescent="0.35">
      <c r="N81" s="11" t="s">
        <v>128</v>
      </c>
      <c r="O81" s="6">
        <v>1</v>
      </c>
    </row>
    <row r="82" spans="14:15" x14ac:dyDescent="0.35">
      <c r="N82" s="11" t="s">
        <v>129</v>
      </c>
      <c r="O82" s="6">
        <v>1</v>
      </c>
    </row>
    <row r="83" spans="14:15" x14ac:dyDescent="0.35">
      <c r="N83" s="11" t="s">
        <v>130</v>
      </c>
      <c r="O83" s="6">
        <v>1</v>
      </c>
    </row>
    <row r="84" spans="14:15" x14ac:dyDescent="0.35">
      <c r="N84" s="11" t="s">
        <v>131</v>
      </c>
      <c r="O84" s="6">
        <v>1</v>
      </c>
    </row>
  </sheetData>
  <mergeCells count="2">
    <mergeCell ref="B6:E6"/>
    <mergeCell ref="F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Results"/>
  <dimension ref="A1:W153"/>
  <sheetViews>
    <sheetView tabSelected="1" workbookViewId="0">
      <selection activeCell="K1" sqref="K1"/>
    </sheetView>
  </sheetViews>
  <sheetFormatPr defaultRowHeight="14.5" x14ac:dyDescent="0.35"/>
  <cols>
    <col min="2" max="2" width="22.54296875" customWidth="1"/>
    <col min="3" max="3" width="12.90625" customWidth="1"/>
    <col min="4" max="4" width="11.90625" customWidth="1"/>
    <col min="5" max="5" width="20" customWidth="1"/>
    <col min="6" max="6" width="9.6328125" customWidth="1"/>
    <col min="7" max="7" width="9.453125" customWidth="1"/>
    <col min="9" max="10" width="10.453125" customWidth="1"/>
    <col min="11" max="11" width="12.453125" customWidth="1"/>
    <col min="12" max="12" width="15.6328125" customWidth="1"/>
    <col min="13" max="13" width="16.36328125" customWidth="1"/>
    <col min="14" max="14" width="16.90625" customWidth="1"/>
    <col min="15" max="15" width="32.54296875" customWidth="1"/>
    <col min="16" max="16" width="48.54296875" customWidth="1"/>
    <col min="19" max="19" width="54.6328125" customWidth="1"/>
  </cols>
  <sheetData>
    <row r="1" spans="1:23" s="1" customFormat="1" ht="69" customHeight="1" x14ac:dyDescent="0.35">
      <c r="A1" s="75"/>
      <c r="B1" s="75"/>
      <c r="C1" s="75"/>
      <c r="D1" s="75"/>
      <c r="G1" s="2"/>
      <c r="H1" s="2"/>
      <c r="I1" s="2"/>
      <c r="K1" s="65"/>
      <c r="L1" s="66"/>
      <c r="M1" s="51"/>
    </row>
    <row r="2" spans="1:23" s="3" customFormat="1" ht="22.5" customHeight="1" x14ac:dyDescent="0.55000000000000004">
      <c r="E2" s="4"/>
      <c r="G2" s="52" t="str">
        <f>Hidden!D4</f>
        <v>BMDS 3.1</v>
      </c>
      <c r="H2" s="5"/>
      <c r="I2" s="57"/>
      <c r="J2" s="57"/>
      <c r="K2" s="58"/>
      <c r="L2" s="58"/>
      <c r="M2" s="58"/>
      <c r="N2" s="58"/>
      <c r="Q2" s="4"/>
      <c r="R2" s="4"/>
      <c r="W2" s="4"/>
    </row>
    <row r="3" spans="1:23" s="14" customFormat="1" ht="14.4" customHeight="1" x14ac:dyDescent="0.55000000000000004">
      <c r="E3" s="47"/>
      <c r="G3" s="48"/>
      <c r="H3" s="48"/>
      <c r="I3" s="59"/>
      <c r="J3" s="59"/>
      <c r="K3" s="56"/>
      <c r="L3" s="56"/>
      <c r="M3" s="56"/>
      <c r="N3" s="56"/>
      <c r="Q3" s="47"/>
      <c r="R3" s="47"/>
      <c r="W3" s="47"/>
    </row>
    <row r="4" spans="1:23" s="14" customFormat="1" ht="14.4" customHeight="1" x14ac:dyDescent="0.55000000000000004">
      <c r="B4" s="125" t="s">
        <v>153</v>
      </c>
      <c r="C4" s="118"/>
      <c r="D4" s="118"/>
      <c r="E4" s="119"/>
      <c r="G4" s="72" t="s">
        <v>0</v>
      </c>
      <c r="H4" s="72"/>
      <c r="I4" s="72"/>
      <c r="J4" s="72"/>
      <c r="K4" s="56"/>
      <c r="L4" s="56"/>
      <c r="M4" s="56"/>
      <c r="N4" s="56"/>
      <c r="Q4" s="47"/>
      <c r="R4" s="47"/>
      <c r="W4" s="47"/>
    </row>
    <row r="5" spans="1:23" s="14" customFormat="1" ht="14.4" customHeight="1" x14ac:dyDescent="0.55000000000000004">
      <c r="B5" s="120" t="s">
        <v>154</v>
      </c>
      <c r="C5" s="118"/>
      <c r="D5" s="118"/>
      <c r="E5" s="119"/>
      <c r="G5" s="48"/>
      <c r="H5" s="48"/>
      <c r="I5" s="59"/>
      <c r="J5" s="59"/>
      <c r="K5" s="56"/>
      <c r="L5" s="126" t="s">
        <v>221</v>
      </c>
      <c r="M5" s="126"/>
      <c r="N5" s="56"/>
      <c r="Q5" s="47"/>
      <c r="R5" s="47"/>
      <c r="W5" s="47"/>
    </row>
    <row r="6" spans="1:23" s="14" customFormat="1" ht="14.4" customHeight="1" x14ac:dyDescent="0.55000000000000004">
      <c r="B6" s="121" t="s">
        <v>40</v>
      </c>
      <c r="C6" s="121" t="s">
        <v>155</v>
      </c>
      <c r="D6" s="121" t="s">
        <v>156</v>
      </c>
      <c r="E6" s="121" t="s">
        <v>157</v>
      </c>
      <c r="G6" s="131" t="s">
        <v>1</v>
      </c>
      <c r="H6" s="131"/>
      <c r="I6" s="131"/>
      <c r="J6" s="131"/>
      <c r="K6" s="56"/>
      <c r="L6" s="127" t="s">
        <v>222</v>
      </c>
      <c r="M6" s="128"/>
      <c r="N6" s="56"/>
      <c r="Q6" s="47"/>
      <c r="R6" s="47"/>
      <c r="W6" s="47"/>
    </row>
    <row r="7" spans="1:23" s="14" customFormat="1" ht="14.4" customHeight="1" x14ac:dyDescent="0.55000000000000004">
      <c r="B7" s="122" t="s">
        <v>158</v>
      </c>
      <c r="C7" s="122" t="s">
        <v>159</v>
      </c>
      <c r="D7" s="122" t="s">
        <v>160</v>
      </c>
      <c r="E7" s="122" t="s">
        <v>161</v>
      </c>
      <c r="G7" s="131"/>
      <c r="H7" s="131"/>
      <c r="I7" s="131"/>
      <c r="J7" s="131"/>
      <c r="K7" s="56"/>
      <c r="L7" s="129" t="s">
        <v>223</v>
      </c>
      <c r="M7" s="130"/>
      <c r="N7" s="56"/>
      <c r="Q7" s="47"/>
      <c r="R7" s="47"/>
      <c r="W7" s="47"/>
    </row>
    <row r="8" spans="1:23" s="14" customFormat="1" ht="14.4" customHeight="1" x14ac:dyDescent="0.55000000000000004">
      <c r="B8" s="123">
        <v>9.9999999999999995E-7</v>
      </c>
      <c r="C8" s="123">
        <v>12</v>
      </c>
      <c r="D8" s="123">
        <v>0.37301378749999997</v>
      </c>
      <c r="E8" s="123">
        <v>0.50638242499374742</v>
      </c>
      <c r="G8" s="131"/>
      <c r="H8" s="131"/>
      <c r="I8" s="131"/>
      <c r="J8" s="131"/>
      <c r="K8" s="56"/>
      <c r="L8" s="56"/>
      <c r="M8" s="56"/>
      <c r="N8" s="56"/>
      <c r="Q8" s="47"/>
      <c r="R8" s="47"/>
      <c r="W8" s="47"/>
    </row>
    <row r="9" spans="1:23" s="14" customFormat="1" ht="14.4" customHeight="1" x14ac:dyDescent="0.55000000000000004">
      <c r="B9" s="124">
        <v>1.6989700043360187</v>
      </c>
      <c r="C9" s="124">
        <v>11</v>
      </c>
      <c r="D9" s="124">
        <v>2.0974148590909087</v>
      </c>
      <c r="E9" s="124">
        <v>1.9572252274986015</v>
      </c>
      <c r="G9" s="131"/>
      <c r="H9" s="131"/>
      <c r="I9" s="131"/>
      <c r="J9" s="131"/>
      <c r="K9" s="56"/>
      <c r="L9" s="56"/>
      <c r="M9" s="56"/>
      <c r="N9" s="56"/>
      <c r="Q9" s="47"/>
      <c r="R9" s="47"/>
      <c r="W9" s="47"/>
    </row>
    <row r="10" spans="1:23" s="14" customFormat="1" ht="14.4" customHeight="1" x14ac:dyDescent="0.55000000000000004">
      <c r="B10" s="123">
        <v>2.6910810000000001</v>
      </c>
      <c r="C10" s="123">
        <v>11</v>
      </c>
      <c r="D10" s="123">
        <v>2.1969145681818181</v>
      </c>
      <c r="E10" s="123">
        <v>1.9312670516232817</v>
      </c>
      <c r="G10" s="131"/>
      <c r="H10" s="131"/>
      <c r="I10" s="131"/>
      <c r="J10" s="131"/>
      <c r="K10" s="56"/>
      <c r="L10" s="56"/>
      <c r="M10" s="56"/>
      <c r="N10" s="56"/>
      <c r="Q10" s="47"/>
      <c r="R10" s="47"/>
      <c r="W10" s="47"/>
    </row>
    <row r="11" spans="1:23" s="14" customFormat="1" ht="14.4" customHeight="1" x14ac:dyDescent="0.55000000000000004">
      <c r="B11" s="124">
        <v>4.0780940000000001</v>
      </c>
      <c r="C11" s="124">
        <v>12</v>
      </c>
      <c r="D11" s="124">
        <v>3.0782162916666667</v>
      </c>
      <c r="E11" s="124">
        <v>2.2892742617930515</v>
      </c>
      <c r="G11" s="48"/>
      <c r="H11" s="48"/>
      <c r="I11" s="59"/>
      <c r="J11" s="59"/>
      <c r="K11" s="56"/>
      <c r="L11" s="56"/>
      <c r="M11" s="56"/>
      <c r="N11" s="56"/>
      <c r="Q11" s="47"/>
      <c r="R11" s="47"/>
      <c r="W11" s="47"/>
    </row>
    <row r="12" spans="1:23" s="14" customFormat="1" ht="14.4" customHeight="1" x14ac:dyDescent="0.55000000000000004">
      <c r="B12" s="123">
        <v>4.7926719999999996</v>
      </c>
      <c r="C12" s="123">
        <v>11</v>
      </c>
      <c r="D12" s="123">
        <v>4.7118192841666664</v>
      </c>
      <c r="E12" s="123">
        <v>1.516854465701633</v>
      </c>
      <c r="G12" s="48"/>
      <c r="H12" s="48"/>
      <c r="I12" s="59"/>
      <c r="J12" s="59"/>
      <c r="K12" s="56"/>
      <c r="L12" s="56"/>
      <c r="M12" s="56"/>
      <c r="N12" s="56"/>
      <c r="Q12" s="47"/>
      <c r="R12" s="47"/>
      <c r="W12" s="47"/>
    </row>
    <row r="13" spans="1:23" s="14" customFormat="1" ht="14.4" customHeight="1" x14ac:dyDescent="0.55000000000000004">
      <c r="B13" s="124">
        <v>6.6579160000000002</v>
      </c>
      <c r="C13" s="124">
        <v>10</v>
      </c>
      <c r="D13" s="124">
        <v>6.4014864340000006</v>
      </c>
      <c r="E13" s="124">
        <v>1.0010197412950799</v>
      </c>
      <c r="G13" s="48"/>
      <c r="H13" s="48"/>
      <c r="I13" s="59"/>
      <c r="J13" s="59"/>
      <c r="K13" s="56"/>
      <c r="L13" s="56"/>
      <c r="M13" s="56"/>
      <c r="N13" s="56"/>
      <c r="Q13" s="47"/>
      <c r="R13" s="47"/>
      <c r="W13" s="47"/>
    </row>
    <row r="14" spans="1:23" s="14" customFormat="1" ht="14.4" customHeight="1" x14ac:dyDescent="0.55000000000000004">
      <c r="B14" s="123">
        <v>7.667789</v>
      </c>
      <c r="C14" s="123">
        <v>9</v>
      </c>
      <c r="D14" s="123">
        <v>7.4443007655555551</v>
      </c>
      <c r="E14" s="123">
        <v>0.16852235894907089</v>
      </c>
      <c r="G14" s="48"/>
      <c r="H14" s="48"/>
      <c r="I14" s="59"/>
      <c r="J14" s="59"/>
      <c r="K14" s="56"/>
      <c r="L14" s="56"/>
      <c r="M14" s="56"/>
      <c r="N14" s="56"/>
      <c r="Q14" s="47"/>
      <c r="R14" s="47"/>
      <c r="W14" s="47"/>
    </row>
    <row r="15" spans="1:23" s="14" customFormat="1" ht="14.4" customHeight="1" x14ac:dyDescent="0.55000000000000004">
      <c r="E15" s="47"/>
      <c r="G15" s="48"/>
      <c r="H15" s="48"/>
      <c r="I15" s="59"/>
      <c r="J15" s="59"/>
      <c r="K15" s="56"/>
      <c r="L15" s="56"/>
      <c r="M15" s="56"/>
      <c r="N15" s="56"/>
      <c r="Q15" s="47"/>
      <c r="R15" s="47"/>
      <c r="W15" s="47"/>
    </row>
    <row r="16" spans="1:23" s="14" customFormat="1" x14ac:dyDescent="0.35">
      <c r="I16" s="56"/>
      <c r="J16" s="56"/>
      <c r="K16" s="56"/>
      <c r="L16" s="56"/>
      <c r="M16" s="56"/>
      <c r="N16" s="56"/>
      <c r="S16" s="117" t="s">
        <v>220</v>
      </c>
    </row>
    <row r="17" spans="2:16" s="14" customFormat="1" x14ac:dyDescent="0.35">
      <c r="B17" s="76" t="s">
        <v>184</v>
      </c>
      <c r="C17" s="77"/>
      <c r="D17" s="78" t="s">
        <v>135</v>
      </c>
      <c r="E17" s="79"/>
      <c r="I17" s="56"/>
      <c r="J17" s="56"/>
      <c r="K17" s="56"/>
      <c r="L17" s="56"/>
      <c r="M17" s="56"/>
      <c r="N17" s="56"/>
    </row>
    <row r="18" spans="2:16" s="14" customFormat="1" ht="51" customHeight="1" x14ac:dyDescent="0.35">
      <c r="B18" s="36" t="s">
        <v>31</v>
      </c>
      <c r="C18" s="37" t="s">
        <v>56</v>
      </c>
      <c r="D18" s="37" t="s">
        <v>132</v>
      </c>
      <c r="E18" s="36" t="s">
        <v>23</v>
      </c>
      <c r="F18" s="36" t="s">
        <v>17</v>
      </c>
      <c r="G18" s="36" t="s">
        <v>33</v>
      </c>
      <c r="H18" s="36" t="s">
        <v>34</v>
      </c>
      <c r="I18" s="36" t="s">
        <v>35</v>
      </c>
      <c r="J18" s="37" t="s">
        <v>210</v>
      </c>
      <c r="K18" s="36" t="s">
        <v>41</v>
      </c>
      <c r="L18" s="37" t="s">
        <v>113</v>
      </c>
      <c r="M18" s="37" t="s">
        <v>54</v>
      </c>
      <c r="N18" s="37" t="s">
        <v>55</v>
      </c>
      <c r="O18" s="37" t="s">
        <v>57</v>
      </c>
      <c r="P18" s="37" t="s">
        <v>58</v>
      </c>
    </row>
    <row r="19" spans="2:16" s="14" customFormat="1" ht="58" x14ac:dyDescent="0.35">
      <c r="B19" s="114" t="s">
        <v>211</v>
      </c>
      <c r="C19" s="93" t="s">
        <v>212</v>
      </c>
      <c r="D19" s="93" t="s">
        <v>213</v>
      </c>
      <c r="E19" s="93" t="s">
        <v>157</v>
      </c>
      <c r="F19" s="93">
        <v>1</v>
      </c>
      <c r="G19" s="93">
        <v>1.7323957209507823</v>
      </c>
      <c r="H19" s="93">
        <v>1.4556837185431062</v>
      </c>
      <c r="I19" s="93">
        <v>2.1301745994270447</v>
      </c>
      <c r="J19" s="93">
        <v>1.1050376483479063E-4</v>
      </c>
      <c r="K19" s="93">
        <v>287.31558501113153</v>
      </c>
      <c r="L19" s="93" t="s">
        <v>188</v>
      </c>
      <c r="M19" s="93">
        <v>5.521842039558611</v>
      </c>
      <c r="N19" s="93">
        <v>-0.23065793277991548</v>
      </c>
      <c r="O19" s="93" t="s">
        <v>218</v>
      </c>
      <c r="P19" s="108" t="s">
        <v>217</v>
      </c>
    </row>
    <row r="20" spans="2:16" s="14" customFormat="1" ht="58" x14ac:dyDescent="0.35">
      <c r="B20" s="115" t="s">
        <v>214</v>
      </c>
      <c r="C20" s="95" t="s">
        <v>212</v>
      </c>
      <c r="D20" s="95" t="s">
        <v>213</v>
      </c>
      <c r="E20" s="95" t="s">
        <v>157</v>
      </c>
      <c r="F20" s="95">
        <v>1</v>
      </c>
      <c r="G20" s="95">
        <v>1.7323628143703342</v>
      </c>
      <c r="H20" s="95">
        <v>1.4556824779915543</v>
      </c>
      <c r="I20" s="95">
        <v>2.13017140964795</v>
      </c>
      <c r="J20" s="95">
        <v>1.105037939566067E-4</v>
      </c>
      <c r="K20" s="95">
        <v>287.31558441975653</v>
      </c>
      <c r="L20" s="95" t="s">
        <v>188</v>
      </c>
      <c r="M20" s="95">
        <v>5.5217367187809749</v>
      </c>
      <c r="N20" s="95">
        <v>-0.2305551065573492</v>
      </c>
      <c r="O20" s="95" t="s">
        <v>218</v>
      </c>
      <c r="P20" s="116" t="s">
        <v>217</v>
      </c>
    </row>
    <row r="21" spans="2:16" s="14" customFormat="1" ht="29" x14ac:dyDescent="0.35">
      <c r="B21" s="114" t="s">
        <v>215</v>
      </c>
      <c r="C21" s="93" t="s">
        <v>212</v>
      </c>
      <c r="D21" s="93" t="s">
        <v>213</v>
      </c>
      <c r="E21" s="93" t="s">
        <v>157</v>
      </c>
      <c r="F21" s="93">
        <v>1</v>
      </c>
      <c r="G21" s="93">
        <v>0.27027111445537211</v>
      </c>
      <c r="H21" s="93">
        <v>0.21552367153881136</v>
      </c>
      <c r="I21" s="93">
        <v>0.40585926405488681</v>
      </c>
      <c r="J21" s="93">
        <v>0.10913054527850408</v>
      </c>
      <c r="K21" s="93">
        <v>271.35388861384672</v>
      </c>
      <c r="L21" s="93" t="s">
        <v>188</v>
      </c>
      <c r="M21" s="93">
        <v>0.82334208753404603</v>
      </c>
      <c r="N21" s="93">
        <v>0.82334208753404603</v>
      </c>
      <c r="O21" s="93" t="s">
        <v>218</v>
      </c>
      <c r="P21" s="108" t="s">
        <v>219</v>
      </c>
    </row>
    <row r="22" spans="2:16" s="14" customFormat="1" ht="29" x14ac:dyDescent="0.35">
      <c r="B22" s="115" t="s">
        <v>216</v>
      </c>
      <c r="C22" s="95" t="s">
        <v>212</v>
      </c>
      <c r="D22" s="95" t="s">
        <v>213</v>
      </c>
      <c r="E22" s="95" t="s">
        <v>157</v>
      </c>
      <c r="F22" s="95">
        <v>1</v>
      </c>
      <c r="G22" s="95">
        <v>0.48456882112219929</v>
      </c>
      <c r="H22" s="95">
        <v>0.33807955417190116</v>
      </c>
      <c r="I22" s="95">
        <v>0.75968284272539788</v>
      </c>
      <c r="J22" s="95">
        <v>0.14245221407475384</v>
      </c>
      <c r="K22" s="95">
        <v>271.23182726932549</v>
      </c>
      <c r="L22" s="95" t="s">
        <v>188</v>
      </c>
      <c r="M22" s="95">
        <v>0.79976829104180358</v>
      </c>
      <c r="N22" s="95">
        <v>0.79976829104180358</v>
      </c>
      <c r="O22" s="95" t="s">
        <v>218</v>
      </c>
      <c r="P22" s="116" t="s">
        <v>219</v>
      </c>
    </row>
    <row r="23" spans="2:16" s="14" customFormat="1" x14ac:dyDescent="0.35">
      <c r="H23" s="35"/>
    </row>
    <row r="24" spans="2:16" s="14" customFormat="1" x14ac:dyDescent="0.35"/>
    <row r="25" spans="2:16" s="14" customFormat="1" x14ac:dyDescent="0.35"/>
    <row r="26" spans="2:16" s="14" customFormat="1" x14ac:dyDescent="0.35"/>
    <row r="27" spans="2:16" s="14" customFormat="1" x14ac:dyDescent="0.35"/>
    <row r="28" spans="2:16" s="14" customFormat="1" x14ac:dyDescent="0.35"/>
    <row r="29" spans="2:16" s="14" customFormat="1" x14ac:dyDescent="0.35"/>
    <row r="30" spans="2:16" s="14" customFormat="1" x14ac:dyDescent="0.35"/>
    <row r="31" spans="2:16" s="14" customFormat="1" x14ac:dyDescent="0.35"/>
    <row r="32" spans="2:16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</sheetData>
  <mergeCells count="10">
    <mergeCell ref="L5:M5"/>
    <mergeCell ref="L6:M6"/>
    <mergeCell ref="L7:M7"/>
    <mergeCell ref="G4:J4"/>
    <mergeCell ref="G6:J10"/>
    <mergeCell ref="A1:D1"/>
    <mergeCell ref="B17:C17"/>
    <mergeCell ref="D17:E17"/>
    <mergeCell ref="B4:E4"/>
    <mergeCell ref="B5:E5"/>
  </mergeCells>
  <hyperlinks>
    <hyperlink ref="B19" location="'freq-exp2-rest-opt1'!A1" display="Exponential 2 (CV)"/>
    <hyperlink ref="B20" location="'freq-exp3-rest-opt1'!A1" display="Exponential 3 (CV)"/>
    <hyperlink ref="B21" location="'freq-exp4-rest-opt1'!A1" display="Exponential 4 (CV)"/>
    <hyperlink ref="B22" location="'freq-exp5-rest-opt1'!A1" display="Exponential 5 (CV)"/>
  </hyperlink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oadAnalysisBtn">
              <controlPr defaultSize="0" print="0" disabled="1" autoFill="0" autoPict="0" macro="[0]!Results.loadAnalysisBtn_click">
                <anchor moveWithCells="1">
                  <from>
                    <xdr:col>10</xdr:col>
                    <xdr:colOff>381000</xdr:colOff>
                    <xdr:row>0</xdr:row>
                    <xdr:rowOff>177800</xdr:rowOff>
                  </from>
                  <to>
                    <xdr:col>11</xdr:col>
                    <xdr:colOff>463550</xdr:colOff>
                    <xdr:row>0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loadAnalysisBtn">
              <controlPr defaultSize="0" print="0" disabled="1" autoFill="0" autoPict="0">
                <anchor moveWithCells="1">
                  <from>
                    <xdr:col>10</xdr:col>
                    <xdr:colOff>381000</xdr:colOff>
                    <xdr:row>0</xdr:row>
                    <xdr:rowOff>311150</xdr:rowOff>
                  </from>
                  <to>
                    <xdr:col>11</xdr:col>
                    <xdr:colOff>755650</xdr:colOff>
                    <xdr:row>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electUIPath_Btn">
              <controlPr defaultSize="0" print="0" autoFill="0" autoPict="0" macro="[0]!Hidden.changeBMDSUI">
                <anchor moveWithCells="1" sizeWithCells="1">
                  <from>
                    <xdr:col>12</xdr:col>
                    <xdr:colOff>196850</xdr:colOff>
                    <xdr:row>0</xdr:row>
                    <xdr:rowOff>196850</xdr:rowOff>
                  </from>
                  <to>
                    <xdr:col>12</xdr:col>
                    <xdr:colOff>920750</xdr:colOff>
                    <xdr:row>0</xdr:row>
                    <xdr:rowOff>673100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10"/>
  <sheetViews>
    <sheetView workbookViewId="0">
      <selection activeCell="D7" sqref="D7"/>
    </sheetView>
  </sheetViews>
  <sheetFormatPr defaultRowHeight="14.5" x14ac:dyDescent="0.35"/>
  <cols>
    <col min="1" max="1" width="12.453125" customWidth="1"/>
    <col min="2" max="2" width="16.36328125" bestFit="1" customWidth="1"/>
  </cols>
  <sheetData>
    <row r="1" spans="1:2" s="53" customFormat="1" x14ac:dyDescent="0.35"/>
    <row r="2" spans="1:2" s="53" customFormat="1" x14ac:dyDescent="0.35">
      <c r="A2" s="76" t="s">
        <v>65</v>
      </c>
      <c r="B2" s="77"/>
    </row>
    <row r="3" spans="1:2" s="53" customFormat="1" x14ac:dyDescent="0.35">
      <c r="A3" s="54" t="s">
        <v>85</v>
      </c>
      <c r="B3" s="54" t="s">
        <v>66</v>
      </c>
    </row>
    <row r="4" spans="1:2" s="53" customFormat="1" x14ac:dyDescent="0.35">
      <c r="A4" s="18" t="s">
        <v>76</v>
      </c>
      <c r="B4" s="17" t="s">
        <v>67</v>
      </c>
    </row>
    <row r="5" spans="1:2" s="53" customFormat="1" x14ac:dyDescent="0.35">
      <c r="A5" s="16" t="s">
        <v>77</v>
      </c>
      <c r="B5" s="15" t="s">
        <v>68</v>
      </c>
    </row>
    <row r="6" spans="1:2" s="53" customFormat="1" x14ac:dyDescent="0.35">
      <c r="A6" s="18" t="s">
        <v>78</v>
      </c>
      <c r="B6" s="17" t="s">
        <v>69</v>
      </c>
    </row>
    <row r="7" spans="1:2" s="53" customFormat="1" x14ac:dyDescent="0.35">
      <c r="A7" s="16" t="s">
        <v>81</v>
      </c>
      <c r="B7" s="15" t="s">
        <v>70</v>
      </c>
    </row>
    <row r="8" spans="1:2" s="53" customFormat="1" x14ac:dyDescent="0.35">
      <c r="A8" s="18" t="s">
        <v>82</v>
      </c>
      <c r="B8" s="17" t="s">
        <v>71</v>
      </c>
    </row>
    <row r="9" spans="1:2" s="53" customFormat="1" x14ac:dyDescent="0.35">
      <c r="A9" s="16" t="s">
        <v>83</v>
      </c>
      <c r="B9" s="15" t="s">
        <v>72</v>
      </c>
    </row>
    <row r="10" spans="1:2" s="53" customFormat="1" x14ac:dyDescent="0.35">
      <c r="A10" s="18" t="s">
        <v>79</v>
      </c>
      <c r="B10" s="17" t="s">
        <v>73</v>
      </c>
    </row>
    <row r="11" spans="1:2" s="53" customFormat="1" x14ac:dyDescent="0.35">
      <c r="A11" s="16" t="s">
        <v>84</v>
      </c>
      <c r="B11" s="15" t="s">
        <v>74</v>
      </c>
    </row>
    <row r="12" spans="1:2" s="53" customFormat="1" x14ac:dyDescent="0.35">
      <c r="A12" s="18" t="s">
        <v>80</v>
      </c>
      <c r="B12" s="17" t="s">
        <v>75</v>
      </c>
    </row>
    <row r="13" spans="1:2" s="53" customFormat="1" x14ac:dyDescent="0.35"/>
    <row r="14" spans="1:2" s="53" customFormat="1" x14ac:dyDescent="0.35"/>
    <row r="15" spans="1:2" s="53" customFormat="1" x14ac:dyDescent="0.35"/>
    <row r="16" spans="1:2" s="53" customFormat="1" x14ac:dyDescent="0.35"/>
    <row r="17" s="53" customFormat="1" x14ac:dyDescent="0.35"/>
    <row r="18" s="53" customFormat="1" x14ac:dyDescent="0.35"/>
    <row r="19" s="53" customFormat="1" x14ac:dyDescent="0.35"/>
    <row r="20" s="53" customFormat="1" x14ac:dyDescent="0.35"/>
    <row r="21" s="53" customFormat="1" x14ac:dyDescent="0.35"/>
    <row r="22" s="53" customFormat="1" x14ac:dyDescent="0.35"/>
    <row r="23" s="53" customFormat="1" x14ac:dyDescent="0.35"/>
    <row r="24" s="53" customFormat="1" x14ac:dyDescent="0.35"/>
    <row r="25" s="53" customFormat="1" x14ac:dyDescent="0.35"/>
    <row r="26" s="53" customFormat="1" x14ac:dyDescent="0.35"/>
    <row r="27" s="53" customFormat="1" x14ac:dyDescent="0.35"/>
    <row r="28" s="53" customFormat="1" x14ac:dyDescent="0.35"/>
    <row r="29" s="53" customFormat="1" x14ac:dyDescent="0.35"/>
    <row r="30" s="53" customFormat="1" x14ac:dyDescent="0.35"/>
    <row r="31" s="53" customFormat="1" x14ac:dyDescent="0.35"/>
    <row r="32" s="53" customFormat="1" x14ac:dyDescent="0.35"/>
    <row r="33" s="53" customFormat="1" x14ac:dyDescent="0.35"/>
    <row r="34" s="53" customFormat="1" x14ac:dyDescent="0.35"/>
    <row r="35" s="53" customFormat="1" x14ac:dyDescent="0.35"/>
    <row r="36" s="53" customFormat="1" x14ac:dyDescent="0.35"/>
    <row r="37" s="53" customFormat="1" x14ac:dyDescent="0.35"/>
    <row r="38" s="53" customFormat="1" x14ac:dyDescent="0.35"/>
    <row r="39" s="53" customFormat="1" x14ac:dyDescent="0.35"/>
    <row r="40" s="53" customFormat="1" x14ac:dyDescent="0.35"/>
    <row r="41" s="53" customFormat="1" x14ac:dyDescent="0.35"/>
    <row r="42" s="53" customFormat="1" x14ac:dyDescent="0.35"/>
    <row r="43" s="53" customFormat="1" x14ac:dyDescent="0.35"/>
    <row r="44" s="53" customFormat="1" x14ac:dyDescent="0.35"/>
    <row r="45" s="53" customFormat="1" x14ac:dyDescent="0.35"/>
    <row r="46" s="53" customFormat="1" x14ac:dyDescent="0.35"/>
    <row r="47" s="53" customFormat="1" x14ac:dyDescent="0.35"/>
    <row r="48" s="53" customFormat="1" x14ac:dyDescent="0.35"/>
    <row r="49" s="53" customFormat="1" x14ac:dyDescent="0.35"/>
    <row r="50" s="53" customFormat="1" x14ac:dyDescent="0.35"/>
    <row r="51" s="53" customFormat="1" x14ac:dyDescent="0.35"/>
    <row r="52" s="53" customFormat="1" x14ac:dyDescent="0.35"/>
    <row r="53" s="53" customFormat="1" x14ac:dyDescent="0.35"/>
    <row r="54" s="53" customFormat="1" x14ac:dyDescent="0.35"/>
    <row r="55" s="53" customFormat="1" x14ac:dyDescent="0.35"/>
    <row r="56" s="53" customFormat="1" x14ac:dyDescent="0.35"/>
    <row r="57" s="53" customFormat="1" x14ac:dyDescent="0.35"/>
    <row r="58" s="53" customFormat="1" x14ac:dyDescent="0.35"/>
    <row r="59" s="53" customFormat="1" x14ac:dyDescent="0.35"/>
    <row r="60" s="53" customFormat="1" x14ac:dyDescent="0.35"/>
    <row r="61" s="53" customFormat="1" x14ac:dyDescent="0.35"/>
    <row r="62" s="53" customFormat="1" x14ac:dyDescent="0.35"/>
    <row r="63" s="53" customFormat="1" x14ac:dyDescent="0.35"/>
    <row r="64" s="53" customFormat="1" x14ac:dyDescent="0.35"/>
    <row r="65" s="53" customFormat="1" x14ac:dyDescent="0.35"/>
    <row r="66" s="53" customFormat="1" x14ac:dyDescent="0.35"/>
    <row r="67" s="53" customFormat="1" x14ac:dyDescent="0.35"/>
    <row r="68" s="53" customFormat="1" x14ac:dyDescent="0.35"/>
    <row r="69" s="53" customFormat="1" x14ac:dyDescent="0.35"/>
    <row r="70" s="53" customFormat="1" x14ac:dyDescent="0.35"/>
    <row r="71" s="53" customFormat="1" x14ac:dyDescent="0.35"/>
    <row r="72" s="53" customFormat="1" x14ac:dyDescent="0.35"/>
    <row r="73" s="53" customFormat="1" x14ac:dyDescent="0.35"/>
    <row r="74" s="53" customFormat="1" x14ac:dyDescent="0.35"/>
    <row r="75" s="53" customFormat="1" x14ac:dyDescent="0.35"/>
    <row r="76" s="53" customFormat="1" x14ac:dyDescent="0.35"/>
    <row r="77" s="53" customFormat="1" x14ac:dyDescent="0.35"/>
    <row r="78" s="53" customFormat="1" x14ac:dyDescent="0.35"/>
    <row r="79" s="53" customFormat="1" x14ac:dyDescent="0.35"/>
    <row r="80" s="53" customFormat="1" x14ac:dyDescent="0.35"/>
    <row r="81" s="53" customFormat="1" x14ac:dyDescent="0.35"/>
    <row r="82" s="53" customFormat="1" x14ac:dyDescent="0.35"/>
    <row r="83" s="53" customFormat="1" x14ac:dyDescent="0.35"/>
    <row r="84" s="53" customFormat="1" x14ac:dyDescent="0.35"/>
    <row r="85" s="53" customFormat="1" x14ac:dyDescent="0.35"/>
    <row r="86" s="53" customFormat="1" x14ac:dyDescent="0.35"/>
    <row r="87" s="53" customFormat="1" x14ac:dyDescent="0.35"/>
    <row r="88" s="53" customFormat="1" x14ac:dyDescent="0.35"/>
    <row r="89" s="53" customFormat="1" x14ac:dyDescent="0.35"/>
    <row r="90" s="53" customFormat="1" x14ac:dyDescent="0.35"/>
    <row r="91" s="53" customFormat="1" x14ac:dyDescent="0.35"/>
    <row r="92" s="53" customFormat="1" x14ac:dyDescent="0.35"/>
    <row r="93" s="53" customFormat="1" x14ac:dyDescent="0.35"/>
    <row r="94" s="53" customFormat="1" x14ac:dyDescent="0.35"/>
    <row r="95" s="53" customFormat="1" x14ac:dyDescent="0.35"/>
    <row r="96" s="53" customFormat="1" x14ac:dyDescent="0.35"/>
    <row r="97" s="53" customFormat="1" x14ac:dyDescent="0.35"/>
    <row r="98" s="53" customFormat="1" x14ac:dyDescent="0.35"/>
    <row r="99" s="53" customFormat="1" x14ac:dyDescent="0.35"/>
    <row r="100" s="53" customFormat="1" x14ac:dyDescent="0.35"/>
    <row r="101" s="53" customFormat="1" x14ac:dyDescent="0.35"/>
    <row r="102" s="53" customFormat="1" x14ac:dyDescent="0.35"/>
    <row r="103" s="53" customFormat="1" x14ac:dyDescent="0.35"/>
    <row r="104" s="53" customFormat="1" x14ac:dyDescent="0.35"/>
    <row r="105" s="53" customFormat="1" x14ac:dyDescent="0.35"/>
    <row r="106" s="53" customFormat="1" x14ac:dyDescent="0.35"/>
    <row r="107" s="53" customFormat="1" x14ac:dyDescent="0.35"/>
    <row r="108" s="53" customFormat="1" x14ac:dyDescent="0.35"/>
    <row r="109" s="53" customFormat="1" x14ac:dyDescent="0.35"/>
    <row r="110" s="53" customFormat="1" x14ac:dyDescent="0.35"/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2"/>
  <sheetViews>
    <sheetView workbookViewId="0"/>
  </sheetViews>
  <sheetFormatPr defaultRowHeight="14.5" x14ac:dyDescent="0.35"/>
  <cols>
    <col min="2" max="2" width="3.90625" customWidth="1"/>
    <col min="3" max="3" width="21.08984375" customWidth="1"/>
    <col min="4" max="4" width="37.1796875" customWidth="1"/>
    <col min="5" max="5" width="7.90625" customWidth="1"/>
    <col min="8" max="8" width="16.08984375" customWidth="1"/>
    <col min="9" max="9" width="15.54296875" customWidth="1"/>
    <col min="10" max="10" width="13.6328125" customWidth="1"/>
    <col min="11" max="12" width="11.36328125" customWidth="1"/>
    <col min="13" max="13" width="11.08984375" customWidth="1"/>
    <col min="14" max="14" width="11.6328125" customWidth="1"/>
  </cols>
  <sheetData>
    <row r="1" spans="2:23" s="1" customFormat="1" ht="69" customHeight="1" x14ac:dyDescent="0.35">
      <c r="C1" s="49"/>
      <c r="D1" s="80" t="s">
        <v>63</v>
      </c>
      <c r="E1" s="80"/>
      <c r="F1" s="80"/>
      <c r="G1" s="80"/>
      <c r="H1" s="80"/>
      <c r="I1" s="80"/>
      <c r="J1" s="80"/>
      <c r="K1" s="81"/>
      <c r="L1" s="82"/>
    </row>
    <row r="2" spans="2:23" s="3" customFormat="1" ht="22.5" customHeight="1" x14ac:dyDescent="0.55000000000000004">
      <c r="G2" s="4"/>
      <c r="H2" s="52" t="str">
        <f>Hidden!D4</f>
        <v>BMDS 3.1</v>
      </c>
      <c r="I2" s="5"/>
      <c r="J2" s="5"/>
      <c r="K2" s="5"/>
      <c r="L2" s="4"/>
      <c r="Q2" s="4"/>
      <c r="R2" s="4"/>
      <c r="W2" s="4"/>
    </row>
    <row r="3" spans="2:23" s="14" customFormat="1" x14ac:dyDescent="0.35"/>
    <row r="4" spans="2:23" s="14" customFormat="1" x14ac:dyDescent="0.35">
      <c r="C4" s="60" t="s">
        <v>133</v>
      </c>
    </row>
    <row r="5" spans="2:23" s="14" customFormat="1" x14ac:dyDescent="0.35"/>
    <row r="6" spans="2:23" s="14" customFormat="1" ht="22.25" customHeight="1" x14ac:dyDescent="0.6">
      <c r="B6" s="83" t="s">
        <v>60</v>
      </c>
      <c r="C6" s="84"/>
      <c r="D6" s="84"/>
      <c r="E6" s="85"/>
      <c r="G6" s="83" t="s">
        <v>61</v>
      </c>
      <c r="H6" s="84"/>
      <c r="I6" s="84"/>
      <c r="J6" s="84"/>
      <c r="K6" s="84"/>
      <c r="L6" s="84"/>
      <c r="M6" s="84"/>
      <c r="N6" s="84"/>
      <c r="O6" s="85"/>
    </row>
    <row r="7" spans="2:23" s="14" customFormat="1" x14ac:dyDescent="0.35">
      <c r="B7" s="29"/>
      <c r="C7" s="30"/>
      <c r="D7" s="30"/>
      <c r="E7" s="31"/>
      <c r="G7" s="29"/>
      <c r="H7" s="30"/>
      <c r="I7" s="30"/>
      <c r="J7" s="30"/>
      <c r="K7" s="30"/>
      <c r="L7" s="30"/>
      <c r="M7" s="30"/>
      <c r="N7" s="30"/>
      <c r="O7" s="31"/>
    </row>
    <row r="8" spans="2:23" s="14" customFormat="1" ht="14.4" customHeight="1" x14ac:dyDescent="0.35">
      <c r="B8" s="22"/>
      <c r="C8" s="68" t="s">
        <v>46</v>
      </c>
      <c r="D8" s="40"/>
      <c r="E8" s="23"/>
      <c r="F8" s="13"/>
      <c r="G8" s="22"/>
      <c r="H8" s="76" t="s">
        <v>51</v>
      </c>
      <c r="I8" s="77"/>
      <c r="J8" s="21"/>
      <c r="K8" s="21"/>
      <c r="L8" s="21"/>
      <c r="M8" s="21"/>
      <c r="N8" s="21"/>
      <c r="O8" s="23"/>
    </row>
    <row r="9" spans="2:23" s="14" customFormat="1" x14ac:dyDescent="0.35">
      <c r="B9" s="22"/>
      <c r="C9" s="11" t="s">
        <v>31</v>
      </c>
      <c r="D9" s="93" t="s">
        <v>191</v>
      </c>
      <c r="E9" s="23"/>
      <c r="G9" s="22"/>
      <c r="H9" s="107" t="s">
        <v>33</v>
      </c>
      <c r="I9" s="108">
        <v>1.7323957209507823</v>
      </c>
      <c r="J9" s="21"/>
      <c r="K9" s="21"/>
      <c r="L9" s="21"/>
      <c r="M9" s="21"/>
      <c r="N9" s="21"/>
      <c r="O9" s="23"/>
    </row>
    <row r="10" spans="2:23" s="14" customFormat="1" x14ac:dyDescent="0.35">
      <c r="B10" s="22"/>
      <c r="C10" s="94" t="s">
        <v>44</v>
      </c>
      <c r="D10" s="95" t="s">
        <v>153</v>
      </c>
      <c r="E10" s="23"/>
      <c r="F10" s="20"/>
      <c r="G10" s="22"/>
      <c r="H10" s="94" t="s">
        <v>34</v>
      </c>
      <c r="I10" s="95">
        <v>1.4556837185431062</v>
      </c>
      <c r="J10" s="21"/>
      <c r="K10" s="21"/>
      <c r="L10" s="21"/>
      <c r="M10" s="21"/>
      <c r="N10" s="21"/>
      <c r="O10" s="23"/>
    </row>
    <row r="11" spans="2:23" s="14" customFormat="1" ht="14" customHeight="1" x14ac:dyDescent="0.35">
      <c r="B11" s="86"/>
      <c r="C11" s="98" t="s">
        <v>45</v>
      </c>
      <c r="D11" s="99" t="s">
        <v>154</v>
      </c>
      <c r="E11" s="86"/>
      <c r="G11" s="22"/>
      <c r="H11" s="11" t="s">
        <v>35</v>
      </c>
      <c r="I11" s="93">
        <v>2.1301745994270447</v>
      </c>
      <c r="J11" s="21"/>
      <c r="K11" s="21"/>
      <c r="L11" s="21"/>
      <c r="M11" s="21"/>
      <c r="N11" s="21"/>
      <c r="O11" s="23"/>
    </row>
    <row r="12" spans="2:23" s="14" customFormat="1" ht="14.4" customHeight="1" x14ac:dyDescent="0.35">
      <c r="B12" s="86"/>
      <c r="C12" s="100"/>
      <c r="D12" s="101"/>
      <c r="E12" s="86"/>
      <c r="G12" s="22"/>
      <c r="H12" s="105" t="s">
        <v>41</v>
      </c>
      <c r="I12" s="106">
        <v>287.31558501113153</v>
      </c>
      <c r="J12" s="21"/>
      <c r="K12" s="21"/>
      <c r="L12" s="21"/>
      <c r="M12" s="21"/>
      <c r="N12" s="21"/>
      <c r="O12" s="23"/>
    </row>
    <row r="13" spans="2:23" s="14" customFormat="1" x14ac:dyDescent="0.35">
      <c r="B13" s="61"/>
      <c r="C13" s="102" t="s">
        <v>139</v>
      </c>
      <c r="D13" s="103" t="s">
        <v>190</v>
      </c>
      <c r="E13" s="62"/>
      <c r="G13" s="22"/>
      <c r="H13" s="11" t="s">
        <v>115</v>
      </c>
      <c r="I13" s="93">
        <v>1.1050376483479063E-4</v>
      </c>
      <c r="J13" s="21"/>
      <c r="K13" s="21"/>
      <c r="L13" s="21"/>
      <c r="M13" s="21"/>
      <c r="N13" s="21"/>
      <c r="O13" s="23"/>
    </row>
    <row r="14" spans="2:23" s="14" customFormat="1" ht="14.4" customHeight="1" x14ac:dyDescent="0.35">
      <c r="B14" s="61"/>
      <c r="C14" s="69" t="s">
        <v>136</v>
      </c>
      <c r="D14" s="70" t="s">
        <v>189</v>
      </c>
      <c r="E14" s="62"/>
      <c r="G14" s="22"/>
      <c r="H14" s="94" t="s">
        <v>114</v>
      </c>
      <c r="I14" s="95">
        <v>5</v>
      </c>
      <c r="J14" s="21"/>
      <c r="K14" s="21"/>
      <c r="L14" s="21"/>
      <c r="M14" s="21"/>
      <c r="N14" s="21"/>
      <c r="O14" s="23"/>
    </row>
    <row r="15" spans="2:23" s="14" customFormat="1" ht="14.4" customHeight="1" x14ac:dyDescent="0.35">
      <c r="B15" s="22"/>
      <c r="C15" s="43"/>
      <c r="D15" s="38"/>
      <c r="E15" s="23"/>
      <c r="G15" s="22"/>
      <c r="H15" s="21"/>
      <c r="I15" s="21"/>
      <c r="J15" s="21"/>
      <c r="K15" s="21"/>
      <c r="L15" s="21"/>
      <c r="M15" s="21"/>
      <c r="N15" s="21"/>
      <c r="O15" s="23"/>
    </row>
    <row r="16" spans="2:23" s="14" customFormat="1" x14ac:dyDescent="0.35">
      <c r="B16" s="22"/>
      <c r="C16" s="67" t="s">
        <v>53</v>
      </c>
      <c r="D16" s="40"/>
      <c r="E16" s="23"/>
      <c r="G16" s="22"/>
      <c r="H16" s="76" t="s">
        <v>50</v>
      </c>
      <c r="I16" s="77"/>
      <c r="J16" s="40"/>
      <c r="K16" s="21"/>
      <c r="L16" s="21"/>
      <c r="M16" s="21"/>
      <c r="N16" s="21"/>
      <c r="O16" s="23"/>
    </row>
    <row r="17" spans="2:16" s="14" customFormat="1" x14ac:dyDescent="0.35">
      <c r="B17" s="22"/>
      <c r="C17" s="11" t="s">
        <v>86</v>
      </c>
      <c r="D17" s="93" t="s">
        <v>157</v>
      </c>
      <c r="E17" s="23"/>
      <c r="G17" s="22"/>
      <c r="H17" s="109" t="s">
        <v>48</v>
      </c>
      <c r="I17" s="109">
        <v>3</v>
      </c>
      <c r="J17" s="110"/>
      <c r="K17" s="21"/>
      <c r="L17" s="21"/>
      <c r="M17" s="21"/>
      <c r="N17" s="21"/>
      <c r="O17" s="23"/>
    </row>
    <row r="18" spans="2:16" s="14" customFormat="1" x14ac:dyDescent="0.35">
      <c r="B18" s="22"/>
      <c r="C18" s="94" t="s">
        <v>17</v>
      </c>
      <c r="D18" s="95">
        <v>1</v>
      </c>
      <c r="E18" s="23"/>
      <c r="G18" s="22"/>
      <c r="H18" s="50" t="s">
        <v>36</v>
      </c>
      <c r="I18" s="50" t="s">
        <v>37</v>
      </c>
      <c r="J18" s="21"/>
      <c r="K18" s="21"/>
      <c r="L18" s="21"/>
      <c r="M18" s="21"/>
      <c r="N18" s="21"/>
      <c r="O18" s="23"/>
    </row>
    <row r="19" spans="2:16" s="14" customFormat="1" ht="14.4" customHeight="1" x14ac:dyDescent="0.35">
      <c r="B19" s="22"/>
      <c r="C19" s="11" t="s">
        <v>89</v>
      </c>
      <c r="D19" s="93" t="s">
        <v>188</v>
      </c>
      <c r="E19" s="23"/>
      <c r="G19" s="22"/>
      <c r="H19" s="104" t="s">
        <v>199</v>
      </c>
      <c r="I19" s="93">
        <v>0.42210751246206402</v>
      </c>
      <c r="J19" s="21"/>
      <c r="K19" s="21"/>
      <c r="L19" s="21"/>
      <c r="M19" s="21"/>
      <c r="N19" s="21"/>
      <c r="O19" s="23"/>
    </row>
    <row r="20" spans="2:16" s="14" customFormat="1" x14ac:dyDescent="0.35">
      <c r="B20" s="22"/>
      <c r="C20" s="94" t="s">
        <v>32</v>
      </c>
      <c r="D20" s="95">
        <v>0.95</v>
      </c>
      <c r="E20" s="23"/>
      <c r="G20" s="22"/>
      <c r="H20" s="95" t="s">
        <v>200</v>
      </c>
      <c r="I20" s="95">
        <v>0.425601103572599</v>
      </c>
      <c r="J20" s="21"/>
      <c r="K20" s="21"/>
      <c r="L20" s="21"/>
      <c r="M20" s="21"/>
      <c r="N20" s="21"/>
      <c r="O20" s="23"/>
    </row>
    <row r="21" spans="2:16" s="14" customFormat="1" ht="17" customHeight="1" x14ac:dyDescent="0.35">
      <c r="B21" s="22"/>
      <c r="C21" s="11" t="s">
        <v>87</v>
      </c>
      <c r="D21" s="93" t="s">
        <v>187</v>
      </c>
      <c r="E21" s="23"/>
      <c r="G21" s="22"/>
      <c r="H21" s="93" t="s">
        <v>201</v>
      </c>
      <c r="I21" s="93">
        <v>-0.60949518581023598</v>
      </c>
      <c r="J21" s="21"/>
      <c r="K21" s="21"/>
      <c r="L21" s="21"/>
      <c r="M21" s="21"/>
      <c r="N21" s="21"/>
      <c r="O21" s="23"/>
    </row>
    <row r="22" spans="2:16" s="14" customFormat="1" ht="14.4" customHeight="1" x14ac:dyDescent="0.35">
      <c r="B22" s="22"/>
      <c r="C22" s="17" t="s">
        <v>88</v>
      </c>
      <c r="D22" s="18" t="s">
        <v>186</v>
      </c>
      <c r="E22" s="23"/>
      <c r="F22" s="13"/>
      <c r="G22" s="22"/>
      <c r="H22" s="39"/>
      <c r="I22" s="39"/>
      <c r="J22" s="39"/>
      <c r="K22" s="21"/>
      <c r="L22" s="21"/>
      <c r="M22" s="21"/>
      <c r="N22" s="21"/>
      <c r="O22" s="23"/>
    </row>
    <row r="23" spans="2:16" s="14" customFormat="1" ht="14.4" customHeight="1" x14ac:dyDescent="0.35">
      <c r="B23" s="22"/>
      <c r="C23" s="21"/>
      <c r="D23" s="39"/>
      <c r="E23" s="23"/>
      <c r="F23" s="13"/>
      <c r="G23" s="22"/>
      <c r="H23" s="88" t="s">
        <v>49</v>
      </c>
      <c r="I23" s="88"/>
      <c r="J23" s="40"/>
      <c r="K23" s="40"/>
      <c r="L23" s="40"/>
      <c r="M23" s="40"/>
      <c r="N23" s="40"/>
      <c r="O23" s="23"/>
    </row>
    <row r="24" spans="2:16" s="14" customFormat="1" ht="29" x14ac:dyDescent="0.35">
      <c r="B24" s="22"/>
      <c r="C24" s="67" t="s">
        <v>52</v>
      </c>
      <c r="D24" s="40"/>
      <c r="E24" s="23"/>
      <c r="F24" s="13"/>
      <c r="G24" s="22"/>
      <c r="H24" s="41" t="s">
        <v>40</v>
      </c>
      <c r="I24" s="41" t="s">
        <v>42</v>
      </c>
      <c r="J24" s="42" t="s">
        <v>97</v>
      </c>
      <c r="K24" s="42" t="s">
        <v>90</v>
      </c>
      <c r="L24" s="42" t="s">
        <v>98</v>
      </c>
      <c r="M24" s="42" t="s">
        <v>91</v>
      </c>
      <c r="N24" s="42" t="s">
        <v>43</v>
      </c>
      <c r="O24" s="23"/>
    </row>
    <row r="25" spans="2:16" s="14" customFormat="1" x14ac:dyDescent="0.35">
      <c r="B25" s="22"/>
      <c r="C25" s="11" t="s">
        <v>38</v>
      </c>
      <c r="D25" s="93" t="s">
        <v>158</v>
      </c>
      <c r="E25" s="23"/>
      <c r="F25" s="13"/>
      <c r="G25" s="22"/>
      <c r="H25" s="93">
        <v>9.9999999999999995E-7</v>
      </c>
      <c r="I25" s="93">
        <v>12</v>
      </c>
      <c r="J25" s="93">
        <v>0.42210769211152482</v>
      </c>
      <c r="K25" s="93">
        <v>0.37301378749999997</v>
      </c>
      <c r="L25" s="93">
        <v>0.73730945304392581</v>
      </c>
      <c r="M25" s="93">
        <v>0.50638242499374742</v>
      </c>
      <c r="N25" s="93">
        <v>-0.23065793277991548</v>
      </c>
      <c r="O25" s="32"/>
    </row>
    <row r="26" spans="2:16" s="14" customFormat="1" ht="15.65" customHeight="1" x14ac:dyDescent="0.35">
      <c r="B26" s="22"/>
      <c r="C26" s="94" t="s">
        <v>39</v>
      </c>
      <c r="D26" s="95" t="s">
        <v>160</v>
      </c>
      <c r="E26" s="23"/>
      <c r="F26" s="13"/>
      <c r="G26" s="22"/>
      <c r="H26" s="95">
        <v>1.6989700043360187</v>
      </c>
      <c r="I26" s="95">
        <v>11</v>
      </c>
      <c r="J26" s="95">
        <v>0.86986981214405601</v>
      </c>
      <c r="K26" s="95">
        <v>2.0974148590909087</v>
      </c>
      <c r="L26" s="95">
        <v>0.73730945304392581</v>
      </c>
      <c r="M26" s="95">
        <v>1.9572252274986015</v>
      </c>
      <c r="N26" s="95">
        <v>5.521842039558611</v>
      </c>
      <c r="O26" s="23"/>
    </row>
    <row r="27" spans="2:16" s="14" customFormat="1" ht="13.5" customHeight="1" x14ac:dyDescent="0.35">
      <c r="B27" s="22"/>
      <c r="C27" s="11" t="s">
        <v>47</v>
      </c>
      <c r="D27" s="93">
        <v>7</v>
      </c>
      <c r="E27" s="23"/>
      <c r="F27" s="13"/>
      <c r="G27" s="22"/>
      <c r="H27" s="93">
        <v>2.6910810000000001</v>
      </c>
      <c r="I27" s="93">
        <v>11</v>
      </c>
      <c r="J27" s="93">
        <v>1.3268819812399728</v>
      </c>
      <c r="K27" s="93">
        <v>2.1969145681818181</v>
      </c>
      <c r="L27" s="93">
        <v>0.73730945304392581</v>
      </c>
      <c r="M27" s="93">
        <v>1.9312670516232817</v>
      </c>
      <c r="N27" s="93">
        <v>3.9136506854150608</v>
      </c>
      <c r="O27" s="23"/>
    </row>
    <row r="28" spans="2:16" s="14" customFormat="1" ht="14.4" customHeight="1" x14ac:dyDescent="0.35">
      <c r="B28" s="22"/>
      <c r="C28" s="96" t="s">
        <v>112</v>
      </c>
      <c r="D28" s="97" t="s">
        <v>185</v>
      </c>
      <c r="E28" s="23"/>
      <c r="F28" s="13"/>
      <c r="G28" s="22"/>
      <c r="H28" s="95">
        <v>4.0780940000000001</v>
      </c>
      <c r="I28" s="95">
        <v>12</v>
      </c>
      <c r="J28" s="95">
        <v>2.3944320870658293</v>
      </c>
      <c r="K28" s="95">
        <v>3.0782162916666667</v>
      </c>
      <c r="L28" s="95">
        <v>0.73730945304392581</v>
      </c>
      <c r="M28" s="95">
        <v>2.2892742617930515</v>
      </c>
      <c r="N28" s="95">
        <v>3.2126238959563813</v>
      </c>
      <c r="O28" s="23"/>
    </row>
    <row r="29" spans="2:16" s="14" customFormat="1" ht="14.4" customHeight="1" x14ac:dyDescent="0.35">
      <c r="B29" s="24"/>
      <c r="C29" s="34"/>
      <c r="D29" s="34"/>
      <c r="E29" s="25"/>
      <c r="F29" s="13"/>
      <c r="G29" s="22"/>
      <c r="H29" s="93">
        <v>4.7926719999999996</v>
      </c>
      <c r="I29" s="93">
        <v>11</v>
      </c>
      <c r="J29" s="93">
        <v>3.245505979006321</v>
      </c>
      <c r="K29" s="93">
        <v>4.7118192841666664</v>
      </c>
      <c r="L29" s="93">
        <v>0.73730945304392581</v>
      </c>
      <c r="M29" s="93">
        <v>1.516854465701633</v>
      </c>
      <c r="N29" s="93">
        <v>6.5958886573953022</v>
      </c>
      <c r="O29" s="23"/>
      <c r="P29" s="13"/>
    </row>
    <row r="30" spans="2:16" s="14" customFormat="1" ht="12" customHeight="1" x14ac:dyDescent="0.35">
      <c r="B30" s="44"/>
      <c r="C30" s="46"/>
      <c r="D30" s="46"/>
      <c r="E30" s="46"/>
      <c r="F30" s="13"/>
      <c r="G30" s="22"/>
      <c r="H30" s="95">
        <v>6.6579160000000002</v>
      </c>
      <c r="I30" s="95">
        <v>10</v>
      </c>
      <c r="J30" s="95">
        <v>7.1787205339517559</v>
      </c>
      <c r="K30" s="95">
        <v>6.4014864340000006</v>
      </c>
      <c r="L30" s="95">
        <v>0.73730945304392581</v>
      </c>
      <c r="M30" s="95">
        <v>1.0010197412950799</v>
      </c>
      <c r="N30" s="95">
        <v>-3.333512164873988</v>
      </c>
      <c r="O30" s="23"/>
      <c r="P30" s="13"/>
    </row>
    <row r="31" spans="2:16" s="14" customFormat="1" ht="14.4" customHeight="1" x14ac:dyDescent="0.35">
      <c r="B31" s="13"/>
      <c r="C31" s="33"/>
      <c r="D31" s="33"/>
      <c r="E31" s="33"/>
      <c r="G31" s="22"/>
      <c r="H31" s="93">
        <v>7.667789</v>
      </c>
      <c r="I31" s="93">
        <v>9</v>
      </c>
      <c r="J31" s="93">
        <v>11.033369060650447</v>
      </c>
      <c r="K31" s="93">
        <v>7.4443007655555551</v>
      </c>
      <c r="L31" s="93">
        <v>0.73730945304392581</v>
      </c>
      <c r="M31" s="93">
        <v>0.16852235894907089</v>
      </c>
      <c r="N31" s="93">
        <v>-14.603372899714078</v>
      </c>
      <c r="O31" s="23"/>
      <c r="P31" s="13"/>
    </row>
    <row r="32" spans="2:16" s="14" customFormat="1" x14ac:dyDescent="0.35">
      <c r="B32" s="13"/>
      <c r="C32" s="33"/>
      <c r="D32" s="33"/>
      <c r="E32" s="33"/>
      <c r="G32" s="22"/>
      <c r="H32" s="39"/>
      <c r="I32" s="39"/>
      <c r="J32" s="39"/>
      <c r="K32" s="39"/>
      <c r="L32" s="39"/>
      <c r="M32" s="39"/>
      <c r="N32" s="39"/>
      <c r="O32" s="23"/>
      <c r="P32" s="13"/>
    </row>
    <row r="33" spans="1:19" s="14" customFormat="1" x14ac:dyDescent="0.35">
      <c r="A33" s="13"/>
      <c r="B33" s="13"/>
      <c r="C33" s="33"/>
      <c r="D33" s="33"/>
      <c r="E33" s="33"/>
      <c r="F33" s="13"/>
      <c r="G33" s="22"/>
      <c r="H33" s="89" t="s">
        <v>92</v>
      </c>
      <c r="I33" s="90"/>
      <c r="J33" s="39"/>
      <c r="K33" s="39"/>
      <c r="L33" s="39"/>
      <c r="M33" s="39"/>
      <c r="N33" s="39"/>
      <c r="O33" s="23"/>
      <c r="S33" s="19"/>
    </row>
    <row r="34" spans="1:19" s="14" customFormat="1" ht="29" x14ac:dyDescent="0.35">
      <c r="A34" s="13"/>
      <c r="B34" s="13"/>
      <c r="C34" s="33"/>
      <c r="D34" s="33"/>
      <c r="E34" s="33"/>
      <c r="F34" s="13"/>
      <c r="G34" s="22"/>
      <c r="H34" s="111" t="s">
        <v>31</v>
      </c>
      <c r="I34" s="111" t="s">
        <v>138</v>
      </c>
      <c r="J34" s="111" t="s">
        <v>48</v>
      </c>
      <c r="K34" s="111" t="s">
        <v>41</v>
      </c>
      <c r="L34" s="39"/>
      <c r="M34" s="39"/>
      <c r="N34" s="39"/>
      <c r="O34" s="23"/>
    </row>
    <row r="35" spans="1:19" s="14" customFormat="1" ht="15" customHeight="1" x14ac:dyDescent="0.35">
      <c r="A35" s="13"/>
      <c r="B35" s="13"/>
      <c r="C35" s="33"/>
      <c r="D35" s="33"/>
      <c r="E35" s="33"/>
      <c r="F35" s="13"/>
      <c r="G35" s="22"/>
      <c r="H35" s="93" t="s">
        <v>193</v>
      </c>
      <c r="I35" s="93">
        <v>-127.89738564443152</v>
      </c>
      <c r="J35" s="93">
        <v>8</v>
      </c>
      <c r="K35" s="93">
        <v>271.79477128886305</v>
      </c>
      <c r="L35" s="39"/>
      <c r="M35" s="39"/>
      <c r="N35" s="39"/>
      <c r="O35" s="23"/>
    </row>
    <row r="36" spans="1:19" s="14" customFormat="1" ht="14.4" customHeight="1" x14ac:dyDescent="0.35">
      <c r="A36" s="13"/>
      <c r="B36" s="13"/>
      <c r="C36" s="13"/>
      <c r="D36" s="13"/>
      <c r="E36" s="13"/>
      <c r="F36" s="13"/>
      <c r="G36" s="22"/>
      <c r="H36" s="95" t="s">
        <v>194</v>
      </c>
      <c r="I36" s="95">
        <v>-84.392119525029514</v>
      </c>
      <c r="J36" s="95">
        <v>14</v>
      </c>
      <c r="K36" s="95">
        <v>196.78423905005903</v>
      </c>
      <c r="L36" s="39"/>
      <c r="M36" s="39"/>
      <c r="N36" s="39"/>
      <c r="O36" s="23"/>
    </row>
    <row r="37" spans="1:19" s="14" customFormat="1" ht="16.25" customHeight="1" x14ac:dyDescent="0.35">
      <c r="A37" s="13"/>
      <c r="B37" s="13"/>
      <c r="C37" s="13"/>
      <c r="D37" s="13"/>
      <c r="E37" s="13"/>
      <c r="F37" s="13"/>
      <c r="G37" s="22"/>
      <c r="H37" s="93" t="s">
        <v>195</v>
      </c>
      <c r="I37" s="93">
        <v>-127.89738564443152</v>
      </c>
      <c r="J37" s="93">
        <v>8</v>
      </c>
      <c r="K37" s="93">
        <v>271.79477128886305</v>
      </c>
      <c r="L37" s="39"/>
      <c r="M37" s="39"/>
      <c r="N37" s="39"/>
      <c r="O37" s="23"/>
    </row>
    <row r="38" spans="1:19" s="14" customFormat="1" x14ac:dyDescent="0.35">
      <c r="A38" s="13"/>
      <c r="B38" s="13"/>
      <c r="C38" s="13"/>
      <c r="D38" s="13"/>
      <c r="E38" s="13"/>
      <c r="F38" s="13"/>
      <c r="G38" s="22"/>
      <c r="H38" s="95" t="s">
        <v>196</v>
      </c>
      <c r="I38" s="95">
        <v>-140.65779250556577</v>
      </c>
      <c r="J38" s="95">
        <v>3</v>
      </c>
      <c r="K38" s="95">
        <v>287.31558501113153</v>
      </c>
      <c r="L38" s="39"/>
      <c r="M38" s="39"/>
      <c r="N38" s="39"/>
      <c r="O38" s="23"/>
    </row>
    <row r="39" spans="1:19" s="14" customFormat="1" ht="23.5" x14ac:dyDescent="0.55000000000000004">
      <c r="A39" s="13"/>
      <c r="C39" s="13"/>
      <c r="D39" s="87"/>
      <c r="E39" s="87"/>
      <c r="F39" s="13"/>
      <c r="G39" s="22"/>
      <c r="H39" s="93" t="s">
        <v>197</v>
      </c>
      <c r="I39" s="93">
        <v>-182.79965004161497</v>
      </c>
      <c r="J39" s="93">
        <v>2</v>
      </c>
      <c r="K39" s="93">
        <v>369.59930008322993</v>
      </c>
      <c r="L39" s="39"/>
      <c r="M39" s="39"/>
      <c r="N39" s="39"/>
      <c r="O39" s="23"/>
    </row>
    <row r="40" spans="1:19" s="14" customFormat="1" x14ac:dyDescent="0.35">
      <c r="A40" s="13"/>
      <c r="C40" s="13"/>
      <c r="D40" s="13"/>
      <c r="E40" s="26"/>
      <c r="F40" s="13"/>
      <c r="G40" s="22"/>
      <c r="H40" s="92" t="s">
        <v>198</v>
      </c>
      <c r="I40" s="92"/>
      <c r="J40" s="92"/>
      <c r="K40" s="92"/>
      <c r="L40" s="92"/>
      <c r="M40" s="92"/>
      <c r="N40" s="92"/>
      <c r="O40" s="23"/>
    </row>
    <row r="41" spans="1:19" s="14" customFormat="1" ht="15" customHeight="1" x14ac:dyDescent="0.35">
      <c r="A41" s="13"/>
      <c r="B41" s="13"/>
      <c r="C41" s="13"/>
      <c r="D41" s="13"/>
      <c r="E41" s="26"/>
      <c r="F41" s="13"/>
      <c r="G41" s="22"/>
      <c r="H41" s="39"/>
      <c r="I41" s="39"/>
      <c r="J41" s="39"/>
      <c r="K41" s="39"/>
      <c r="L41" s="39"/>
      <c r="M41" s="39"/>
      <c r="N41" s="39"/>
      <c r="O41" s="23"/>
    </row>
    <row r="42" spans="1:19" s="14" customFormat="1" x14ac:dyDescent="0.35">
      <c r="A42" s="13"/>
      <c r="B42" s="13"/>
      <c r="C42" s="13"/>
      <c r="D42" s="13"/>
      <c r="E42" s="26"/>
      <c r="F42" s="13"/>
      <c r="G42" s="22"/>
      <c r="H42" s="91" t="s">
        <v>93</v>
      </c>
      <c r="I42" s="91"/>
      <c r="J42" s="39"/>
      <c r="K42" s="39"/>
      <c r="L42" s="39"/>
      <c r="M42" s="39"/>
      <c r="N42" s="39"/>
      <c r="O42" s="23"/>
    </row>
    <row r="43" spans="1:19" s="14" customFormat="1" ht="29" x14ac:dyDescent="0.35">
      <c r="A43" s="13"/>
      <c r="B43" s="13"/>
      <c r="C43" s="13"/>
      <c r="D43" s="13"/>
      <c r="E43" s="26"/>
      <c r="F43" s="13"/>
      <c r="G43" s="22"/>
      <c r="H43" s="112" t="s">
        <v>94</v>
      </c>
      <c r="I43" s="113" t="s">
        <v>137</v>
      </c>
      <c r="J43" s="111" t="s">
        <v>95</v>
      </c>
      <c r="K43" s="111" t="s">
        <v>96</v>
      </c>
      <c r="L43" s="39"/>
      <c r="M43" s="39"/>
      <c r="N43" s="39"/>
      <c r="O43" s="23"/>
    </row>
    <row r="44" spans="1:19" s="14" customFormat="1" x14ac:dyDescent="0.35">
      <c r="A44" s="13"/>
      <c r="B44" s="13"/>
      <c r="C44" s="13"/>
      <c r="D44" s="13"/>
      <c r="E44" s="13"/>
      <c r="F44" s="13"/>
      <c r="G44" s="22"/>
      <c r="H44" s="93">
        <v>1</v>
      </c>
      <c r="I44" s="93">
        <v>196.81506103317091</v>
      </c>
      <c r="J44" s="93">
        <v>12</v>
      </c>
      <c r="K44" s="93" t="s">
        <v>192</v>
      </c>
      <c r="L44" s="39"/>
      <c r="M44" s="39"/>
      <c r="N44" s="39"/>
      <c r="O44" s="23"/>
    </row>
    <row r="45" spans="1:19" s="14" customFormat="1" x14ac:dyDescent="0.35">
      <c r="A45" s="13"/>
      <c r="B45" s="13"/>
      <c r="C45" s="13"/>
      <c r="D45" s="13"/>
      <c r="E45" s="13"/>
      <c r="F45" s="13"/>
      <c r="G45" s="22"/>
      <c r="H45" s="95">
        <v>2</v>
      </c>
      <c r="I45" s="95">
        <v>87.010532238804018</v>
      </c>
      <c r="J45" s="95">
        <v>6</v>
      </c>
      <c r="K45" s="95" t="s">
        <v>192</v>
      </c>
      <c r="L45" s="39"/>
      <c r="M45" s="39"/>
      <c r="N45" s="39"/>
      <c r="O45" s="23"/>
    </row>
    <row r="46" spans="1:19" s="14" customFormat="1" ht="23.5" x14ac:dyDescent="0.55000000000000004">
      <c r="A46" s="13"/>
      <c r="B46" s="13"/>
      <c r="C46" s="13"/>
      <c r="D46" s="87"/>
      <c r="E46" s="87"/>
      <c r="F46" s="13"/>
      <c r="G46" s="22"/>
      <c r="H46" s="93">
        <v>3</v>
      </c>
      <c r="I46" s="93">
        <v>87.010532238804018</v>
      </c>
      <c r="J46" s="93">
        <v>6</v>
      </c>
      <c r="K46" s="93" t="s">
        <v>192</v>
      </c>
      <c r="L46" s="39"/>
      <c r="M46" s="39"/>
      <c r="N46" s="39"/>
      <c r="O46" s="23"/>
    </row>
    <row r="47" spans="1:19" s="14" customFormat="1" x14ac:dyDescent="0.35">
      <c r="A47" s="13"/>
      <c r="B47" s="13"/>
      <c r="C47" s="13"/>
      <c r="D47" s="13"/>
      <c r="E47" s="26"/>
      <c r="F47" s="13"/>
      <c r="G47" s="22"/>
      <c r="H47" s="95">
        <v>4</v>
      </c>
      <c r="I47" s="95">
        <v>25.520813722268485</v>
      </c>
      <c r="J47" s="95">
        <v>5</v>
      </c>
      <c r="K47" s="95">
        <v>1.1050376483479063E-4</v>
      </c>
      <c r="L47" s="39"/>
      <c r="M47" s="39"/>
      <c r="N47" s="39"/>
      <c r="O47" s="23"/>
    </row>
    <row r="48" spans="1:19" s="14" customFormat="1" x14ac:dyDescent="0.35">
      <c r="A48" s="13"/>
      <c r="B48" s="13"/>
      <c r="C48" s="13"/>
      <c r="D48" s="13"/>
      <c r="E48" s="26"/>
      <c r="F48" s="13"/>
      <c r="G48" s="22"/>
      <c r="H48" s="39"/>
      <c r="I48" s="39"/>
      <c r="J48" s="39"/>
      <c r="K48" s="39"/>
      <c r="L48" s="39"/>
      <c r="M48" s="39"/>
      <c r="N48" s="39"/>
      <c r="O48" s="23"/>
    </row>
    <row r="49" spans="1:15" s="14" customFormat="1" x14ac:dyDescent="0.35">
      <c r="A49" s="13"/>
      <c r="B49" s="13"/>
      <c r="C49" s="13"/>
      <c r="D49" s="13"/>
      <c r="E49" s="26"/>
      <c r="F49" s="13"/>
      <c r="G49" s="44"/>
      <c r="H49" s="45"/>
      <c r="I49" s="44"/>
      <c r="J49" s="44"/>
      <c r="K49" s="44"/>
      <c r="L49" s="44"/>
      <c r="M49" s="44"/>
      <c r="N49" s="44"/>
      <c r="O49" s="44"/>
    </row>
    <row r="50" spans="1:15" s="14" customFormat="1" ht="23.5" x14ac:dyDescent="0.55000000000000004">
      <c r="B50" s="13"/>
      <c r="C50" s="13"/>
      <c r="D50" s="13"/>
      <c r="E50" s="13"/>
      <c r="H50" s="63"/>
      <c r="I50" s="64"/>
      <c r="M50" s="13"/>
      <c r="N50" s="13"/>
    </row>
    <row r="51" spans="1:15" s="14" customFormat="1" x14ac:dyDescent="0.35">
      <c r="B51" s="13"/>
      <c r="C51" s="13"/>
      <c r="D51" s="13"/>
      <c r="E51" s="13"/>
      <c r="H51" s="27"/>
      <c r="M51" s="13"/>
      <c r="N51" s="13"/>
    </row>
    <row r="52" spans="1:15" s="14" customFormat="1" x14ac:dyDescent="0.35">
      <c r="B52" s="13"/>
      <c r="C52" s="13"/>
      <c r="D52" s="13"/>
      <c r="E52" s="13"/>
      <c r="H52" s="27"/>
      <c r="I52" s="13"/>
      <c r="J52" s="13"/>
      <c r="K52" s="13"/>
      <c r="L52" s="13"/>
      <c r="M52" s="13"/>
      <c r="N52" s="13"/>
    </row>
    <row r="53" spans="1:15" s="14" customFormat="1" x14ac:dyDescent="0.35">
      <c r="B53" s="13"/>
      <c r="C53" s="13"/>
      <c r="D53" s="13"/>
      <c r="E53" s="13"/>
      <c r="H53" s="28"/>
      <c r="I53" s="13"/>
      <c r="J53" s="13"/>
      <c r="K53" s="13"/>
      <c r="L53" s="13"/>
      <c r="M53" s="13"/>
      <c r="N53" s="13"/>
    </row>
    <row r="54" spans="1:15" s="14" customFormat="1" x14ac:dyDescent="0.35">
      <c r="B54" s="13"/>
      <c r="C54" s="13"/>
      <c r="D54" s="13"/>
      <c r="E54" s="13"/>
      <c r="H54" s="27"/>
    </row>
    <row r="55" spans="1:15" s="14" customFormat="1" x14ac:dyDescent="0.35">
      <c r="B55" s="13"/>
      <c r="C55" s="13"/>
      <c r="D55" s="13"/>
      <c r="E55" s="13"/>
      <c r="H55" s="27"/>
    </row>
    <row r="56" spans="1:15" s="14" customFormat="1" x14ac:dyDescent="0.35">
      <c r="B56" s="13"/>
      <c r="H56" s="27"/>
    </row>
    <row r="57" spans="1:15" s="14" customFormat="1" x14ac:dyDescent="0.35">
      <c r="B57" s="13"/>
      <c r="H57" s="27"/>
    </row>
    <row r="58" spans="1:15" s="14" customFormat="1" x14ac:dyDescent="0.35">
      <c r="H58" s="27"/>
    </row>
    <row r="59" spans="1:15" s="14" customFormat="1" x14ac:dyDescent="0.35"/>
    <row r="60" spans="1:15" s="14" customFormat="1" x14ac:dyDescent="0.35"/>
    <row r="61" spans="1:15" s="14" customFormat="1" x14ac:dyDescent="0.35"/>
    <row r="62" spans="1:15" s="14" customFormat="1" x14ac:dyDescent="0.35"/>
    <row r="63" spans="1:15" s="14" customFormat="1" x14ac:dyDescent="0.35"/>
    <row r="64" spans="1:15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pans="2:16" s="14" customFormat="1" x14ac:dyDescent="0.35"/>
    <row r="210" spans="2:16" s="14" customFormat="1" x14ac:dyDescent="0.35"/>
    <row r="211" spans="2:16" s="14" customFormat="1" x14ac:dyDescent="0.35"/>
    <row r="212" spans="2:16" s="14" customFormat="1" x14ac:dyDescent="0.35"/>
    <row r="213" spans="2:16" s="14" customFormat="1" x14ac:dyDescent="0.35"/>
    <row r="214" spans="2:16" s="14" customFormat="1" x14ac:dyDescent="0.35"/>
    <row r="215" spans="2:16" s="14" customFormat="1" x14ac:dyDescent="0.35"/>
    <row r="216" spans="2:16" s="14" customFormat="1" x14ac:dyDescent="0.35"/>
    <row r="217" spans="2:16" s="14" customFormat="1" x14ac:dyDescent="0.35"/>
    <row r="218" spans="2:16" s="14" customFormat="1" x14ac:dyDescent="0.35"/>
    <row r="219" spans="2:16" s="14" customFormat="1" x14ac:dyDescent="0.35"/>
    <row r="220" spans="2:16" s="14" customFormat="1" x14ac:dyDescent="0.35">
      <c r="P220"/>
    </row>
    <row r="221" spans="2:16" s="14" customFormat="1" x14ac:dyDescent="0.35">
      <c r="P221"/>
    </row>
    <row r="222" spans="2:16" s="14" customFormat="1" x14ac:dyDescent="0.35">
      <c r="P222"/>
    </row>
    <row r="223" spans="2:16" x14ac:dyDescent="0.35">
      <c r="B223" s="14"/>
      <c r="C223" s="14"/>
      <c r="D223" s="14"/>
      <c r="E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2:16" x14ac:dyDescent="0.35">
      <c r="B224" s="14"/>
      <c r="C224" s="14"/>
      <c r="D224" s="14"/>
      <c r="E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2:15" x14ac:dyDescent="0.35">
      <c r="B225" s="14"/>
      <c r="C225" s="14"/>
      <c r="D225" s="14"/>
      <c r="E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2:15" x14ac:dyDescent="0.35">
      <c r="B226" s="14"/>
      <c r="C226" s="14"/>
      <c r="D226" s="14"/>
      <c r="E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2:15" x14ac:dyDescent="0.35">
      <c r="B227" s="14"/>
      <c r="C227" s="14"/>
      <c r="D227" s="14"/>
      <c r="E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2:15" x14ac:dyDescent="0.35">
      <c r="B228" s="14"/>
      <c r="C228" s="14"/>
      <c r="D228" s="14"/>
      <c r="E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2:15" x14ac:dyDescent="0.35">
      <c r="B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2:15" x14ac:dyDescent="0.35">
      <c r="B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2:15" x14ac:dyDescent="0.35"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2:15" x14ac:dyDescent="0.35"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2:15" x14ac:dyDescent="0.35"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2:15" x14ac:dyDescent="0.35">
      <c r="G234" s="14"/>
      <c r="H234" s="14"/>
      <c r="I234" s="14"/>
      <c r="J234" s="14"/>
      <c r="K234" s="14"/>
      <c r="L234" s="14"/>
      <c r="M234" s="14"/>
      <c r="N234" s="14"/>
    </row>
    <row r="235" spans="2:15" x14ac:dyDescent="0.35">
      <c r="G235" s="14"/>
      <c r="H235" s="14"/>
      <c r="I235" s="14"/>
      <c r="J235" s="14"/>
      <c r="K235" s="14"/>
      <c r="L235" s="14"/>
      <c r="M235" s="14"/>
      <c r="N235" s="14"/>
    </row>
    <row r="236" spans="2:15" x14ac:dyDescent="0.35">
      <c r="G236" s="14"/>
      <c r="H236" s="14"/>
      <c r="I236" s="14"/>
      <c r="J236" s="14"/>
      <c r="K236" s="14"/>
      <c r="L236" s="14"/>
      <c r="M236" s="14"/>
      <c r="N236" s="14"/>
    </row>
    <row r="237" spans="2:15" x14ac:dyDescent="0.35">
      <c r="G237" s="14"/>
      <c r="H237" s="14"/>
      <c r="I237" s="14"/>
      <c r="J237" s="14"/>
      <c r="K237" s="14"/>
      <c r="L237" s="14"/>
      <c r="M237" s="14"/>
      <c r="N237" s="14"/>
    </row>
    <row r="238" spans="2:15" x14ac:dyDescent="0.35">
      <c r="G238" s="14"/>
      <c r="H238" s="14"/>
    </row>
    <row r="239" spans="2:15" x14ac:dyDescent="0.35">
      <c r="G239" s="14"/>
      <c r="H239" s="14"/>
    </row>
    <row r="240" spans="2:15" x14ac:dyDescent="0.35">
      <c r="G240" s="14"/>
    </row>
    <row r="241" spans="7:7" x14ac:dyDescent="0.35">
      <c r="G241" s="14"/>
    </row>
    <row r="242" spans="7:7" x14ac:dyDescent="0.35">
      <c r="G242" s="14"/>
    </row>
  </sheetData>
  <mergeCells count="16">
    <mergeCell ref="D39:E39"/>
    <mergeCell ref="D46:E46"/>
    <mergeCell ref="H16:I16"/>
    <mergeCell ref="H23:I23"/>
    <mergeCell ref="H33:I33"/>
    <mergeCell ref="H40:N40"/>
    <mergeCell ref="H42:I42"/>
    <mergeCell ref="D1:J1"/>
    <mergeCell ref="K1:L1"/>
    <mergeCell ref="B6:E6"/>
    <mergeCell ref="G6:O6"/>
    <mergeCell ref="H8:I8"/>
    <mergeCell ref="B11:B12"/>
    <mergeCell ref="C11:C12"/>
    <mergeCell ref="D11:D12"/>
    <mergeCell ref="E11:E12"/>
  </mergeCells>
  <hyperlinks>
    <hyperlink ref="C4" location="Summary!A1" display="Return to Summary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loadAnalysisBtn">
              <controlPr defaultSize="0" print="0" disabled="1" autoFill="0" autoPict="0" macro="[0]!Results.loadAnalysisBtn_click">
                <anchor moveWithCells="1">
                  <from>
                    <xdr:col>10</xdr:col>
                    <xdr:colOff>374650</xdr:colOff>
                    <xdr:row>0</xdr:row>
                    <xdr:rowOff>177800</xdr:rowOff>
                  </from>
                  <to>
                    <xdr:col>11</xdr:col>
                    <xdr:colOff>533400</xdr:colOff>
                    <xdr:row>0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selectUIPath_Btn">
              <controlPr defaultSize="0" print="0" autoFill="0" autoPict="0" macro="[0]!Hidden.changeBMDSUI">
                <anchor moveWithCells="1" sizeWithCells="1">
                  <from>
                    <xdr:col>12</xdr:col>
                    <xdr:colOff>406400</xdr:colOff>
                    <xdr:row>0</xdr:row>
                    <xdr:rowOff>196850</xdr:rowOff>
                  </from>
                  <to>
                    <xdr:col>13</xdr:col>
                    <xdr:colOff>368300</xdr:colOff>
                    <xdr:row>0</xdr:row>
                    <xdr:rowOff>673100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3"/>
  <sheetViews>
    <sheetView workbookViewId="0"/>
  </sheetViews>
  <sheetFormatPr defaultRowHeight="14.5" x14ac:dyDescent="0.35"/>
  <cols>
    <col min="2" max="2" width="3.90625" customWidth="1"/>
    <col min="3" max="3" width="21.08984375" customWidth="1"/>
    <col min="4" max="4" width="37.1796875" customWidth="1"/>
    <col min="5" max="5" width="7.90625" customWidth="1"/>
    <col min="8" max="8" width="16.08984375" customWidth="1"/>
    <col min="9" max="9" width="15.54296875" customWidth="1"/>
    <col min="10" max="10" width="13.6328125" customWidth="1"/>
    <col min="11" max="12" width="11.36328125" customWidth="1"/>
    <col min="13" max="13" width="11.08984375" customWidth="1"/>
    <col min="14" max="14" width="11.6328125" customWidth="1"/>
  </cols>
  <sheetData>
    <row r="1" spans="2:23" s="1" customFormat="1" ht="69" customHeight="1" x14ac:dyDescent="0.35">
      <c r="C1" s="49"/>
      <c r="D1" s="80" t="s">
        <v>63</v>
      </c>
      <c r="E1" s="80"/>
      <c r="F1" s="80"/>
      <c r="G1" s="80"/>
      <c r="H1" s="80"/>
      <c r="I1" s="80"/>
      <c r="J1" s="80"/>
      <c r="K1" s="81"/>
      <c r="L1" s="82"/>
    </row>
    <row r="2" spans="2:23" s="3" customFormat="1" ht="22.5" customHeight="1" x14ac:dyDescent="0.55000000000000004">
      <c r="G2" s="4"/>
      <c r="H2" s="52" t="str">
        <f>Hidden!D4</f>
        <v>BMDS 3.1</v>
      </c>
      <c r="I2" s="5"/>
      <c r="J2" s="5"/>
      <c r="K2" s="5"/>
      <c r="L2" s="4"/>
      <c r="Q2" s="4"/>
      <c r="R2" s="4"/>
      <c r="W2" s="4"/>
    </row>
    <row r="3" spans="2:23" s="14" customFormat="1" x14ac:dyDescent="0.35"/>
    <row r="4" spans="2:23" s="14" customFormat="1" x14ac:dyDescent="0.35">
      <c r="C4" s="60" t="s">
        <v>133</v>
      </c>
    </row>
    <row r="5" spans="2:23" s="14" customFormat="1" x14ac:dyDescent="0.35"/>
    <row r="6" spans="2:23" s="14" customFormat="1" ht="22.25" customHeight="1" x14ac:dyDescent="0.6">
      <c r="B6" s="83" t="s">
        <v>60</v>
      </c>
      <c r="C6" s="84"/>
      <c r="D6" s="84"/>
      <c r="E6" s="85"/>
      <c r="G6" s="83" t="s">
        <v>61</v>
      </c>
      <c r="H6" s="84"/>
      <c r="I6" s="84"/>
      <c r="J6" s="84"/>
      <c r="K6" s="84"/>
      <c r="L6" s="84"/>
      <c r="M6" s="84"/>
      <c r="N6" s="84"/>
      <c r="O6" s="85"/>
    </row>
    <row r="7" spans="2:23" s="14" customFormat="1" x14ac:dyDescent="0.35">
      <c r="B7" s="29"/>
      <c r="C7" s="30"/>
      <c r="D7" s="30"/>
      <c r="E7" s="31"/>
      <c r="G7" s="29"/>
      <c r="H7" s="30"/>
      <c r="I7" s="30"/>
      <c r="J7" s="30"/>
      <c r="K7" s="30"/>
      <c r="L7" s="30"/>
      <c r="M7" s="30"/>
      <c r="N7" s="30"/>
      <c r="O7" s="31"/>
    </row>
    <row r="8" spans="2:23" s="14" customFormat="1" ht="14.4" customHeight="1" x14ac:dyDescent="0.35">
      <c r="B8" s="22"/>
      <c r="C8" s="68" t="s">
        <v>46</v>
      </c>
      <c r="D8" s="40"/>
      <c r="E8" s="23"/>
      <c r="F8" s="13"/>
      <c r="G8" s="22"/>
      <c r="H8" s="76" t="s">
        <v>51</v>
      </c>
      <c r="I8" s="77"/>
      <c r="J8" s="21"/>
      <c r="K8" s="21"/>
      <c r="L8" s="21"/>
      <c r="M8" s="21"/>
      <c r="N8" s="21"/>
      <c r="O8" s="23"/>
    </row>
    <row r="9" spans="2:23" s="14" customFormat="1" x14ac:dyDescent="0.35">
      <c r="B9" s="22"/>
      <c r="C9" s="11" t="s">
        <v>31</v>
      </c>
      <c r="D9" s="93" t="s">
        <v>203</v>
      </c>
      <c r="E9" s="23"/>
      <c r="G9" s="22"/>
      <c r="H9" s="107" t="s">
        <v>33</v>
      </c>
      <c r="I9" s="108">
        <v>1.7323628143703342</v>
      </c>
      <c r="J9" s="21"/>
      <c r="K9" s="21"/>
      <c r="L9" s="21"/>
      <c r="M9" s="21"/>
      <c r="N9" s="21"/>
      <c r="O9" s="23"/>
    </row>
    <row r="10" spans="2:23" s="14" customFormat="1" x14ac:dyDescent="0.35">
      <c r="B10" s="22"/>
      <c r="C10" s="94" t="s">
        <v>44</v>
      </c>
      <c r="D10" s="95" t="s">
        <v>153</v>
      </c>
      <c r="E10" s="23"/>
      <c r="F10" s="20"/>
      <c r="G10" s="22"/>
      <c r="H10" s="94" t="s">
        <v>34</v>
      </c>
      <c r="I10" s="95">
        <v>1.4556824779915543</v>
      </c>
      <c r="J10" s="21"/>
      <c r="K10" s="21"/>
      <c r="L10" s="21"/>
      <c r="M10" s="21"/>
      <c r="N10" s="21"/>
      <c r="O10" s="23"/>
    </row>
    <row r="11" spans="2:23" s="14" customFormat="1" ht="14" customHeight="1" x14ac:dyDescent="0.35">
      <c r="B11" s="86"/>
      <c r="C11" s="98" t="s">
        <v>45</v>
      </c>
      <c r="D11" s="99" t="s">
        <v>154</v>
      </c>
      <c r="E11" s="86"/>
      <c r="G11" s="22"/>
      <c r="H11" s="11" t="s">
        <v>35</v>
      </c>
      <c r="I11" s="93">
        <v>2.13017140964795</v>
      </c>
      <c r="J11" s="21"/>
      <c r="K11" s="21"/>
      <c r="L11" s="21"/>
      <c r="M11" s="21"/>
      <c r="N11" s="21"/>
      <c r="O11" s="23"/>
    </row>
    <row r="12" spans="2:23" s="14" customFormat="1" ht="14.4" customHeight="1" x14ac:dyDescent="0.35">
      <c r="B12" s="86"/>
      <c r="C12" s="100"/>
      <c r="D12" s="101"/>
      <c r="E12" s="86"/>
      <c r="G12" s="22"/>
      <c r="H12" s="105" t="s">
        <v>41</v>
      </c>
      <c r="I12" s="106">
        <v>287.31558441975653</v>
      </c>
      <c r="J12" s="21"/>
      <c r="K12" s="21"/>
      <c r="L12" s="21"/>
      <c r="M12" s="21"/>
      <c r="N12" s="21"/>
      <c r="O12" s="23"/>
    </row>
    <row r="13" spans="2:23" s="14" customFormat="1" x14ac:dyDescent="0.35">
      <c r="B13" s="61"/>
      <c r="C13" s="102" t="s">
        <v>139</v>
      </c>
      <c r="D13" s="103" t="s">
        <v>202</v>
      </c>
      <c r="E13" s="62"/>
      <c r="G13" s="22"/>
      <c r="H13" s="11" t="s">
        <v>115</v>
      </c>
      <c r="I13" s="93">
        <v>1.105037939566067E-4</v>
      </c>
      <c r="J13" s="21"/>
      <c r="K13" s="21"/>
      <c r="L13" s="21"/>
      <c r="M13" s="21"/>
      <c r="N13" s="21"/>
      <c r="O13" s="23"/>
    </row>
    <row r="14" spans="2:23" s="14" customFormat="1" ht="14.4" customHeight="1" x14ac:dyDescent="0.35">
      <c r="B14" s="61"/>
      <c r="C14" s="69" t="s">
        <v>136</v>
      </c>
      <c r="D14" s="70" t="s">
        <v>189</v>
      </c>
      <c r="E14" s="62"/>
      <c r="G14" s="22"/>
      <c r="H14" s="94" t="s">
        <v>114</v>
      </c>
      <c r="I14" s="95">
        <v>5</v>
      </c>
      <c r="J14" s="21"/>
      <c r="K14" s="21"/>
      <c r="L14" s="21"/>
      <c r="M14" s="21"/>
      <c r="N14" s="21"/>
      <c r="O14" s="23"/>
    </row>
    <row r="15" spans="2:23" s="14" customFormat="1" ht="14.4" customHeight="1" x14ac:dyDescent="0.35">
      <c r="B15" s="22"/>
      <c r="C15" s="43"/>
      <c r="D15" s="38"/>
      <c r="E15" s="23"/>
      <c r="G15" s="22"/>
      <c r="H15" s="21"/>
      <c r="I15" s="21"/>
      <c r="J15" s="21"/>
      <c r="K15" s="21"/>
      <c r="L15" s="21"/>
      <c r="M15" s="21"/>
      <c r="N15" s="21"/>
      <c r="O15" s="23"/>
    </row>
    <row r="16" spans="2:23" s="14" customFormat="1" x14ac:dyDescent="0.35">
      <c r="B16" s="22"/>
      <c r="C16" s="67" t="s">
        <v>53</v>
      </c>
      <c r="D16" s="40"/>
      <c r="E16" s="23"/>
      <c r="G16" s="22"/>
      <c r="H16" s="76" t="s">
        <v>50</v>
      </c>
      <c r="I16" s="77"/>
      <c r="J16" s="40"/>
      <c r="K16" s="21"/>
      <c r="L16" s="21"/>
      <c r="M16" s="21"/>
      <c r="N16" s="21"/>
      <c r="O16" s="23"/>
    </row>
    <row r="17" spans="2:16" s="14" customFormat="1" x14ac:dyDescent="0.35">
      <c r="B17" s="22"/>
      <c r="C17" s="11" t="s">
        <v>86</v>
      </c>
      <c r="D17" s="93" t="s">
        <v>157</v>
      </c>
      <c r="E17" s="23"/>
      <c r="G17" s="22"/>
      <c r="H17" s="109" t="s">
        <v>48</v>
      </c>
      <c r="I17" s="109">
        <v>4</v>
      </c>
      <c r="J17" s="110"/>
      <c r="K17" s="21"/>
      <c r="L17" s="21"/>
      <c r="M17" s="21"/>
      <c r="N17" s="21"/>
      <c r="O17" s="23"/>
    </row>
    <row r="18" spans="2:16" s="14" customFormat="1" x14ac:dyDescent="0.35">
      <c r="B18" s="22"/>
      <c r="C18" s="94" t="s">
        <v>17</v>
      </c>
      <c r="D18" s="95">
        <v>1</v>
      </c>
      <c r="E18" s="23"/>
      <c r="G18" s="22"/>
      <c r="H18" s="50" t="s">
        <v>36</v>
      </c>
      <c r="I18" s="50" t="s">
        <v>37</v>
      </c>
      <c r="J18" s="21"/>
      <c r="K18" s="21"/>
      <c r="L18" s="21"/>
      <c r="M18" s="21"/>
      <c r="N18" s="21"/>
      <c r="O18" s="23"/>
    </row>
    <row r="19" spans="2:16" s="14" customFormat="1" ht="14.4" customHeight="1" x14ac:dyDescent="0.35">
      <c r="B19" s="22"/>
      <c r="C19" s="11" t="s">
        <v>89</v>
      </c>
      <c r="D19" s="93" t="s">
        <v>188</v>
      </c>
      <c r="E19" s="23"/>
      <c r="G19" s="22"/>
      <c r="H19" s="104" t="s">
        <v>199</v>
      </c>
      <c r="I19" s="93">
        <v>0.42208704507063999</v>
      </c>
      <c r="J19" s="21"/>
      <c r="K19" s="21"/>
      <c r="L19" s="21"/>
      <c r="M19" s="21"/>
      <c r="N19" s="21"/>
      <c r="O19" s="23"/>
    </row>
    <row r="20" spans="2:16" s="14" customFormat="1" x14ac:dyDescent="0.35">
      <c r="B20" s="22"/>
      <c r="C20" s="94" t="s">
        <v>32</v>
      </c>
      <c r="D20" s="95">
        <v>0.95</v>
      </c>
      <c r="E20" s="23"/>
      <c r="G20" s="22"/>
      <c r="H20" s="95" t="s">
        <v>200</v>
      </c>
      <c r="I20" s="95">
        <v>0.42562147825608598</v>
      </c>
      <c r="J20" s="21"/>
      <c r="K20" s="21"/>
      <c r="L20" s="21"/>
      <c r="M20" s="21"/>
      <c r="N20" s="21"/>
      <c r="O20" s="23"/>
    </row>
    <row r="21" spans="2:16" s="14" customFormat="1" ht="17" customHeight="1" x14ac:dyDescent="0.35">
      <c r="B21" s="22"/>
      <c r="C21" s="11" t="s">
        <v>87</v>
      </c>
      <c r="D21" s="93" t="s">
        <v>187</v>
      </c>
      <c r="E21" s="23"/>
      <c r="G21" s="22"/>
      <c r="H21" s="93" t="s">
        <v>204</v>
      </c>
      <c r="I21" s="93">
        <v>1</v>
      </c>
      <c r="J21" s="21"/>
      <c r="K21" s="21"/>
      <c r="L21" s="21"/>
      <c r="M21" s="21"/>
      <c r="N21" s="21"/>
      <c r="O21" s="23"/>
    </row>
    <row r="22" spans="2:16" s="14" customFormat="1" ht="14.4" customHeight="1" x14ac:dyDescent="0.35">
      <c r="B22" s="22"/>
      <c r="C22" s="17" t="s">
        <v>88</v>
      </c>
      <c r="D22" s="18" t="s">
        <v>186</v>
      </c>
      <c r="E22" s="23"/>
      <c r="F22" s="13"/>
      <c r="G22" s="22"/>
      <c r="H22" s="95" t="s">
        <v>201</v>
      </c>
      <c r="I22" s="95">
        <v>-0.60943737608554505</v>
      </c>
      <c r="J22" s="21"/>
      <c r="K22" s="21"/>
      <c r="L22" s="21"/>
      <c r="M22" s="21"/>
      <c r="N22" s="21"/>
      <c r="O22" s="23"/>
    </row>
    <row r="23" spans="2:16" s="14" customFormat="1" ht="14.4" customHeight="1" x14ac:dyDescent="0.35">
      <c r="B23" s="22"/>
      <c r="C23" s="21"/>
      <c r="D23" s="39"/>
      <c r="E23" s="23"/>
      <c r="F23" s="13"/>
      <c r="G23" s="22"/>
      <c r="H23" s="39"/>
      <c r="I23" s="39"/>
      <c r="J23" s="39"/>
      <c r="K23" s="21"/>
      <c r="L23" s="21"/>
      <c r="M23" s="21"/>
      <c r="N23" s="21"/>
      <c r="O23" s="23"/>
    </row>
    <row r="24" spans="2:16" s="14" customFormat="1" x14ac:dyDescent="0.35">
      <c r="B24" s="22"/>
      <c r="C24" s="67" t="s">
        <v>52</v>
      </c>
      <c r="D24" s="40"/>
      <c r="E24" s="23"/>
      <c r="F24" s="13"/>
      <c r="G24" s="22"/>
      <c r="H24" s="88" t="s">
        <v>49</v>
      </c>
      <c r="I24" s="88"/>
      <c r="J24" s="40"/>
      <c r="K24" s="40"/>
      <c r="L24" s="40"/>
      <c r="M24" s="40"/>
      <c r="N24" s="40"/>
      <c r="O24" s="23"/>
    </row>
    <row r="25" spans="2:16" s="14" customFormat="1" ht="29" x14ac:dyDescent="0.35">
      <c r="B25" s="22"/>
      <c r="C25" s="11" t="s">
        <v>38</v>
      </c>
      <c r="D25" s="93" t="s">
        <v>158</v>
      </c>
      <c r="E25" s="23"/>
      <c r="F25" s="13"/>
      <c r="G25" s="22"/>
      <c r="H25" s="41" t="s">
        <v>40</v>
      </c>
      <c r="I25" s="41" t="s">
        <v>42</v>
      </c>
      <c r="J25" s="42" t="s">
        <v>97</v>
      </c>
      <c r="K25" s="42" t="s">
        <v>90</v>
      </c>
      <c r="L25" s="42" t="s">
        <v>98</v>
      </c>
      <c r="M25" s="42" t="s">
        <v>91</v>
      </c>
      <c r="N25" s="42" t="s">
        <v>43</v>
      </c>
      <c r="O25" s="23"/>
    </row>
    <row r="26" spans="2:16" s="14" customFormat="1" ht="15.65" customHeight="1" x14ac:dyDescent="0.35">
      <c r="B26" s="22"/>
      <c r="C26" s="94" t="s">
        <v>39</v>
      </c>
      <c r="D26" s="95" t="s">
        <v>160</v>
      </c>
      <c r="E26" s="23"/>
      <c r="F26" s="13"/>
      <c r="G26" s="22"/>
      <c r="H26" s="93">
        <v>9.9999999999999995E-7</v>
      </c>
      <c r="I26" s="93">
        <v>12</v>
      </c>
      <c r="J26" s="93">
        <v>0.42208722471999005</v>
      </c>
      <c r="K26" s="93">
        <v>0.37301378749999997</v>
      </c>
      <c r="L26" s="93">
        <v>0.73733076518018259</v>
      </c>
      <c r="M26" s="93">
        <v>0.50638242499374742</v>
      </c>
      <c r="N26" s="93">
        <v>-0.2305551065573492</v>
      </c>
      <c r="O26" s="32"/>
    </row>
    <row r="27" spans="2:16" s="14" customFormat="1" ht="13.5" customHeight="1" x14ac:dyDescent="0.35">
      <c r="B27" s="22"/>
      <c r="C27" s="11" t="s">
        <v>47</v>
      </c>
      <c r="D27" s="93">
        <v>7</v>
      </c>
      <c r="E27" s="23"/>
      <c r="F27" s="13"/>
      <c r="G27" s="22"/>
      <c r="H27" s="95">
        <v>1.6989700043360187</v>
      </c>
      <c r="I27" s="95">
        <v>11</v>
      </c>
      <c r="J27" s="95">
        <v>0.86985774385086589</v>
      </c>
      <c r="K27" s="95">
        <v>2.0974148590909087</v>
      </c>
      <c r="L27" s="95">
        <v>0.73733076518018259</v>
      </c>
      <c r="M27" s="95">
        <v>1.9572252274986015</v>
      </c>
      <c r="N27" s="95">
        <v>5.5217367187809749</v>
      </c>
      <c r="O27" s="23"/>
    </row>
    <row r="28" spans="2:16" s="14" customFormat="1" ht="14.4" customHeight="1" x14ac:dyDescent="0.35">
      <c r="B28" s="22"/>
      <c r="C28" s="96" t="s">
        <v>112</v>
      </c>
      <c r="D28" s="97" t="s">
        <v>185</v>
      </c>
      <c r="E28" s="23"/>
      <c r="F28" s="13"/>
      <c r="G28" s="22"/>
      <c r="H28" s="93">
        <v>2.6910810000000001</v>
      </c>
      <c r="I28" s="93">
        <v>11</v>
      </c>
      <c r="J28" s="93">
        <v>1.3268903939290659</v>
      </c>
      <c r="K28" s="93">
        <v>2.1969145681818181</v>
      </c>
      <c r="L28" s="93">
        <v>0.73733076518018259</v>
      </c>
      <c r="M28" s="93">
        <v>1.9312670516232817</v>
      </c>
      <c r="N28" s="93">
        <v>3.9134997219735155</v>
      </c>
      <c r="O28" s="23"/>
    </row>
    <row r="29" spans="2:16" s="14" customFormat="1" ht="14.4" customHeight="1" x14ac:dyDescent="0.35">
      <c r="B29" s="24"/>
      <c r="C29" s="34"/>
      <c r="D29" s="34"/>
      <c r="E29" s="25"/>
      <c r="F29" s="13"/>
      <c r="G29" s="22"/>
      <c r="H29" s="95">
        <v>4.0780940000000001</v>
      </c>
      <c r="I29" s="95">
        <v>12</v>
      </c>
      <c r="J29" s="95">
        <v>2.3945149361479268</v>
      </c>
      <c r="K29" s="95">
        <v>3.0782162916666667</v>
      </c>
      <c r="L29" s="95">
        <v>0.73733076518018259</v>
      </c>
      <c r="M29" s="95">
        <v>2.2892742617930515</v>
      </c>
      <c r="N29" s="95">
        <v>3.2121417981868245</v>
      </c>
      <c r="O29" s="23"/>
      <c r="P29" s="13"/>
    </row>
    <row r="30" spans="2:16" s="14" customFormat="1" ht="12" customHeight="1" x14ac:dyDescent="0.35">
      <c r="B30" s="44"/>
      <c r="C30" s="46"/>
      <c r="D30" s="46"/>
      <c r="E30" s="46"/>
      <c r="F30" s="13"/>
      <c r="G30" s="22"/>
      <c r="H30" s="93">
        <v>4.7926719999999996</v>
      </c>
      <c r="I30" s="93">
        <v>11</v>
      </c>
      <c r="J30" s="93">
        <v>3.2456655301366877</v>
      </c>
      <c r="K30" s="93">
        <v>4.7118192841666664</v>
      </c>
      <c r="L30" s="93">
        <v>0.73733076518018259</v>
      </c>
      <c r="M30" s="93">
        <v>1.516854465701633</v>
      </c>
      <c r="N30" s="93">
        <v>6.5949803218914376</v>
      </c>
      <c r="O30" s="23"/>
      <c r="P30" s="13"/>
    </row>
    <row r="31" spans="2:16" s="14" customFormat="1" ht="14.4" customHeight="1" x14ac:dyDescent="0.35">
      <c r="B31" s="13"/>
      <c r="C31" s="33"/>
      <c r="D31" s="33"/>
      <c r="E31" s="33"/>
      <c r="G31" s="22"/>
      <c r="H31" s="95">
        <v>6.6579160000000002</v>
      </c>
      <c r="I31" s="95">
        <v>10</v>
      </c>
      <c r="J31" s="95">
        <v>7.1793462813426059</v>
      </c>
      <c r="K31" s="95">
        <v>6.4014864340000006</v>
      </c>
      <c r="L31" s="95">
        <v>0.73733076518018259</v>
      </c>
      <c r="M31" s="95">
        <v>1.0010197412950799</v>
      </c>
      <c r="N31" s="95">
        <v>-3.3360995284014758</v>
      </c>
      <c r="O31" s="23"/>
      <c r="P31" s="13"/>
    </row>
    <row r="32" spans="2:16" s="14" customFormat="1" x14ac:dyDescent="0.35">
      <c r="B32" s="13"/>
      <c r="C32" s="33"/>
      <c r="D32" s="33"/>
      <c r="E32" s="33"/>
      <c r="G32" s="22"/>
      <c r="H32" s="93">
        <v>7.667789</v>
      </c>
      <c r="I32" s="93">
        <v>9</v>
      </c>
      <c r="J32" s="93">
        <v>11.034557849104383</v>
      </c>
      <c r="K32" s="93">
        <v>7.4443007655555551</v>
      </c>
      <c r="L32" s="93">
        <v>0.73733076518018259</v>
      </c>
      <c r="M32" s="93">
        <v>0.16852235894907089</v>
      </c>
      <c r="N32" s="93">
        <v>-14.607787656892919</v>
      </c>
      <c r="O32" s="23"/>
      <c r="P32" s="13"/>
    </row>
    <row r="33" spans="1:19" s="14" customFormat="1" x14ac:dyDescent="0.35">
      <c r="A33" s="13"/>
      <c r="B33" s="13"/>
      <c r="C33" s="33"/>
      <c r="D33" s="33"/>
      <c r="E33" s="33"/>
      <c r="F33" s="13"/>
      <c r="G33" s="22"/>
      <c r="H33" s="39"/>
      <c r="I33" s="39"/>
      <c r="J33" s="39"/>
      <c r="K33" s="39"/>
      <c r="L33" s="39"/>
      <c r="M33" s="39"/>
      <c r="N33" s="39"/>
      <c r="O33" s="23"/>
      <c r="S33" s="19"/>
    </row>
    <row r="34" spans="1:19" s="14" customFormat="1" ht="15" customHeight="1" x14ac:dyDescent="0.35">
      <c r="A34" s="13"/>
      <c r="B34" s="13"/>
      <c r="C34" s="33"/>
      <c r="D34" s="33"/>
      <c r="E34" s="33"/>
      <c r="F34" s="13"/>
      <c r="G34" s="22"/>
      <c r="H34" s="89" t="s">
        <v>92</v>
      </c>
      <c r="I34" s="90"/>
      <c r="J34" s="39"/>
      <c r="K34" s="39"/>
      <c r="L34" s="39"/>
      <c r="M34" s="39"/>
      <c r="N34" s="39"/>
      <c r="O34" s="23"/>
    </row>
    <row r="35" spans="1:19" s="14" customFormat="1" ht="29" x14ac:dyDescent="0.35">
      <c r="A35" s="13"/>
      <c r="B35" s="13"/>
      <c r="C35" s="33"/>
      <c r="D35" s="33"/>
      <c r="E35" s="33"/>
      <c r="F35" s="13"/>
      <c r="G35" s="22"/>
      <c r="H35" s="111" t="s">
        <v>31</v>
      </c>
      <c r="I35" s="111" t="s">
        <v>138</v>
      </c>
      <c r="J35" s="111" t="s">
        <v>48</v>
      </c>
      <c r="K35" s="111" t="s">
        <v>41</v>
      </c>
      <c r="L35" s="39"/>
      <c r="M35" s="39"/>
      <c r="N35" s="39"/>
      <c r="O35" s="23"/>
    </row>
    <row r="36" spans="1:19" s="14" customFormat="1" ht="14.4" customHeight="1" x14ac:dyDescent="0.35">
      <c r="A36" s="13"/>
      <c r="B36" s="13"/>
      <c r="C36" s="13"/>
      <c r="D36" s="13"/>
      <c r="E36" s="13"/>
      <c r="F36" s="13"/>
      <c r="G36" s="22"/>
      <c r="H36" s="93" t="s">
        <v>193</v>
      </c>
      <c r="I36" s="93">
        <v>-127.89738564443152</v>
      </c>
      <c r="J36" s="93">
        <v>8</v>
      </c>
      <c r="K36" s="93">
        <v>271.79477128886305</v>
      </c>
      <c r="L36" s="39"/>
      <c r="M36" s="39"/>
      <c r="N36" s="39"/>
      <c r="O36" s="23"/>
    </row>
    <row r="37" spans="1:19" s="14" customFormat="1" ht="16.25" customHeight="1" x14ac:dyDescent="0.35">
      <c r="A37" s="13"/>
      <c r="B37" s="13"/>
      <c r="C37" s="13"/>
      <c r="D37" s="13"/>
      <c r="E37" s="13"/>
      <c r="F37" s="13"/>
      <c r="G37" s="22"/>
      <c r="H37" s="95" t="s">
        <v>194</v>
      </c>
      <c r="I37" s="95">
        <v>-84.392119525029514</v>
      </c>
      <c r="J37" s="95">
        <v>14</v>
      </c>
      <c r="K37" s="95">
        <v>196.78423905005903</v>
      </c>
      <c r="L37" s="39"/>
      <c r="M37" s="39"/>
      <c r="N37" s="39"/>
      <c r="O37" s="23"/>
    </row>
    <row r="38" spans="1:19" s="14" customFormat="1" x14ac:dyDescent="0.35">
      <c r="A38" s="13"/>
      <c r="B38" s="13"/>
      <c r="C38" s="13"/>
      <c r="D38" s="13"/>
      <c r="E38" s="13"/>
      <c r="F38" s="13"/>
      <c r="G38" s="22"/>
      <c r="H38" s="93" t="s">
        <v>195</v>
      </c>
      <c r="I38" s="93">
        <v>-127.89738564443152</v>
      </c>
      <c r="J38" s="93">
        <v>8</v>
      </c>
      <c r="K38" s="93">
        <v>271.79477128886305</v>
      </c>
      <c r="L38" s="39"/>
      <c r="M38" s="39"/>
      <c r="N38" s="39"/>
      <c r="O38" s="23"/>
    </row>
    <row r="39" spans="1:19" s="14" customFormat="1" ht="23.5" x14ac:dyDescent="0.55000000000000004">
      <c r="A39" s="13"/>
      <c r="C39" s="13"/>
      <c r="D39" s="87"/>
      <c r="E39" s="87"/>
      <c r="F39" s="13"/>
      <c r="G39" s="22"/>
      <c r="H39" s="95" t="s">
        <v>196</v>
      </c>
      <c r="I39" s="95">
        <v>-140.65779220987827</v>
      </c>
      <c r="J39" s="95">
        <v>3</v>
      </c>
      <c r="K39" s="95">
        <v>287.31558441975653</v>
      </c>
      <c r="L39" s="39"/>
      <c r="M39" s="39"/>
      <c r="N39" s="39"/>
      <c r="O39" s="23"/>
    </row>
    <row r="40" spans="1:19" s="14" customFormat="1" x14ac:dyDescent="0.35">
      <c r="A40" s="13"/>
      <c r="C40" s="13"/>
      <c r="D40" s="13"/>
      <c r="E40" s="26"/>
      <c r="F40" s="13"/>
      <c r="G40" s="22"/>
      <c r="H40" s="93" t="s">
        <v>197</v>
      </c>
      <c r="I40" s="93">
        <v>-182.79965004161497</v>
      </c>
      <c r="J40" s="93">
        <v>2</v>
      </c>
      <c r="K40" s="93">
        <v>369.59930008322993</v>
      </c>
      <c r="L40" s="39"/>
      <c r="M40" s="39"/>
      <c r="N40" s="39"/>
      <c r="O40" s="23"/>
    </row>
    <row r="41" spans="1:19" s="14" customFormat="1" ht="15" customHeight="1" x14ac:dyDescent="0.35">
      <c r="A41" s="13"/>
      <c r="B41" s="13"/>
      <c r="C41" s="13"/>
      <c r="D41" s="13"/>
      <c r="E41" s="26"/>
      <c r="F41" s="13"/>
      <c r="G41" s="22"/>
      <c r="H41" s="92" t="s">
        <v>198</v>
      </c>
      <c r="I41" s="92"/>
      <c r="J41" s="92"/>
      <c r="K41" s="92"/>
      <c r="L41" s="92"/>
      <c r="M41" s="92"/>
      <c r="N41" s="92"/>
      <c r="O41" s="23"/>
    </row>
    <row r="42" spans="1:19" s="14" customFormat="1" x14ac:dyDescent="0.35">
      <c r="A42" s="13"/>
      <c r="B42" s="13"/>
      <c r="C42" s="13"/>
      <c r="D42" s="13"/>
      <c r="E42" s="26"/>
      <c r="F42" s="13"/>
      <c r="G42" s="22"/>
      <c r="H42" s="39"/>
      <c r="I42" s="39"/>
      <c r="J42" s="39"/>
      <c r="K42" s="39"/>
      <c r="L42" s="39"/>
      <c r="M42" s="39"/>
      <c r="N42" s="39"/>
      <c r="O42" s="23"/>
    </row>
    <row r="43" spans="1:19" s="14" customFormat="1" ht="14.4" customHeight="1" x14ac:dyDescent="0.35">
      <c r="A43" s="13"/>
      <c r="B43" s="13"/>
      <c r="C43" s="13"/>
      <c r="D43" s="13"/>
      <c r="E43" s="26"/>
      <c r="F43" s="13"/>
      <c r="G43" s="22"/>
      <c r="H43" s="91" t="s">
        <v>93</v>
      </c>
      <c r="I43" s="91"/>
      <c r="J43" s="39"/>
      <c r="K43" s="39"/>
      <c r="L43" s="39"/>
      <c r="M43" s="39"/>
      <c r="N43" s="39"/>
      <c r="O43" s="23"/>
    </row>
    <row r="44" spans="1:19" s="14" customFormat="1" ht="29" x14ac:dyDescent="0.35">
      <c r="A44" s="13"/>
      <c r="B44" s="13"/>
      <c r="C44" s="13"/>
      <c r="D44" s="13"/>
      <c r="E44" s="13"/>
      <c r="F44" s="13"/>
      <c r="G44" s="22"/>
      <c r="H44" s="112" t="s">
        <v>94</v>
      </c>
      <c r="I44" s="113" t="s">
        <v>137</v>
      </c>
      <c r="J44" s="111" t="s">
        <v>95</v>
      </c>
      <c r="K44" s="111" t="s">
        <v>96</v>
      </c>
      <c r="L44" s="39"/>
      <c r="M44" s="39"/>
      <c r="N44" s="39"/>
      <c r="O44" s="23"/>
    </row>
    <row r="45" spans="1:19" s="14" customFormat="1" x14ac:dyDescent="0.35">
      <c r="A45" s="13"/>
      <c r="B45" s="13"/>
      <c r="C45" s="13"/>
      <c r="D45" s="13"/>
      <c r="E45" s="13"/>
      <c r="F45" s="13"/>
      <c r="G45" s="22"/>
      <c r="H45" s="93">
        <v>1</v>
      </c>
      <c r="I45" s="93">
        <v>196.81506103317091</v>
      </c>
      <c r="J45" s="93">
        <v>12</v>
      </c>
      <c r="K45" s="93" t="s">
        <v>192</v>
      </c>
      <c r="L45" s="39"/>
      <c r="M45" s="39"/>
      <c r="N45" s="39"/>
      <c r="O45" s="23"/>
    </row>
    <row r="46" spans="1:19" s="14" customFormat="1" ht="23.5" x14ac:dyDescent="0.55000000000000004">
      <c r="A46" s="13"/>
      <c r="B46" s="13"/>
      <c r="C46" s="13"/>
      <c r="D46" s="87"/>
      <c r="E46" s="87"/>
      <c r="F46" s="13"/>
      <c r="G46" s="22"/>
      <c r="H46" s="95">
        <v>2</v>
      </c>
      <c r="I46" s="95">
        <v>87.010532238804018</v>
      </c>
      <c r="J46" s="95">
        <v>6</v>
      </c>
      <c r="K46" s="95" t="s">
        <v>192</v>
      </c>
      <c r="L46" s="39"/>
      <c r="M46" s="39"/>
      <c r="N46" s="39"/>
      <c r="O46" s="23"/>
    </row>
    <row r="47" spans="1:19" s="14" customFormat="1" x14ac:dyDescent="0.35">
      <c r="A47" s="13"/>
      <c r="B47" s="13"/>
      <c r="C47" s="13"/>
      <c r="D47" s="13"/>
      <c r="E47" s="26"/>
      <c r="F47" s="13"/>
      <c r="G47" s="22"/>
      <c r="H47" s="93">
        <v>3</v>
      </c>
      <c r="I47" s="93">
        <v>87.010532238804018</v>
      </c>
      <c r="J47" s="93">
        <v>6</v>
      </c>
      <c r="K47" s="93" t="s">
        <v>192</v>
      </c>
      <c r="L47" s="39"/>
      <c r="M47" s="39"/>
      <c r="N47" s="39"/>
      <c r="O47" s="23"/>
    </row>
    <row r="48" spans="1:19" s="14" customFormat="1" x14ac:dyDescent="0.35">
      <c r="A48" s="13"/>
      <c r="B48" s="13"/>
      <c r="C48" s="13"/>
      <c r="D48" s="13"/>
      <c r="E48" s="26"/>
      <c r="F48" s="13"/>
      <c r="G48" s="22"/>
      <c r="H48" s="95">
        <v>4</v>
      </c>
      <c r="I48" s="95">
        <v>25.520813130893487</v>
      </c>
      <c r="J48" s="95">
        <v>5</v>
      </c>
      <c r="K48" s="95">
        <v>1.105037939566067E-4</v>
      </c>
      <c r="L48" s="39"/>
      <c r="M48" s="39"/>
      <c r="N48" s="39"/>
      <c r="O48" s="23"/>
    </row>
    <row r="49" spans="1:15" s="14" customFormat="1" x14ac:dyDescent="0.35">
      <c r="A49" s="13"/>
      <c r="B49" s="13"/>
      <c r="C49" s="13"/>
      <c r="D49" s="13"/>
      <c r="E49" s="26"/>
      <c r="F49" s="13"/>
      <c r="G49" s="22"/>
      <c r="H49" s="39"/>
      <c r="I49" s="39"/>
      <c r="J49" s="39"/>
      <c r="K49" s="39"/>
      <c r="L49" s="39"/>
      <c r="M49" s="39"/>
      <c r="N49" s="39"/>
      <c r="O49" s="23"/>
    </row>
    <row r="50" spans="1:15" s="14" customFormat="1" x14ac:dyDescent="0.35">
      <c r="B50" s="13"/>
      <c r="C50" s="13"/>
      <c r="D50" s="13"/>
      <c r="E50" s="13"/>
      <c r="G50" s="44"/>
      <c r="H50" s="45"/>
      <c r="I50" s="44"/>
      <c r="J50" s="44"/>
      <c r="K50" s="44"/>
      <c r="L50" s="44"/>
      <c r="M50" s="44"/>
      <c r="N50" s="44"/>
      <c r="O50" s="44"/>
    </row>
    <row r="51" spans="1:15" s="14" customFormat="1" ht="23.5" x14ac:dyDescent="0.55000000000000004">
      <c r="B51" s="13"/>
      <c r="C51" s="13"/>
      <c r="D51" s="13"/>
      <c r="E51" s="13"/>
      <c r="H51" s="63"/>
      <c r="I51" s="64"/>
      <c r="M51" s="13"/>
      <c r="N51" s="13"/>
    </row>
    <row r="52" spans="1:15" s="14" customFormat="1" x14ac:dyDescent="0.35">
      <c r="B52" s="13"/>
      <c r="C52" s="13"/>
      <c r="D52" s="13"/>
      <c r="E52" s="13"/>
      <c r="H52" s="27"/>
      <c r="M52" s="13"/>
      <c r="N52" s="13"/>
    </row>
    <row r="53" spans="1:15" s="14" customFormat="1" x14ac:dyDescent="0.35">
      <c r="B53" s="13"/>
      <c r="C53" s="13"/>
      <c r="D53" s="13"/>
      <c r="E53" s="13"/>
      <c r="H53" s="27"/>
      <c r="I53" s="13"/>
      <c r="J53" s="13"/>
      <c r="K53" s="13"/>
      <c r="L53" s="13"/>
      <c r="M53" s="13"/>
      <c r="N53" s="13"/>
    </row>
    <row r="54" spans="1:15" s="14" customFormat="1" x14ac:dyDescent="0.35">
      <c r="B54" s="13"/>
      <c r="C54" s="13"/>
      <c r="D54" s="13"/>
      <c r="E54" s="13"/>
      <c r="H54" s="28"/>
      <c r="I54" s="13"/>
      <c r="J54" s="13"/>
      <c r="K54" s="13"/>
      <c r="L54" s="13"/>
      <c r="M54" s="13"/>
      <c r="N54" s="13"/>
    </row>
    <row r="55" spans="1:15" s="14" customFormat="1" x14ac:dyDescent="0.35">
      <c r="B55" s="13"/>
      <c r="C55" s="13"/>
      <c r="D55" s="13"/>
      <c r="E55" s="13"/>
      <c r="H55" s="27"/>
    </row>
    <row r="56" spans="1:15" s="14" customFormat="1" x14ac:dyDescent="0.35">
      <c r="B56" s="13"/>
      <c r="H56" s="27"/>
    </row>
    <row r="57" spans="1:15" s="14" customFormat="1" x14ac:dyDescent="0.35">
      <c r="B57" s="13"/>
      <c r="H57" s="27"/>
    </row>
    <row r="58" spans="1:15" s="14" customFormat="1" x14ac:dyDescent="0.35">
      <c r="H58" s="27"/>
    </row>
    <row r="59" spans="1:15" s="14" customFormat="1" x14ac:dyDescent="0.35">
      <c r="H59" s="27"/>
    </row>
    <row r="60" spans="1:15" s="14" customFormat="1" x14ac:dyDescent="0.35"/>
    <row r="61" spans="1:15" s="14" customFormat="1" x14ac:dyDescent="0.35"/>
    <row r="62" spans="1:15" s="14" customFormat="1" x14ac:dyDescent="0.35"/>
    <row r="63" spans="1:15" s="14" customFormat="1" x14ac:dyDescent="0.35"/>
    <row r="64" spans="1:15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pans="2:16" s="14" customFormat="1" x14ac:dyDescent="0.35"/>
    <row r="210" spans="2:16" s="14" customFormat="1" x14ac:dyDescent="0.35"/>
    <row r="211" spans="2:16" s="14" customFormat="1" x14ac:dyDescent="0.35"/>
    <row r="212" spans="2:16" s="14" customFormat="1" x14ac:dyDescent="0.35"/>
    <row r="213" spans="2:16" s="14" customFormat="1" x14ac:dyDescent="0.35"/>
    <row r="214" spans="2:16" s="14" customFormat="1" x14ac:dyDescent="0.35"/>
    <row r="215" spans="2:16" s="14" customFormat="1" x14ac:dyDescent="0.35"/>
    <row r="216" spans="2:16" s="14" customFormat="1" x14ac:dyDescent="0.35"/>
    <row r="217" spans="2:16" s="14" customFormat="1" x14ac:dyDescent="0.35"/>
    <row r="218" spans="2:16" s="14" customFormat="1" x14ac:dyDescent="0.35"/>
    <row r="219" spans="2:16" s="14" customFormat="1" x14ac:dyDescent="0.35"/>
    <row r="220" spans="2:16" s="14" customFormat="1" x14ac:dyDescent="0.35">
      <c r="P220"/>
    </row>
    <row r="221" spans="2:16" s="14" customFormat="1" x14ac:dyDescent="0.35">
      <c r="P221"/>
    </row>
    <row r="222" spans="2:16" s="14" customFormat="1" x14ac:dyDescent="0.35">
      <c r="P222"/>
    </row>
    <row r="223" spans="2:16" x14ac:dyDescent="0.35">
      <c r="B223" s="14"/>
      <c r="C223" s="14"/>
      <c r="D223" s="14"/>
      <c r="E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2:16" x14ac:dyDescent="0.35">
      <c r="B224" s="14"/>
      <c r="C224" s="14"/>
      <c r="D224" s="14"/>
      <c r="E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2:15" x14ac:dyDescent="0.35">
      <c r="B225" s="14"/>
      <c r="C225" s="14"/>
      <c r="D225" s="14"/>
      <c r="E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2:15" x14ac:dyDescent="0.35">
      <c r="B226" s="14"/>
      <c r="C226" s="14"/>
      <c r="D226" s="14"/>
      <c r="E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2:15" x14ac:dyDescent="0.35">
      <c r="B227" s="14"/>
      <c r="C227" s="14"/>
      <c r="D227" s="14"/>
      <c r="E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2:15" x14ac:dyDescent="0.35">
      <c r="B228" s="14"/>
      <c r="C228" s="14"/>
      <c r="D228" s="14"/>
      <c r="E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2:15" x14ac:dyDescent="0.35">
      <c r="B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2:15" x14ac:dyDescent="0.35">
      <c r="B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2:15" x14ac:dyDescent="0.35"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2:15" x14ac:dyDescent="0.35"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2:15" x14ac:dyDescent="0.35"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2:15" x14ac:dyDescent="0.35"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2:15" x14ac:dyDescent="0.35">
      <c r="G235" s="14"/>
      <c r="H235" s="14"/>
      <c r="I235" s="14"/>
      <c r="J235" s="14"/>
      <c r="K235" s="14"/>
      <c r="L235" s="14"/>
      <c r="M235" s="14"/>
      <c r="N235" s="14"/>
    </row>
    <row r="236" spans="2:15" x14ac:dyDescent="0.35">
      <c r="G236" s="14"/>
      <c r="H236" s="14"/>
      <c r="I236" s="14"/>
      <c r="J236" s="14"/>
      <c r="K236" s="14"/>
      <c r="L236" s="14"/>
      <c r="M236" s="14"/>
      <c r="N236" s="14"/>
    </row>
    <row r="237" spans="2:15" x14ac:dyDescent="0.35">
      <c r="G237" s="14"/>
      <c r="H237" s="14"/>
      <c r="I237" s="14"/>
      <c r="J237" s="14"/>
      <c r="K237" s="14"/>
      <c r="L237" s="14"/>
      <c r="M237" s="14"/>
      <c r="N237" s="14"/>
    </row>
    <row r="238" spans="2:15" x14ac:dyDescent="0.35">
      <c r="G238" s="14"/>
      <c r="H238" s="14"/>
      <c r="I238" s="14"/>
      <c r="J238" s="14"/>
      <c r="K238" s="14"/>
      <c r="L238" s="14"/>
      <c r="M238" s="14"/>
      <c r="N238" s="14"/>
    </row>
    <row r="239" spans="2:15" x14ac:dyDescent="0.35">
      <c r="G239" s="14"/>
      <c r="H239" s="14"/>
    </row>
    <row r="240" spans="2:15" x14ac:dyDescent="0.35">
      <c r="G240" s="14"/>
      <c r="H240" s="14"/>
    </row>
    <row r="241" spans="7:7" x14ac:dyDescent="0.35">
      <c r="G241" s="14"/>
    </row>
    <row r="242" spans="7:7" x14ac:dyDescent="0.35">
      <c r="G242" s="14"/>
    </row>
    <row r="243" spans="7:7" x14ac:dyDescent="0.35">
      <c r="G243" s="14"/>
    </row>
  </sheetData>
  <mergeCells count="16">
    <mergeCell ref="D39:E39"/>
    <mergeCell ref="D46:E46"/>
    <mergeCell ref="H16:I16"/>
    <mergeCell ref="H24:I24"/>
    <mergeCell ref="H34:I34"/>
    <mergeCell ref="H41:N41"/>
    <mergeCell ref="H43:I43"/>
    <mergeCell ref="D1:J1"/>
    <mergeCell ref="K1:L1"/>
    <mergeCell ref="B6:E6"/>
    <mergeCell ref="G6:O6"/>
    <mergeCell ref="H8:I8"/>
    <mergeCell ref="B11:B12"/>
    <mergeCell ref="C11:C12"/>
    <mergeCell ref="D11:D12"/>
    <mergeCell ref="E11:E12"/>
  </mergeCells>
  <hyperlinks>
    <hyperlink ref="C4" location="Summary!A1" display="Return to Summary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loadAnalysisBtn">
              <controlPr defaultSize="0" print="0" disabled="1" autoFill="0" autoPict="0" macro="[0]!Results.loadAnalysisBtn_click">
                <anchor moveWithCells="1">
                  <from>
                    <xdr:col>10</xdr:col>
                    <xdr:colOff>374650</xdr:colOff>
                    <xdr:row>0</xdr:row>
                    <xdr:rowOff>177800</xdr:rowOff>
                  </from>
                  <to>
                    <xdr:col>11</xdr:col>
                    <xdr:colOff>533400</xdr:colOff>
                    <xdr:row>0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selectUIPath_Btn">
              <controlPr defaultSize="0" print="0" autoFill="0" autoPict="0" macro="[0]!Hidden.changeBMDSUI">
                <anchor moveWithCells="1" sizeWithCells="1">
                  <from>
                    <xdr:col>12</xdr:col>
                    <xdr:colOff>406400</xdr:colOff>
                    <xdr:row>0</xdr:row>
                    <xdr:rowOff>196850</xdr:rowOff>
                  </from>
                  <to>
                    <xdr:col>13</xdr:col>
                    <xdr:colOff>368300</xdr:colOff>
                    <xdr:row>0</xdr:row>
                    <xdr:rowOff>673100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3"/>
  <sheetViews>
    <sheetView workbookViewId="0"/>
  </sheetViews>
  <sheetFormatPr defaultRowHeight="14.5" x14ac:dyDescent="0.35"/>
  <cols>
    <col min="2" max="2" width="3.90625" customWidth="1"/>
    <col min="3" max="3" width="21.08984375" customWidth="1"/>
    <col min="4" max="4" width="37.1796875" customWidth="1"/>
    <col min="5" max="5" width="7.90625" customWidth="1"/>
    <col min="8" max="8" width="16.08984375" customWidth="1"/>
    <col min="9" max="9" width="15.54296875" customWidth="1"/>
    <col min="10" max="10" width="13.6328125" customWidth="1"/>
    <col min="11" max="12" width="11.36328125" customWidth="1"/>
    <col min="13" max="13" width="11.08984375" customWidth="1"/>
    <col min="14" max="14" width="11.6328125" customWidth="1"/>
  </cols>
  <sheetData>
    <row r="1" spans="2:23" s="1" customFormat="1" ht="69" customHeight="1" x14ac:dyDescent="0.35">
      <c r="C1" s="49"/>
      <c r="D1" s="80" t="s">
        <v>63</v>
      </c>
      <c r="E1" s="80"/>
      <c r="F1" s="80"/>
      <c r="G1" s="80"/>
      <c r="H1" s="80"/>
      <c r="I1" s="80"/>
      <c r="J1" s="80"/>
      <c r="K1" s="81"/>
      <c r="L1" s="82"/>
    </row>
    <row r="2" spans="2:23" s="3" customFormat="1" ht="22.5" customHeight="1" x14ac:dyDescent="0.55000000000000004">
      <c r="G2" s="4"/>
      <c r="H2" s="52" t="str">
        <f>Hidden!D4</f>
        <v>BMDS 3.1</v>
      </c>
      <c r="I2" s="5"/>
      <c r="J2" s="5"/>
      <c r="K2" s="5"/>
      <c r="L2" s="4"/>
      <c r="Q2" s="4"/>
      <c r="R2" s="4"/>
      <c r="W2" s="4"/>
    </row>
    <row r="3" spans="2:23" s="14" customFormat="1" x14ac:dyDescent="0.35"/>
    <row r="4" spans="2:23" s="14" customFormat="1" x14ac:dyDescent="0.35">
      <c r="C4" s="60" t="s">
        <v>133</v>
      </c>
    </row>
    <row r="5" spans="2:23" s="14" customFormat="1" x14ac:dyDescent="0.35"/>
    <row r="6" spans="2:23" s="14" customFormat="1" ht="22.25" customHeight="1" x14ac:dyDescent="0.6">
      <c r="B6" s="83" t="s">
        <v>60</v>
      </c>
      <c r="C6" s="84"/>
      <c r="D6" s="84"/>
      <c r="E6" s="85"/>
      <c r="G6" s="83" t="s">
        <v>61</v>
      </c>
      <c r="H6" s="84"/>
      <c r="I6" s="84"/>
      <c r="J6" s="84"/>
      <c r="K6" s="84"/>
      <c r="L6" s="84"/>
      <c r="M6" s="84"/>
      <c r="N6" s="84"/>
      <c r="O6" s="85"/>
    </row>
    <row r="7" spans="2:23" s="14" customFormat="1" x14ac:dyDescent="0.35">
      <c r="B7" s="29"/>
      <c r="C7" s="30"/>
      <c r="D7" s="30"/>
      <c r="E7" s="31"/>
      <c r="G7" s="29"/>
      <c r="H7" s="30"/>
      <c r="I7" s="30"/>
      <c r="J7" s="30"/>
      <c r="K7" s="30"/>
      <c r="L7" s="30"/>
      <c r="M7" s="30"/>
      <c r="N7" s="30"/>
      <c r="O7" s="31"/>
    </row>
    <row r="8" spans="2:23" s="14" customFormat="1" ht="14.4" customHeight="1" x14ac:dyDescent="0.35">
      <c r="B8" s="22"/>
      <c r="C8" s="68" t="s">
        <v>46</v>
      </c>
      <c r="D8" s="40"/>
      <c r="E8" s="23"/>
      <c r="F8" s="13"/>
      <c r="G8" s="22"/>
      <c r="H8" s="76" t="s">
        <v>51</v>
      </c>
      <c r="I8" s="77"/>
      <c r="J8" s="21"/>
      <c r="K8" s="21"/>
      <c r="L8" s="21"/>
      <c r="M8" s="21"/>
      <c r="N8" s="21"/>
      <c r="O8" s="23"/>
    </row>
    <row r="9" spans="2:23" s="14" customFormat="1" x14ac:dyDescent="0.35">
      <c r="B9" s="22"/>
      <c r="C9" s="11" t="s">
        <v>31</v>
      </c>
      <c r="D9" s="93" t="s">
        <v>206</v>
      </c>
      <c r="E9" s="23"/>
      <c r="G9" s="22"/>
      <c r="H9" s="107" t="s">
        <v>33</v>
      </c>
      <c r="I9" s="108">
        <v>0.27027111445537211</v>
      </c>
      <c r="J9" s="21"/>
      <c r="K9" s="21"/>
      <c r="L9" s="21"/>
      <c r="M9" s="21"/>
      <c r="N9" s="21"/>
      <c r="O9" s="23"/>
    </row>
    <row r="10" spans="2:23" s="14" customFormat="1" x14ac:dyDescent="0.35">
      <c r="B10" s="22"/>
      <c r="C10" s="94" t="s">
        <v>44</v>
      </c>
      <c r="D10" s="95" t="s">
        <v>153</v>
      </c>
      <c r="E10" s="23"/>
      <c r="F10" s="20"/>
      <c r="G10" s="22"/>
      <c r="H10" s="94" t="s">
        <v>34</v>
      </c>
      <c r="I10" s="95">
        <v>0.21552367153881136</v>
      </c>
      <c r="J10" s="21"/>
      <c r="K10" s="21"/>
      <c r="L10" s="21"/>
      <c r="M10" s="21"/>
      <c r="N10" s="21"/>
      <c r="O10" s="23"/>
    </row>
    <row r="11" spans="2:23" s="14" customFormat="1" ht="14" customHeight="1" x14ac:dyDescent="0.35">
      <c r="B11" s="86"/>
      <c r="C11" s="98" t="s">
        <v>45</v>
      </c>
      <c r="D11" s="99" t="s">
        <v>154</v>
      </c>
      <c r="E11" s="86"/>
      <c r="G11" s="22"/>
      <c r="H11" s="11" t="s">
        <v>35</v>
      </c>
      <c r="I11" s="93">
        <v>0.40585926405488681</v>
      </c>
      <c r="J11" s="21"/>
      <c r="K11" s="21"/>
      <c r="L11" s="21"/>
      <c r="M11" s="21"/>
      <c r="N11" s="21"/>
      <c r="O11" s="23"/>
    </row>
    <row r="12" spans="2:23" s="14" customFormat="1" ht="14.4" customHeight="1" x14ac:dyDescent="0.35">
      <c r="B12" s="86"/>
      <c r="C12" s="100"/>
      <c r="D12" s="101"/>
      <c r="E12" s="86"/>
      <c r="G12" s="22"/>
      <c r="H12" s="105" t="s">
        <v>41</v>
      </c>
      <c r="I12" s="106">
        <v>271.35388861384672</v>
      </c>
      <c r="J12" s="21"/>
      <c r="K12" s="21"/>
      <c r="L12" s="21"/>
      <c r="M12" s="21"/>
      <c r="N12" s="21"/>
      <c r="O12" s="23"/>
    </row>
    <row r="13" spans="2:23" s="14" customFormat="1" x14ac:dyDescent="0.35">
      <c r="B13" s="61"/>
      <c r="C13" s="102" t="s">
        <v>139</v>
      </c>
      <c r="D13" s="103" t="s">
        <v>205</v>
      </c>
      <c r="E13" s="62"/>
      <c r="G13" s="22"/>
      <c r="H13" s="11" t="s">
        <v>115</v>
      </c>
      <c r="I13" s="93">
        <v>0.10913054527850408</v>
      </c>
      <c r="J13" s="21"/>
      <c r="K13" s="21"/>
      <c r="L13" s="21"/>
      <c r="M13" s="21"/>
      <c r="N13" s="21"/>
      <c r="O13" s="23"/>
    </row>
    <row r="14" spans="2:23" s="14" customFormat="1" ht="14.4" customHeight="1" x14ac:dyDescent="0.35">
      <c r="B14" s="61"/>
      <c r="C14" s="69" t="s">
        <v>136</v>
      </c>
      <c r="D14" s="70" t="s">
        <v>189</v>
      </c>
      <c r="E14" s="62"/>
      <c r="G14" s="22"/>
      <c r="H14" s="94" t="s">
        <v>114</v>
      </c>
      <c r="I14" s="95">
        <v>4</v>
      </c>
      <c r="J14" s="21"/>
      <c r="K14" s="21"/>
      <c r="L14" s="21"/>
      <c r="M14" s="21"/>
      <c r="N14" s="21"/>
      <c r="O14" s="23"/>
    </row>
    <row r="15" spans="2:23" s="14" customFormat="1" ht="14.4" customHeight="1" x14ac:dyDescent="0.35">
      <c r="B15" s="22"/>
      <c r="C15" s="43"/>
      <c r="D15" s="38"/>
      <c r="E15" s="23"/>
      <c r="G15" s="22"/>
      <c r="H15" s="21"/>
      <c r="I15" s="21"/>
      <c r="J15" s="21"/>
      <c r="K15" s="21"/>
      <c r="L15" s="21"/>
      <c r="M15" s="21"/>
      <c r="N15" s="21"/>
      <c r="O15" s="23"/>
    </row>
    <row r="16" spans="2:23" s="14" customFormat="1" x14ac:dyDescent="0.35">
      <c r="B16" s="22"/>
      <c r="C16" s="67" t="s">
        <v>53</v>
      </c>
      <c r="D16" s="40"/>
      <c r="E16" s="23"/>
      <c r="G16" s="22"/>
      <c r="H16" s="76" t="s">
        <v>50</v>
      </c>
      <c r="I16" s="77"/>
      <c r="J16" s="40"/>
      <c r="K16" s="21"/>
      <c r="L16" s="21"/>
      <c r="M16" s="21"/>
      <c r="N16" s="21"/>
      <c r="O16" s="23"/>
    </row>
    <row r="17" spans="2:16" s="14" customFormat="1" x14ac:dyDescent="0.35">
      <c r="B17" s="22"/>
      <c r="C17" s="11" t="s">
        <v>86</v>
      </c>
      <c r="D17" s="93" t="s">
        <v>157</v>
      </c>
      <c r="E17" s="23"/>
      <c r="G17" s="22"/>
      <c r="H17" s="109" t="s">
        <v>48</v>
      </c>
      <c r="I17" s="109">
        <v>4</v>
      </c>
      <c r="J17" s="110"/>
      <c r="K17" s="21"/>
      <c r="L17" s="21"/>
      <c r="M17" s="21"/>
      <c r="N17" s="21"/>
      <c r="O17" s="23"/>
    </row>
    <row r="18" spans="2:16" s="14" customFormat="1" x14ac:dyDescent="0.35">
      <c r="B18" s="22"/>
      <c r="C18" s="94" t="s">
        <v>17</v>
      </c>
      <c r="D18" s="95">
        <v>1</v>
      </c>
      <c r="E18" s="23"/>
      <c r="G18" s="22"/>
      <c r="H18" s="50" t="s">
        <v>36</v>
      </c>
      <c r="I18" s="50" t="s">
        <v>37</v>
      </c>
      <c r="J18" s="21"/>
      <c r="K18" s="21"/>
      <c r="L18" s="21"/>
      <c r="M18" s="21"/>
      <c r="N18" s="21"/>
      <c r="O18" s="23"/>
    </row>
    <row r="19" spans="2:16" s="14" customFormat="1" ht="14.4" customHeight="1" x14ac:dyDescent="0.35">
      <c r="B19" s="22"/>
      <c r="C19" s="11" t="s">
        <v>89</v>
      </c>
      <c r="D19" s="93" t="s">
        <v>188</v>
      </c>
      <c r="E19" s="23"/>
      <c r="G19" s="22"/>
      <c r="H19" s="104" t="s">
        <v>199</v>
      </c>
      <c r="I19" s="93">
        <v>0.21729811930762599</v>
      </c>
      <c r="J19" s="21"/>
      <c r="K19" s="21"/>
      <c r="L19" s="21"/>
      <c r="M19" s="21"/>
      <c r="N19" s="21"/>
      <c r="O19" s="23"/>
    </row>
    <row r="20" spans="2:16" s="14" customFormat="1" x14ac:dyDescent="0.35">
      <c r="B20" s="22"/>
      <c r="C20" s="94" t="s">
        <v>32</v>
      </c>
      <c r="D20" s="95">
        <v>0.95</v>
      </c>
      <c r="E20" s="23"/>
      <c r="G20" s="22"/>
      <c r="H20" s="95" t="s">
        <v>200</v>
      </c>
      <c r="I20" s="95">
        <v>2.0879931051090799E-4</v>
      </c>
      <c r="J20" s="21"/>
      <c r="K20" s="21"/>
      <c r="L20" s="21"/>
      <c r="M20" s="21"/>
      <c r="N20" s="21"/>
      <c r="O20" s="23"/>
    </row>
    <row r="21" spans="2:16" s="14" customFormat="1" ht="17" customHeight="1" x14ac:dyDescent="0.35">
      <c r="B21" s="22"/>
      <c r="C21" s="11" t="s">
        <v>87</v>
      </c>
      <c r="D21" s="93" t="s">
        <v>187</v>
      </c>
      <c r="E21" s="23"/>
      <c r="G21" s="22"/>
      <c r="H21" s="93" t="s">
        <v>207</v>
      </c>
      <c r="I21" s="93">
        <v>16400.378937237099</v>
      </c>
      <c r="J21" s="21"/>
      <c r="K21" s="21"/>
      <c r="L21" s="21"/>
      <c r="M21" s="21"/>
      <c r="N21" s="21"/>
      <c r="O21" s="23"/>
    </row>
    <row r="22" spans="2:16" s="14" customFormat="1" ht="14.4" customHeight="1" x14ac:dyDescent="0.35">
      <c r="B22" s="22"/>
      <c r="C22" s="17" t="s">
        <v>88</v>
      </c>
      <c r="D22" s="18" t="s">
        <v>186</v>
      </c>
      <c r="E22" s="23"/>
      <c r="F22" s="13"/>
      <c r="G22" s="22"/>
      <c r="H22" s="95" t="s">
        <v>201</v>
      </c>
      <c r="I22" s="95">
        <v>-0.84578304518411995</v>
      </c>
      <c r="J22" s="21"/>
      <c r="K22" s="21"/>
      <c r="L22" s="21"/>
      <c r="M22" s="21"/>
      <c r="N22" s="21"/>
      <c r="O22" s="23"/>
    </row>
    <row r="23" spans="2:16" s="14" customFormat="1" ht="14.4" customHeight="1" x14ac:dyDescent="0.35">
      <c r="B23" s="22"/>
      <c r="C23" s="21"/>
      <c r="D23" s="39"/>
      <c r="E23" s="23"/>
      <c r="F23" s="13"/>
      <c r="G23" s="22"/>
      <c r="H23" s="39"/>
      <c r="I23" s="39"/>
      <c r="J23" s="39"/>
      <c r="K23" s="21"/>
      <c r="L23" s="21"/>
      <c r="M23" s="21"/>
      <c r="N23" s="21"/>
      <c r="O23" s="23"/>
    </row>
    <row r="24" spans="2:16" s="14" customFormat="1" x14ac:dyDescent="0.35">
      <c r="B24" s="22"/>
      <c r="C24" s="67" t="s">
        <v>52</v>
      </c>
      <c r="D24" s="40"/>
      <c r="E24" s="23"/>
      <c r="F24" s="13"/>
      <c r="G24" s="22"/>
      <c r="H24" s="88" t="s">
        <v>49</v>
      </c>
      <c r="I24" s="88"/>
      <c r="J24" s="40"/>
      <c r="K24" s="40"/>
      <c r="L24" s="40"/>
      <c r="M24" s="40"/>
      <c r="N24" s="40"/>
      <c r="O24" s="23"/>
    </row>
    <row r="25" spans="2:16" s="14" customFormat="1" ht="29" x14ac:dyDescent="0.35">
      <c r="B25" s="22"/>
      <c r="C25" s="11" t="s">
        <v>38</v>
      </c>
      <c r="D25" s="93" t="s">
        <v>158</v>
      </c>
      <c r="E25" s="23"/>
      <c r="F25" s="13"/>
      <c r="G25" s="22"/>
      <c r="H25" s="41" t="s">
        <v>40</v>
      </c>
      <c r="I25" s="41" t="s">
        <v>42</v>
      </c>
      <c r="J25" s="42" t="s">
        <v>97</v>
      </c>
      <c r="K25" s="42" t="s">
        <v>90</v>
      </c>
      <c r="L25" s="42" t="s">
        <v>98</v>
      </c>
      <c r="M25" s="42" t="s">
        <v>91</v>
      </c>
      <c r="N25" s="42" t="s">
        <v>43</v>
      </c>
      <c r="O25" s="23"/>
    </row>
    <row r="26" spans="2:16" s="14" customFormat="1" ht="15.65" customHeight="1" x14ac:dyDescent="0.35">
      <c r="B26" s="22"/>
      <c r="C26" s="94" t="s">
        <v>39</v>
      </c>
      <c r="D26" s="95" t="s">
        <v>160</v>
      </c>
      <c r="E26" s="23"/>
      <c r="F26" s="13"/>
      <c r="G26" s="22"/>
      <c r="H26" s="93">
        <v>9.9999999999999995E-7</v>
      </c>
      <c r="I26" s="93">
        <v>12</v>
      </c>
      <c r="J26" s="93">
        <v>0.21729886337515891</v>
      </c>
      <c r="K26" s="93">
        <v>0.37301378749999997</v>
      </c>
      <c r="L26" s="93">
        <v>0.6551496981983318</v>
      </c>
      <c r="M26" s="93">
        <v>0.50638242499374742</v>
      </c>
      <c r="N26" s="93">
        <v>0.82334208753404603</v>
      </c>
      <c r="O26" s="32"/>
    </row>
    <row r="27" spans="2:16" s="14" customFormat="1" ht="13.5" customHeight="1" x14ac:dyDescent="0.35">
      <c r="B27" s="22"/>
      <c r="C27" s="11" t="s">
        <v>47</v>
      </c>
      <c r="D27" s="93">
        <v>7</v>
      </c>
      <c r="E27" s="23"/>
      <c r="F27" s="13"/>
      <c r="G27" s="22"/>
      <c r="H27" s="95">
        <v>1.6989700043360187</v>
      </c>
      <c r="I27" s="95">
        <v>11</v>
      </c>
      <c r="J27" s="95">
        <v>1.4812225571202982</v>
      </c>
      <c r="K27" s="95">
        <v>2.0974148590909087</v>
      </c>
      <c r="L27" s="95">
        <v>0.6551496981983318</v>
      </c>
      <c r="M27" s="95">
        <v>1.9572252274986015</v>
      </c>
      <c r="N27" s="95">
        <v>3.1194071674947335</v>
      </c>
      <c r="O27" s="23"/>
    </row>
    <row r="28" spans="2:16" s="14" customFormat="1" ht="14.4" customHeight="1" x14ac:dyDescent="0.35">
      <c r="B28" s="22"/>
      <c r="C28" s="96" t="s">
        <v>112</v>
      </c>
      <c r="D28" s="97" t="s">
        <v>185</v>
      </c>
      <c r="E28" s="23"/>
      <c r="F28" s="13"/>
      <c r="G28" s="22"/>
      <c r="H28" s="93">
        <v>2.6910810000000001</v>
      </c>
      <c r="I28" s="93">
        <v>11</v>
      </c>
      <c r="J28" s="93">
        <v>2.2190820124396833</v>
      </c>
      <c r="K28" s="93">
        <v>2.1969145681818181</v>
      </c>
      <c r="L28" s="93">
        <v>0.6551496981983318</v>
      </c>
      <c r="M28" s="93">
        <v>1.9312670516232817</v>
      </c>
      <c r="N28" s="93">
        <v>-0.11222029921808856</v>
      </c>
      <c r="O28" s="23"/>
    </row>
    <row r="29" spans="2:16" s="14" customFormat="1" ht="14.4" customHeight="1" x14ac:dyDescent="0.35">
      <c r="B29" s="24"/>
      <c r="C29" s="34"/>
      <c r="D29" s="34"/>
      <c r="E29" s="25"/>
      <c r="F29" s="13"/>
      <c r="G29" s="22"/>
      <c r="H29" s="95">
        <v>4.0780940000000001</v>
      </c>
      <c r="I29" s="95">
        <v>12</v>
      </c>
      <c r="J29" s="95">
        <v>3.2503844549525365</v>
      </c>
      <c r="K29" s="95">
        <v>3.0782162916666667</v>
      </c>
      <c r="L29" s="95">
        <v>0.6551496981983318</v>
      </c>
      <c r="M29" s="95">
        <v>2.2892742617930515</v>
      </c>
      <c r="N29" s="95">
        <v>-0.91033852897133305</v>
      </c>
      <c r="O29" s="23"/>
      <c r="P29" s="13"/>
    </row>
    <row r="30" spans="2:16" s="14" customFormat="1" ht="12" customHeight="1" x14ac:dyDescent="0.35">
      <c r="B30" s="44"/>
      <c r="C30" s="46"/>
      <c r="D30" s="46"/>
      <c r="E30" s="46"/>
      <c r="F30" s="13"/>
      <c r="G30" s="22"/>
      <c r="H30" s="93">
        <v>4.7926719999999996</v>
      </c>
      <c r="I30" s="93">
        <v>11</v>
      </c>
      <c r="J30" s="93">
        <v>3.7815866590333278</v>
      </c>
      <c r="K30" s="93">
        <v>4.7118192841666664</v>
      </c>
      <c r="L30" s="93">
        <v>0.6551496981983318</v>
      </c>
      <c r="M30" s="93">
        <v>1.516854465701633</v>
      </c>
      <c r="N30" s="93">
        <v>4.7092024827288066</v>
      </c>
      <c r="O30" s="23"/>
      <c r="P30" s="13"/>
    </row>
    <row r="31" spans="2:16" s="14" customFormat="1" ht="14.4" customHeight="1" x14ac:dyDescent="0.35">
      <c r="B31" s="13"/>
      <c r="C31" s="33"/>
      <c r="D31" s="33"/>
      <c r="E31" s="33"/>
      <c r="G31" s="22"/>
      <c r="H31" s="95">
        <v>6.6579160000000002</v>
      </c>
      <c r="I31" s="95">
        <v>10</v>
      </c>
      <c r="J31" s="95">
        <v>5.1677962886396136</v>
      </c>
      <c r="K31" s="95">
        <v>6.4014864340000006</v>
      </c>
      <c r="L31" s="95">
        <v>0.6551496981983318</v>
      </c>
      <c r="M31" s="95">
        <v>1.0010197412950799</v>
      </c>
      <c r="N31" s="95">
        <v>5.9547776591694479</v>
      </c>
      <c r="O31" s="23"/>
      <c r="P31" s="13"/>
    </row>
    <row r="32" spans="2:16" s="14" customFormat="1" x14ac:dyDescent="0.35">
      <c r="B32" s="13"/>
      <c r="C32" s="33"/>
      <c r="D32" s="33"/>
      <c r="E32" s="33"/>
      <c r="G32" s="22"/>
      <c r="H32" s="93">
        <v>7.667789</v>
      </c>
      <c r="I32" s="93">
        <v>9</v>
      </c>
      <c r="J32" s="93">
        <v>5.9180871565820645</v>
      </c>
      <c r="K32" s="93">
        <v>7.4443007655555551</v>
      </c>
      <c r="L32" s="93">
        <v>0.6551496981983318</v>
      </c>
      <c r="M32" s="93">
        <v>0.16852235894907089</v>
      </c>
      <c r="N32" s="93">
        <v>6.9886940946653562</v>
      </c>
      <c r="O32" s="23"/>
      <c r="P32" s="13"/>
    </row>
    <row r="33" spans="1:19" s="14" customFormat="1" x14ac:dyDescent="0.35">
      <c r="A33" s="13"/>
      <c r="B33" s="13"/>
      <c r="C33" s="33"/>
      <c r="D33" s="33"/>
      <c r="E33" s="33"/>
      <c r="F33" s="13"/>
      <c r="G33" s="22"/>
      <c r="H33" s="39"/>
      <c r="I33" s="39"/>
      <c r="J33" s="39"/>
      <c r="K33" s="39"/>
      <c r="L33" s="39"/>
      <c r="M33" s="39"/>
      <c r="N33" s="39"/>
      <c r="O33" s="23"/>
      <c r="S33" s="19"/>
    </row>
    <row r="34" spans="1:19" s="14" customFormat="1" ht="15" customHeight="1" x14ac:dyDescent="0.35">
      <c r="A34" s="13"/>
      <c r="B34" s="13"/>
      <c r="C34" s="33"/>
      <c r="D34" s="33"/>
      <c r="E34" s="33"/>
      <c r="F34" s="13"/>
      <c r="G34" s="22"/>
      <c r="H34" s="89" t="s">
        <v>92</v>
      </c>
      <c r="I34" s="90"/>
      <c r="J34" s="39"/>
      <c r="K34" s="39"/>
      <c r="L34" s="39"/>
      <c r="M34" s="39"/>
      <c r="N34" s="39"/>
      <c r="O34" s="23"/>
    </row>
    <row r="35" spans="1:19" s="14" customFormat="1" ht="29" x14ac:dyDescent="0.35">
      <c r="A35" s="13"/>
      <c r="B35" s="13"/>
      <c r="C35" s="33"/>
      <c r="D35" s="33"/>
      <c r="E35" s="33"/>
      <c r="F35" s="13"/>
      <c r="G35" s="22"/>
      <c r="H35" s="111" t="s">
        <v>31</v>
      </c>
      <c r="I35" s="111" t="s">
        <v>138</v>
      </c>
      <c r="J35" s="111" t="s">
        <v>48</v>
      </c>
      <c r="K35" s="111" t="s">
        <v>41</v>
      </c>
      <c r="L35" s="39"/>
      <c r="M35" s="39"/>
      <c r="N35" s="39"/>
      <c r="O35" s="23"/>
    </row>
    <row r="36" spans="1:19" s="14" customFormat="1" ht="14.4" customHeight="1" x14ac:dyDescent="0.35">
      <c r="A36" s="13"/>
      <c r="B36" s="13"/>
      <c r="C36" s="13"/>
      <c r="D36" s="13"/>
      <c r="E36" s="13"/>
      <c r="F36" s="13"/>
      <c r="G36" s="22"/>
      <c r="H36" s="93" t="s">
        <v>193</v>
      </c>
      <c r="I36" s="93">
        <v>-127.89738564443152</v>
      </c>
      <c r="J36" s="93">
        <v>8</v>
      </c>
      <c r="K36" s="93">
        <v>271.79477128886305</v>
      </c>
      <c r="L36" s="39"/>
      <c r="M36" s="39"/>
      <c r="N36" s="39"/>
      <c r="O36" s="23"/>
    </row>
    <row r="37" spans="1:19" s="14" customFormat="1" ht="16.25" customHeight="1" x14ac:dyDescent="0.35">
      <c r="A37" s="13"/>
      <c r="B37" s="13"/>
      <c r="C37" s="13"/>
      <c r="D37" s="13"/>
      <c r="E37" s="13"/>
      <c r="F37" s="13"/>
      <c r="G37" s="22"/>
      <c r="H37" s="95" t="s">
        <v>194</v>
      </c>
      <c r="I37" s="95">
        <v>-84.392119525029514</v>
      </c>
      <c r="J37" s="95">
        <v>14</v>
      </c>
      <c r="K37" s="95">
        <v>196.78423905005903</v>
      </c>
      <c r="L37" s="39"/>
      <c r="M37" s="39"/>
      <c r="N37" s="39"/>
      <c r="O37" s="23"/>
    </row>
    <row r="38" spans="1:19" s="14" customFormat="1" x14ac:dyDescent="0.35">
      <c r="A38" s="13"/>
      <c r="B38" s="13"/>
      <c r="C38" s="13"/>
      <c r="D38" s="13"/>
      <c r="E38" s="13"/>
      <c r="F38" s="13"/>
      <c r="G38" s="22"/>
      <c r="H38" s="93" t="s">
        <v>195</v>
      </c>
      <c r="I38" s="93">
        <v>-127.89738564443152</v>
      </c>
      <c r="J38" s="93">
        <v>8</v>
      </c>
      <c r="K38" s="93">
        <v>271.79477128886305</v>
      </c>
      <c r="L38" s="39"/>
      <c r="M38" s="39"/>
      <c r="N38" s="39"/>
      <c r="O38" s="23"/>
    </row>
    <row r="39" spans="1:19" s="14" customFormat="1" ht="23.5" x14ac:dyDescent="0.55000000000000004">
      <c r="A39" s="13"/>
      <c r="C39" s="13"/>
      <c r="D39" s="87"/>
      <c r="E39" s="87"/>
      <c r="F39" s="13"/>
      <c r="G39" s="22"/>
      <c r="H39" s="95" t="s">
        <v>196</v>
      </c>
      <c r="I39" s="95">
        <v>-131.67694430692336</v>
      </c>
      <c r="J39" s="95">
        <v>4</v>
      </c>
      <c r="K39" s="95">
        <v>271.35388861384672</v>
      </c>
      <c r="L39" s="39"/>
      <c r="M39" s="39"/>
      <c r="N39" s="39"/>
      <c r="O39" s="23"/>
    </row>
    <row r="40" spans="1:19" s="14" customFormat="1" x14ac:dyDescent="0.35">
      <c r="A40" s="13"/>
      <c r="C40" s="13"/>
      <c r="D40" s="13"/>
      <c r="E40" s="26"/>
      <c r="F40" s="13"/>
      <c r="G40" s="22"/>
      <c r="H40" s="93" t="s">
        <v>197</v>
      </c>
      <c r="I40" s="93">
        <v>-182.79965004161497</v>
      </c>
      <c r="J40" s="93">
        <v>2</v>
      </c>
      <c r="K40" s="93">
        <v>369.59930008322993</v>
      </c>
      <c r="L40" s="39"/>
      <c r="M40" s="39"/>
      <c r="N40" s="39"/>
      <c r="O40" s="23"/>
    </row>
    <row r="41" spans="1:19" s="14" customFormat="1" ht="15" customHeight="1" x14ac:dyDescent="0.35">
      <c r="A41" s="13"/>
      <c r="B41" s="13"/>
      <c r="C41" s="13"/>
      <c r="D41" s="13"/>
      <c r="E41" s="26"/>
      <c r="F41" s="13"/>
      <c r="G41" s="22"/>
      <c r="H41" s="92" t="s">
        <v>198</v>
      </c>
      <c r="I41" s="92"/>
      <c r="J41" s="92"/>
      <c r="K41" s="92"/>
      <c r="L41" s="92"/>
      <c r="M41" s="92"/>
      <c r="N41" s="92"/>
      <c r="O41" s="23"/>
    </row>
    <row r="42" spans="1:19" s="14" customFormat="1" x14ac:dyDescent="0.35">
      <c r="A42" s="13"/>
      <c r="B42" s="13"/>
      <c r="C42" s="13"/>
      <c r="D42" s="13"/>
      <c r="E42" s="26"/>
      <c r="F42" s="13"/>
      <c r="G42" s="22"/>
      <c r="H42" s="39"/>
      <c r="I42" s="39"/>
      <c r="J42" s="39"/>
      <c r="K42" s="39"/>
      <c r="L42" s="39"/>
      <c r="M42" s="39"/>
      <c r="N42" s="39"/>
      <c r="O42" s="23"/>
    </row>
    <row r="43" spans="1:19" s="14" customFormat="1" ht="14.4" customHeight="1" x14ac:dyDescent="0.35">
      <c r="A43" s="13"/>
      <c r="B43" s="13"/>
      <c r="C43" s="13"/>
      <c r="D43" s="13"/>
      <c r="E43" s="26"/>
      <c r="F43" s="13"/>
      <c r="G43" s="22"/>
      <c r="H43" s="91" t="s">
        <v>93</v>
      </c>
      <c r="I43" s="91"/>
      <c r="J43" s="39"/>
      <c r="K43" s="39"/>
      <c r="L43" s="39"/>
      <c r="M43" s="39"/>
      <c r="N43" s="39"/>
      <c r="O43" s="23"/>
    </row>
    <row r="44" spans="1:19" s="14" customFormat="1" ht="29" x14ac:dyDescent="0.35">
      <c r="A44" s="13"/>
      <c r="B44" s="13"/>
      <c r="C44" s="13"/>
      <c r="D44" s="13"/>
      <c r="E44" s="13"/>
      <c r="F44" s="13"/>
      <c r="G44" s="22"/>
      <c r="H44" s="112" t="s">
        <v>94</v>
      </c>
      <c r="I44" s="113" t="s">
        <v>137</v>
      </c>
      <c r="J44" s="111" t="s">
        <v>95</v>
      </c>
      <c r="K44" s="111" t="s">
        <v>96</v>
      </c>
      <c r="L44" s="39"/>
      <c r="M44" s="39"/>
      <c r="N44" s="39"/>
      <c r="O44" s="23"/>
    </row>
    <row r="45" spans="1:19" s="14" customFormat="1" x14ac:dyDescent="0.35">
      <c r="A45" s="13"/>
      <c r="B45" s="13"/>
      <c r="C45" s="13"/>
      <c r="D45" s="13"/>
      <c r="E45" s="13"/>
      <c r="F45" s="13"/>
      <c r="G45" s="22"/>
      <c r="H45" s="93">
        <v>1</v>
      </c>
      <c r="I45" s="93">
        <v>196.81506103317091</v>
      </c>
      <c r="J45" s="93">
        <v>12</v>
      </c>
      <c r="K45" s="93" t="s">
        <v>192</v>
      </c>
      <c r="L45" s="39"/>
      <c r="M45" s="39"/>
      <c r="N45" s="39"/>
      <c r="O45" s="23"/>
    </row>
    <row r="46" spans="1:19" s="14" customFormat="1" ht="23.5" x14ac:dyDescent="0.55000000000000004">
      <c r="A46" s="13"/>
      <c r="B46" s="13"/>
      <c r="C46" s="13"/>
      <c r="D46" s="87"/>
      <c r="E46" s="87"/>
      <c r="F46" s="13"/>
      <c r="G46" s="22"/>
      <c r="H46" s="95">
        <v>2</v>
      </c>
      <c r="I46" s="95">
        <v>87.010532238804018</v>
      </c>
      <c r="J46" s="95">
        <v>6</v>
      </c>
      <c r="K46" s="95" t="s">
        <v>192</v>
      </c>
      <c r="L46" s="39"/>
      <c r="M46" s="39"/>
      <c r="N46" s="39"/>
      <c r="O46" s="23"/>
    </row>
    <row r="47" spans="1:19" s="14" customFormat="1" x14ac:dyDescent="0.35">
      <c r="A47" s="13"/>
      <c r="B47" s="13"/>
      <c r="C47" s="13"/>
      <c r="D47" s="13"/>
      <c r="E47" s="26"/>
      <c r="F47" s="13"/>
      <c r="G47" s="22"/>
      <c r="H47" s="93">
        <v>3</v>
      </c>
      <c r="I47" s="93">
        <v>87.010532238804018</v>
      </c>
      <c r="J47" s="93">
        <v>6</v>
      </c>
      <c r="K47" s="93" t="s">
        <v>192</v>
      </c>
      <c r="L47" s="39"/>
      <c r="M47" s="39"/>
      <c r="N47" s="39"/>
      <c r="O47" s="23"/>
    </row>
    <row r="48" spans="1:19" s="14" customFormat="1" x14ac:dyDescent="0.35">
      <c r="A48" s="13"/>
      <c r="B48" s="13"/>
      <c r="C48" s="13"/>
      <c r="D48" s="13"/>
      <c r="E48" s="26"/>
      <c r="F48" s="13"/>
      <c r="G48" s="22"/>
      <c r="H48" s="95">
        <v>4</v>
      </c>
      <c r="I48" s="95">
        <v>7.5591173249836743</v>
      </c>
      <c r="J48" s="95">
        <v>4</v>
      </c>
      <c r="K48" s="95">
        <v>0.10913054527850408</v>
      </c>
      <c r="L48" s="39"/>
      <c r="M48" s="39"/>
      <c r="N48" s="39"/>
      <c r="O48" s="23"/>
    </row>
    <row r="49" spans="1:15" s="14" customFormat="1" x14ac:dyDescent="0.35">
      <c r="A49" s="13"/>
      <c r="B49" s="13"/>
      <c r="C49" s="13"/>
      <c r="D49" s="13"/>
      <c r="E49" s="26"/>
      <c r="F49" s="13"/>
      <c r="G49" s="22"/>
      <c r="H49" s="39"/>
      <c r="I49" s="39"/>
      <c r="J49" s="39"/>
      <c r="K49" s="39"/>
      <c r="L49" s="39"/>
      <c r="M49" s="39"/>
      <c r="N49" s="39"/>
      <c r="O49" s="23"/>
    </row>
    <row r="50" spans="1:15" s="14" customFormat="1" x14ac:dyDescent="0.35">
      <c r="B50" s="13"/>
      <c r="C50" s="13"/>
      <c r="D50" s="13"/>
      <c r="E50" s="13"/>
      <c r="G50" s="44"/>
      <c r="H50" s="45"/>
      <c r="I50" s="44"/>
      <c r="J50" s="44"/>
      <c r="K50" s="44"/>
      <c r="L50" s="44"/>
      <c r="M50" s="44"/>
      <c r="N50" s="44"/>
      <c r="O50" s="44"/>
    </row>
    <row r="51" spans="1:15" s="14" customFormat="1" ht="23.5" x14ac:dyDescent="0.55000000000000004">
      <c r="B51" s="13"/>
      <c r="C51" s="13"/>
      <c r="D51" s="13"/>
      <c r="E51" s="13"/>
      <c r="H51" s="63"/>
      <c r="I51" s="64"/>
      <c r="M51" s="13"/>
      <c r="N51" s="13"/>
    </row>
    <row r="52" spans="1:15" s="14" customFormat="1" x14ac:dyDescent="0.35">
      <c r="B52" s="13"/>
      <c r="C52" s="13"/>
      <c r="D52" s="13"/>
      <c r="E52" s="13"/>
      <c r="H52" s="27"/>
      <c r="M52" s="13"/>
      <c r="N52" s="13"/>
    </row>
    <row r="53" spans="1:15" s="14" customFormat="1" x14ac:dyDescent="0.35">
      <c r="B53" s="13"/>
      <c r="C53" s="13"/>
      <c r="D53" s="13"/>
      <c r="E53" s="13"/>
      <c r="H53" s="27"/>
      <c r="I53" s="13"/>
      <c r="J53" s="13"/>
      <c r="K53" s="13"/>
      <c r="L53" s="13"/>
      <c r="M53" s="13"/>
      <c r="N53" s="13"/>
    </row>
    <row r="54" spans="1:15" s="14" customFormat="1" x14ac:dyDescent="0.35">
      <c r="B54" s="13"/>
      <c r="C54" s="13"/>
      <c r="D54" s="13"/>
      <c r="E54" s="13"/>
      <c r="H54" s="28"/>
      <c r="I54" s="13"/>
      <c r="J54" s="13"/>
      <c r="K54" s="13"/>
      <c r="L54" s="13"/>
      <c r="M54" s="13"/>
      <c r="N54" s="13"/>
    </row>
    <row r="55" spans="1:15" s="14" customFormat="1" x14ac:dyDescent="0.35">
      <c r="B55" s="13"/>
      <c r="C55" s="13"/>
      <c r="D55" s="13"/>
      <c r="E55" s="13"/>
      <c r="H55" s="27"/>
    </row>
    <row r="56" spans="1:15" s="14" customFormat="1" x14ac:dyDescent="0.35">
      <c r="B56" s="13"/>
      <c r="H56" s="27"/>
    </row>
    <row r="57" spans="1:15" s="14" customFormat="1" x14ac:dyDescent="0.35">
      <c r="B57" s="13"/>
      <c r="H57" s="27"/>
    </row>
    <row r="58" spans="1:15" s="14" customFormat="1" x14ac:dyDescent="0.35">
      <c r="H58" s="27"/>
    </row>
    <row r="59" spans="1:15" s="14" customFormat="1" x14ac:dyDescent="0.35">
      <c r="H59" s="27"/>
    </row>
    <row r="60" spans="1:15" s="14" customFormat="1" x14ac:dyDescent="0.35"/>
    <row r="61" spans="1:15" s="14" customFormat="1" x14ac:dyDescent="0.35"/>
    <row r="62" spans="1:15" s="14" customFormat="1" x14ac:dyDescent="0.35"/>
    <row r="63" spans="1:15" s="14" customFormat="1" x14ac:dyDescent="0.35"/>
    <row r="64" spans="1:15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pans="2:16" s="14" customFormat="1" x14ac:dyDescent="0.35"/>
    <row r="210" spans="2:16" s="14" customFormat="1" x14ac:dyDescent="0.35"/>
    <row r="211" spans="2:16" s="14" customFormat="1" x14ac:dyDescent="0.35"/>
    <row r="212" spans="2:16" s="14" customFormat="1" x14ac:dyDescent="0.35"/>
    <row r="213" spans="2:16" s="14" customFormat="1" x14ac:dyDescent="0.35"/>
    <row r="214" spans="2:16" s="14" customFormat="1" x14ac:dyDescent="0.35"/>
    <row r="215" spans="2:16" s="14" customFormat="1" x14ac:dyDescent="0.35"/>
    <row r="216" spans="2:16" s="14" customFormat="1" x14ac:dyDescent="0.35"/>
    <row r="217" spans="2:16" s="14" customFormat="1" x14ac:dyDescent="0.35"/>
    <row r="218" spans="2:16" s="14" customFormat="1" x14ac:dyDescent="0.35"/>
    <row r="219" spans="2:16" s="14" customFormat="1" x14ac:dyDescent="0.35"/>
    <row r="220" spans="2:16" s="14" customFormat="1" x14ac:dyDescent="0.35">
      <c r="P220"/>
    </row>
    <row r="221" spans="2:16" s="14" customFormat="1" x14ac:dyDescent="0.35">
      <c r="P221"/>
    </row>
    <row r="222" spans="2:16" s="14" customFormat="1" x14ac:dyDescent="0.35">
      <c r="P222"/>
    </row>
    <row r="223" spans="2:16" x14ac:dyDescent="0.35">
      <c r="B223" s="14"/>
      <c r="C223" s="14"/>
      <c r="D223" s="14"/>
      <c r="E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2:16" x14ac:dyDescent="0.35">
      <c r="B224" s="14"/>
      <c r="C224" s="14"/>
      <c r="D224" s="14"/>
      <c r="E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2:15" x14ac:dyDescent="0.35">
      <c r="B225" s="14"/>
      <c r="C225" s="14"/>
      <c r="D225" s="14"/>
      <c r="E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2:15" x14ac:dyDescent="0.35">
      <c r="B226" s="14"/>
      <c r="C226" s="14"/>
      <c r="D226" s="14"/>
      <c r="E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2:15" x14ac:dyDescent="0.35">
      <c r="B227" s="14"/>
      <c r="C227" s="14"/>
      <c r="D227" s="14"/>
      <c r="E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2:15" x14ac:dyDescent="0.35">
      <c r="B228" s="14"/>
      <c r="C228" s="14"/>
      <c r="D228" s="14"/>
      <c r="E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2:15" x14ac:dyDescent="0.35">
      <c r="B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2:15" x14ac:dyDescent="0.35">
      <c r="B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2:15" x14ac:dyDescent="0.35"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2:15" x14ac:dyDescent="0.35"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2:15" x14ac:dyDescent="0.35"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2:15" x14ac:dyDescent="0.35"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2:15" x14ac:dyDescent="0.35">
      <c r="G235" s="14"/>
      <c r="H235" s="14"/>
      <c r="I235" s="14"/>
      <c r="J235" s="14"/>
      <c r="K235" s="14"/>
      <c r="L235" s="14"/>
      <c r="M235" s="14"/>
      <c r="N235" s="14"/>
    </row>
    <row r="236" spans="2:15" x14ac:dyDescent="0.35">
      <c r="G236" s="14"/>
      <c r="H236" s="14"/>
      <c r="I236" s="14"/>
      <c r="J236" s="14"/>
      <c r="K236" s="14"/>
      <c r="L236" s="14"/>
      <c r="M236" s="14"/>
      <c r="N236" s="14"/>
    </row>
    <row r="237" spans="2:15" x14ac:dyDescent="0.35">
      <c r="G237" s="14"/>
      <c r="H237" s="14"/>
      <c r="I237" s="14"/>
      <c r="J237" s="14"/>
      <c r="K237" s="14"/>
      <c r="L237" s="14"/>
      <c r="M237" s="14"/>
      <c r="N237" s="14"/>
    </row>
    <row r="238" spans="2:15" x14ac:dyDescent="0.35">
      <c r="G238" s="14"/>
      <c r="H238" s="14"/>
      <c r="I238" s="14"/>
      <c r="J238" s="14"/>
      <c r="K238" s="14"/>
      <c r="L238" s="14"/>
      <c r="M238" s="14"/>
      <c r="N238" s="14"/>
    </row>
    <row r="239" spans="2:15" x14ac:dyDescent="0.35">
      <c r="G239" s="14"/>
      <c r="H239" s="14"/>
    </row>
    <row r="240" spans="2:15" x14ac:dyDescent="0.35">
      <c r="G240" s="14"/>
      <c r="H240" s="14"/>
    </row>
    <row r="241" spans="7:7" x14ac:dyDescent="0.35">
      <c r="G241" s="14"/>
    </row>
    <row r="242" spans="7:7" x14ac:dyDescent="0.35">
      <c r="G242" s="14"/>
    </row>
    <row r="243" spans="7:7" x14ac:dyDescent="0.35">
      <c r="G243" s="14"/>
    </row>
  </sheetData>
  <mergeCells count="16">
    <mergeCell ref="D39:E39"/>
    <mergeCell ref="D46:E46"/>
    <mergeCell ref="H16:I16"/>
    <mergeCell ref="H24:I24"/>
    <mergeCell ref="H34:I34"/>
    <mergeCell ref="H41:N41"/>
    <mergeCell ref="H43:I43"/>
    <mergeCell ref="D1:J1"/>
    <mergeCell ref="K1:L1"/>
    <mergeCell ref="B6:E6"/>
    <mergeCell ref="G6:O6"/>
    <mergeCell ref="H8:I8"/>
    <mergeCell ref="B11:B12"/>
    <mergeCell ref="C11:C12"/>
    <mergeCell ref="D11:D12"/>
    <mergeCell ref="E11:E12"/>
  </mergeCells>
  <hyperlinks>
    <hyperlink ref="C4" location="Summary!A1" display="Return to Summary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loadAnalysisBtn">
              <controlPr defaultSize="0" print="0" disabled="1" autoFill="0" autoPict="0" macro="[0]!Results.loadAnalysisBtn_click">
                <anchor moveWithCells="1">
                  <from>
                    <xdr:col>10</xdr:col>
                    <xdr:colOff>374650</xdr:colOff>
                    <xdr:row>0</xdr:row>
                    <xdr:rowOff>177800</xdr:rowOff>
                  </from>
                  <to>
                    <xdr:col>11</xdr:col>
                    <xdr:colOff>533400</xdr:colOff>
                    <xdr:row>0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selectUIPath_Btn">
              <controlPr defaultSize="0" print="0" autoFill="0" autoPict="0" macro="[0]!Hidden.changeBMDSUI">
                <anchor moveWithCells="1" sizeWithCells="1">
                  <from>
                    <xdr:col>12</xdr:col>
                    <xdr:colOff>406400</xdr:colOff>
                    <xdr:row>0</xdr:row>
                    <xdr:rowOff>196850</xdr:rowOff>
                  </from>
                  <to>
                    <xdr:col>13</xdr:col>
                    <xdr:colOff>368300</xdr:colOff>
                    <xdr:row>0</xdr:row>
                    <xdr:rowOff>673100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4"/>
  <sheetViews>
    <sheetView workbookViewId="0"/>
  </sheetViews>
  <sheetFormatPr defaultRowHeight="14.5" x14ac:dyDescent="0.35"/>
  <cols>
    <col min="2" max="2" width="3.90625" customWidth="1"/>
    <col min="3" max="3" width="21.08984375" customWidth="1"/>
    <col min="4" max="4" width="37.1796875" customWidth="1"/>
    <col min="5" max="5" width="7.90625" customWidth="1"/>
    <col min="8" max="8" width="16.08984375" customWidth="1"/>
    <col min="9" max="9" width="15.54296875" customWidth="1"/>
    <col min="10" max="10" width="13.6328125" customWidth="1"/>
    <col min="11" max="12" width="11.36328125" customWidth="1"/>
    <col min="13" max="13" width="11.08984375" customWidth="1"/>
    <col min="14" max="14" width="11.6328125" customWidth="1"/>
  </cols>
  <sheetData>
    <row r="1" spans="2:23" s="1" customFormat="1" ht="69" customHeight="1" x14ac:dyDescent="0.35">
      <c r="C1" s="49"/>
      <c r="D1" s="80" t="s">
        <v>63</v>
      </c>
      <c r="E1" s="80"/>
      <c r="F1" s="80"/>
      <c r="G1" s="80"/>
      <c r="H1" s="80"/>
      <c r="I1" s="80"/>
      <c r="J1" s="80"/>
      <c r="K1" s="81"/>
      <c r="L1" s="82"/>
    </row>
    <row r="2" spans="2:23" s="3" customFormat="1" ht="22.5" customHeight="1" x14ac:dyDescent="0.55000000000000004">
      <c r="G2" s="4"/>
      <c r="H2" s="52" t="str">
        <f>Hidden!D4</f>
        <v>BMDS 3.1</v>
      </c>
      <c r="I2" s="5"/>
      <c r="J2" s="5"/>
      <c r="K2" s="5"/>
      <c r="L2" s="4"/>
      <c r="Q2" s="4"/>
      <c r="R2" s="4"/>
      <c r="W2" s="4"/>
    </row>
    <row r="3" spans="2:23" s="14" customFormat="1" x14ac:dyDescent="0.35"/>
    <row r="4" spans="2:23" s="14" customFormat="1" x14ac:dyDescent="0.35">
      <c r="C4" s="60" t="s">
        <v>133</v>
      </c>
    </row>
    <row r="5" spans="2:23" s="14" customFormat="1" x14ac:dyDescent="0.35"/>
    <row r="6" spans="2:23" s="14" customFormat="1" ht="22.25" customHeight="1" x14ac:dyDescent="0.6">
      <c r="B6" s="83" t="s">
        <v>60</v>
      </c>
      <c r="C6" s="84"/>
      <c r="D6" s="84"/>
      <c r="E6" s="85"/>
      <c r="G6" s="83" t="s">
        <v>61</v>
      </c>
      <c r="H6" s="84"/>
      <c r="I6" s="84"/>
      <c r="J6" s="84"/>
      <c r="K6" s="84"/>
      <c r="L6" s="84"/>
      <c r="M6" s="84"/>
      <c r="N6" s="84"/>
      <c r="O6" s="85"/>
    </row>
    <row r="7" spans="2:23" s="14" customFormat="1" x14ac:dyDescent="0.35">
      <c r="B7" s="29"/>
      <c r="C7" s="30"/>
      <c r="D7" s="30"/>
      <c r="E7" s="31"/>
      <c r="G7" s="29"/>
      <c r="H7" s="30"/>
      <c r="I7" s="30"/>
      <c r="J7" s="30"/>
      <c r="K7" s="30"/>
      <c r="L7" s="30"/>
      <c r="M7" s="30"/>
      <c r="N7" s="30"/>
      <c r="O7" s="31"/>
    </row>
    <row r="8" spans="2:23" s="14" customFormat="1" ht="14.4" customHeight="1" x14ac:dyDescent="0.35">
      <c r="B8" s="22"/>
      <c r="C8" s="68" t="s">
        <v>46</v>
      </c>
      <c r="D8" s="40"/>
      <c r="E8" s="23"/>
      <c r="F8" s="13"/>
      <c r="G8" s="22"/>
      <c r="H8" s="76" t="s">
        <v>51</v>
      </c>
      <c r="I8" s="77"/>
      <c r="J8" s="21"/>
      <c r="K8" s="21"/>
      <c r="L8" s="21"/>
      <c r="M8" s="21"/>
      <c r="N8" s="21"/>
      <c r="O8" s="23"/>
    </row>
    <row r="9" spans="2:23" s="14" customFormat="1" x14ac:dyDescent="0.35">
      <c r="B9" s="22"/>
      <c r="C9" s="11" t="s">
        <v>31</v>
      </c>
      <c r="D9" s="93" t="s">
        <v>209</v>
      </c>
      <c r="E9" s="23"/>
      <c r="G9" s="22"/>
      <c r="H9" s="107" t="s">
        <v>33</v>
      </c>
      <c r="I9" s="108">
        <v>0.48456882112219929</v>
      </c>
      <c r="J9" s="21"/>
      <c r="K9" s="21"/>
      <c r="L9" s="21"/>
      <c r="M9" s="21"/>
      <c r="N9" s="21"/>
      <c r="O9" s="23"/>
    </row>
    <row r="10" spans="2:23" s="14" customFormat="1" x14ac:dyDescent="0.35">
      <c r="B10" s="22"/>
      <c r="C10" s="94" t="s">
        <v>44</v>
      </c>
      <c r="D10" s="95" t="s">
        <v>153</v>
      </c>
      <c r="E10" s="23"/>
      <c r="F10" s="20"/>
      <c r="G10" s="22"/>
      <c r="H10" s="94" t="s">
        <v>34</v>
      </c>
      <c r="I10" s="95">
        <v>0.33807955417190116</v>
      </c>
      <c r="J10" s="21"/>
      <c r="K10" s="21"/>
      <c r="L10" s="21"/>
      <c r="M10" s="21"/>
      <c r="N10" s="21"/>
      <c r="O10" s="23"/>
    </row>
    <row r="11" spans="2:23" s="14" customFormat="1" ht="14" customHeight="1" x14ac:dyDescent="0.35">
      <c r="B11" s="86"/>
      <c r="C11" s="98" t="s">
        <v>45</v>
      </c>
      <c r="D11" s="99" t="s">
        <v>154</v>
      </c>
      <c r="E11" s="86"/>
      <c r="G11" s="22"/>
      <c r="H11" s="11" t="s">
        <v>35</v>
      </c>
      <c r="I11" s="93">
        <v>0.75968284272539788</v>
      </c>
      <c r="J11" s="21"/>
      <c r="K11" s="21"/>
      <c r="L11" s="21"/>
      <c r="M11" s="21"/>
      <c r="N11" s="21"/>
      <c r="O11" s="23"/>
    </row>
    <row r="12" spans="2:23" s="14" customFormat="1" ht="14.4" customHeight="1" x14ac:dyDescent="0.35">
      <c r="B12" s="86"/>
      <c r="C12" s="100"/>
      <c r="D12" s="101"/>
      <c r="E12" s="86"/>
      <c r="G12" s="22"/>
      <c r="H12" s="105" t="s">
        <v>41</v>
      </c>
      <c r="I12" s="106">
        <v>271.23182726932549</v>
      </c>
      <c r="J12" s="21"/>
      <c r="K12" s="21"/>
      <c r="L12" s="21"/>
      <c r="M12" s="21"/>
      <c r="N12" s="21"/>
      <c r="O12" s="23"/>
    </row>
    <row r="13" spans="2:23" s="14" customFormat="1" x14ac:dyDescent="0.35">
      <c r="B13" s="61"/>
      <c r="C13" s="102" t="s">
        <v>139</v>
      </c>
      <c r="D13" s="103" t="s">
        <v>208</v>
      </c>
      <c r="E13" s="62"/>
      <c r="G13" s="22"/>
      <c r="H13" s="11" t="s">
        <v>115</v>
      </c>
      <c r="I13" s="93">
        <v>0.14245221407475384</v>
      </c>
      <c r="J13" s="21"/>
      <c r="K13" s="21"/>
      <c r="L13" s="21"/>
      <c r="M13" s="21"/>
      <c r="N13" s="21"/>
      <c r="O13" s="23"/>
    </row>
    <row r="14" spans="2:23" s="14" customFormat="1" ht="14.4" customHeight="1" x14ac:dyDescent="0.35">
      <c r="B14" s="61"/>
      <c r="C14" s="69" t="s">
        <v>136</v>
      </c>
      <c r="D14" s="70" t="s">
        <v>189</v>
      </c>
      <c r="E14" s="62"/>
      <c r="G14" s="22"/>
      <c r="H14" s="94" t="s">
        <v>114</v>
      </c>
      <c r="I14" s="95">
        <v>3</v>
      </c>
      <c r="J14" s="21"/>
      <c r="K14" s="21"/>
      <c r="L14" s="21"/>
      <c r="M14" s="21"/>
      <c r="N14" s="21"/>
      <c r="O14" s="23"/>
    </row>
    <row r="15" spans="2:23" s="14" customFormat="1" ht="14.4" customHeight="1" x14ac:dyDescent="0.35">
      <c r="B15" s="22"/>
      <c r="C15" s="43"/>
      <c r="D15" s="38"/>
      <c r="E15" s="23"/>
      <c r="G15" s="22"/>
      <c r="H15" s="21"/>
      <c r="I15" s="21"/>
      <c r="J15" s="21"/>
      <c r="K15" s="21"/>
      <c r="L15" s="21"/>
      <c r="M15" s="21"/>
      <c r="N15" s="21"/>
      <c r="O15" s="23"/>
    </row>
    <row r="16" spans="2:23" s="14" customFormat="1" x14ac:dyDescent="0.35">
      <c r="B16" s="22"/>
      <c r="C16" s="67" t="s">
        <v>53</v>
      </c>
      <c r="D16" s="40"/>
      <c r="E16" s="23"/>
      <c r="G16" s="22"/>
      <c r="H16" s="76" t="s">
        <v>50</v>
      </c>
      <c r="I16" s="77"/>
      <c r="J16" s="40"/>
      <c r="K16" s="21"/>
      <c r="L16" s="21"/>
      <c r="M16" s="21"/>
      <c r="N16" s="21"/>
      <c r="O16" s="23"/>
    </row>
    <row r="17" spans="2:16" s="14" customFormat="1" x14ac:dyDescent="0.35">
      <c r="B17" s="22"/>
      <c r="C17" s="11" t="s">
        <v>86</v>
      </c>
      <c r="D17" s="93" t="s">
        <v>157</v>
      </c>
      <c r="E17" s="23"/>
      <c r="G17" s="22"/>
      <c r="H17" s="109" t="s">
        <v>48</v>
      </c>
      <c r="I17" s="109">
        <v>5</v>
      </c>
      <c r="J17" s="110"/>
      <c r="K17" s="21"/>
      <c r="L17" s="21"/>
      <c r="M17" s="21"/>
      <c r="N17" s="21"/>
      <c r="O17" s="23"/>
    </row>
    <row r="18" spans="2:16" s="14" customFormat="1" x14ac:dyDescent="0.35">
      <c r="B18" s="22"/>
      <c r="C18" s="94" t="s">
        <v>17</v>
      </c>
      <c r="D18" s="95">
        <v>1</v>
      </c>
      <c r="E18" s="23"/>
      <c r="G18" s="22"/>
      <c r="H18" s="50" t="s">
        <v>36</v>
      </c>
      <c r="I18" s="50" t="s">
        <v>37</v>
      </c>
      <c r="J18" s="21"/>
      <c r="K18" s="21"/>
      <c r="L18" s="21"/>
      <c r="M18" s="21"/>
      <c r="N18" s="21"/>
      <c r="O18" s="23"/>
    </row>
    <row r="19" spans="2:16" s="14" customFormat="1" ht="14.4" customHeight="1" x14ac:dyDescent="0.35">
      <c r="B19" s="22"/>
      <c r="C19" s="11" t="s">
        <v>89</v>
      </c>
      <c r="D19" s="93" t="s">
        <v>188</v>
      </c>
      <c r="E19" s="23"/>
      <c r="G19" s="22"/>
      <c r="H19" s="104" t="s">
        <v>199</v>
      </c>
      <c r="I19" s="93">
        <v>0.223853406909515</v>
      </c>
      <c r="J19" s="21"/>
      <c r="K19" s="21"/>
      <c r="L19" s="21"/>
      <c r="M19" s="21"/>
      <c r="N19" s="21"/>
      <c r="O19" s="23"/>
    </row>
    <row r="20" spans="2:16" s="14" customFormat="1" x14ac:dyDescent="0.35">
      <c r="B20" s="22"/>
      <c r="C20" s="94" t="s">
        <v>32</v>
      </c>
      <c r="D20" s="95">
        <v>0.95</v>
      </c>
      <c r="E20" s="23"/>
      <c r="G20" s="22"/>
      <c r="H20" s="95" t="s">
        <v>200</v>
      </c>
      <c r="I20" s="95">
        <v>5.7031435513339897E-4</v>
      </c>
      <c r="J20" s="21"/>
      <c r="K20" s="21"/>
      <c r="L20" s="21"/>
      <c r="M20" s="21"/>
      <c r="N20" s="21"/>
      <c r="O20" s="23"/>
    </row>
    <row r="21" spans="2:16" s="14" customFormat="1" ht="17" customHeight="1" x14ac:dyDescent="0.35">
      <c r="B21" s="22"/>
      <c r="C21" s="11" t="s">
        <v>87</v>
      </c>
      <c r="D21" s="93" t="s">
        <v>187</v>
      </c>
      <c r="E21" s="23"/>
      <c r="G21" s="22"/>
      <c r="H21" s="93" t="s">
        <v>207</v>
      </c>
      <c r="I21" s="93">
        <v>28934.366252377</v>
      </c>
      <c r="J21" s="21"/>
      <c r="K21" s="21"/>
      <c r="L21" s="21"/>
      <c r="M21" s="21"/>
      <c r="N21" s="21"/>
      <c r="O21" s="23"/>
    </row>
    <row r="22" spans="2:16" s="14" customFormat="1" ht="14.4" customHeight="1" x14ac:dyDescent="0.35">
      <c r="B22" s="22"/>
      <c r="C22" s="17" t="s">
        <v>88</v>
      </c>
      <c r="D22" s="18" t="s">
        <v>186</v>
      </c>
      <c r="E22" s="23"/>
      <c r="F22" s="13"/>
      <c r="G22" s="22"/>
      <c r="H22" s="95" t="s">
        <v>204</v>
      </c>
      <c r="I22" s="95">
        <v>1.26549232568385</v>
      </c>
      <c r="J22" s="21"/>
      <c r="K22" s="21"/>
      <c r="L22" s="21"/>
      <c r="M22" s="21"/>
      <c r="N22" s="21"/>
      <c r="O22" s="23"/>
    </row>
    <row r="23" spans="2:16" s="14" customFormat="1" ht="14.4" customHeight="1" x14ac:dyDescent="0.35">
      <c r="B23" s="22"/>
      <c r="C23" s="21"/>
      <c r="D23" s="39"/>
      <c r="E23" s="23"/>
      <c r="F23" s="13"/>
      <c r="G23" s="22"/>
      <c r="H23" s="93" t="s">
        <v>201</v>
      </c>
      <c r="I23" s="93">
        <v>-0.87369340956001296</v>
      </c>
      <c r="J23" s="21"/>
      <c r="K23" s="21"/>
      <c r="L23" s="21"/>
      <c r="M23" s="21"/>
      <c r="N23" s="21"/>
      <c r="O23" s="23"/>
    </row>
    <row r="24" spans="2:16" s="14" customFormat="1" x14ac:dyDescent="0.35">
      <c r="B24" s="22"/>
      <c r="C24" s="67" t="s">
        <v>52</v>
      </c>
      <c r="D24" s="40"/>
      <c r="E24" s="23"/>
      <c r="F24" s="13"/>
      <c r="G24" s="22"/>
      <c r="H24" s="39"/>
      <c r="I24" s="39"/>
      <c r="J24" s="39"/>
      <c r="K24" s="21"/>
      <c r="L24" s="21"/>
      <c r="M24" s="21"/>
      <c r="N24" s="21"/>
      <c r="O24" s="23"/>
    </row>
    <row r="25" spans="2:16" s="14" customFormat="1" x14ac:dyDescent="0.35">
      <c r="B25" s="22"/>
      <c r="C25" s="11" t="s">
        <v>38</v>
      </c>
      <c r="D25" s="93" t="s">
        <v>158</v>
      </c>
      <c r="E25" s="23"/>
      <c r="F25" s="13"/>
      <c r="G25" s="22"/>
      <c r="H25" s="88" t="s">
        <v>49</v>
      </c>
      <c r="I25" s="88"/>
      <c r="J25" s="40"/>
      <c r="K25" s="40"/>
      <c r="L25" s="40"/>
      <c r="M25" s="40"/>
      <c r="N25" s="40"/>
      <c r="O25" s="23"/>
    </row>
    <row r="26" spans="2:16" s="14" customFormat="1" ht="29" x14ac:dyDescent="0.35">
      <c r="B26" s="22"/>
      <c r="C26" s="94" t="s">
        <v>39</v>
      </c>
      <c r="D26" s="95" t="s">
        <v>160</v>
      </c>
      <c r="E26" s="23"/>
      <c r="F26" s="13"/>
      <c r="G26" s="22"/>
      <c r="H26" s="41" t="s">
        <v>40</v>
      </c>
      <c r="I26" s="41" t="s">
        <v>42</v>
      </c>
      <c r="J26" s="42" t="s">
        <v>97</v>
      </c>
      <c r="K26" s="42" t="s">
        <v>90</v>
      </c>
      <c r="L26" s="42" t="s">
        <v>98</v>
      </c>
      <c r="M26" s="42" t="s">
        <v>91</v>
      </c>
      <c r="N26" s="42" t="s">
        <v>43</v>
      </c>
      <c r="O26" s="23"/>
    </row>
    <row r="27" spans="2:16" s="14" customFormat="1" ht="13.5" customHeight="1" x14ac:dyDescent="0.35">
      <c r="B27" s="22"/>
      <c r="C27" s="11" t="s">
        <v>47</v>
      </c>
      <c r="D27" s="93">
        <v>7</v>
      </c>
      <c r="E27" s="23"/>
      <c r="F27" s="13"/>
      <c r="G27" s="22"/>
      <c r="H27" s="93">
        <v>9.9999999999999995E-7</v>
      </c>
      <c r="I27" s="93">
        <v>12</v>
      </c>
      <c r="J27" s="93">
        <v>0.22385341988982096</v>
      </c>
      <c r="K27" s="93">
        <v>0.37301378749999997</v>
      </c>
      <c r="L27" s="93">
        <v>0.64607046333367846</v>
      </c>
      <c r="M27" s="93">
        <v>0.50638242499374742</v>
      </c>
      <c r="N27" s="93">
        <v>0.79976829104180358</v>
      </c>
      <c r="O27" s="32"/>
    </row>
    <row r="28" spans="2:16" s="14" customFormat="1" ht="14.4" customHeight="1" x14ac:dyDescent="0.35">
      <c r="B28" s="22"/>
      <c r="C28" s="96" t="s">
        <v>112</v>
      </c>
      <c r="D28" s="97" t="s">
        <v>185</v>
      </c>
      <c r="E28" s="23"/>
      <c r="F28" s="13"/>
      <c r="G28" s="22"/>
      <c r="H28" s="95">
        <v>1.6989700043360187</v>
      </c>
      <c r="I28" s="95">
        <v>11</v>
      </c>
      <c r="J28" s="95">
        <v>1.218148123972945</v>
      </c>
      <c r="K28" s="95">
        <v>2.0974148590909087</v>
      </c>
      <c r="L28" s="95">
        <v>0.64607046333367846</v>
      </c>
      <c r="M28" s="95">
        <v>1.9572252274986015</v>
      </c>
      <c r="N28" s="95">
        <v>4.5137458164852733</v>
      </c>
      <c r="O28" s="23"/>
    </row>
    <row r="29" spans="2:16" s="14" customFormat="1" ht="14.4" customHeight="1" x14ac:dyDescent="0.35">
      <c r="B29" s="24"/>
      <c r="C29" s="34"/>
      <c r="D29" s="34"/>
      <c r="E29" s="25"/>
      <c r="F29" s="13"/>
      <c r="G29" s="22"/>
      <c r="H29" s="93">
        <v>2.6910810000000001</v>
      </c>
      <c r="I29" s="93">
        <v>11</v>
      </c>
      <c r="J29" s="93">
        <v>2.003196037082005</v>
      </c>
      <c r="K29" s="93">
        <v>2.1969145681818181</v>
      </c>
      <c r="L29" s="93">
        <v>0.64607046333367846</v>
      </c>
      <c r="M29" s="93">
        <v>1.9312670516232817</v>
      </c>
      <c r="N29" s="93">
        <v>0.99446069594585906</v>
      </c>
      <c r="O29" s="23"/>
      <c r="P29" s="13"/>
    </row>
    <row r="30" spans="2:16" s="14" customFormat="1" ht="12" customHeight="1" x14ac:dyDescent="0.35">
      <c r="B30" s="44"/>
      <c r="C30" s="46"/>
      <c r="D30" s="46"/>
      <c r="E30" s="46"/>
      <c r="F30" s="13"/>
      <c r="G30" s="22"/>
      <c r="H30" s="95">
        <v>4.0780940000000001</v>
      </c>
      <c r="I30" s="95">
        <v>12</v>
      </c>
      <c r="J30" s="95">
        <v>3.2346277019228782</v>
      </c>
      <c r="K30" s="95">
        <v>3.0782162916666667</v>
      </c>
      <c r="L30" s="95">
        <v>0.64607046333367846</v>
      </c>
      <c r="M30" s="95">
        <v>2.2892742617930515</v>
      </c>
      <c r="N30" s="95">
        <v>-0.8386469427788682</v>
      </c>
      <c r="O30" s="23"/>
      <c r="P30" s="13"/>
    </row>
    <row r="31" spans="2:16" s="14" customFormat="1" ht="14.4" customHeight="1" x14ac:dyDescent="0.35">
      <c r="B31" s="13"/>
      <c r="C31" s="33"/>
      <c r="D31" s="33"/>
      <c r="E31" s="33"/>
      <c r="G31" s="22"/>
      <c r="H31" s="93">
        <v>4.7926719999999996</v>
      </c>
      <c r="I31" s="93">
        <v>11</v>
      </c>
      <c r="J31" s="93">
        <v>3.9169633538016502</v>
      </c>
      <c r="K31" s="93">
        <v>4.7118192841666664</v>
      </c>
      <c r="L31" s="93">
        <v>0.64607046333367846</v>
      </c>
      <c r="M31" s="93">
        <v>1.516854465701633</v>
      </c>
      <c r="N31" s="93">
        <v>4.0804200671964015</v>
      </c>
      <c r="O31" s="23"/>
      <c r="P31" s="13"/>
    </row>
    <row r="32" spans="2:16" s="14" customFormat="1" x14ac:dyDescent="0.35">
      <c r="B32" s="13"/>
      <c r="C32" s="33"/>
      <c r="D32" s="33"/>
      <c r="E32" s="33"/>
      <c r="G32" s="22"/>
      <c r="H32" s="95">
        <v>6.6579160000000002</v>
      </c>
      <c r="I32" s="95">
        <v>10</v>
      </c>
      <c r="J32" s="95">
        <v>5.8213108549901138</v>
      </c>
      <c r="K32" s="95">
        <v>6.4014864340000006</v>
      </c>
      <c r="L32" s="95">
        <v>0.64607046333367846</v>
      </c>
      <c r="M32" s="95">
        <v>1.0010197412950799</v>
      </c>
      <c r="N32" s="95">
        <v>2.8397464001239405</v>
      </c>
      <c r="O32" s="23"/>
      <c r="P32" s="13"/>
    </row>
    <row r="33" spans="1:19" s="14" customFormat="1" x14ac:dyDescent="0.35">
      <c r="A33" s="13"/>
      <c r="B33" s="13"/>
      <c r="C33" s="33"/>
      <c r="D33" s="33"/>
      <c r="E33" s="33"/>
      <c r="F33" s="13"/>
      <c r="G33" s="22"/>
      <c r="H33" s="93">
        <v>7.667789</v>
      </c>
      <c r="I33" s="93">
        <v>9</v>
      </c>
      <c r="J33" s="93">
        <v>6.9160554450114784</v>
      </c>
      <c r="K33" s="93">
        <v>7.4443007655555551</v>
      </c>
      <c r="L33" s="93">
        <v>0.64607046333367846</v>
      </c>
      <c r="M33" s="93">
        <v>0.16852235894907089</v>
      </c>
      <c r="N33" s="93">
        <v>2.4528840917058847</v>
      </c>
      <c r="O33" s="23"/>
      <c r="S33" s="19"/>
    </row>
    <row r="34" spans="1:19" s="14" customFormat="1" ht="15" customHeight="1" x14ac:dyDescent="0.35">
      <c r="A34" s="13"/>
      <c r="B34" s="13"/>
      <c r="C34" s="33"/>
      <c r="D34" s="33"/>
      <c r="E34" s="33"/>
      <c r="F34" s="13"/>
      <c r="G34" s="22"/>
      <c r="H34" s="39"/>
      <c r="I34" s="39"/>
      <c r="J34" s="39"/>
      <c r="K34" s="39"/>
      <c r="L34" s="39"/>
      <c r="M34" s="39"/>
      <c r="N34" s="39"/>
      <c r="O34" s="23"/>
    </row>
    <row r="35" spans="1:19" s="14" customFormat="1" ht="15" customHeight="1" x14ac:dyDescent="0.35">
      <c r="A35" s="13"/>
      <c r="B35" s="13"/>
      <c r="C35" s="33"/>
      <c r="D35" s="33"/>
      <c r="E35" s="33"/>
      <c r="F35" s="13"/>
      <c r="G35" s="22"/>
      <c r="H35" s="89" t="s">
        <v>92</v>
      </c>
      <c r="I35" s="90"/>
      <c r="J35" s="39"/>
      <c r="K35" s="39"/>
      <c r="L35" s="39"/>
      <c r="M35" s="39"/>
      <c r="N35" s="39"/>
      <c r="O35" s="23"/>
    </row>
    <row r="36" spans="1:19" s="14" customFormat="1" ht="29" x14ac:dyDescent="0.35">
      <c r="A36" s="13"/>
      <c r="B36" s="13"/>
      <c r="C36" s="13"/>
      <c r="D36" s="13"/>
      <c r="E36" s="13"/>
      <c r="F36" s="13"/>
      <c r="G36" s="22"/>
      <c r="H36" s="111" t="s">
        <v>31</v>
      </c>
      <c r="I36" s="111" t="s">
        <v>138</v>
      </c>
      <c r="J36" s="111" t="s">
        <v>48</v>
      </c>
      <c r="K36" s="111" t="s">
        <v>41</v>
      </c>
      <c r="L36" s="39"/>
      <c r="M36" s="39"/>
      <c r="N36" s="39"/>
      <c r="O36" s="23"/>
    </row>
    <row r="37" spans="1:19" s="14" customFormat="1" ht="16.25" customHeight="1" x14ac:dyDescent="0.35">
      <c r="A37" s="13"/>
      <c r="B37" s="13"/>
      <c r="C37" s="13"/>
      <c r="D37" s="13"/>
      <c r="E37" s="13"/>
      <c r="F37" s="13"/>
      <c r="G37" s="22"/>
      <c r="H37" s="93" t="s">
        <v>193</v>
      </c>
      <c r="I37" s="93">
        <v>-127.89738564443152</v>
      </c>
      <c r="J37" s="93">
        <v>8</v>
      </c>
      <c r="K37" s="93">
        <v>271.79477128886305</v>
      </c>
      <c r="L37" s="39"/>
      <c r="M37" s="39"/>
      <c r="N37" s="39"/>
      <c r="O37" s="23"/>
    </row>
    <row r="38" spans="1:19" s="14" customFormat="1" x14ac:dyDescent="0.35">
      <c r="A38" s="13"/>
      <c r="B38" s="13"/>
      <c r="C38" s="13"/>
      <c r="D38" s="13"/>
      <c r="E38" s="13"/>
      <c r="F38" s="13"/>
      <c r="G38" s="22"/>
      <c r="H38" s="95" t="s">
        <v>194</v>
      </c>
      <c r="I38" s="95">
        <v>-84.392119525029514</v>
      </c>
      <c r="J38" s="95">
        <v>14</v>
      </c>
      <c r="K38" s="95">
        <v>196.78423905005903</v>
      </c>
      <c r="L38" s="39"/>
      <c r="M38" s="39"/>
      <c r="N38" s="39"/>
      <c r="O38" s="23"/>
    </row>
    <row r="39" spans="1:19" s="14" customFormat="1" ht="23.5" x14ac:dyDescent="0.55000000000000004">
      <c r="A39" s="13"/>
      <c r="C39" s="13"/>
      <c r="D39" s="87"/>
      <c r="E39" s="87"/>
      <c r="F39" s="13"/>
      <c r="G39" s="22"/>
      <c r="H39" s="93" t="s">
        <v>195</v>
      </c>
      <c r="I39" s="93">
        <v>-127.89738564443152</v>
      </c>
      <c r="J39" s="93">
        <v>8</v>
      </c>
      <c r="K39" s="93">
        <v>271.79477128886305</v>
      </c>
      <c r="L39" s="39"/>
      <c r="M39" s="39"/>
      <c r="N39" s="39"/>
      <c r="O39" s="23"/>
    </row>
    <row r="40" spans="1:19" s="14" customFormat="1" x14ac:dyDescent="0.35">
      <c r="A40" s="13"/>
      <c r="C40" s="13"/>
      <c r="D40" s="13"/>
      <c r="E40" s="26"/>
      <c r="F40" s="13"/>
      <c r="G40" s="22"/>
      <c r="H40" s="95" t="s">
        <v>196</v>
      </c>
      <c r="I40" s="95">
        <v>-130.61591363466275</v>
      </c>
      <c r="J40" s="95">
        <v>5</v>
      </c>
      <c r="K40" s="95">
        <v>271.23182726932549</v>
      </c>
      <c r="L40" s="39"/>
      <c r="M40" s="39"/>
      <c r="N40" s="39"/>
      <c r="O40" s="23"/>
    </row>
    <row r="41" spans="1:19" s="14" customFormat="1" ht="15" customHeight="1" x14ac:dyDescent="0.35">
      <c r="A41" s="13"/>
      <c r="B41" s="13"/>
      <c r="C41" s="13"/>
      <c r="D41" s="13"/>
      <c r="E41" s="26"/>
      <c r="F41" s="13"/>
      <c r="G41" s="22"/>
      <c r="H41" s="93" t="s">
        <v>197</v>
      </c>
      <c r="I41" s="93">
        <v>-182.79965004161497</v>
      </c>
      <c r="J41" s="93">
        <v>2</v>
      </c>
      <c r="K41" s="93">
        <v>369.59930008322993</v>
      </c>
      <c r="L41" s="39"/>
      <c r="M41" s="39"/>
      <c r="N41" s="39"/>
      <c r="O41" s="23"/>
    </row>
    <row r="42" spans="1:19" s="14" customFormat="1" x14ac:dyDescent="0.35">
      <c r="A42" s="13"/>
      <c r="B42" s="13"/>
      <c r="C42" s="13"/>
      <c r="D42" s="13"/>
      <c r="E42" s="26"/>
      <c r="F42" s="13"/>
      <c r="G42" s="22"/>
      <c r="H42" s="92" t="s">
        <v>198</v>
      </c>
      <c r="I42" s="92"/>
      <c r="J42" s="92"/>
      <c r="K42" s="92"/>
      <c r="L42" s="92"/>
      <c r="M42" s="92"/>
      <c r="N42" s="92"/>
      <c r="O42" s="23"/>
    </row>
    <row r="43" spans="1:19" s="14" customFormat="1" ht="14.4" customHeight="1" x14ac:dyDescent="0.35">
      <c r="A43" s="13"/>
      <c r="B43" s="13"/>
      <c r="C43" s="13"/>
      <c r="D43" s="13"/>
      <c r="E43" s="26"/>
      <c r="F43" s="13"/>
      <c r="G43" s="22"/>
      <c r="H43" s="39"/>
      <c r="I43" s="39"/>
      <c r="J43" s="39"/>
      <c r="K43" s="39"/>
      <c r="L43" s="39"/>
      <c r="M43" s="39"/>
      <c r="N43" s="39"/>
      <c r="O43" s="23"/>
    </row>
    <row r="44" spans="1:19" s="14" customFormat="1" x14ac:dyDescent="0.35">
      <c r="A44" s="13"/>
      <c r="B44" s="13"/>
      <c r="C44" s="13"/>
      <c r="D44" s="13"/>
      <c r="E44" s="13"/>
      <c r="F44" s="13"/>
      <c r="G44" s="22"/>
      <c r="H44" s="91" t="s">
        <v>93</v>
      </c>
      <c r="I44" s="91"/>
      <c r="J44" s="39"/>
      <c r="K44" s="39"/>
      <c r="L44" s="39"/>
      <c r="M44" s="39"/>
      <c r="N44" s="39"/>
      <c r="O44" s="23"/>
    </row>
    <row r="45" spans="1:19" s="14" customFormat="1" ht="29" x14ac:dyDescent="0.35">
      <c r="A45" s="13"/>
      <c r="B45" s="13"/>
      <c r="C45" s="13"/>
      <c r="D45" s="13"/>
      <c r="E45" s="13"/>
      <c r="F45" s="13"/>
      <c r="G45" s="22"/>
      <c r="H45" s="112" t="s">
        <v>94</v>
      </c>
      <c r="I45" s="113" t="s">
        <v>137</v>
      </c>
      <c r="J45" s="111" t="s">
        <v>95</v>
      </c>
      <c r="K45" s="111" t="s">
        <v>96</v>
      </c>
      <c r="L45" s="39"/>
      <c r="M45" s="39"/>
      <c r="N45" s="39"/>
      <c r="O45" s="23"/>
    </row>
    <row r="46" spans="1:19" s="14" customFormat="1" ht="23.5" x14ac:dyDescent="0.55000000000000004">
      <c r="A46" s="13"/>
      <c r="B46" s="13"/>
      <c r="C46" s="13"/>
      <c r="D46" s="87"/>
      <c r="E46" s="87"/>
      <c r="F46" s="13"/>
      <c r="G46" s="22"/>
      <c r="H46" s="93">
        <v>1</v>
      </c>
      <c r="I46" s="93">
        <v>196.81506103317091</v>
      </c>
      <c r="J46" s="93">
        <v>12</v>
      </c>
      <c r="K46" s="93" t="s">
        <v>192</v>
      </c>
      <c r="L46" s="39"/>
      <c r="M46" s="39"/>
      <c r="N46" s="39"/>
      <c r="O46" s="23"/>
    </row>
    <row r="47" spans="1:19" s="14" customFormat="1" x14ac:dyDescent="0.35">
      <c r="A47" s="13"/>
      <c r="B47" s="13"/>
      <c r="C47" s="13"/>
      <c r="D47" s="13"/>
      <c r="E47" s="26"/>
      <c r="F47" s="13"/>
      <c r="G47" s="22"/>
      <c r="H47" s="95">
        <v>2</v>
      </c>
      <c r="I47" s="95">
        <v>87.010532238804018</v>
      </c>
      <c r="J47" s="95">
        <v>6</v>
      </c>
      <c r="K47" s="95" t="s">
        <v>192</v>
      </c>
      <c r="L47" s="39"/>
      <c r="M47" s="39"/>
      <c r="N47" s="39"/>
      <c r="O47" s="23"/>
    </row>
    <row r="48" spans="1:19" s="14" customFormat="1" x14ac:dyDescent="0.35">
      <c r="A48" s="13"/>
      <c r="B48" s="13"/>
      <c r="C48" s="13"/>
      <c r="D48" s="13"/>
      <c r="E48" s="26"/>
      <c r="F48" s="13"/>
      <c r="G48" s="22"/>
      <c r="H48" s="93">
        <v>3</v>
      </c>
      <c r="I48" s="93">
        <v>87.010532238804018</v>
      </c>
      <c r="J48" s="93">
        <v>6</v>
      </c>
      <c r="K48" s="93" t="s">
        <v>192</v>
      </c>
      <c r="L48" s="39"/>
      <c r="M48" s="39"/>
      <c r="N48" s="39"/>
      <c r="O48" s="23"/>
    </row>
    <row r="49" spans="1:15" s="14" customFormat="1" x14ac:dyDescent="0.35">
      <c r="A49" s="13"/>
      <c r="B49" s="13"/>
      <c r="C49" s="13"/>
      <c r="D49" s="13"/>
      <c r="E49" s="26"/>
      <c r="F49" s="13"/>
      <c r="G49" s="22"/>
      <c r="H49" s="95">
        <v>4</v>
      </c>
      <c r="I49" s="95">
        <v>5.4370559804624463</v>
      </c>
      <c r="J49" s="95">
        <v>3</v>
      </c>
      <c r="K49" s="95">
        <v>0.14245221407475384</v>
      </c>
      <c r="L49" s="39"/>
      <c r="M49" s="39"/>
      <c r="N49" s="39"/>
      <c r="O49" s="23"/>
    </row>
    <row r="50" spans="1:15" s="14" customFormat="1" x14ac:dyDescent="0.35">
      <c r="B50" s="13"/>
      <c r="C50" s="13"/>
      <c r="D50" s="13"/>
      <c r="E50" s="13"/>
      <c r="G50" s="22"/>
      <c r="H50" s="39"/>
      <c r="I50" s="39"/>
      <c r="J50" s="39"/>
      <c r="K50" s="39"/>
      <c r="L50" s="39"/>
      <c r="M50" s="39"/>
      <c r="N50" s="39"/>
      <c r="O50" s="23"/>
    </row>
    <row r="51" spans="1:15" s="14" customFormat="1" x14ac:dyDescent="0.35">
      <c r="B51" s="13"/>
      <c r="C51" s="13"/>
      <c r="D51" s="13"/>
      <c r="E51" s="13"/>
      <c r="G51" s="44"/>
      <c r="H51" s="45"/>
      <c r="I51" s="44"/>
      <c r="J51" s="44"/>
      <c r="K51" s="44"/>
      <c r="L51" s="44"/>
      <c r="M51" s="44"/>
      <c r="N51" s="44"/>
      <c r="O51" s="44"/>
    </row>
    <row r="52" spans="1:15" s="14" customFormat="1" ht="23.5" x14ac:dyDescent="0.55000000000000004">
      <c r="B52" s="13"/>
      <c r="C52" s="13"/>
      <c r="D52" s="13"/>
      <c r="E52" s="13"/>
      <c r="H52" s="63"/>
      <c r="I52" s="64"/>
      <c r="M52" s="13"/>
      <c r="N52" s="13"/>
    </row>
    <row r="53" spans="1:15" s="14" customFormat="1" x14ac:dyDescent="0.35">
      <c r="B53" s="13"/>
      <c r="C53" s="13"/>
      <c r="D53" s="13"/>
      <c r="E53" s="13"/>
      <c r="H53" s="27"/>
      <c r="M53" s="13"/>
      <c r="N53" s="13"/>
    </row>
    <row r="54" spans="1:15" s="14" customFormat="1" x14ac:dyDescent="0.35">
      <c r="B54" s="13"/>
      <c r="C54" s="13"/>
      <c r="D54" s="13"/>
      <c r="E54" s="13"/>
      <c r="H54" s="27"/>
      <c r="I54" s="13"/>
      <c r="J54" s="13"/>
      <c r="K54" s="13"/>
      <c r="L54" s="13"/>
      <c r="M54" s="13"/>
      <c r="N54" s="13"/>
    </row>
    <row r="55" spans="1:15" s="14" customFormat="1" x14ac:dyDescent="0.35">
      <c r="B55" s="13"/>
      <c r="C55" s="13"/>
      <c r="D55" s="13"/>
      <c r="E55" s="13"/>
      <c r="H55" s="28"/>
      <c r="I55" s="13"/>
      <c r="J55" s="13"/>
      <c r="K55" s="13"/>
      <c r="L55" s="13"/>
      <c r="M55" s="13"/>
      <c r="N55" s="13"/>
    </row>
    <row r="56" spans="1:15" s="14" customFormat="1" x14ac:dyDescent="0.35">
      <c r="B56" s="13"/>
      <c r="H56" s="27"/>
    </row>
    <row r="57" spans="1:15" s="14" customFormat="1" x14ac:dyDescent="0.35">
      <c r="B57" s="13"/>
      <c r="H57" s="27"/>
    </row>
    <row r="58" spans="1:15" s="14" customFormat="1" x14ac:dyDescent="0.35">
      <c r="H58" s="27"/>
    </row>
    <row r="59" spans="1:15" s="14" customFormat="1" x14ac:dyDescent="0.35">
      <c r="H59" s="27"/>
    </row>
    <row r="60" spans="1:15" s="14" customFormat="1" x14ac:dyDescent="0.35">
      <c r="H60" s="27"/>
    </row>
    <row r="61" spans="1:15" s="14" customFormat="1" x14ac:dyDescent="0.35"/>
    <row r="62" spans="1:15" s="14" customFormat="1" x14ac:dyDescent="0.35"/>
    <row r="63" spans="1:15" s="14" customFormat="1" x14ac:dyDescent="0.35"/>
    <row r="64" spans="1:15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pans="2:16" s="14" customFormat="1" x14ac:dyDescent="0.35"/>
    <row r="210" spans="2:16" s="14" customFormat="1" x14ac:dyDescent="0.35"/>
    <row r="211" spans="2:16" s="14" customFormat="1" x14ac:dyDescent="0.35"/>
    <row r="212" spans="2:16" s="14" customFormat="1" x14ac:dyDescent="0.35"/>
    <row r="213" spans="2:16" s="14" customFormat="1" x14ac:dyDescent="0.35"/>
    <row r="214" spans="2:16" s="14" customFormat="1" x14ac:dyDescent="0.35"/>
    <row r="215" spans="2:16" s="14" customFormat="1" x14ac:dyDescent="0.35"/>
    <row r="216" spans="2:16" s="14" customFormat="1" x14ac:dyDescent="0.35"/>
    <row r="217" spans="2:16" s="14" customFormat="1" x14ac:dyDescent="0.35"/>
    <row r="218" spans="2:16" s="14" customFormat="1" x14ac:dyDescent="0.35"/>
    <row r="219" spans="2:16" s="14" customFormat="1" x14ac:dyDescent="0.35"/>
    <row r="220" spans="2:16" s="14" customFormat="1" x14ac:dyDescent="0.35">
      <c r="P220"/>
    </row>
    <row r="221" spans="2:16" s="14" customFormat="1" x14ac:dyDescent="0.35">
      <c r="P221"/>
    </row>
    <row r="222" spans="2:16" s="14" customFormat="1" x14ac:dyDescent="0.35">
      <c r="P222"/>
    </row>
    <row r="223" spans="2:16" x14ac:dyDescent="0.35">
      <c r="B223" s="14"/>
      <c r="C223" s="14"/>
      <c r="D223" s="14"/>
      <c r="E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2:16" x14ac:dyDescent="0.35">
      <c r="B224" s="14"/>
      <c r="C224" s="14"/>
      <c r="D224" s="14"/>
      <c r="E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2:15" x14ac:dyDescent="0.35">
      <c r="B225" s="14"/>
      <c r="C225" s="14"/>
      <c r="D225" s="14"/>
      <c r="E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2:15" x14ac:dyDescent="0.35">
      <c r="B226" s="14"/>
      <c r="C226" s="14"/>
      <c r="D226" s="14"/>
      <c r="E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2:15" x14ac:dyDescent="0.35">
      <c r="B227" s="14"/>
      <c r="C227" s="14"/>
      <c r="D227" s="14"/>
      <c r="E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2:15" x14ac:dyDescent="0.35">
      <c r="B228" s="14"/>
      <c r="C228" s="14"/>
      <c r="D228" s="14"/>
      <c r="E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2:15" x14ac:dyDescent="0.35">
      <c r="B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2:15" x14ac:dyDescent="0.35">
      <c r="B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2:15" x14ac:dyDescent="0.35"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2:15" x14ac:dyDescent="0.35"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2:15" x14ac:dyDescent="0.35"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2:15" x14ac:dyDescent="0.35"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2:15" x14ac:dyDescent="0.35"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2:15" x14ac:dyDescent="0.35">
      <c r="G236" s="14"/>
      <c r="H236" s="14"/>
      <c r="I236" s="14"/>
      <c r="J236" s="14"/>
      <c r="K236" s="14"/>
      <c r="L236" s="14"/>
      <c r="M236" s="14"/>
      <c r="N236" s="14"/>
    </row>
    <row r="237" spans="2:15" x14ac:dyDescent="0.35">
      <c r="G237" s="14"/>
      <c r="H237" s="14"/>
      <c r="I237" s="14"/>
      <c r="J237" s="14"/>
      <c r="K237" s="14"/>
      <c r="L237" s="14"/>
      <c r="M237" s="14"/>
      <c r="N237" s="14"/>
    </row>
    <row r="238" spans="2:15" x14ac:dyDescent="0.35">
      <c r="G238" s="14"/>
      <c r="H238" s="14"/>
      <c r="I238" s="14"/>
      <c r="J238" s="14"/>
      <c r="K238" s="14"/>
      <c r="L238" s="14"/>
      <c r="M238" s="14"/>
      <c r="N238" s="14"/>
    </row>
    <row r="239" spans="2:15" x14ac:dyDescent="0.35">
      <c r="G239" s="14"/>
      <c r="H239" s="14"/>
      <c r="I239" s="14"/>
      <c r="J239" s="14"/>
      <c r="K239" s="14"/>
      <c r="L239" s="14"/>
      <c r="M239" s="14"/>
      <c r="N239" s="14"/>
    </row>
    <row r="240" spans="2:15" x14ac:dyDescent="0.35">
      <c r="G240" s="14"/>
      <c r="H240" s="14"/>
    </row>
    <row r="241" spans="7:8" x14ac:dyDescent="0.35">
      <c r="G241" s="14"/>
      <c r="H241" s="14"/>
    </row>
    <row r="242" spans="7:8" x14ac:dyDescent="0.35">
      <c r="G242" s="14"/>
    </row>
    <row r="243" spans="7:8" x14ac:dyDescent="0.35">
      <c r="G243" s="14"/>
    </row>
    <row r="244" spans="7:8" x14ac:dyDescent="0.35">
      <c r="G244" s="14"/>
    </row>
  </sheetData>
  <mergeCells count="16">
    <mergeCell ref="D39:E39"/>
    <mergeCell ref="D46:E46"/>
    <mergeCell ref="H16:I16"/>
    <mergeCell ref="H25:I25"/>
    <mergeCell ref="H35:I35"/>
    <mergeCell ref="H42:N42"/>
    <mergeCell ref="H44:I44"/>
    <mergeCell ref="D1:J1"/>
    <mergeCell ref="K1:L1"/>
    <mergeCell ref="B6:E6"/>
    <mergeCell ref="G6:O6"/>
    <mergeCell ref="H8:I8"/>
    <mergeCell ref="B11:B12"/>
    <mergeCell ref="C11:C12"/>
    <mergeCell ref="D11:D12"/>
    <mergeCell ref="E11:E12"/>
  </mergeCells>
  <hyperlinks>
    <hyperlink ref="C4" location="Summary!A1" display="Return to Summary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loadAnalysisBtn">
              <controlPr defaultSize="0" print="0" disabled="1" autoFill="0" autoPict="0" macro="[0]!Results.loadAnalysisBtn_click">
                <anchor moveWithCells="1">
                  <from>
                    <xdr:col>10</xdr:col>
                    <xdr:colOff>374650</xdr:colOff>
                    <xdr:row>0</xdr:row>
                    <xdr:rowOff>177800</xdr:rowOff>
                  </from>
                  <to>
                    <xdr:col>11</xdr:col>
                    <xdr:colOff>533400</xdr:colOff>
                    <xdr:row>0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selectUIPath_Btn">
              <controlPr defaultSize="0" print="0" autoFill="0" autoPict="0" macro="[0]!Hidden.changeBMDSUI">
                <anchor moveWithCells="1" sizeWithCells="1">
                  <from>
                    <xdr:col>12</xdr:col>
                    <xdr:colOff>406400</xdr:colOff>
                    <xdr:row>0</xdr:row>
                    <xdr:rowOff>196850</xdr:rowOff>
                  </from>
                  <to>
                    <xdr:col>13</xdr:col>
                    <xdr:colOff>368300</xdr:colOff>
                    <xdr:row>0</xdr:row>
                    <xdr:rowOff>673100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Abbreviations</vt:lpstr>
      <vt:lpstr>freq-exp2-rest-opt1</vt:lpstr>
      <vt:lpstr>freq-exp3-rest-opt1</vt:lpstr>
      <vt:lpstr>freq-exp4-rest-opt1</vt:lpstr>
      <vt:lpstr>freq-exp5-rest-opt1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Ribbenstedt</dc:creator>
  <cp:lastModifiedBy>Anton Ribbenstedt</cp:lastModifiedBy>
  <dcterms:created xsi:type="dcterms:W3CDTF">2018-04-02T12:39:10Z</dcterms:created>
  <dcterms:modified xsi:type="dcterms:W3CDTF">2019-07-24T10:03:03Z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00f8861b-f1b8-48aa-b95b-1578f40a8604</vt:lpwstr>
  </property>
</Properties>
</file>