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nick Geiger\Documents\Studium\Thèse\Rédaction\2020-xx NLE Enantiodivergent\"/>
    </mc:Choice>
  </mc:AlternateContent>
  <xr:revisionPtr revIDLastSave="0" documentId="13_ncr:1_{4A2E7B0B-C601-4D39-BA7F-9B7302072921}" xr6:coauthVersionLast="45" xr6:coauthVersionMax="45" xr10:uidLastSave="{00000000-0000-0000-0000-000000000000}"/>
  <bookViews>
    <workbookView xWindow="-108" yWindow="-108" windowWidth="23256" windowHeight="12720" tabRatio="671" firstSheet="2" activeTab="4" xr2:uid="{7CDB30F4-F3D2-4E9D-9704-FEB92D0C58E6}"/>
  </bookViews>
  <sheets>
    <sheet name="Fig. 8a kobs=f(Ctot)" sheetId="2" r:id="rId1"/>
    <sheet name="Fig. 8b kobs vs eeL" sheetId="8" r:id="rId2"/>
    <sheet name="Fig. 9 c vs Ctot" sheetId="5" r:id="rId3"/>
    <sheet name="Sup. Fig. 3 k_Cat vs Cat(eeL=0)" sheetId="9" r:id="rId4"/>
    <sheet name="Sup. Fig. 5 kobs vs eeL" sheetId="11" r:id="rId5"/>
  </sheets>
  <externalReferences>
    <externalReference r:id="rId6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1" l="1"/>
  <c r="H9" i="11"/>
  <c r="H11" i="11"/>
  <c r="D2" i="11" s="1"/>
  <c r="D3" i="11" s="1"/>
  <c r="D4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H10" i="9"/>
  <c r="D46" i="11" l="1"/>
  <c r="C45" i="11"/>
  <c r="A45" i="11" s="1"/>
  <c r="C2" i="11"/>
  <c r="B2" i="11" s="1"/>
  <c r="B85" i="9"/>
  <c r="D85" i="9" s="1"/>
  <c r="B82" i="9"/>
  <c r="D82" i="9" s="1"/>
  <c r="B83" i="9"/>
  <c r="D83" i="9" s="1"/>
  <c r="B84" i="9"/>
  <c r="D84" i="9" s="1"/>
  <c r="B76" i="9"/>
  <c r="D76" i="9" s="1"/>
  <c r="B77" i="9"/>
  <c r="D77" i="9" s="1"/>
  <c r="B78" i="9"/>
  <c r="D78" i="9" s="1"/>
  <c r="B79" i="9"/>
  <c r="D79" i="9" s="1"/>
  <c r="B80" i="9"/>
  <c r="D80" i="9" s="1"/>
  <c r="B81" i="9"/>
  <c r="D81" i="9" s="1"/>
  <c r="B73" i="9"/>
  <c r="D73" i="9" s="1"/>
  <c r="B74" i="9"/>
  <c r="D74" i="9" s="1"/>
  <c r="B75" i="9"/>
  <c r="D75" i="9" s="1"/>
  <c r="B67" i="9"/>
  <c r="D67" i="9" s="1"/>
  <c r="B68" i="9"/>
  <c r="D68" i="9" s="1"/>
  <c r="B69" i="9"/>
  <c r="D69" i="9" s="1"/>
  <c r="B70" i="9"/>
  <c r="D70" i="9" s="1"/>
  <c r="B71" i="9"/>
  <c r="D71" i="9" s="1"/>
  <c r="B72" i="9"/>
  <c r="D72" i="9" s="1"/>
  <c r="B63" i="9"/>
  <c r="D63" i="9" s="1"/>
  <c r="B64" i="9"/>
  <c r="D64" i="9" s="1"/>
  <c r="B65" i="9"/>
  <c r="D65" i="9" s="1"/>
  <c r="B66" i="9"/>
  <c r="D66" i="9" s="1"/>
  <c r="B58" i="9"/>
  <c r="D58" i="9" s="1"/>
  <c r="B59" i="9"/>
  <c r="D59" i="9" s="1"/>
  <c r="B60" i="9"/>
  <c r="D60" i="9" s="1"/>
  <c r="B61" i="9"/>
  <c r="D61" i="9" s="1"/>
  <c r="B62" i="9"/>
  <c r="D62" i="9" s="1"/>
  <c r="B57" i="9"/>
  <c r="C46" i="11" l="1"/>
  <c r="B46" i="11" s="1"/>
  <c r="D47" i="11"/>
  <c r="B45" i="11"/>
  <c r="C3" i="11"/>
  <c r="B3" i="11" s="1"/>
  <c r="A2" i="11"/>
  <c r="C85" i="9"/>
  <c r="A85" i="9" s="1"/>
  <c r="C84" i="9"/>
  <c r="A84" i="9" s="1"/>
  <c r="C83" i="9"/>
  <c r="A83" i="9" s="1"/>
  <c r="C82" i="9"/>
  <c r="A82" i="9" s="1"/>
  <c r="C81" i="9"/>
  <c r="A81" i="9" s="1"/>
  <c r="C80" i="9"/>
  <c r="A80" i="9" s="1"/>
  <c r="C79" i="9"/>
  <c r="A79" i="9" s="1"/>
  <c r="C78" i="9"/>
  <c r="A78" i="9" s="1"/>
  <c r="C77" i="9"/>
  <c r="A77" i="9" s="1"/>
  <c r="C76" i="9"/>
  <c r="A76" i="9" s="1"/>
  <c r="C75" i="9"/>
  <c r="A75" i="9" s="1"/>
  <c r="C74" i="9"/>
  <c r="A74" i="9" s="1"/>
  <c r="C73" i="9"/>
  <c r="A73" i="9" s="1"/>
  <c r="C72" i="9"/>
  <c r="A72" i="9" s="1"/>
  <c r="C71" i="9"/>
  <c r="A71" i="9" s="1"/>
  <c r="C70" i="9"/>
  <c r="A70" i="9" s="1"/>
  <c r="C69" i="9"/>
  <c r="A69" i="9" s="1"/>
  <c r="C68" i="9"/>
  <c r="A68" i="9" s="1"/>
  <c r="C67" i="9"/>
  <c r="A67" i="9" s="1"/>
  <c r="C66" i="9"/>
  <c r="A66" i="9" s="1"/>
  <c r="C65" i="9"/>
  <c r="A65" i="9" s="1"/>
  <c r="C64" i="9"/>
  <c r="A64" i="9" s="1"/>
  <c r="C63" i="9"/>
  <c r="A63" i="9" s="1"/>
  <c r="C58" i="9"/>
  <c r="A58" i="9" s="1"/>
  <c r="C62" i="9"/>
  <c r="A62" i="9" s="1"/>
  <c r="C61" i="9"/>
  <c r="A61" i="9" s="1"/>
  <c r="C60" i="9"/>
  <c r="A60" i="9" s="1"/>
  <c r="C59" i="9"/>
  <c r="A59" i="9" s="1"/>
  <c r="C47" i="11" l="1"/>
  <c r="B47" i="11" s="1"/>
  <c r="D48" i="11"/>
  <c r="A46" i="11"/>
  <c r="C4" i="11"/>
  <c r="B4" i="11" s="1"/>
  <c r="A3" i="11"/>
  <c r="O60" i="5"/>
  <c r="O59" i="5"/>
  <c r="O58" i="5"/>
  <c r="O57" i="5"/>
  <c r="O56" i="5"/>
  <c r="O55" i="5"/>
  <c r="O54" i="5"/>
  <c r="AG5" i="5"/>
  <c r="AE5" i="5"/>
  <c r="AC5" i="5"/>
  <c r="AA5" i="5"/>
  <c r="Y5" i="5"/>
  <c r="W5" i="5"/>
  <c r="U5" i="5"/>
  <c r="S5" i="5"/>
  <c r="A47" i="11" l="1"/>
  <c r="C48" i="11"/>
  <c r="B48" i="11" s="1"/>
  <c r="D49" i="11"/>
  <c r="A4" i="11"/>
  <c r="C5" i="11"/>
  <c r="B5" i="11" s="1"/>
  <c r="O46" i="5"/>
  <c r="O45" i="5"/>
  <c r="O44" i="5"/>
  <c r="O43" i="5"/>
  <c r="O42" i="5"/>
  <c r="O41" i="5"/>
  <c r="O40" i="5"/>
  <c r="O31" i="5"/>
  <c r="O30" i="5"/>
  <c r="O29" i="5"/>
  <c r="O28" i="5"/>
  <c r="O27" i="5"/>
  <c r="O26" i="5"/>
  <c r="O25" i="5"/>
  <c r="O12" i="5"/>
  <c r="O13" i="5"/>
  <c r="O14" i="5"/>
  <c r="O15" i="5"/>
  <c r="O16" i="5"/>
  <c r="O17" i="5"/>
  <c r="O11" i="5"/>
  <c r="D4" i="5"/>
  <c r="E4" i="5"/>
  <c r="F4" i="5"/>
  <c r="G4" i="5"/>
  <c r="H4" i="5"/>
  <c r="I4" i="5"/>
  <c r="J4" i="5"/>
  <c r="C4" i="5"/>
  <c r="B2" i="9"/>
  <c r="D2" i="9" s="1"/>
  <c r="B3" i="9"/>
  <c r="D3" i="9" s="1"/>
  <c r="C3" i="9" s="1"/>
  <c r="B4" i="9"/>
  <c r="D4" i="9" s="1"/>
  <c r="B5" i="9"/>
  <c r="D5" i="9" s="1"/>
  <c r="C5" i="9" s="1"/>
  <c r="B6" i="9"/>
  <c r="D6" i="9" s="1"/>
  <c r="B7" i="9"/>
  <c r="D7" i="9" s="1"/>
  <c r="C7" i="9" s="1"/>
  <c r="B8" i="9"/>
  <c r="D8" i="9" s="1"/>
  <c r="C8" i="9" s="1"/>
  <c r="B9" i="9"/>
  <c r="D9" i="9" s="1"/>
  <c r="C9" i="9" s="1"/>
  <c r="B10" i="9"/>
  <c r="D10" i="9" s="1"/>
  <c r="B11" i="9"/>
  <c r="D11" i="9" s="1"/>
  <c r="C11" i="9" s="1"/>
  <c r="B12" i="9"/>
  <c r="D12" i="9" s="1"/>
  <c r="C12" i="9" s="1"/>
  <c r="B13" i="9"/>
  <c r="D13" i="9" s="1"/>
  <c r="C13" i="9" s="1"/>
  <c r="B14" i="9"/>
  <c r="D14" i="9" s="1"/>
  <c r="B15" i="9"/>
  <c r="D15" i="9" s="1"/>
  <c r="C15" i="9" s="1"/>
  <c r="B16" i="9"/>
  <c r="D16" i="9" s="1"/>
  <c r="C16" i="9" s="1"/>
  <c r="B17" i="9"/>
  <c r="D17" i="9" s="1"/>
  <c r="C17" i="9" s="1"/>
  <c r="B18" i="9"/>
  <c r="D18" i="9" s="1"/>
  <c r="B19" i="9"/>
  <c r="D19" i="9" s="1"/>
  <c r="C19" i="9" s="1"/>
  <c r="B20" i="9"/>
  <c r="D20" i="9" s="1"/>
  <c r="B21" i="9"/>
  <c r="D21" i="9" s="1"/>
  <c r="C21" i="9" s="1"/>
  <c r="B22" i="9"/>
  <c r="D22" i="9" s="1"/>
  <c r="B23" i="9"/>
  <c r="D23" i="9" s="1"/>
  <c r="C23" i="9" s="1"/>
  <c r="B24" i="9"/>
  <c r="D24" i="9" s="1"/>
  <c r="C24" i="9" s="1"/>
  <c r="B25" i="9"/>
  <c r="D25" i="9" s="1"/>
  <c r="C25" i="9" s="1"/>
  <c r="B26" i="9"/>
  <c r="D26" i="9" s="1"/>
  <c r="B27" i="9"/>
  <c r="D27" i="9" s="1"/>
  <c r="C27" i="9" s="1"/>
  <c r="B28" i="9"/>
  <c r="D28" i="9" s="1"/>
  <c r="C28" i="9" s="1"/>
  <c r="B29" i="9"/>
  <c r="D29" i="9" s="1"/>
  <c r="C29" i="9" s="1"/>
  <c r="B30" i="9"/>
  <c r="D30" i="9" s="1"/>
  <c r="B31" i="9"/>
  <c r="D31" i="9" s="1"/>
  <c r="C31" i="9" s="1"/>
  <c r="B32" i="9"/>
  <c r="D32" i="9" s="1"/>
  <c r="C32" i="9" s="1"/>
  <c r="B33" i="9"/>
  <c r="D33" i="9" s="1"/>
  <c r="C33" i="9" s="1"/>
  <c r="B34" i="9"/>
  <c r="D34" i="9" s="1"/>
  <c r="B35" i="9"/>
  <c r="D35" i="9" s="1"/>
  <c r="C35" i="9" s="1"/>
  <c r="B36" i="9"/>
  <c r="D36" i="9" s="1"/>
  <c r="B37" i="9"/>
  <c r="D37" i="9" s="1"/>
  <c r="C37" i="9" s="1"/>
  <c r="B38" i="9"/>
  <c r="D38" i="9" s="1"/>
  <c r="B39" i="9"/>
  <c r="D39" i="9" s="1"/>
  <c r="C39" i="9" s="1"/>
  <c r="B40" i="9"/>
  <c r="D40" i="9" s="1"/>
  <c r="C40" i="9" s="1"/>
  <c r="B41" i="9"/>
  <c r="D41" i="9" s="1"/>
  <c r="C41" i="9" s="1"/>
  <c r="B42" i="9"/>
  <c r="D42" i="9" s="1"/>
  <c r="B43" i="9"/>
  <c r="D43" i="9" s="1"/>
  <c r="C43" i="9" s="1"/>
  <c r="B44" i="9"/>
  <c r="D44" i="9" s="1"/>
  <c r="C44" i="9" s="1"/>
  <c r="B45" i="9"/>
  <c r="D45" i="9" s="1"/>
  <c r="C45" i="9" s="1"/>
  <c r="B46" i="9"/>
  <c r="D46" i="9" s="1"/>
  <c r="B47" i="9"/>
  <c r="D47" i="9" s="1"/>
  <c r="C47" i="9" s="1"/>
  <c r="B48" i="9"/>
  <c r="D48" i="9" s="1"/>
  <c r="C48" i="9" s="1"/>
  <c r="B49" i="9"/>
  <c r="D49" i="9" s="1"/>
  <c r="C49" i="9" s="1"/>
  <c r="B50" i="9"/>
  <c r="D50" i="9" s="1"/>
  <c r="B51" i="9"/>
  <c r="D51" i="9" s="1"/>
  <c r="C51" i="9" s="1"/>
  <c r="B52" i="9"/>
  <c r="D52" i="9" s="1"/>
  <c r="B53" i="9"/>
  <c r="D53" i="9" s="1"/>
  <c r="C53" i="9" s="1"/>
  <c r="B54" i="9"/>
  <c r="D54" i="9" s="1"/>
  <c r="B55" i="9"/>
  <c r="D55" i="9" s="1"/>
  <c r="C55" i="9" s="1"/>
  <c r="B56" i="9"/>
  <c r="D56" i="9" s="1"/>
  <c r="C56" i="9" s="1"/>
  <c r="D57" i="9"/>
  <c r="C57" i="9" s="1"/>
  <c r="H9" i="9"/>
  <c r="H8" i="9"/>
  <c r="H9" i="8"/>
  <c r="H8" i="8"/>
  <c r="H10" i="8"/>
  <c r="D2" i="8" s="1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A48" i="11" l="1"/>
  <c r="C49" i="11"/>
  <c r="A49" i="11" s="1"/>
  <c r="D50" i="11"/>
  <c r="A5" i="11"/>
  <c r="C6" i="11"/>
  <c r="A6" i="11" s="1"/>
  <c r="C46" i="8"/>
  <c r="A46" i="8" s="1"/>
  <c r="A57" i="9"/>
  <c r="A53" i="9"/>
  <c r="A49" i="9"/>
  <c r="A45" i="9"/>
  <c r="A41" i="9"/>
  <c r="A37" i="9"/>
  <c r="A33" i="9"/>
  <c r="A29" i="9"/>
  <c r="A25" i="9"/>
  <c r="A21" i="9"/>
  <c r="A17" i="9"/>
  <c r="A13" i="9"/>
  <c r="A9" i="9"/>
  <c r="A5" i="9"/>
  <c r="A56" i="9"/>
  <c r="A48" i="9"/>
  <c r="A44" i="9"/>
  <c r="A40" i="9"/>
  <c r="A32" i="9"/>
  <c r="A28" i="9"/>
  <c r="A24" i="9"/>
  <c r="A16" i="9"/>
  <c r="A12" i="9"/>
  <c r="A8" i="9"/>
  <c r="C52" i="9"/>
  <c r="A52" i="9" s="1"/>
  <c r="C36" i="9"/>
  <c r="A36" i="9" s="1"/>
  <c r="C20" i="9"/>
  <c r="A20" i="9" s="1"/>
  <c r="C4" i="9"/>
  <c r="A4" i="9" s="1"/>
  <c r="A55" i="9"/>
  <c r="A51" i="9"/>
  <c r="A47" i="9"/>
  <c r="A43" i="9"/>
  <c r="A39" i="9"/>
  <c r="A35" i="9"/>
  <c r="A31" i="9"/>
  <c r="A27" i="9"/>
  <c r="A23" i="9"/>
  <c r="A19" i="9"/>
  <c r="A15" i="9"/>
  <c r="A11" i="9"/>
  <c r="A7" i="9"/>
  <c r="A3" i="9"/>
  <c r="C2" i="9"/>
  <c r="A2" i="9" s="1"/>
  <c r="C54" i="9"/>
  <c r="A54" i="9" s="1"/>
  <c r="C50" i="9"/>
  <c r="A50" i="9" s="1"/>
  <c r="C46" i="9"/>
  <c r="A46" i="9" s="1"/>
  <c r="C42" i="9"/>
  <c r="A42" i="9" s="1"/>
  <c r="C38" i="9"/>
  <c r="A38" i="9" s="1"/>
  <c r="C34" i="9"/>
  <c r="A34" i="9" s="1"/>
  <c r="C30" i="9"/>
  <c r="A30" i="9" s="1"/>
  <c r="C26" i="9"/>
  <c r="A26" i="9" s="1"/>
  <c r="C22" i="9"/>
  <c r="A22" i="9" s="1"/>
  <c r="C18" i="9"/>
  <c r="A18" i="9" s="1"/>
  <c r="C14" i="9"/>
  <c r="A14" i="9" s="1"/>
  <c r="C10" i="9"/>
  <c r="A10" i="9" s="1"/>
  <c r="C6" i="9"/>
  <c r="A6" i="9" s="1"/>
  <c r="C2" i="8"/>
  <c r="A2" i="8" s="1"/>
  <c r="B49" i="11" l="1"/>
  <c r="C50" i="11"/>
  <c r="A50" i="11" s="1"/>
  <c r="D51" i="11"/>
  <c r="B6" i="11"/>
  <c r="C7" i="11"/>
  <c r="A7" i="11" s="1"/>
  <c r="B46" i="8"/>
  <c r="C47" i="8"/>
  <c r="A47" i="8" s="1"/>
  <c r="B2" i="8"/>
  <c r="C3" i="8"/>
  <c r="B3" i="8" s="1"/>
  <c r="B50" i="11" l="1"/>
  <c r="C51" i="11"/>
  <c r="A51" i="11" s="1"/>
  <c r="D52" i="11"/>
  <c r="B7" i="11"/>
  <c r="C8" i="11"/>
  <c r="A8" i="11" s="1"/>
  <c r="C48" i="8"/>
  <c r="A48" i="8" s="1"/>
  <c r="B47" i="8"/>
  <c r="A3" i="8"/>
  <c r="C4" i="8"/>
  <c r="B4" i="8" s="1"/>
  <c r="G6" i="5"/>
  <c r="F6" i="5"/>
  <c r="W6" i="5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W58" i="5" s="1"/>
  <c r="W59" i="5" s="1"/>
  <c r="W60" i="5" s="1"/>
  <c r="D6" i="5"/>
  <c r="AG6" i="5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AG60" i="5" s="1"/>
  <c r="H6" i="5"/>
  <c r="I6" i="5"/>
  <c r="J6" i="5"/>
  <c r="C6" i="5"/>
  <c r="AE6" i="5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E33" i="5" s="1"/>
  <c r="AE34" i="5" s="1"/>
  <c r="AE35" i="5" s="1"/>
  <c r="AE36" i="5" s="1"/>
  <c r="AE37" i="5" s="1"/>
  <c r="AE38" i="5" s="1"/>
  <c r="AE39" i="5" s="1"/>
  <c r="AE40" i="5" s="1"/>
  <c r="AE41" i="5" s="1"/>
  <c r="AE42" i="5" s="1"/>
  <c r="AE43" i="5" s="1"/>
  <c r="AE44" i="5" s="1"/>
  <c r="AE45" i="5" s="1"/>
  <c r="AE46" i="5" s="1"/>
  <c r="AE47" i="5" s="1"/>
  <c r="AE48" i="5" s="1"/>
  <c r="AE49" i="5" s="1"/>
  <c r="AE50" i="5" s="1"/>
  <c r="AE51" i="5" s="1"/>
  <c r="AE52" i="5" s="1"/>
  <c r="AE53" i="5" s="1"/>
  <c r="AE54" i="5" s="1"/>
  <c r="AE55" i="5" s="1"/>
  <c r="AE56" i="5" s="1"/>
  <c r="AE57" i="5" s="1"/>
  <c r="AE58" i="5" s="1"/>
  <c r="AE59" i="5" s="1"/>
  <c r="AE60" i="5" s="1"/>
  <c r="AC6" i="5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C42" i="5" s="1"/>
  <c r="AC43" i="5" s="1"/>
  <c r="AC44" i="5" s="1"/>
  <c r="AC45" i="5" s="1"/>
  <c r="AC46" i="5" s="1"/>
  <c r="AC47" i="5" s="1"/>
  <c r="AC48" i="5" s="1"/>
  <c r="AC49" i="5" s="1"/>
  <c r="AC50" i="5" s="1"/>
  <c r="AC51" i="5" s="1"/>
  <c r="AC52" i="5" s="1"/>
  <c r="AC53" i="5" s="1"/>
  <c r="AC54" i="5" s="1"/>
  <c r="AC55" i="5" s="1"/>
  <c r="AC56" i="5" s="1"/>
  <c r="AC57" i="5" s="1"/>
  <c r="AC58" i="5" s="1"/>
  <c r="AC59" i="5" s="1"/>
  <c r="AC60" i="5" s="1"/>
  <c r="AA6" i="5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AA28" i="5" s="1"/>
  <c r="AA29" i="5" s="1"/>
  <c r="AA30" i="5" s="1"/>
  <c r="AA31" i="5" s="1"/>
  <c r="AA32" i="5" s="1"/>
  <c r="AA33" i="5" s="1"/>
  <c r="AA34" i="5" s="1"/>
  <c r="AA35" i="5" s="1"/>
  <c r="AA36" i="5" s="1"/>
  <c r="AA37" i="5" s="1"/>
  <c r="AA38" i="5" s="1"/>
  <c r="AA39" i="5" s="1"/>
  <c r="AA40" i="5" s="1"/>
  <c r="AA41" i="5" s="1"/>
  <c r="AA42" i="5" s="1"/>
  <c r="AA43" i="5" s="1"/>
  <c r="AA44" i="5" s="1"/>
  <c r="AA45" i="5" s="1"/>
  <c r="AA46" i="5" s="1"/>
  <c r="AA47" i="5" s="1"/>
  <c r="AA48" i="5" s="1"/>
  <c r="AA49" i="5" s="1"/>
  <c r="AA50" i="5" s="1"/>
  <c r="AA51" i="5" s="1"/>
  <c r="AA52" i="5" s="1"/>
  <c r="AA53" i="5" s="1"/>
  <c r="AA54" i="5" s="1"/>
  <c r="AA55" i="5" s="1"/>
  <c r="AA56" i="5" s="1"/>
  <c r="AA57" i="5" s="1"/>
  <c r="AA58" i="5" s="1"/>
  <c r="AA59" i="5" s="1"/>
  <c r="AA60" i="5" s="1"/>
  <c r="U6" i="5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33" i="5" s="1"/>
  <c r="U34" i="5" s="1"/>
  <c r="U35" i="5" s="1"/>
  <c r="U36" i="5" s="1"/>
  <c r="U37" i="5" s="1"/>
  <c r="U38" i="5" s="1"/>
  <c r="U39" i="5" s="1"/>
  <c r="U40" i="5" s="1"/>
  <c r="U41" i="5" s="1"/>
  <c r="U42" i="5" s="1"/>
  <c r="U43" i="5" s="1"/>
  <c r="U44" i="5" s="1"/>
  <c r="U45" i="5" s="1"/>
  <c r="U46" i="5" s="1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D5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9" i="5"/>
  <c r="B4" i="2"/>
  <c r="E4" i="2" s="1"/>
  <c r="B5" i="2"/>
  <c r="C5" i="2" s="1"/>
  <c r="D5" i="2" s="1"/>
  <c r="B6" i="2"/>
  <c r="C6" i="2" s="1"/>
  <c r="D6" i="2" s="1"/>
  <c r="B7" i="2"/>
  <c r="C7" i="2" s="1"/>
  <c r="D7" i="2" s="1"/>
  <c r="B8" i="2"/>
  <c r="E8" i="2" s="1"/>
  <c r="B9" i="2"/>
  <c r="C9" i="2" s="1"/>
  <c r="D9" i="2" s="1"/>
  <c r="B10" i="2"/>
  <c r="C10" i="2" s="1"/>
  <c r="D10" i="2" s="1"/>
  <c r="B11" i="2"/>
  <c r="C11" i="2" s="1"/>
  <c r="D11" i="2" s="1"/>
  <c r="B12" i="2"/>
  <c r="E12" i="2" s="1"/>
  <c r="B13" i="2"/>
  <c r="C13" i="2" s="1"/>
  <c r="D13" i="2" s="1"/>
  <c r="B14" i="2"/>
  <c r="C14" i="2" s="1"/>
  <c r="D14" i="2" s="1"/>
  <c r="B15" i="2"/>
  <c r="C15" i="2" s="1"/>
  <c r="D15" i="2" s="1"/>
  <c r="B16" i="2"/>
  <c r="E16" i="2" s="1"/>
  <c r="B17" i="2"/>
  <c r="C17" i="2" s="1"/>
  <c r="D17" i="2" s="1"/>
  <c r="B18" i="2"/>
  <c r="C18" i="2" s="1"/>
  <c r="D18" i="2" s="1"/>
  <c r="B19" i="2"/>
  <c r="C19" i="2" s="1"/>
  <c r="D19" i="2" s="1"/>
  <c r="B20" i="2"/>
  <c r="E20" i="2" s="1"/>
  <c r="B21" i="2"/>
  <c r="C21" i="2" s="1"/>
  <c r="D21" i="2" s="1"/>
  <c r="B22" i="2"/>
  <c r="C22" i="2" s="1"/>
  <c r="D22" i="2" s="1"/>
  <c r="B23" i="2"/>
  <c r="C23" i="2" s="1"/>
  <c r="D23" i="2" s="1"/>
  <c r="B24" i="2"/>
  <c r="E24" i="2" s="1"/>
  <c r="B25" i="2"/>
  <c r="C25" i="2" s="1"/>
  <c r="D25" i="2" s="1"/>
  <c r="B26" i="2"/>
  <c r="E26" i="2" s="1"/>
  <c r="B27" i="2"/>
  <c r="C27" i="2" s="1"/>
  <c r="D27" i="2" s="1"/>
  <c r="B28" i="2"/>
  <c r="E28" i="2" s="1"/>
  <c r="B29" i="2"/>
  <c r="C29" i="2" s="1"/>
  <c r="D29" i="2" s="1"/>
  <c r="B30" i="2"/>
  <c r="C30" i="2" s="1"/>
  <c r="D30" i="2" s="1"/>
  <c r="B31" i="2"/>
  <c r="C31" i="2" s="1"/>
  <c r="D31" i="2" s="1"/>
  <c r="B32" i="2"/>
  <c r="E32" i="2" s="1"/>
  <c r="B33" i="2"/>
  <c r="C33" i="2" s="1"/>
  <c r="D33" i="2" s="1"/>
  <c r="B34" i="2"/>
  <c r="C34" i="2" s="1"/>
  <c r="D34" i="2" s="1"/>
  <c r="B35" i="2"/>
  <c r="C35" i="2" s="1"/>
  <c r="D35" i="2" s="1"/>
  <c r="B36" i="2"/>
  <c r="E36" i="2" s="1"/>
  <c r="B37" i="2"/>
  <c r="C37" i="2" s="1"/>
  <c r="D37" i="2" s="1"/>
  <c r="B38" i="2"/>
  <c r="C38" i="2" s="1"/>
  <c r="D38" i="2" s="1"/>
  <c r="B39" i="2"/>
  <c r="C39" i="2" s="1"/>
  <c r="D39" i="2" s="1"/>
  <c r="B40" i="2"/>
  <c r="E40" i="2" s="1"/>
  <c r="B41" i="2"/>
  <c r="C41" i="2" s="1"/>
  <c r="D41" i="2" s="1"/>
  <c r="B42" i="2"/>
  <c r="E42" i="2" s="1"/>
  <c r="C42" i="2"/>
  <c r="D42" i="2" s="1"/>
  <c r="B43" i="2"/>
  <c r="C43" i="2" s="1"/>
  <c r="D43" i="2" s="1"/>
  <c r="B44" i="2"/>
  <c r="E44" i="2" s="1"/>
  <c r="B45" i="2"/>
  <c r="C45" i="2" s="1"/>
  <c r="D45" i="2" s="1"/>
  <c r="B46" i="2"/>
  <c r="C46" i="2" s="1"/>
  <c r="D46" i="2" s="1"/>
  <c r="B47" i="2"/>
  <c r="C47" i="2" s="1"/>
  <c r="D47" i="2" s="1"/>
  <c r="B48" i="2"/>
  <c r="E48" i="2" s="1"/>
  <c r="B49" i="2"/>
  <c r="C49" i="2" s="1"/>
  <c r="D49" i="2" s="1"/>
  <c r="B50" i="2"/>
  <c r="C50" i="2" s="1"/>
  <c r="D50" i="2" s="1"/>
  <c r="B51" i="2"/>
  <c r="C51" i="2" s="1"/>
  <c r="D51" i="2" s="1"/>
  <c r="B52" i="2"/>
  <c r="E52" i="2" s="1"/>
  <c r="B3" i="2"/>
  <c r="E3" i="2" s="1"/>
  <c r="B2" i="2"/>
  <c r="E2" i="2" s="1"/>
  <c r="E10" i="2" l="1"/>
  <c r="C26" i="2"/>
  <c r="D26" i="2" s="1"/>
  <c r="E50" i="2"/>
  <c r="E34" i="2"/>
  <c r="E18" i="2"/>
  <c r="E46" i="2"/>
  <c r="E38" i="2"/>
  <c r="E30" i="2"/>
  <c r="E22" i="2"/>
  <c r="E14" i="2"/>
  <c r="E6" i="2"/>
  <c r="C52" i="11"/>
  <c r="B52" i="11" s="1"/>
  <c r="D53" i="11"/>
  <c r="B51" i="11"/>
  <c r="C9" i="11"/>
  <c r="B9" i="11" s="1"/>
  <c r="B8" i="11"/>
  <c r="C52" i="2"/>
  <c r="D52" i="2" s="1"/>
  <c r="C48" i="2"/>
  <c r="D48" i="2" s="1"/>
  <c r="C44" i="2"/>
  <c r="D44" i="2" s="1"/>
  <c r="C40" i="2"/>
  <c r="D40" i="2" s="1"/>
  <c r="C36" i="2"/>
  <c r="D36" i="2" s="1"/>
  <c r="C32" i="2"/>
  <c r="D32" i="2" s="1"/>
  <c r="C28" i="2"/>
  <c r="D28" i="2" s="1"/>
  <c r="C24" i="2"/>
  <c r="D24" i="2" s="1"/>
  <c r="C20" i="2"/>
  <c r="D20" i="2" s="1"/>
  <c r="C16" i="2"/>
  <c r="D16" i="2" s="1"/>
  <c r="C12" i="2"/>
  <c r="D12" i="2" s="1"/>
  <c r="C8" i="2"/>
  <c r="D8" i="2" s="1"/>
  <c r="C4" i="2"/>
  <c r="D4" i="2" s="1"/>
  <c r="E51" i="2"/>
  <c r="E47" i="2"/>
  <c r="E43" i="2"/>
  <c r="E39" i="2"/>
  <c r="E35" i="2"/>
  <c r="E31" i="2"/>
  <c r="E27" i="2"/>
  <c r="E23" i="2"/>
  <c r="E19" i="2"/>
  <c r="E15" i="2"/>
  <c r="E11" i="2"/>
  <c r="E7" i="2"/>
  <c r="B48" i="8"/>
  <c r="C49" i="8"/>
  <c r="A49" i="8" s="1"/>
  <c r="A4" i="8"/>
  <c r="C5" i="8"/>
  <c r="A5" i="8" s="1"/>
  <c r="E6" i="5"/>
  <c r="E5" i="5"/>
  <c r="E20" i="5" s="1"/>
  <c r="X20" i="5" s="1"/>
  <c r="J5" i="5"/>
  <c r="J52" i="5" s="1"/>
  <c r="AH52" i="5" s="1"/>
  <c r="D56" i="5"/>
  <c r="V56" i="5" s="1"/>
  <c r="I5" i="5"/>
  <c r="I53" i="5" s="1"/>
  <c r="AF53" i="5" s="1"/>
  <c r="D52" i="5"/>
  <c r="V52" i="5" s="1"/>
  <c r="D32" i="5"/>
  <c r="V32" i="5" s="1"/>
  <c r="D60" i="5"/>
  <c r="V60" i="5" s="1"/>
  <c r="D16" i="5"/>
  <c r="V16" i="5" s="1"/>
  <c r="Y6" i="5"/>
  <c r="Y9" i="5" s="1"/>
  <c r="Y10" i="5" s="1"/>
  <c r="Y11" i="5" s="1"/>
  <c r="Y12" i="5" s="1"/>
  <c r="Y13" i="5" s="1"/>
  <c r="Y14" i="5" s="1"/>
  <c r="Y15" i="5" s="1"/>
  <c r="Y16" i="5" s="1"/>
  <c r="Y17" i="5" s="1"/>
  <c r="Y18" i="5" s="1"/>
  <c r="Y19" i="5" s="1"/>
  <c r="Y20" i="5" s="1"/>
  <c r="Y21" i="5" s="1"/>
  <c r="Y22" i="5" s="1"/>
  <c r="Y23" i="5" s="1"/>
  <c r="Y24" i="5" s="1"/>
  <c r="Y25" i="5" s="1"/>
  <c r="Y26" i="5" s="1"/>
  <c r="Y27" i="5" s="1"/>
  <c r="Y28" i="5" s="1"/>
  <c r="Y29" i="5" s="1"/>
  <c r="Y30" i="5" s="1"/>
  <c r="Y31" i="5" s="1"/>
  <c r="Y32" i="5" s="1"/>
  <c r="Y33" i="5" s="1"/>
  <c r="Y34" i="5" s="1"/>
  <c r="Y35" i="5" s="1"/>
  <c r="Y36" i="5" s="1"/>
  <c r="Y37" i="5" s="1"/>
  <c r="Y38" i="5" s="1"/>
  <c r="Y39" i="5" s="1"/>
  <c r="Y40" i="5" s="1"/>
  <c r="Y41" i="5" s="1"/>
  <c r="Y42" i="5" s="1"/>
  <c r="Y43" i="5" s="1"/>
  <c r="Y44" i="5" s="1"/>
  <c r="Y45" i="5" s="1"/>
  <c r="Y46" i="5" s="1"/>
  <c r="Y47" i="5" s="1"/>
  <c r="Y48" i="5" s="1"/>
  <c r="Y49" i="5" s="1"/>
  <c r="Y50" i="5" s="1"/>
  <c r="Y51" i="5" s="1"/>
  <c r="Y52" i="5" s="1"/>
  <c r="Y53" i="5" s="1"/>
  <c r="Y54" i="5" s="1"/>
  <c r="Y55" i="5" s="1"/>
  <c r="Y56" i="5" s="1"/>
  <c r="Y57" i="5" s="1"/>
  <c r="Y58" i="5" s="1"/>
  <c r="Y59" i="5" s="1"/>
  <c r="Y60" i="5" s="1"/>
  <c r="F5" i="5"/>
  <c r="D53" i="5"/>
  <c r="V53" i="5" s="1"/>
  <c r="S6" i="5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S35" i="5" s="1"/>
  <c r="S36" i="5" s="1"/>
  <c r="S37" i="5" s="1"/>
  <c r="S38" i="5" s="1"/>
  <c r="S39" i="5" s="1"/>
  <c r="S40" i="5" s="1"/>
  <c r="S41" i="5" s="1"/>
  <c r="S42" i="5" s="1"/>
  <c r="S43" i="5" s="1"/>
  <c r="S44" i="5" s="1"/>
  <c r="S45" i="5" s="1"/>
  <c r="S46" i="5" s="1"/>
  <c r="S47" i="5" s="1"/>
  <c r="S48" i="5" s="1"/>
  <c r="S49" i="5" s="1"/>
  <c r="S50" i="5" s="1"/>
  <c r="S51" i="5" s="1"/>
  <c r="S52" i="5" s="1"/>
  <c r="S53" i="5" s="1"/>
  <c r="S54" i="5" s="1"/>
  <c r="S55" i="5" s="1"/>
  <c r="S56" i="5" s="1"/>
  <c r="S57" i="5" s="1"/>
  <c r="S58" i="5" s="1"/>
  <c r="S59" i="5" s="1"/>
  <c r="S60" i="5" s="1"/>
  <c r="C5" i="5"/>
  <c r="D11" i="5"/>
  <c r="V11" i="5" s="1"/>
  <c r="D15" i="5"/>
  <c r="V15" i="5" s="1"/>
  <c r="D19" i="5"/>
  <c r="V19" i="5" s="1"/>
  <c r="D23" i="5"/>
  <c r="V23" i="5" s="1"/>
  <c r="D27" i="5"/>
  <c r="V27" i="5" s="1"/>
  <c r="D31" i="5"/>
  <c r="V31" i="5" s="1"/>
  <c r="D35" i="5"/>
  <c r="V35" i="5" s="1"/>
  <c r="D39" i="5"/>
  <c r="V39" i="5" s="1"/>
  <c r="D43" i="5"/>
  <c r="V43" i="5" s="1"/>
  <c r="D47" i="5"/>
  <c r="V47" i="5" s="1"/>
  <c r="D51" i="5"/>
  <c r="V51" i="5" s="1"/>
  <c r="D55" i="5"/>
  <c r="V55" i="5" s="1"/>
  <c r="D10" i="5"/>
  <c r="V10" i="5" s="1"/>
  <c r="D14" i="5"/>
  <c r="V14" i="5" s="1"/>
  <c r="D18" i="5"/>
  <c r="V18" i="5" s="1"/>
  <c r="D22" i="5"/>
  <c r="V22" i="5" s="1"/>
  <c r="D26" i="5"/>
  <c r="V26" i="5" s="1"/>
  <c r="D30" i="5"/>
  <c r="V30" i="5" s="1"/>
  <c r="D34" i="5"/>
  <c r="V34" i="5" s="1"/>
  <c r="D38" i="5"/>
  <c r="V38" i="5" s="1"/>
  <c r="D42" i="5"/>
  <c r="V42" i="5" s="1"/>
  <c r="D46" i="5"/>
  <c r="V46" i="5" s="1"/>
  <c r="D50" i="5"/>
  <c r="V50" i="5" s="1"/>
  <c r="D9" i="5"/>
  <c r="V9" i="5" s="1"/>
  <c r="D13" i="5"/>
  <c r="V13" i="5" s="1"/>
  <c r="D17" i="5"/>
  <c r="V17" i="5" s="1"/>
  <c r="D21" i="5"/>
  <c r="V21" i="5" s="1"/>
  <c r="D25" i="5"/>
  <c r="V25" i="5" s="1"/>
  <c r="D29" i="5"/>
  <c r="V29" i="5" s="1"/>
  <c r="D33" i="5"/>
  <c r="V33" i="5" s="1"/>
  <c r="D37" i="5"/>
  <c r="V37" i="5" s="1"/>
  <c r="D41" i="5"/>
  <c r="V41" i="5" s="1"/>
  <c r="D57" i="5"/>
  <c r="V57" i="5" s="1"/>
  <c r="D45" i="5"/>
  <c r="V45" i="5" s="1"/>
  <c r="D36" i="5"/>
  <c r="V36" i="5" s="1"/>
  <c r="D20" i="5"/>
  <c r="V20" i="5" s="1"/>
  <c r="G5" i="5"/>
  <c r="H5" i="5"/>
  <c r="D58" i="5"/>
  <c r="V58" i="5" s="1"/>
  <c r="D48" i="5"/>
  <c r="V48" i="5" s="1"/>
  <c r="D40" i="5"/>
  <c r="V40" i="5" s="1"/>
  <c r="D24" i="5"/>
  <c r="V24" i="5" s="1"/>
  <c r="D8" i="5"/>
  <c r="V8" i="5" s="1"/>
  <c r="D59" i="5"/>
  <c r="V59" i="5" s="1"/>
  <c r="D54" i="5"/>
  <c r="V54" i="5" s="1"/>
  <c r="D49" i="5"/>
  <c r="V49" i="5" s="1"/>
  <c r="D44" i="5"/>
  <c r="V44" i="5" s="1"/>
  <c r="D28" i="5"/>
  <c r="V28" i="5" s="1"/>
  <c r="D12" i="5"/>
  <c r="V12" i="5" s="1"/>
  <c r="E49" i="2"/>
  <c r="E41" i="2"/>
  <c r="E33" i="2"/>
  <c r="E29" i="2"/>
  <c r="E17" i="2"/>
  <c r="E13" i="2"/>
  <c r="E9" i="2"/>
  <c r="E5" i="2"/>
  <c r="E45" i="2"/>
  <c r="E37" i="2"/>
  <c r="E25" i="2"/>
  <c r="E21" i="2"/>
  <c r="E12" i="5" l="1"/>
  <c r="X12" i="5" s="1"/>
  <c r="C53" i="11"/>
  <c r="B53" i="11" s="1"/>
  <c r="D54" i="11"/>
  <c r="A52" i="11"/>
  <c r="A9" i="11"/>
  <c r="C10" i="11"/>
  <c r="B10" i="11" s="1"/>
  <c r="J33" i="5"/>
  <c r="AH33" i="5" s="1"/>
  <c r="J26" i="5"/>
  <c r="AH26" i="5" s="1"/>
  <c r="J46" i="5"/>
  <c r="AH46" i="5" s="1"/>
  <c r="J13" i="5"/>
  <c r="AH13" i="5" s="1"/>
  <c r="J44" i="5"/>
  <c r="AH44" i="5" s="1"/>
  <c r="E49" i="5"/>
  <c r="X49" i="5" s="1"/>
  <c r="E21" i="5"/>
  <c r="X21" i="5" s="1"/>
  <c r="J45" i="5"/>
  <c r="AH45" i="5" s="1"/>
  <c r="J58" i="5"/>
  <c r="AH58" i="5" s="1"/>
  <c r="J14" i="5"/>
  <c r="AH14" i="5" s="1"/>
  <c r="J31" i="5"/>
  <c r="AH31" i="5" s="1"/>
  <c r="E55" i="5"/>
  <c r="X55" i="5" s="1"/>
  <c r="E19" i="5"/>
  <c r="X19" i="5" s="1"/>
  <c r="E15" i="5"/>
  <c r="X15" i="5" s="1"/>
  <c r="C50" i="8"/>
  <c r="A50" i="8" s="1"/>
  <c r="B49" i="8"/>
  <c r="B5" i="8"/>
  <c r="C6" i="8"/>
  <c r="A6" i="8" s="1"/>
  <c r="E58" i="5"/>
  <c r="X58" i="5" s="1"/>
  <c r="E42" i="5"/>
  <c r="X42" i="5" s="1"/>
  <c r="J59" i="5"/>
  <c r="AH59" i="5" s="1"/>
  <c r="E14" i="5"/>
  <c r="X14" i="5" s="1"/>
  <c r="J30" i="5"/>
  <c r="AH30" i="5" s="1"/>
  <c r="J8" i="5"/>
  <c r="AH8" i="5" s="1"/>
  <c r="J17" i="5"/>
  <c r="AH17" i="5" s="1"/>
  <c r="J49" i="5"/>
  <c r="AH49" i="5" s="1"/>
  <c r="J11" i="5"/>
  <c r="AH11" i="5" s="1"/>
  <c r="J12" i="5"/>
  <c r="AH12" i="5" s="1"/>
  <c r="J29" i="5"/>
  <c r="AH29" i="5" s="1"/>
  <c r="J10" i="5"/>
  <c r="AH10" i="5" s="1"/>
  <c r="J42" i="5"/>
  <c r="AH42" i="5" s="1"/>
  <c r="J27" i="5"/>
  <c r="AH27" i="5" s="1"/>
  <c r="J40" i="5"/>
  <c r="AH40" i="5" s="1"/>
  <c r="E33" i="5"/>
  <c r="X33" i="5" s="1"/>
  <c r="E10" i="5"/>
  <c r="X10" i="5" s="1"/>
  <c r="E45" i="5"/>
  <c r="X45" i="5" s="1"/>
  <c r="E13" i="5"/>
  <c r="X13" i="5" s="1"/>
  <c r="E56" i="5"/>
  <c r="X56" i="5" s="1"/>
  <c r="E30" i="5"/>
  <c r="X30" i="5" s="1"/>
  <c r="E43" i="5"/>
  <c r="X43" i="5" s="1"/>
  <c r="E44" i="5"/>
  <c r="X44" i="5" s="1"/>
  <c r="E41" i="5"/>
  <c r="X41" i="5" s="1"/>
  <c r="E8" i="5"/>
  <c r="X8" i="5" s="1"/>
  <c r="E53" i="5"/>
  <c r="X53" i="5" s="1"/>
  <c r="E26" i="5"/>
  <c r="X26" i="5" s="1"/>
  <c r="E35" i="5"/>
  <c r="X35" i="5" s="1"/>
  <c r="E40" i="5"/>
  <c r="X40" i="5" s="1"/>
  <c r="J21" i="5"/>
  <c r="AH21" i="5" s="1"/>
  <c r="J37" i="5"/>
  <c r="AH37" i="5" s="1"/>
  <c r="J53" i="5"/>
  <c r="AH53" i="5" s="1"/>
  <c r="J18" i="5"/>
  <c r="AH18" i="5" s="1"/>
  <c r="J34" i="5"/>
  <c r="AH34" i="5" s="1"/>
  <c r="J50" i="5"/>
  <c r="AH50" i="5" s="1"/>
  <c r="J15" i="5"/>
  <c r="AH15" i="5" s="1"/>
  <c r="J43" i="5"/>
  <c r="AH43" i="5" s="1"/>
  <c r="J24" i="5"/>
  <c r="AH24" i="5" s="1"/>
  <c r="J56" i="5"/>
  <c r="AH56" i="5" s="1"/>
  <c r="J9" i="5"/>
  <c r="AH9" i="5" s="1"/>
  <c r="J25" i="5"/>
  <c r="AH25" i="5" s="1"/>
  <c r="J41" i="5"/>
  <c r="AH41" i="5" s="1"/>
  <c r="J57" i="5"/>
  <c r="AH57" i="5" s="1"/>
  <c r="J22" i="5"/>
  <c r="AH22" i="5" s="1"/>
  <c r="J38" i="5"/>
  <c r="AH38" i="5" s="1"/>
  <c r="J54" i="5"/>
  <c r="AH54" i="5" s="1"/>
  <c r="J23" i="5"/>
  <c r="AH23" i="5" s="1"/>
  <c r="J47" i="5"/>
  <c r="AH47" i="5" s="1"/>
  <c r="J28" i="5"/>
  <c r="AH28" i="5" s="1"/>
  <c r="J60" i="5"/>
  <c r="AH60" i="5" s="1"/>
  <c r="E25" i="5"/>
  <c r="X25" i="5" s="1"/>
  <c r="E46" i="5"/>
  <c r="X46" i="5" s="1"/>
  <c r="E59" i="5"/>
  <c r="X59" i="5" s="1"/>
  <c r="E17" i="5"/>
  <c r="X17" i="5" s="1"/>
  <c r="E50" i="5"/>
  <c r="X50" i="5" s="1"/>
  <c r="E38" i="5"/>
  <c r="X38" i="5" s="1"/>
  <c r="E22" i="5"/>
  <c r="X22" i="5" s="1"/>
  <c r="E51" i="5"/>
  <c r="X51" i="5" s="1"/>
  <c r="E31" i="5"/>
  <c r="X31" i="5" s="1"/>
  <c r="E11" i="5"/>
  <c r="X11" i="5" s="1"/>
  <c r="E28" i="5"/>
  <c r="X28" i="5" s="1"/>
  <c r="I52" i="5"/>
  <c r="AF52" i="5" s="1"/>
  <c r="E57" i="5"/>
  <c r="X57" i="5" s="1"/>
  <c r="E9" i="5"/>
  <c r="X9" i="5" s="1"/>
  <c r="E29" i="5"/>
  <c r="X29" i="5" s="1"/>
  <c r="E54" i="5"/>
  <c r="X54" i="5" s="1"/>
  <c r="E60" i="5"/>
  <c r="X60" i="5" s="1"/>
  <c r="E37" i="5"/>
  <c r="X37" i="5" s="1"/>
  <c r="E34" i="5"/>
  <c r="X34" i="5" s="1"/>
  <c r="E18" i="5"/>
  <c r="X18" i="5" s="1"/>
  <c r="E47" i="5"/>
  <c r="X47" i="5" s="1"/>
  <c r="E27" i="5"/>
  <c r="X27" i="5" s="1"/>
  <c r="E48" i="5"/>
  <c r="X48" i="5" s="1"/>
  <c r="E24" i="5"/>
  <c r="X24" i="5" s="1"/>
  <c r="E32" i="5"/>
  <c r="X32" i="5" s="1"/>
  <c r="E16" i="5"/>
  <c r="X16" i="5" s="1"/>
  <c r="J19" i="5"/>
  <c r="AH19" i="5" s="1"/>
  <c r="J35" i="5"/>
  <c r="AH35" i="5" s="1"/>
  <c r="J51" i="5"/>
  <c r="AH51" i="5" s="1"/>
  <c r="J16" i="5"/>
  <c r="AH16" i="5" s="1"/>
  <c r="J32" i="5"/>
  <c r="AH32" i="5" s="1"/>
  <c r="J48" i="5"/>
  <c r="AH48" i="5" s="1"/>
  <c r="J39" i="5"/>
  <c r="AH39" i="5" s="1"/>
  <c r="J55" i="5"/>
  <c r="AH55" i="5" s="1"/>
  <c r="J20" i="5"/>
  <c r="AH20" i="5" s="1"/>
  <c r="J36" i="5"/>
  <c r="AH36" i="5" s="1"/>
  <c r="I25" i="5"/>
  <c r="AF25" i="5" s="1"/>
  <c r="I45" i="5"/>
  <c r="AF45" i="5" s="1"/>
  <c r="I26" i="5"/>
  <c r="AF26" i="5" s="1"/>
  <c r="I21" i="5"/>
  <c r="AF21" i="5" s="1"/>
  <c r="I10" i="5"/>
  <c r="AF10" i="5" s="1"/>
  <c r="I36" i="5"/>
  <c r="AF36" i="5" s="1"/>
  <c r="I56" i="5"/>
  <c r="AF56" i="5" s="1"/>
  <c r="I17" i="5"/>
  <c r="AF17" i="5" s="1"/>
  <c r="I39" i="5"/>
  <c r="AF39" i="5" s="1"/>
  <c r="I20" i="5"/>
  <c r="AF20" i="5" s="1"/>
  <c r="I13" i="5"/>
  <c r="AF13" i="5" s="1"/>
  <c r="I29" i="5"/>
  <c r="AF29" i="5" s="1"/>
  <c r="I46" i="5"/>
  <c r="AF46" i="5" s="1"/>
  <c r="I59" i="5"/>
  <c r="AF59" i="5" s="1"/>
  <c r="I42" i="5"/>
  <c r="AF42" i="5" s="1"/>
  <c r="I23" i="5"/>
  <c r="AF23" i="5" s="1"/>
  <c r="I50" i="5"/>
  <c r="AF50" i="5" s="1"/>
  <c r="I38" i="5"/>
  <c r="AF38" i="5" s="1"/>
  <c r="I22" i="5"/>
  <c r="AF22" i="5" s="1"/>
  <c r="I51" i="5"/>
  <c r="AF51" i="5" s="1"/>
  <c r="I35" i="5"/>
  <c r="AF35" i="5" s="1"/>
  <c r="I19" i="5"/>
  <c r="AF19" i="5" s="1"/>
  <c r="I48" i="5"/>
  <c r="AF48" i="5" s="1"/>
  <c r="I32" i="5"/>
  <c r="AF32" i="5" s="1"/>
  <c r="I16" i="5"/>
  <c r="AF16" i="5" s="1"/>
  <c r="E39" i="5"/>
  <c r="X39" i="5" s="1"/>
  <c r="E23" i="5"/>
  <c r="X23" i="5" s="1"/>
  <c r="E52" i="5"/>
  <c r="X52" i="5" s="1"/>
  <c r="E36" i="5"/>
  <c r="X36" i="5" s="1"/>
  <c r="I49" i="5"/>
  <c r="AF49" i="5" s="1"/>
  <c r="I9" i="5"/>
  <c r="AF9" i="5" s="1"/>
  <c r="I41" i="5"/>
  <c r="AF41" i="5" s="1"/>
  <c r="I60" i="5"/>
  <c r="AF60" i="5" s="1"/>
  <c r="I37" i="5"/>
  <c r="AF37" i="5" s="1"/>
  <c r="I55" i="5"/>
  <c r="AF55" i="5" s="1"/>
  <c r="I8" i="5"/>
  <c r="AF8" i="5" s="1"/>
  <c r="I33" i="5"/>
  <c r="AF33" i="5" s="1"/>
  <c r="I34" i="5"/>
  <c r="AF34" i="5" s="1"/>
  <c r="I18" i="5"/>
  <c r="AF18" i="5" s="1"/>
  <c r="I47" i="5"/>
  <c r="AF47" i="5" s="1"/>
  <c r="I31" i="5"/>
  <c r="AF31" i="5" s="1"/>
  <c r="I15" i="5"/>
  <c r="AF15" i="5" s="1"/>
  <c r="I44" i="5"/>
  <c r="AF44" i="5" s="1"/>
  <c r="I28" i="5"/>
  <c r="AF28" i="5" s="1"/>
  <c r="I12" i="5"/>
  <c r="AF12" i="5" s="1"/>
  <c r="I57" i="5"/>
  <c r="AF57" i="5" s="1"/>
  <c r="I54" i="5"/>
  <c r="AF54" i="5" s="1"/>
  <c r="I58" i="5"/>
  <c r="AF58" i="5" s="1"/>
  <c r="I30" i="5"/>
  <c r="AF30" i="5" s="1"/>
  <c r="I14" i="5"/>
  <c r="AF14" i="5" s="1"/>
  <c r="I43" i="5"/>
  <c r="AF43" i="5" s="1"/>
  <c r="I27" i="5"/>
  <c r="AF27" i="5" s="1"/>
  <c r="I11" i="5"/>
  <c r="AF11" i="5" s="1"/>
  <c r="I40" i="5"/>
  <c r="AF40" i="5" s="1"/>
  <c r="I24" i="5"/>
  <c r="AF24" i="5" s="1"/>
  <c r="H11" i="5"/>
  <c r="AD11" i="5" s="1"/>
  <c r="H15" i="5"/>
  <c r="AD15" i="5" s="1"/>
  <c r="H19" i="5"/>
  <c r="AD19" i="5" s="1"/>
  <c r="H23" i="5"/>
  <c r="AD23" i="5" s="1"/>
  <c r="H27" i="5"/>
  <c r="AD27" i="5" s="1"/>
  <c r="H31" i="5"/>
  <c r="AD31" i="5" s="1"/>
  <c r="H35" i="5"/>
  <c r="AD35" i="5" s="1"/>
  <c r="H39" i="5"/>
  <c r="AD39" i="5" s="1"/>
  <c r="H43" i="5"/>
  <c r="AD43" i="5" s="1"/>
  <c r="H47" i="5"/>
  <c r="AD47" i="5" s="1"/>
  <c r="H51" i="5"/>
  <c r="AD51" i="5" s="1"/>
  <c r="H55" i="5"/>
  <c r="AD55" i="5" s="1"/>
  <c r="H10" i="5"/>
  <c r="AD10" i="5" s="1"/>
  <c r="H14" i="5"/>
  <c r="AD14" i="5" s="1"/>
  <c r="H18" i="5"/>
  <c r="AD18" i="5" s="1"/>
  <c r="H22" i="5"/>
  <c r="AD22" i="5" s="1"/>
  <c r="H26" i="5"/>
  <c r="AD26" i="5" s="1"/>
  <c r="H30" i="5"/>
  <c r="AD30" i="5" s="1"/>
  <c r="H34" i="5"/>
  <c r="AD34" i="5" s="1"/>
  <c r="H38" i="5"/>
  <c r="AD38" i="5" s="1"/>
  <c r="H42" i="5"/>
  <c r="AD42" i="5" s="1"/>
  <c r="H46" i="5"/>
  <c r="AD46" i="5" s="1"/>
  <c r="H50" i="5"/>
  <c r="AD50" i="5" s="1"/>
  <c r="H9" i="5"/>
  <c r="AD9" i="5" s="1"/>
  <c r="H13" i="5"/>
  <c r="AD13" i="5" s="1"/>
  <c r="H17" i="5"/>
  <c r="AD17" i="5" s="1"/>
  <c r="H21" i="5"/>
  <c r="AD21" i="5" s="1"/>
  <c r="H25" i="5"/>
  <c r="AD25" i="5" s="1"/>
  <c r="H29" i="5"/>
  <c r="AD29" i="5" s="1"/>
  <c r="H33" i="5"/>
  <c r="AD33" i="5" s="1"/>
  <c r="H37" i="5"/>
  <c r="AD37" i="5" s="1"/>
  <c r="H41" i="5"/>
  <c r="AD41" i="5" s="1"/>
  <c r="H16" i="5"/>
  <c r="AD16" i="5" s="1"/>
  <c r="H32" i="5"/>
  <c r="AD32" i="5" s="1"/>
  <c r="H45" i="5"/>
  <c r="AD45" i="5" s="1"/>
  <c r="H59" i="5"/>
  <c r="AD59" i="5" s="1"/>
  <c r="H8" i="5"/>
  <c r="AD8" i="5" s="1"/>
  <c r="H12" i="5"/>
  <c r="AD12" i="5" s="1"/>
  <c r="H28" i="5"/>
  <c r="AD28" i="5" s="1"/>
  <c r="H44" i="5"/>
  <c r="AD44" i="5" s="1"/>
  <c r="H52" i="5"/>
  <c r="AD52" i="5" s="1"/>
  <c r="H58" i="5"/>
  <c r="AD58" i="5" s="1"/>
  <c r="H24" i="5"/>
  <c r="AD24" i="5" s="1"/>
  <c r="H40" i="5"/>
  <c r="AD40" i="5" s="1"/>
  <c r="H49" i="5"/>
  <c r="AD49" i="5" s="1"/>
  <c r="H53" i="5"/>
  <c r="AD53" i="5" s="1"/>
  <c r="H57" i="5"/>
  <c r="AD57" i="5" s="1"/>
  <c r="H20" i="5"/>
  <c r="AD20" i="5" s="1"/>
  <c r="H36" i="5"/>
  <c r="AD36" i="5" s="1"/>
  <c r="H48" i="5"/>
  <c r="AD48" i="5" s="1"/>
  <c r="H54" i="5"/>
  <c r="AD54" i="5" s="1"/>
  <c r="H56" i="5"/>
  <c r="AD56" i="5" s="1"/>
  <c r="H60" i="5"/>
  <c r="AD60" i="5" s="1"/>
  <c r="C10" i="5"/>
  <c r="T10" i="5" s="1"/>
  <c r="C14" i="5"/>
  <c r="T14" i="5" s="1"/>
  <c r="C18" i="5"/>
  <c r="T18" i="5" s="1"/>
  <c r="C22" i="5"/>
  <c r="T22" i="5" s="1"/>
  <c r="C26" i="5"/>
  <c r="T26" i="5" s="1"/>
  <c r="C30" i="5"/>
  <c r="T30" i="5" s="1"/>
  <c r="C34" i="5"/>
  <c r="T34" i="5" s="1"/>
  <c r="C38" i="5"/>
  <c r="T38" i="5" s="1"/>
  <c r="C42" i="5"/>
  <c r="T42" i="5" s="1"/>
  <c r="C46" i="5"/>
  <c r="T46" i="5" s="1"/>
  <c r="C50" i="5"/>
  <c r="T50" i="5" s="1"/>
  <c r="C54" i="5"/>
  <c r="T54" i="5" s="1"/>
  <c r="C9" i="5"/>
  <c r="T9" i="5" s="1"/>
  <c r="C13" i="5"/>
  <c r="T13" i="5" s="1"/>
  <c r="C17" i="5"/>
  <c r="T17" i="5" s="1"/>
  <c r="C21" i="5"/>
  <c r="T21" i="5" s="1"/>
  <c r="C25" i="5"/>
  <c r="T25" i="5" s="1"/>
  <c r="C29" i="5"/>
  <c r="T29" i="5" s="1"/>
  <c r="C33" i="5"/>
  <c r="T33" i="5" s="1"/>
  <c r="C37" i="5"/>
  <c r="T37" i="5" s="1"/>
  <c r="C41" i="5"/>
  <c r="T41" i="5" s="1"/>
  <c r="C45" i="5"/>
  <c r="T45" i="5" s="1"/>
  <c r="C49" i="5"/>
  <c r="T49" i="5" s="1"/>
  <c r="C12" i="5"/>
  <c r="T12" i="5" s="1"/>
  <c r="C16" i="5"/>
  <c r="T16" i="5" s="1"/>
  <c r="C20" i="5"/>
  <c r="T20" i="5" s="1"/>
  <c r="C24" i="5"/>
  <c r="T24" i="5" s="1"/>
  <c r="C28" i="5"/>
  <c r="T28" i="5" s="1"/>
  <c r="C32" i="5"/>
  <c r="T32" i="5" s="1"/>
  <c r="C36" i="5"/>
  <c r="T36" i="5" s="1"/>
  <c r="C40" i="5"/>
  <c r="T40" i="5" s="1"/>
  <c r="C44" i="5"/>
  <c r="T44" i="5" s="1"/>
  <c r="C19" i="5"/>
  <c r="T19" i="5" s="1"/>
  <c r="C35" i="5"/>
  <c r="T35" i="5" s="1"/>
  <c r="C48" i="5"/>
  <c r="T48" i="5" s="1"/>
  <c r="C58" i="5"/>
  <c r="T58" i="5" s="1"/>
  <c r="C15" i="5"/>
  <c r="T15" i="5" s="1"/>
  <c r="C31" i="5"/>
  <c r="T31" i="5" s="1"/>
  <c r="C47" i="5"/>
  <c r="T47" i="5" s="1"/>
  <c r="C55" i="5"/>
  <c r="T55" i="5" s="1"/>
  <c r="C57" i="5"/>
  <c r="T57" i="5" s="1"/>
  <c r="C11" i="5"/>
  <c r="T11" i="5" s="1"/>
  <c r="C27" i="5"/>
  <c r="T27" i="5" s="1"/>
  <c r="C43" i="5"/>
  <c r="T43" i="5" s="1"/>
  <c r="C52" i="5"/>
  <c r="T52" i="5" s="1"/>
  <c r="C53" i="5"/>
  <c r="T53" i="5" s="1"/>
  <c r="C56" i="5"/>
  <c r="T56" i="5" s="1"/>
  <c r="C60" i="5"/>
  <c r="T60" i="5" s="1"/>
  <c r="C23" i="5"/>
  <c r="T23" i="5" s="1"/>
  <c r="C39" i="5"/>
  <c r="T39" i="5" s="1"/>
  <c r="C51" i="5"/>
  <c r="T51" i="5" s="1"/>
  <c r="C59" i="5"/>
  <c r="T59" i="5" s="1"/>
  <c r="C8" i="5"/>
  <c r="T8" i="5" s="1"/>
  <c r="F9" i="5"/>
  <c r="Z9" i="5" s="1"/>
  <c r="F13" i="5"/>
  <c r="Z13" i="5" s="1"/>
  <c r="F17" i="5"/>
  <c r="Z17" i="5" s="1"/>
  <c r="F21" i="5"/>
  <c r="Z21" i="5" s="1"/>
  <c r="F25" i="5"/>
  <c r="Z25" i="5" s="1"/>
  <c r="F29" i="5"/>
  <c r="Z29" i="5" s="1"/>
  <c r="F33" i="5"/>
  <c r="Z33" i="5" s="1"/>
  <c r="F37" i="5"/>
  <c r="Z37" i="5" s="1"/>
  <c r="F41" i="5"/>
  <c r="Z41" i="5" s="1"/>
  <c r="F45" i="5"/>
  <c r="Z45" i="5" s="1"/>
  <c r="F49" i="5"/>
  <c r="Z49" i="5" s="1"/>
  <c r="F53" i="5"/>
  <c r="Z53" i="5" s="1"/>
  <c r="F12" i="5"/>
  <c r="Z12" i="5" s="1"/>
  <c r="F16" i="5"/>
  <c r="Z16" i="5" s="1"/>
  <c r="F20" i="5"/>
  <c r="Z20" i="5" s="1"/>
  <c r="F24" i="5"/>
  <c r="Z24" i="5" s="1"/>
  <c r="F28" i="5"/>
  <c r="Z28" i="5" s="1"/>
  <c r="F32" i="5"/>
  <c r="Z32" i="5" s="1"/>
  <c r="F36" i="5"/>
  <c r="Z36" i="5" s="1"/>
  <c r="F40" i="5"/>
  <c r="Z40" i="5" s="1"/>
  <c r="F44" i="5"/>
  <c r="Z44" i="5" s="1"/>
  <c r="F48" i="5"/>
  <c r="Z48" i="5" s="1"/>
  <c r="F52" i="5"/>
  <c r="Z52" i="5" s="1"/>
  <c r="F11" i="5"/>
  <c r="Z11" i="5" s="1"/>
  <c r="F15" i="5"/>
  <c r="Z15" i="5" s="1"/>
  <c r="F19" i="5"/>
  <c r="Z19" i="5" s="1"/>
  <c r="F23" i="5"/>
  <c r="Z23" i="5" s="1"/>
  <c r="F27" i="5"/>
  <c r="Z27" i="5" s="1"/>
  <c r="F31" i="5"/>
  <c r="Z31" i="5" s="1"/>
  <c r="F35" i="5"/>
  <c r="Z35" i="5" s="1"/>
  <c r="F39" i="5"/>
  <c r="Z39" i="5" s="1"/>
  <c r="F43" i="5"/>
  <c r="Z43" i="5" s="1"/>
  <c r="F14" i="5"/>
  <c r="Z14" i="5" s="1"/>
  <c r="F30" i="5"/>
  <c r="Z30" i="5" s="1"/>
  <c r="F51" i="5"/>
  <c r="Z51" i="5" s="1"/>
  <c r="F57" i="5"/>
  <c r="Z57" i="5" s="1"/>
  <c r="F10" i="5"/>
  <c r="Z10" i="5" s="1"/>
  <c r="F26" i="5"/>
  <c r="Z26" i="5" s="1"/>
  <c r="F42" i="5"/>
  <c r="Z42" i="5" s="1"/>
  <c r="F50" i="5"/>
  <c r="Z50" i="5" s="1"/>
  <c r="F56" i="5"/>
  <c r="Z56" i="5" s="1"/>
  <c r="F60" i="5"/>
  <c r="Z60" i="5" s="1"/>
  <c r="F22" i="5"/>
  <c r="Z22" i="5" s="1"/>
  <c r="F38" i="5"/>
  <c r="Z38" i="5" s="1"/>
  <c r="F47" i="5"/>
  <c r="Z47" i="5" s="1"/>
  <c r="F54" i="5"/>
  <c r="Z54" i="5" s="1"/>
  <c r="F59" i="5"/>
  <c r="Z59" i="5" s="1"/>
  <c r="F8" i="5"/>
  <c r="Z8" i="5" s="1"/>
  <c r="F18" i="5"/>
  <c r="Z18" i="5" s="1"/>
  <c r="F34" i="5"/>
  <c r="Z34" i="5" s="1"/>
  <c r="F46" i="5"/>
  <c r="Z46" i="5" s="1"/>
  <c r="F55" i="5"/>
  <c r="Z55" i="5" s="1"/>
  <c r="F58" i="5"/>
  <c r="Z58" i="5" s="1"/>
  <c r="G10" i="5"/>
  <c r="AB10" i="5" s="1"/>
  <c r="G14" i="5"/>
  <c r="AB14" i="5" s="1"/>
  <c r="G18" i="5"/>
  <c r="AB18" i="5" s="1"/>
  <c r="G22" i="5"/>
  <c r="AB22" i="5" s="1"/>
  <c r="G26" i="5"/>
  <c r="AB26" i="5" s="1"/>
  <c r="G30" i="5"/>
  <c r="AB30" i="5" s="1"/>
  <c r="G34" i="5"/>
  <c r="AB34" i="5" s="1"/>
  <c r="G38" i="5"/>
  <c r="AB38" i="5" s="1"/>
  <c r="G42" i="5"/>
  <c r="AB42" i="5" s="1"/>
  <c r="G46" i="5"/>
  <c r="AB46" i="5" s="1"/>
  <c r="G50" i="5"/>
  <c r="AB50" i="5" s="1"/>
  <c r="G54" i="5"/>
  <c r="AB54" i="5" s="1"/>
  <c r="G9" i="5"/>
  <c r="AB9" i="5" s="1"/>
  <c r="G13" i="5"/>
  <c r="AB13" i="5" s="1"/>
  <c r="G17" i="5"/>
  <c r="AB17" i="5" s="1"/>
  <c r="G21" i="5"/>
  <c r="AB21" i="5" s="1"/>
  <c r="G25" i="5"/>
  <c r="AB25" i="5" s="1"/>
  <c r="G29" i="5"/>
  <c r="AB29" i="5" s="1"/>
  <c r="G33" i="5"/>
  <c r="AB33" i="5" s="1"/>
  <c r="G37" i="5"/>
  <c r="AB37" i="5" s="1"/>
  <c r="G41" i="5"/>
  <c r="AB41" i="5" s="1"/>
  <c r="G45" i="5"/>
  <c r="AB45" i="5" s="1"/>
  <c r="G49" i="5"/>
  <c r="AB49" i="5" s="1"/>
  <c r="G12" i="5"/>
  <c r="AB12" i="5" s="1"/>
  <c r="G16" i="5"/>
  <c r="AB16" i="5" s="1"/>
  <c r="G20" i="5"/>
  <c r="AB20" i="5" s="1"/>
  <c r="G24" i="5"/>
  <c r="AB24" i="5" s="1"/>
  <c r="G28" i="5"/>
  <c r="AB28" i="5" s="1"/>
  <c r="G32" i="5"/>
  <c r="AB32" i="5" s="1"/>
  <c r="G36" i="5"/>
  <c r="AB36" i="5" s="1"/>
  <c r="G40" i="5"/>
  <c r="AB40" i="5" s="1"/>
  <c r="G44" i="5"/>
  <c r="AB44" i="5" s="1"/>
  <c r="G23" i="5"/>
  <c r="AB23" i="5" s="1"/>
  <c r="G39" i="5"/>
  <c r="AB39" i="5" s="1"/>
  <c r="G52" i="5"/>
  <c r="AB52" i="5" s="1"/>
  <c r="G55" i="5"/>
  <c r="AB55" i="5" s="1"/>
  <c r="G58" i="5"/>
  <c r="AB58" i="5" s="1"/>
  <c r="G19" i="5"/>
  <c r="AB19" i="5" s="1"/>
  <c r="G35" i="5"/>
  <c r="AB35" i="5" s="1"/>
  <c r="G51" i="5"/>
  <c r="AB51" i="5" s="1"/>
  <c r="G53" i="5"/>
  <c r="AB53" i="5" s="1"/>
  <c r="G57" i="5"/>
  <c r="AB57" i="5" s="1"/>
  <c r="G15" i="5"/>
  <c r="AB15" i="5" s="1"/>
  <c r="G31" i="5"/>
  <c r="AB31" i="5" s="1"/>
  <c r="G48" i="5"/>
  <c r="AB48" i="5" s="1"/>
  <c r="G56" i="5"/>
  <c r="AB56" i="5" s="1"/>
  <c r="G60" i="5"/>
  <c r="AB60" i="5" s="1"/>
  <c r="G11" i="5"/>
  <c r="AB11" i="5" s="1"/>
  <c r="G27" i="5"/>
  <c r="AB27" i="5" s="1"/>
  <c r="G43" i="5"/>
  <c r="AB43" i="5" s="1"/>
  <c r="G47" i="5"/>
  <c r="AB47" i="5" s="1"/>
  <c r="G59" i="5"/>
  <c r="AB59" i="5" s="1"/>
  <c r="G8" i="5"/>
  <c r="AB8" i="5" s="1"/>
  <c r="A53" i="11" l="1"/>
  <c r="C54" i="11"/>
  <c r="B54" i="11" s="1"/>
  <c r="D55" i="11"/>
  <c r="A10" i="11"/>
  <c r="C11" i="11"/>
  <c r="B11" i="11" s="1"/>
  <c r="B50" i="8"/>
  <c r="C51" i="8"/>
  <c r="A51" i="8" s="1"/>
  <c r="B6" i="8"/>
  <c r="C7" i="8"/>
  <c r="B7" i="8" s="1"/>
  <c r="A54" i="11" l="1"/>
  <c r="C55" i="11"/>
  <c r="A55" i="11" s="1"/>
  <c r="D56" i="11"/>
  <c r="A11" i="11"/>
  <c r="C12" i="11"/>
  <c r="B12" i="11" s="1"/>
  <c r="C52" i="8"/>
  <c r="A52" i="8" s="1"/>
  <c r="B51" i="8"/>
  <c r="A7" i="8"/>
  <c r="C8" i="8"/>
  <c r="B8" i="8" s="1"/>
  <c r="C3" i="2"/>
  <c r="D3" i="2" s="1"/>
  <c r="C2" i="2"/>
  <c r="D2" i="2" s="1"/>
  <c r="C56" i="11" l="1"/>
  <c r="B56" i="11" s="1"/>
  <c r="D57" i="11"/>
  <c r="B55" i="11"/>
  <c r="A12" i="11"/>
  <c r="C13" i="11"/>
  <c r="A13" i="11" s="1"/>
  <c r="B52" i="8"/>
  <c r="C53" i="8"/>
  <c r="A53" i="8" s="1"/>
  <c r="A8" i="8"/>
  <c r="C9" i="8"/>
  <c r="B9" i="8" s="1"/>
  <c r="C57" i="11" l="1"/>
  <c r="B57" i="11" s="1"/>
  <c r="A56" i="11"/>
  <c r="B13" i="11"/>
  <c r="C14" i="11"/>
  <c r="B14" i="11" s="1"/>
  <c r="C54" i="8"/>
  <c r="A54" i="8" s="1"/>
  <c r="B53" i="8"/>
  <c r="A9" i="8"/>
  <c r="C10" i="8"/>
  <c r="A10" i="8" s="1"/>
  <c r="A57" i="11" l="1"/>
  <c r="A14" i="11"/>
  <c r="C15" i="11"/>
  <c r="B15" i="11" s="1"/>
  <c r="B54" i="8"/>
  <c r="C55" i="8"/>
  <c r="A55" i="8" s="1"/>
  <c r="B10" i="8"/>
  <c r="C11" i="8"/>
  <c r="B11" i="8" s="1"/>
  <c r="A15" i="11" l="1"/>
  <c r="C16" i="11"/>
  <c r="A16" i="11" s="1"/>
  <c r="C56" i="8"/>
  <c r="A56" i="8" s="1"/>
  <c r="B55" i="8"/>
  <c r="A11" i="8"/>
  <c r="C12" i="8"/>
  <c r="B12" i="8" s="1"/>
  <c r="B16" i="11" l="1"/>
  <c r="C17" i="11"/>
  <c r="B17" i="11" s="1"/>
  <c r="B56" i="8"/>
  <c r="C57" i="8"/>
  <c r="B57" i="8" s="1"/>
  <c r="A12" i="8"/>
  <c r="C13" i="8"/>
  <c r="B13" i="8" s="1"/>
  <c r="A17" i="11" l="1"/>
  <c r="C18" i="11"/>
  <c r="B18" i="11" s="1"/>
  <c r="A57" i="8"/>
  <c r="A13" i="8"/>
  <c r="C14" i="8"/>
  <c r="B14" i="8" s="1"/>
  <c r="A18" i="11" l="1"/>
  <c r="C19" i="11"/>
  <c r="A19" i="11" s="1"/>
  <c r="A14" i="8"/>
  <c r="C15" i="8"/>
  <c r="B15" i="8" s="1"/>
  <c r="C20" i="11" l="1"/>
  <c r="A20" i="11" s="1"/>
  <c r="B19" i="11"/>
  <c r="A15" i="8"/>
  <c r="C16" i="8"/>
  <c r="B16" i="8" s="1"/>
  <c r="C21" i="11" l="1"/>
  <c r="A21" i="11" s="1"/>
  <c r="B20" i="11"/>
  <c r="A16" i="8"/>
  <c r="C17" i="8"/>
  <c r="B17" i="8" s="1"/>
  <c r="B21" i="11" l="1"/>
  <c r="C22" i="11"/>
  <c r="A22" i="11" s="1"/>
  <c r="A17" i="8"/>
  <c r="C18" i="8"/>
  <c r="B18" i="8" s="1"/>
  <c r="B22" i="11" l="1"/>
  <c r="C23" i="11"/>
  <c r="B23" i="11" s="1"/>
  <c r="A18" i="8"/>
  <c r="C19" i="8"/>
  <c r="B19" i="8" s="1"/>
  <c r="A23" i="11" l="1"/>
  <c r="C24" i="11"/>
  <c r="A24" i="11" s="1"/>
  <c r="A19" i="8"/>
  <c r="C20" i="8"/>
  <c r="B20" i="8" s="1"/>
  <c r="C25" i="11" l="1"/>
  <c r="A25" i="11" s="1"/>
  <c r="B24" i="11"/>
  <c r="A20" i="8"/>
  <c r="C21" i="8"/>
  <c r="B21" i="8" s="1"/>
  <c r="C26" i="11" l="1"/>
  <c r="B26" i="11" s="1"/>
  <c r="B25" i="11"/>
  <c r="A21" i="8"/>
  <c r="C22" i="8"/>
  <c r="A22" i="8" s="1"/>
  <c r="A26" i="11" l="1"/>
  <c r="C27" i="11"/>
  <c r="B27" i="11" s="1"/>
  <c r="B22" i="8"/>
  <c r="C23" i="8"/>
  <c r="A23" i="8" s="1"/>
  <c r="A27" i="11" l="1"/>
  <c r="C28" i="11"/>
  <c r="A28" i="11" s="1"/>
  <c r="B23" i="8"/>
  <c r="C24" i="8"/>
  <c r="A24" i="8" s="1"/>
  <c r="B28" i="11" l="1"/>
  <c r="C29" i="11"/>
  <c r="B29" i="11" s="1"/>
  <c r="B24" i="8"/>
  <c r="C25" i="8"/>
  <c r="B25" i="8" s="1"/>
  <c r="A29" i="11" l="1"/>
  <c r="C30" i="11"/>
  <c r="B30" i="11" s="1"/>
  <c r="A25" i="8"/>
  <c r="C26" i="8"/>
  <c r="B26" i="8" s="1"/>
  <c r="C31" i="11" l="1"/>
  <c r="B31" i="11" s="1"/>
  <c r="A30" i="11"/>
  <c r="A26" i="8"/>
  <c r="C27" i="8"/>
  <c r="B27" i="8" s="1"/>
  <c r="A31" i="11" l="1"/>
  <c r="C32" i="11"/>
  <c r="A32" i="11" s="1"/>
  <c r="A27" i="8"/>
  <c r="C28" i="8"/>
  <c r="B28" i="8" s="1"/>
  <c r="B32" i="11" l="1"/>
  <c r="C33" i="11"/>
  <c r="A33" i="11" s="1"/>
  <c r="C30" i="8"/>
  <c r="A30" i="8" s="1"/>
  <c r="A28" i="8"/>
  <c r="C29" i="8"/>
  <c r="B29" i="8" s="1"/>
  <c r="B33" i="11" l="1"/>
  <c r="C34" i="11"/>
  <c r="A34" i="11" s="1"/>
  <c r="B30" i="8"/>
  <c r="C31" i="8"/>
  <c r="A31" i="8" s="1"/>
  <c r="A29" i="8"/>
  <c r="C35" i="11" l="1"/>
  <c r="B35" i="11" s="1"/>
  <c r="B34" i="11"/>
  <c r="B31" i="8"/>
  <c r="C32" i="8"/>
  <c r="A32" i="8" s="1"/>
  <c r="A35" i="11" l="1"/>
  <c r="C36" i="11"/>
  <c r="A36" i="11" s="1"/>
  <c r="B32" i="8"/>
  <c r="C33" i="8"/>
  <c r="A33" i="8" s="1"/>
  <c r="B36" i="11" l="1"/>
  <c r="C37" i="11"/>
  <c r="A37" i="11" s="1"/>
  <c r="B33" i="8"/>
  <c r="C34" i="8"/>
  <c r="A34" i="8" s="1"/>
  <c r="B37" i="11" l="1"/>
  <c r="C38" i="11"/>
  <c r="A38" i="11" s="1"/>
  <c r="B34" i="8"/>
  <c r="C35" i="8"/>
  <c r="A35" i="8" s="1"/>
  <c r="C39" i="11" l="1"/>
  <c r="B39" i="11" s="1"/>
  <c r="B38" i="11"/>
  <c r="B35" i="8"/>
  <c r="C36" i="8"/>
  <c r="A36" i="8" s="1"/>
  <c r="A39" i="11" l="1"/>
  <c r="C40" i="11"/>
  <c r="A40" i="11" s="1"/>
  <c r="B36" i="8"/>
  <c r="C37" i="8"/>
  <c r="A37" i="8" s="1"/>
  <c r="B40" i="11" l="1"/>
  <c r="C41" i="11"/>
  <c r="B41" i="11" s="1"/>
  <c r="B37" i="8"/>
  <c r="C38" i="8"/>
  <c r="A38" i="8" s="1"/>
  <c r="A41" i="11" l="1"/>
  <c r="C42" i="11"/>
  <c r="B42" i="11" s="1"/>
  <c r="B38" i="8"/>
  <c r="C39" i="8"/>
  <c r="A39" i="8" s="1"/>
  <c r="A42" i="11" l="1"/>
  <c r="C43" i="11"/>
  <c r="B43" i="11" s="1"/>
  <c r="B39" i="8"/>
  <c r="C40" i="8"/>
  <c r="A40" i="8" s="1"/>
  <c r="A43" i="11" l="1"/>
  <c r="C44" i="11"/>
  <c r="A44" i="11" s="1"/>
  <c r="C41" i="8"/>
  <c r="A41" i="8" s="1"/>
  <c r="B40" i="8"/>
  <c r="B44" i="11" l="1"/>
  <c r="C42" i="8"/>
  <c r="A42" i="8" s="1"/>
  <c r="B41" i="8"/>
  <c r="B42" i="8" l="1"/>
  <c r="C43" i="8"/>
  <c r="A43" i="8" s="1"/>
  <c r="C44" i="8" l="1"/>
  <c r="A44" i="8" s="1"/>
  <c r="B43" i="8"/>
  <c r="B44" i="8" l="1"/>
  <c r="C45" i="8"/>
  <c r="A45" i="8" s="1"/>
  <c r="B45" i="8" l="1"/>
</calcChain>
</file>

<file path=xl/sharedStrings.xml><?xml version="1.0" encoding="utf-8"?>
<sst xmlns="http://schemas.openxmlformats.org/spreadsheetml/2006/main" count="261" uniqueCount="56">
  <si>
    <r>
      <t>[Sub]</t>
    </r>
    <r>
      <rPr>
        <vertAlign val="subscript"/>
        <sz val="11"/>
        <color theme="1"/>
        <rFont val="Calibri"/>
        <family val="2"/>
        <scheme val="minor"/>
      </rPr>
      <t>0</t>
    </r>
  </si>
  <si>
    <t>t [min]</t>
  </si>
  <si>
    <t>tcat</t>
  </si>
  <si>
    <t>[R]</t>
  </si>
  <si>
    <t>%[R]</t>
  </si>
  <si>
    <t>alpha</t>
  </si>
  <si>
    <t>beta</t>
  </si>
  <si>
    <t>Cat loading [mol%]</t>
  </si>
  <si>
    <t>profile 1</t>
  </si>
  <si>
    <t>profile 2</t>
  </si>
  <si>
    <t>c</t>
  </si>
  <si>
    <t>mean Cat loading</t>
  </si>
  <si>
    <t xml:space="preserve">alpha </t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</si>
  <si>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= 30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</si>
  <si>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  <r>
      <rPr>
        <sz val="11"/>
        <color theme="1"/>
        <rFont val="Calibri"/>
        <family val="2"/>
        <scheme val="minor"/>
      </rPr>
      <t xml:space="preserve"> = 300</t>
    </r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</si>
  <si>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= 100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</si>
  <si>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  <r>
      <rPr>
        <sz val="11"/>
        <color theme="1"/>
        <rFont val="Calibri"/>
        <family val="2"/>
        <scheme val="minor"/>
      </rPr>
      <t xml:space="preserve"> = 3000</t>
    </r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</si>
  <si>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= 300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</si>
  <si>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  <r>
      <rPr>
        <sz val="11"/>
        <color theme="1"/>
        <rFont val="Calibri"/>
        <family val="2"/>
        <scheme val="minor"/>
      </rPr>
      <t xml:space="preserve"> = 100</t>
    </r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</si>
  <si>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= 3000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</si>
  <si>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2.5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</si>
  <si>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25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</si>
  <si>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' = 5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</si>
  <si>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5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</si>
  <si>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' = 25</t>
    </r>
  </si>
  <si>
    <r>
      <t>[Cat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]</t>
    </r>
  </si>
  <si>
    <r>
      <t>k</t>
    </r>
    <r>
      <rPr>
        <vertAlign val="subscript"/>
        <sz val="11"/>
        <color theme="1"/>
        <rFont val="Calibri"/>
        <family val="2"/>
        <scheme val="minor"/>
      </rPr>
      <t>obs</t>
    </r>
    <r>
      <rPr>
        <sz val="11"/>
        <color theme="1"/>
        <rFont val="Calibri"/>
        <family val="2"/>
        <scheme val="minor"/>
      </rPr>
      <t>/[Cat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]</t>
    </r>
  </si>
  <si>
    <r>
      <t>ee</t>
    </r>
    <r>
      <rPr>
        <vertAlign val="subscript"/>
        <sz val="11"/>
        <color theme="1"/>
        <rFont val="Calibri"/>
        <family val="2"/>
        <scheme val="minor"/>
      </rPr>
      <t>L</t>
    </r>
  </si>
  <si>
    <r>
      <t>K</t>
    </r>
    <r>
      <rPr>
        <vertAlign val="subscript"/>
        <sz val="11"/>
        <color theme="1"/>
        <rFont val="Calibri"/>
        <family val="2"/>
        <scheme val="minor"/>
      </rPr>
      <t xml:space="preserve">Homo 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</si>
  <si>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</si>
  <si>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</si>
  <si>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</si>
  <si>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'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</si>
  <si>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</t>
    </r>
    <r>
      <rPr>
        <vertAlign val="subscript"/>
        <sz val="11"/>
        <color theme="1"/>
        <rFont val="Calibri"/>
        <family val="2"/>
        <scheme val="minor"/>
      </rPr>
      <t>1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</si>
  <si>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'/k</t>
    </r>
    <r>
      <rPr>
        <vertAlign val="subscript"/>
        <sz val="11"/>
        <color theme="1"/>
        <rFont val="Calibri"/>
        <family val="2"/>
        <scheme val="minor"/>
      </rPr>
      <t>1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</si>
  <si>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  <r>
      <rPr>
        <sz val="11"/>
        <color theme="1"/>
        <rFont val="Calibri"/>
        <family val="2"/>
        <scheme val="minor"/>
      </rPr>
      <t>/K</t>
    </r>
    <r>
      <rPr>
        <vertAlign val="subscript"/>
        <sz val="11"/>
        <color theme="1"/>
        <rFont val="Calibri"/>
        <family val="2"/>
        <scheme val="minor"/>
      </rPr>
      <t>Homo</t>
    </r>
  </si>
  <si>
    <r>
      <t>[Cat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] = 0.16</t>
    </r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</si>
  <si>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= 30 </t>
    </r>
  </si>
  <si>
    <r>
      <t>K</t>
    </r>
    <r>
      <rPr>
        <vertAlign val="subscript"/>
        <sz val="11"/>
        <color theme="1"/>
        <rFont val="Calibri"/>
        <family val="2"/>
        <scheme val="minor"/>
      </rPr>
      <t>hetero</t>
    </r>
    <r>
      <rPr>
        <sz val="11"/>
        <color theme="1"/>
        <rFont val="Calibri"/>
        <family val="2"/>
        <scheme val="minor"/>
      </rPr>
      <t xml:space="preserve"> = 10</t>
    </r>
  </si>
  <si>
    <t>Time-normalised rate profiles</t>
  </si>
  <si>
    <t>Constant</t>
  </si>
  <si>
    <t>value</t>
  </si>
  <si>
    <r>
      <t>K</t>
    </r>
    <r>
      <rPr>
        <vertAlign val="subscript"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 xml:space="preserve"> </t>
    </r>
  </si>
  <si>
    <r>
      <t>k</t>
    </r>
    <r>
      <rPr>
        <vertAlign val="subscript"/>
        <sz val="11"/>
        <color theme="1"/>
        <rFont val="Calibri"/>
        <family val="2"/>
        <scheme val="minor"/>
      </rPr>
      <t xml:space="preserve">1 </t>
    </r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</si>
  <si>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vs</t>
    </r>
    <r>
      <rPr>
        <sz val="11"/>
        <color theme="1"/>
        <rFont val="Calibri"/>
        <family val="2"/>
        <scheme val="minor"/>
      </rPr>
      <t xml:space="preserve"> catalyst loading plots</t>
    </r>
  </si>
  <si>
    <t>Original simulated rate profiles</t>
  </si>
  <si>
    <r>
      <t>k</t>
    </r>
    <r>
      <rPr>
        <vertAlign val="subscript"/>
        <sz val="11"/>
        <color theme="1"/>
        <rFont val="Calibri"/>
        <family val="2"/>
        <scheme val="minor"/>
      </rPr>
      <t>obs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</si>
  <si>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2.5,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5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</si>
  <si>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2.5,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0.25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</si>
  <si>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2.5,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10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</si>
  <si>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3,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3</t>
    </r>
  </si>
  <si>
    <r>
      <t>alpha</t>
    </r>
    <r>
      <rPr>
        <vertAlign val="subscript"/>
        <sz val="11"/>
        <color theme="1"/>
        <rFont val="Calibri"/>
        <family val="2"/>
        <scheme val="minor"/>
      </rPr>
      <t>min</t>
    </r>
  </si>
  <si>
    <r>
      <t>[Sub]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[mol/L]</t>
    </r>
  </si>
  <si>
    <r>
      <t>[Sub]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[mol/L]</t>
    </r>
  </si>
  <si>
    <r>
      <t xml:space="preserve">cat. order </t>
    </r>
    <r>
      <rPr>
        <i/>
        <sz val="11"/>
        <color theme="1"/>
        <rFont val="Calibri"/>
        <family val="2"/>
        <scheme val="minor"/>
      </rPr>
      <t>c</t>
    </r>
  </si>
  <si>
    <r>
      <t>[Cat</t>
    </r>
    <r>
      <rPr>
        <vertAlign val="subscript"/>
        <sz val="11"/>
        <rFont val="Calibri"/>
        <family val="2"/>
        <scheme val="minor"/>
      </rPr>
      <t>tot</t>
    </r>
    <r>
      <rPr>
        <sz val="1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</si>
</sst>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CC003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2" borderId="0" xfId="0" applyNumberFormat="1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2" fontId="3" fillId="0" borderId="0" xfId="0" applyNumberFormat="1" applyFont="1" applyFill="1"/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0" xfId="0" applyFill="1"/>
    <xf numFmtId="0" fontId="0" fillId="0" borderId="20" xfId="0" applyBorder="1"/>
    <xf numFmtId="0" fontId="3" fillId="0" borderId="21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4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5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62339607437836"/>
          <c:y val="0.16245370370370371"/>
          <c:w val="0.83110630359191751"/>
          <c:h val="0.6227161708953047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 8a kobs=f(Ctot)'!$B$2:$B$83</c:f>
              <c:numCache>
                <c:formatCode>General</c:formatCode>
                <c:ptCount val="82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kobs=f(Ctot)'!$C$2:$C$83</c:f>
              <c:numCache>
                <c:formatCode>General</c:formatCode>
                <c:ptCount val="82"/>
                <c:pt idx="0">
                  <c:v>2.5480947161671095E-5</c:v>
                </c:pt>
                <c:pt idx="1">
                  <c:v>3.2228023841482002E-5</c:v>
                </c:pt>
                <c:pt idx="2">
                  <c:v>4.0804449608309992E-5</c:v>
                </c:pt>
                <c:pt idx="3">
                  <c:v>5.1727494593978221E-5</c:v>
                </c:pt>
                <c:pt idx="4">
                  <c:v>6.5669908968748737E-5</c:v>
                </c:pt>
                <c:pt idx="5">
                  <c:v>8.3509582792745516E-5</c:v>
                </c:pt>
                <c:pt idx="6">
                  <c:v>1.0639524679110945E-4</c:v>
                </c:pt>
                <c:pt idx="7">
                  <c:v>1.358328375690736E-4</c:v>
                </c:pt>
                <c:pt idx="8">
                  <c:v>1.7379805415322942E-4</c:v>
                </c:pt>
                <c:pt idx="9">
                  <c:v>2.2288158073861477E-4</c:v>
                </c:pt>
                <c:pt idx="10">
                  <c:v>2.8647450843757887E-4</c:v>
                </c:pt>
                <c:pt idx="11">
                  <c:v>3.6900283036026563E-4</c:v>
                </c:pt>
                <c:pt idx="12">
                  <c:v>4.7622179702257861E-4</c:v>
                </c:pt>
                <c:pt idx="13">
                  <c:v>6.155837537204572E-4</c:v>
                </c:pt>
                <c:pt idx="14">
                  <c:v>7.9669715980312296E-4</c:v>
                </c:pt>
                <c:pt idx="15">
                  <c:v>1.031900026091287E-3</c:v>
                </c:pt>
                <c:pt idx="16">
                  <c:v>1.3369781075014489E-3</c:v>
                </c:pt>
                <c:pt idx="17">
                  <c:v>1.7320669444112293E-3</c:v>
                </c:pt>
                <c:pt idx="18">
                  <c:v>2.242787470123729E-3</c:v>
                </c:pt>
                <c:pt idx="19">
                  <c:v>2.901677830798431E-3</c:v>
                </c:pt>
                <c:pt idx="20">
                  <c:v>3.7499999999999001E-3</c:v>
                </c:pt>
                <c:pt idx="21">
                  <c:v>4.8400196652887261E-3</c:v>
                </c:pt>
                <c:pt idx="22">
                  <c:v>6.2378829059474917E-3</c:v>
                </c:pt>
                <c:pt idx="23">
                  <c:v>8.0272448052599761E-3</c:v>
                </c:pt>
                <c:pt idx="24">
                  <c:v>1.031384509242186E-2</c:v>
                </c:pt>
                <c:pt idx="25">
                  <c:v>1.3231276338986532E-2</c:v>
                </c:pt>
                <c:pt idx="26">
                  <c:v>1.6948253827948748E-2</c:v>
                </c:pt>
                <c:pt idx="27">
                  <c:v>2.1677776345837039E-2</c:v>
                </c:pt>
                <c:pt idx="28">
                  <c:v>2.7688668074215775E-2</c:v>
                </c:pt>
                <c:pt idx="29">
                  <c:v>3.5320118841436626E-2</c:v>
                </c:pt>
                <c:pt idx="30">
                  <c:v>4.4999999999998881E-2</c:v>
                </c:pt>
                <c:pt idx="31">
                  <c:v>5.7267934638120063E-2</c:v>
                </c:pt>
                <c:pt idx="32">
                  <c:v>7.2804354444619634E-2</c:v>
                </c:pt>
                <c:pt idx="33">
                  <c:v>9.2467094833005581E-2</c:v>
                </c:pt>
                <c:pt idx="34">
                  <c:v>0.11733748190203722</c:v>
                </c:pt>
                <c:pt idx="35">
                  <c:v>0.14877837087899842</c:v>
                </c:pt>
                <c:pt idx="36">
                  <c:v>0.18850723281618828</c:v>
                </c:pt>
                <c:pt idx="37">
                  <c:v>0.23868818842875375</c:v>
                </c:pt>
                <c:pt idx="38">
                  <c:v>0.30204789779859881</c:v>
                </c:pt>
                <c:pt idx="39">
                  <c:v>0.38202148601334202</c:v>
                </c:pt>
                <c:pt idx="40">
                  <c:v>0.48293628537738237</c:v>
                </c:pt>
                <c:pt idx="41">
                  <c:v>0.61024318987410509</c:v>
                </c:pt>
                <c:pt idx="42">
                  <c:v>0.7708079543980777</c:v>
                </c:pt>
                <c:pt idx="43">
                  <c:v>0.9732779650272172</c:v>
                </c:pt>
                <c:pt idx="44">
                  <c:v>1.2285440273660082</c:v>
                </c:pt>
                <c:pt idx="45">
                  <c:v>1.5503217819033352</c:v>
                </c:pt>
                <c:pt idx="46">
                  <c:v>1.9558837279840504</c:v>
                </c:pt>
                <c:pt idx="47">
                  <c:v>2.4669808607841657</c:v>
                </c:pt>
                <c:pt idx="48">
                  <c:v>3.1110030258820025</c:v>
                </c:pt>
                <c:pt idx="49">
                  <c:v>3.9224398115373509</c:v>
                </c:pt>
                <c:pt idx="50">
                  <c:v>4.9447198068154661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4B-4570-A3EB-1274811BB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[Cattot]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kobs</a:t>
                </a:r>
                <a:endParaRPr lang="en-US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Cat(eeL=0)'!$N$5:$N$88</c:f>
              <c:numCache>
                <c:formatCode>General</c:formatCode>
                <c:ptCount val="84"/>
                <c:pt idx="0">
                  <c:v>2.5</c:v>
                </c:pt>
                <c:pt idx="1">
                  <c:v>2.4999999999999996</c:v>
                </c:pt>
                <c:pt idx="2">
                  <c:v>2.4999999999999996</c:v>
                </c:pt>
                <c:pt idx="3">
                  <c:v>2.5</c:v>
                </c:pt>
                <c:pt idx="4">
                  <c:v>2.4999999999999996</c:v>
                </c:pt>
                <c:pt idx="5">
                  <c:v>2.4999999999999996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2.5000000000000004</c:v>
                </c:pt>
                <c:pt idx="15">
                  <c:v>2.5000000000000004</c:v>
                </c:pt>
                <c:pt idx="16">
                  <c:v>2.5</c:v>
                </c:pt>
                <c:pt idx="17">
                  <c:v>2.5000000000000004</c:v>
                </c:pt>
                <c:pt idx="18">
                  <c:v>2.5000000000000004</c:v>
                </c:pt>
                <c:pt idx="19">
                  <c:v>2.5000000000000004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2.4999999999999996</c:v>
                </c:pt>
                <c:pt idx="24">
                  <c:v>2.4999999999999996</c:v>
                </c:pt>
                <c:pt idx="25">
                  <c:v>2.5000000000000004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2.4999999999999996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2.4999999999999996</c:v>
                </c:pt>
                <c:pt idx="40">
                  <c:v>2.5</c:v>
                </c:pt>
                <c:pt idx="41">
                  <c:v>2.5</c:v>
                </c:pt>
                <c:pt idx="42">
                  <c:v>2.5000000000000004</c:v>
                </c:pt>
                <c:pt idx="43">
                  <c:v>2.5</c:v>
                </c:pt>
                <c:pt idx="44">
                  <c:v>2.4999999999999996</c:v>
                </c:pt>
                <c:pt idx="45">
                  <c:v>2.5</c:v>
                </c:pt>
                <c:pt idx="46">
                  <c:v>2.4999999999999996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2.4999999999999996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2.4999999999999996</c:v>
                </c:pt>
                <c:pt idx="66">
                  <c:v>2.5</c:v>
                </c:pt>
                <c:pt idx="67">
                  <c:v>2.4999999999999996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2.5000000000000004</c:v>
                </c:pt>
                <c:pt idx="73">
                  <c:v>2.5</c:v>
                </c:pt>
                <c:pt idx="74">
                  <c:v>2.4999999999999996</c:v>
                </c:pt>
                <c:pt idx="75">
                  <c:v>2.5</c:v>
                </c:pt>
                <c:pt idx="76">
                  <c:v>2.5</c:v>
                </c:pt>
                <c:pt idx="77">
                  <c:v>2.5000000000000004</c:v>
                </c:pt>
                <c:pt idx="78">
                  <c:v>2.5000000000000004</c:v>
                </c:pt>
                <c:pt idx="79">
                  <c:v>2.5000000000000004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E-478A-AAE5-F59D16EC7353}"/>
            </c:ext>
          </c:extLst>
        </c:ser>
        <c:ser>
          <c:idx val="1"/>
          <c:order val="1"/>
          <c:tx>
            <c:v>2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Cat(eeL=0)'!$Q$5:$Q$88</c:f>
              <c:numCache>
                <c:formatCode>General</c:formatCode>
                <c:ptCount val="84"/>
                <c:pt idx="0">
                  <c:v>2.5029892483564296</c:v>
                </c:pt>
                <c:pt idx="1">
                  <c:v>2.5034302968277511</c:v>
                </c:pt>
                <c:pt idx="2">
                  <c:v>2.503936112568383</c:v>
                </c:pt>
                <c:pt idx="3">
                  <c:v>2.5045161096137383</c:v>
                </c:pt>
                <c:pt idx="4">
                  <c:v>2.5051810398509442</c:v>
                </c:pt>
                <c:pt idx="5">
                  <c:v>2.5059431735733062</c:v>
                </c:pt>
                <c:pt idx="6">
                  <c:v>2.5068165013891615</c:v>
                </c:pt>
                <c:pt idx="7">
                  <c:v>2.5078169590457646</c:v>
                </c:pt>
                <c:pt idx="8">
                  <c:v>2.5089626764988404</c:v>
                </c:pt>
                <c:pt idx="9">
                  <c:v>2.5102742521848125</c:v>
                </c:pt>
                <c:pt idx="10">
                  <c:v>2.5117750528709397</c:v>
                </c:pt>
                <c:pt idx="11">
                  <c:v>2.5134915386210146</c:v>
                </c:pt>
                <c:pt idx="12">
                  <c:v>2.5154536112498702</c:v>
                </c:pt>
                <c:pt idx="13">
                  <c:v>2.5176949830661002</c:v>
                </c:pt>
                <c:pt idx="14">
                  <c:v>2.5202535606408447</c:v>
                </c:pt>
                <c:pt idx="15">
                  <c:v>2.5231718357007957</c:v>
                </c:pt>
                <c:pt idx="16">
                  <c:v>2.5264972719481289</c:v>
                </c:pt>
                <c:pt idx="17">
                  <c:v>2.5302826726033194</c:v>
                </c:pt>
                <c:pt idx="18">
                  <c:v>2.5345865087326689</c:v>
                </c:pt>
                <c:pt idx="19">
                  <c:v>2.5394731830206467</c:v>
                </c:pt>
                <c:pt idx="20">
                  <c:v>2.5450131977382751</c:v>
                </c:pt>
                <c:pt idx="21">
                  <c:v>2.5512831895575485</c:v>
                </c:pt>
                <c:pt idx="22">
                  <c:v>2.5583657880727184</c:v>
                </c:pt>
                <c:pt idx="23">
                  <c:v>2.5663492501482321</c:v>
                </c:pt>
                <c:pt idx="24">
                  <c:v>2.5753268195077239</c:v>
                </c:pt>
                <c:pt idx="25">
                  <c:v>2.5853957615263599</c:v>
                </c:pt>
                <c:pt idx="26">
                  <c:v>2.5966560283648503</c:v>
                </c:pt>
                <c:pt idx="27">
                  <c:v>2.6092085207594855</c:v>
                </c:pt>
                <c:pt idx="28">
                  <c:v>2.6231529310805124</c:v>
                </c:pt>
                <c:pt idx="29">
                  <c:v>2.6385851782285803</c:v>
                </c:pt>
                <c:pt idx="30">
                  <c:v>2.6555944781278393</c:v>
                </c:pt>
                <c:pt idx="31">
                  <c:v>2.6742601322518724</c:v>
                </c:pt>
                <c:pt idx="32">
                  <c:v>2.6946481575246635</c:v>
                </c:pt>
                <c:pt idx="33">
                  <c:v>2.7168079193643537</c:v>
                </c:pt>
                <c:pt idx="34">
                  <c:v>2.7407689598740088</c:v>
                </c:pt>
                <c:pt idx="35">
                  <c:v>2.7665382293682508</c:v>
                </c:pt>
                <c:pt idx="36">
                  <c:v>2.7940979266865682</c:v>
                </c:pt>
                <c:pt idx="37">
                  <c:v>2.823404129409627</c:v>
                </c:pt>
                <c:pt idx="38">
                  <c:v>2.8543863496244661</c:v>
                </c:pt>
                <c:pt idx="39">
                  <c:v>2.8869480882239587</c:v>
                </c:pt>
                <c:pt idx="40">
                  <c:v>2.9209683878800012</c:v>
                </c:pt>
                <c:pt idx="41">
                  <c:v>2.9563043106934375</c:v>
                </c:pt>
                <c:pt idx="42">
                  <c:v>2.9927942002418728</c:v>
                </c:pt>
                <c:pt idx="43">
                  <c:v>3.0302615370249595</c:v>
                </c:pt>
                <c:pt idx="44">
                  <c:v>3.0685191661093976</c:v>
                </c:pt>
                <c:pt idx="45">
                  <c:v>3.1073736677014674</c:v>
                </c:pt>
                <c:pt idx="46">
                  <c:v>3.1466296537897924</c:v>
                </c:pt>
                <c:pt idx="47">
                  <c:v>3.1860938027860808</c:v>
                </c:pt>
                <c:pt idx="48">
                  <c:v>3.2255784837238592</c:v>
                </c:pt>
                <c:pt idx="49">
                  <c:v>3.2649048662436679</c:v>
                </c:pt>
                <c:pt idx="50">
                  <c:v>3.3039054571040292</c:v>
                </c:pt>
                <c:pt idx="51">
                  <c:v>3.3424260443105904</c:v>
                </c:pt>
                <c:pt idx="52">
                  <c:v>3.3803270635677847</c:v>
                </c:pt>
                <c:pt idx="53">
                  <c:v>3.4174844274048342</c:v>
                </c:pt>
                <c:pt idx="54">
                  <c:v>3.4537898749063354</c:v>
                </c:pt>
                <c:pt idx="55">
                  <c:v>3.4891509101788194</c:v>
                </c:pt>
                <c:pt idx="56">
                  <c:v>3.5234904016747346</c:v>
                </c:pt>
                <c:pt idx="57">
                  <c:v>3.5567459136396433</c:v>
                </c:pt>
                <c:pt idx="58">
                  <c:v>3.5888688366084276</c:v>
                </c:pt>
                <c:pt idx="59">
                  <c:v>3.6198233772784199</c:v>
                </c:pt>
                <c:pt idx="60">
                  <c:v>3.6495854602539333</c:v>
                </c:pt>
                <c:pt idx="61">
                  <c:v>3.6781415858843056</c:v>
                </c:pt>
                <c:pt idx="62">
                  <c:v>3.7054876802860464</c:v>
                </c:pt>
                <c:pt idx="63">
                  <c:v>3.7316279660390692</c:v>
                </c:pt>
                <c:pt idx="64">
                  <c:v>3.7565738752121383</c:v>
                </c:pt>
                <c:pt idx="65">
                  <c:v>3.7803430204192225</c:v>
                </c:pt>
                <c:pt idx="66">
                  <c:v>3.802958234564799</c:v>
                </c:pt>
                <c:pt idx="67">
                  <c:v>3.8244466857721569</c:v>
                </c:pt>
                <c:pt idx="68">
                  <c:v>3.8448390706364912</c:v>
                </c:pt>
                <c:pt idx="69">
                  <c:v>3.8641688863162291</c:v>
                </c:pt>
                <c:pt idx="70">
                  <c:v>3.8824717799753503</c:v>
                </c:pt>
                <c:pt idx="71">
                  <c:v>3.8997849726199307</c:v>
                </c:pt>
                <c:pt idx="72">
                  <c:v>3.9161467533428862</c:v>
                </c:pt>
                <c:pt idx="73">
                  <c:v>3.931596039319007</c:v>
                </c:pt>
                <c:pt idx="74">
                  <c:v>3.9461719965047526</c:v>
                </c:pt>
                <c:pt idx="75">
                  <c:v>3.9599137158312838</c:v>
                </c:pt>
                <c:pt idx="76">
                  <c:v>3.9728599396814999</c:v>
                </c:pt>
                <c:pt idx="77">
                  <c:v>3.9850488335686385</c:v>
                </c:pt>
                <c:pt idx="78">
                  <c:v>3.9965177981495126</c:v>
                </c:pt>
                <c:pt idx="79">
                  <c:v>4.0073033169807726</c:v>
                </c:pt>
                <c:pt idx="80">
                  <c:v>4.0174408357392455</c:v>
                </c:pt>
                <c:pt idx="81">
                  <c:v>4.026964668959752</c:v>
                </c:pt>
                <c:pt idx="82">
                  <c:v>4.0359079306825212</c:v>
                </c:pt>
                <c:pt idx="83">
                  <c:v>4.0443024857375187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D5E-478A-AAE5-F59D16EC7353}"/>
            </c:ext>
          </c:extLst>
        </c:ser>
        <c:ser>
          <c:idx val="2"/>
          <c:order val="2"/>
          <c:tx>
            <c:v>3</c:v>
          </c:tx>
          <c:spPr>
            <a:ln w="19050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Cat(eeL=0)'!$R$5:$R$88</c:f>
              <c:numCache>
                <c:formatCode>General</c:formatCode>
                <c:ptCount val="84"/>
                <c:pt idx="0">
                  <c:v>2.5149462417815673</c:v>
                </c:pt>
                <c:pt idx="1">
                  <c:v>2.5171514841387337</c:v>
                </c:pt>
                <c:pt idx="2">
                  <c:v>2.5196805628420256</c:v>
                </c:pt>
                <c:pt idx="3">
                  <c:v>2.5225805480683205</c:v>
                </c:pt>
                <c:pt idx="4">
                  <c:v>2.5259051992546477</c:v>
                </c:pt>
                <c:pt idx="5">
                  <c:v>2.5297158678661562</c:v>
                </c:pt>
                <c:pt idx="6">
                  <c:v>2.5340825069460209</c:v>
                </c:pt>
                <c:pt idx="7">
                  <c:v>2.5390847952288249</c:v>
                </c:pt>
                <c:pt idx="8">
                  <c:v>2.544813382494</c:v>
                </c:pt>
                <c:pt idx="9">
                  <c:v>2.5513712609242858</c:v>
                </c:pt>
                <c:pt idx="10">
                  <c:v>2.5588752643547816</c:v>
                </c:pt>
                <c:pt idx="11">
                  <c:v>2.5674576931050264</c:v>
                </c:pt>
                <c:pt idx="12">
                  <c:v>2.577268056249296</c:v>
                </c:pt>
                <c:pt idx="13">
                  <c:v>2.5884749153304325</c:v>
                </c:pt>
                <c:pt idx="14">
                  <c:v>2.6012678032042178</c:v>
                </c:pt>
                <c:pt idx="15">
                  <c:v>2.6158591785039271</c:v>
                </c:pt>
                <c:pt idx="16">
                  <c:v>2.6324863597407351</c:v>
                </c:pt>
                <c:pt idx="17">
                  <c:v>2.6514133630166321</c:v>
                </c:pt>
                <c:pt idx="18">
                  <c:v>2.672932543663292</c:v>
                </c:pt>
                <c:pt idx="19">
                  <c:v>2.6973659151032097</c:v>
                </c:pt>
                <c:pt idx="20">
                  <c:v>2.7250659886913797</c:v>
                </c:pt>
                <c:pt idx="21">
                  <c:v>2.7564159477877919</c:v>
                </c:pt>
                <c:pt idx="22">
                  <c:v>2.7918289403635943</c:v>
                </c:pt>
                <c:pt idx="23">
                  <c:v>2.8317462507411344</c:v>
                </c:pt>
                <c:pt idx="24">
                  <c:v>2.8766340975386084</c:v>
                </c:pt>
                <c:pt idx="25">
                  <c:v>2.9269788076317753</c:v>
                </c:pt>
                <c:pt idx="26">
                  <c:v>2.9832801418242205</c:v>
                </c:pt>
                <c:pt idx="27">
                  <c:v>3.0460426037974315</c:v>
                </c:pt>
                <c:pt idx="28">
                  <c:v>3.1157646554025717</c:v>
                </c:pt>
                <c:pt idx="29">
                  <c:v>3.1929258911429099</c:v>
                </c:pt>
                <c:pt idx="30">
                  <c:v>3.2779723906391887</c:v>
                </c:pt>
                <c:pt idx="31">
                  <c:v>3.3713006612593714</c:v>
                </c:pt>
                <c:pt idx="32">
                  <c:v>3.4732407876233262</c:v>
                </c:pt>
                <c:pt idx="33">
                  <c:v>3.5840395968217553</c:v>
                </c:pt>
                <c:pt idx="34">
                  <c:v>3.7038447993700361</c:v>
                </c:pt>
                <c:pt idx="35">
                  <c:v>3.8326911468412579</c:v>
                </c:pt>
                <c:pt idx="36">
                  <c:v>3.970489633432845</c:v>
                </c:pt>
                <c:pt idx="37">
                  <c:v>4.117020647048137</c:v>
                </c:pt>
                <c:pt idx="38">
                  <c:v>4.2719317481223351</c:v>
                </c:pt>
                <c:pt idx="39">
                  <c:v>4.4347404411197875</c:v>
                </c:pt>
                <c:pt idx="40">
                  <c:v>4.6048419394000089</c:v>
                </c:pt>
                <c:pt idx="41">
                  <c:v>4.7815215534671847</c:v>
                </c:pt>
                <c:pt idx="42">
                  <c:v>4.9639710012093614</c:v>
                </c:pt>
                <c:pt idx="43">
                  <c:v>5.1513076851247988</c:v>
                </c:pt>
                <c:pt idx="44">
                  <c:v>5.3425958305469941</c:v>
                </c:pt>
                <c:pt idx="45">
                  <c:v>5.5368683385073281</c:v>
                </c:pt>
                <c:pt idx="46">
                  <c:v>5.733148268948967</c:v>
                </c:pt>
                <c:pt idx="47">
                  <c:v>5.9304690139303977</c:v>
                </c:pt>
                <c:pt idx="48">
                  <c:v>6.1278924186192976</c:v>
                </c:pt>
                <c:pt idx="49">
                  <c:v>6.3245243312183428</c:v>
                </c:pt>
                <c:pt idx="50">
                  <c:v>6.51952728552014</c:v>
                </c:pt>
                <c:pt idx="51">
                  <c:v>6.712130221552953</c:v>
                </c:pt>
                <c:pt idx="52">
                  <c:v>6.9016353178389247</c:v>
                </c:pt>
                <c:pt idx="53">
                  <c:v>7.0874221370241717</c:v>
                </c:pt>
                <c:pt idx="54">
                  <c:v>7.2689493745316804</c:v>
                </c:pt>
                <c:pt idx="55">
                  <c:v>7.4457545508940965</c:v>
                </c:pt>
                <c:pt idx="56">
                  <c:v>7.6174520083736743</c:v>
                </c:pt>
                <c:pt idx="57">
                  <c:v>7.7837295681982193</c:v>
                </c:pt>
                <c:pt idx="58">
                  <c:v>7.9443441830421415</c:v>
                </c:pt>
                <c:pt idx="59">
                  <c:v>8.0991168863920979</c:v>
                </c:pt>
                <c:pt idx="60">
                  <c:v>8.2479273012696641</c:v>
                </c:pt>
                <c:pt idx="61">
                  <c:v>8.3907079294215201</c:v>
                </c:pt>
                <c:pt idx="62">
                  <c:v>8.5274384014302331</c:v>
                </c:pt>
                <c:pt idx="63">
                  <c:v>8.6581398301953456</c:v>
                </c:pt>
                <c:pt idx="64">
                  <c:v>8.7828693760606971</c:v>
                </c:pt>
                <c:pt idx="65">
                  <c:v>8.9017151020961158</c:v>
                </c:pt>
                <c:pt idx="66">
                  <c:v>9.0147911728239976</c:v>
                </c:pt>
                <c:pt idx="67">
                  <c:v>9.1222334288607918</c:v>
                </c:pt>
                <c:pt idx="68">
                  <c:v>9.2241953531824556</c:v>
                </c:pt>
                <c:pt idx="69">
                  <c:v>9.3208444315811452</c:v>
                </c:pt>
                <c:pt idx="70">
                  <c:v>9.4123588998767538</c:v>
                </c:pt>
                <c:pt idx="71">
                  <c:v>9.4989248630996492</c:v>
                </c:pt>
                <c:pt idx="72">
                  <c:v>9.5807337667144381</c:v>
                </c:pt>
                <c:pt idx="73">
                  <c:v>9.6579801965950427</c:v>
                </c:pt>
                <c:pt idx="74">
                  <c:v>9.7308599825237607</c:v>
                </c:pt>
                <c:pt idx="75">
                  <c:v>9.7995685791564231</c:v>
                </c:pt>
                <c:pt idx="76">
                  <c:v>9.8642996984075015</c:v>
                </c:pt>
                <c:pt idx="77">
                  <c:v>9.9252441678431929</c:v>
                </c:pt>
                <c:pt idx="78">
                  <c:v>9.982588990747562</c:v>
                </c:pt>
                <c:pt idx="79">
                  <c:v>10.036516584903866</c:v>
                </c:pt>
                <c:pt idx="80">
                  <c:v>10.087204178696231</c:v>
                </c:pt>
                <c:pt idx="81">
                  <c:v>10.134823344798761</c:v>
                </c:pt>
                <c:pt idx="82">
                  <c:v>10.179539653412609</c:v>
                </c:pt>
                <c:pt idx="83">
                  <c:v>10.2215124286876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D5E-478A-AAE5-F59D16EC7353}"/>
            </c:ext>
          </c:extLst>
        </c:ser>
        <c:ser>
          <c:idx val="3"/>
          <c:order val="3"/>
          <c:tx>
            <c:v>4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Cat(eeL=0)'!$S$5:$S$88</c:f>
              <c:numCache>
                <c:formatCode>General</c:formatCode>
                <c:ptCount val="84"/>
                <c:pt idx="0">
                  <c:v>2.6455783756014037</c:v>
                </c:pt>
                <c:pt idx="1">
                  <c:v>2.6664255592596944</c:v>
                </c:pt>
                <c:pt idx="2">
                  <c:v>2.6901427854967297</c:v>
                </c:pt>
                <c:pt idx="3">
                  <c:v>2.7170909461629118</c:v>
                </c:pt>
                <c:pt idx="4">
                  <c:v>2.7476663926543807</c:v>
                </c:pt>
                <c:pt idx="5">
                  <c:v>2.7823015695720241</c:v>
                </c:pt>
                <c:pt idx="6">
                  <c:v>2.8214647446901129</c:v>
                </c:pt>
                <c:pt idx="7">
                  <c:v>2.8656585667046888</c:v>
                </c:pt>
                <c:pt idx="8">
                  <c:v>2.9154171593984444</c:v>
                </c:pt>
                <c:pt idx="9">
                  <c:v>2.9713014533592546</c:v>
                </c:pt>
                <c:pt idx="10">
                  <c:v>3.0338924719253813</c:v>
                </c:pt>
                <c:pt idx="11">
                  <c:v>3.1037823348233147</c:v>
                </c:pt>
                <c:pt idx="12">
                  <c:v>3.1815628285854101</c:v>
                </c:pt>
                <c:pt idx="13">
                  <c:v>3.2678115224655828</c:v>
                </c:pt>
                <c:pt idx="14">
                  <c:v>3.3630755828710068</c:v>
                </c:pt>
                <c:pt idx="15">
                  <c:v>3.4678536522097452</c:v>
                </c:pt>
                <c:pt idx="16">
                  <c:v>3.582576394955332</c:v>
                </c:pt>
                <c:pt idx="17">
                  <c:v>3.707586551115003</c:v>
                </c:pt>
                <c:pt idx="18">
                  <c:v>3.8431195440960888</c:v>
                </c:pt>
                <c:pt idx="19">
                  <c:v>3.9892858314159128</c:v>
                </c:pt>
                <c:pt idx="20">
                  <c:v>4.1460562302630928</c:v>
                </c:pt>
                <c:pt idx="21">
                  <c:v>4.3132513724412336</c:v>
                </c:pt>
                <c:pt idx="22">
                  <c:v>4.4905362375076985</c:v>
                </c:pt>
                <c:pt idx="23">
                  <c:v>4.6774203917360584</c:v>
                </c:pt>
                <c:pt idx="24">
                  <c:v>4.8732641565197055</c:v>
                </c:pt>
                <c:pt idx="25">
                  <c:v>5.0772904907346676</c:v>
                </c:pt>
                <c:pt idx="26">
                  <c:v>5.2886019517233516</c:v>
                </c:pt>
                <c:pt idx="27">
                  <c:v>5.506201749745431</c:v>
                </c:pt>
                <c:pt idx="28">
                  <c:v>5.7290176691237793</c:v>
                </c:pt>
                <c:pt idx="29">
                  <c:v>5.9559275155613021</c:v>
                </c:pt>
                <c:pt idx="30">
                  <c:v>6.1857847629464411</c:v>
                </c:pt>
                <c:pt idx="31">
                  <c:v>6.4174431969086694</c:v>
                </c:pt>
                <c:pt idx="32">
                  <c:v>6.6497795573043854</c:v>
                </c:pt>
                <c:pt idx="33">
                  <c:v>6.8817134336196393</c:v>
                </c:pt>
                <c:pt idx="34">
                  <c:v>7.1122239330130972</c:v>
                </c:pt>
                <c:pt idx="35">
                  <c:v>7.340362892991358</c:v>
                </c:pt>
                <c:pt idx="36">
                  <c:v>7.5652646300151609</c:v>
                </c:pt>
                <c:pt idx="37">
                  <c:v>7.7861523905307379</c:v>
                </c:pt>
                <c:pt idx="38">
                  <c:v>8.0023417982548413</c:v>
                </c:pt>
                <c:pt idx="39">
                  <c:v>8.2132416729429565</c:v>
                </c:pt>
                <c:pt idx="40">
                  <c:v>8.4183526370001118</c:v>
                </c:pt>
                <c:pt idx="41">
                  <c:v>8.6172639347626774</c:v>
                </c:pt>
                <c:pt idx="42">
                  <c:v>8.8096488732332787</c:v>
                </c:pt>
                <c:pt idx="43">
                  <c:v>8.9952592601753807</c:v>
                </c:pt>
                <c:pt idx="44">
                  <c:v>9.1739191724306366</c:v>
                </c:pt>
                <c:pt idx="45">
                  <c:v>9.3455183394733421</c:v>
                </c:pt>
                <c:pt idx="46">
                  <c:v>9.5100053786092769</c:v>
                </c:pt>
                <c:pt idx="47">
                  <c:v>9.6673810716998307</c:v>
                </c:pt>
                <c:pt idx="48">
                  <c:v>9.8176918306673358</c:v>
                </c:pt>
                <c:pt idx="49">
                  <c:v>9.9610234613255937</c:v>
                </c:pt>
                <c:pt idx="50">
                  <c:v>10.097495302687337</c:v>
                </c:pt>
                <c:pt idx="51">
                  <c:v>10.227254791807688</c:v>
                </c:pt>
                <c:pt idx="52">
                  <c:v>10.350472482128716</c:v>
                </c:pt>
                <c:pt idx="53">
                  <c:v>10.467337525728235</c:v>
                </c:pt>
                <c:pt idx="54">
                  <c:v>10.578053616296966</c:v>
                </c:pt>
                <c:pt idx="55">
                  <c:v>10.682835379500865</c:v>
                </c:pt>
                <c:pt idx="56">
                  <c:v>10.781905190075355</c:v>
                </c:pt>
                <c:pt idx="57">
                  <c:v>10.875490390031693</c:v>
                </c:pt>
                <c:pt idx="58">
                  <c:v>10.963820879273422</c:v>
                </c:pt>
                <c:pt idx="59">
                  <c:v>11.047127048322459</c:v>
                </c:pt>
                <c:pt idx="60">
                  <c:v>11.125638022398789</c:v>
                </c:pt>
                <c:pt idx="61">
                  <c:v>11.19958018649965</c:v>
                </c:pt>
                <c:pt idx="62">
                  <c:v>11.269175962149298</c:v>
                </c:pt>
                <c:pt idx="63">
                  <c:v>11.334642807949372</c:v>
                </c:pt>
                <c:pt idx="64">
                  <c:v>11.396192417801895</c:v>
                </c:pt>
                <c:pt idx="65">
                  <c:v>11.454030092584093</c:v>
                </c:pt>
                <c:pt idx="66">
                  <c:v>11.508354263035987</c:v>
                </c:pt>
                <c:pt idx="67">
                  <c:v>11.5593561436103</c:v>
                </c:pt>
                <c:pt idx="68">
                  <c:v>11.60721949897945</c:v>
                </c:pt>
                <c:pt idx="69">
                  <c:v>11.652120506761543</c:v>
                </c:pt>
                <c:pt idx="70">
                  <c:v>11.694227701792199</c:v>
                </c:pt>
                <c:pt idx="71">
                  <c:v>11.733701988917678</c:v>
                </c:pt>
                <c:pt idx="72">
                  <c:v>11.770696712808459</c:v>
                </c:pt>
                <c:pt idx="73">
                  <c:v>11.805357774689275</c:v>
                </c:pt>
                <c:pt idx="74">
                  <c:v>11.837823787152598</c:v>
                </c:pt>
                <c:pt idx="75">
                  <c:v>11.868226259370978</c:v>
                </c:pt>
                <c:pt idx="76">
                  <c:v>11.896689806056314</c:v>
                </c:pt>
                <c:pt idx="77">
                  <c:v>11.923332374437077</c:v>
                </c:pt>
                <c:pt idx="78">
                  <c:v>11.948265484345743</c:v>
                </c:pt>
                <c:pt idx="79">
                  <c:v>11.971594477236467</c:v>
                </c:pt>
                <c:pt idx="80">
                  <c:v>11.993418770594683</c:v>
                </c:pt>
                <c:pt idx="81">
                  <c:v>12.013832114764611</c:v>
                </c:pt>
                <c:pt idx="82">
                  <c:v>12.032922849714023</c:v>
                </c:pt>
                <c:pt idx="83">
                  <c:v>12.05077415968641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D5E-478A-AAE5-F59D16EC7353}"/>
            </c:ext>
          </c:extLst>
        </c:ser>
        <c:ser>
          <c:idx val="4"/>
          <c:order val="4"/>
          <c:tx>
            <c:v>5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Cat(eeL=0)'!$V$5:$V$88</c:f>
              <c:numCache>
                <c:formatCode>General</c:formatCode>
                <c:ptCount val="84"/>
                <c:pt idx="0">
                  <c:v>2.5149254654936328</c:v>
                </c:pt>
                <c:pt idx="1">
                  <c:v>2.517124138895444</c:v>
                </c:pt>
                <c:pt idx="2">
                  <c:v>2.5196445800477574</c:v>
                </c:pt>
                <c:pt idx="3">
                  <c:v>2.5225332119541517</c:v>
                </c:pt>
                <c:pt idx="4">
                  <c:v>2.5258429465469106</c:v>
                </c:pt>
                <c:pt idx="5">
                  <c:v>2.5296340265222779</c:v>
                </c:pt>
                <c:pt idx="6">
                  <c:v>2.5339749559627163</c:v>
                </c:pt>
                <c:pt idx="7">
                  <c:v>2.5389435224828185</c:v>
                </c:pt>
                <c:pt idx="8">
                  <c:v>2.5446279112397181</c:v>
                </c:pt>
                <c:pt idx="9">
                  <c:v>2.5511279077162512</c:v>
                </c:pt>
                <c:pt idx="10">
                  <c:v>2.5585561814652995</c:v>
                </c:pt>
                <c:pt idx="11">
                  <c:v>2.5670396367059274</c:v>
                </c:pt>
                <c:pt idx="12">
                  <c:v>2.576720807513408</c:v>
                </c:pt>
                <c:pt idx="13">
                  <c:v>2.5877592649525352</c:v>
                </c:pt>
                <c:pt idx="14">
                  <c:v>2.6003329907068564</c:v>
                </c:pt>
                <c:pt idx="15">
                  <c:v>2.6146396563366396</c:v>
                </c:pt>
                <c:pt idx="16">
                  <c:v>2.6308977292979159</c:v>
                </c:pt>
                <c:pt idx="17">
                  <c:v>2.6493473066329529</c:v>
                </c:pt>
                <c:pt idx="18">
                  <c:v>2.6702505555361338</c:v>
                </c:pt>
                <c:pt idx="19">
                  <c:v>2.6938916182093018</c:v>
                </c:pt>
                <c:pt idx="20">
                  <c:v>2.7205758186371192</c:v>
                </c:pt>
                <c:pt idx="21">
                  <c:v>2.7506279941586325</c:v>
                </c:pt>
                <c:pt idx="22">
                  <c:v>2.784389768830668</c:v>
                </c:pt>
                <c:pt idx="23">
                  <c:v>2.8222155932580195</c:v>
                </c:pt>
                <c:pt idx="24">
                  <c:v>2.8644674017993617</c:v>
                </c:pt>
                <c:pt idx="25">
                  <c:v>2.9115077875879054</c:v>
                </c:pt>
                <c:pt idx="26">
                  <c:v>2.9636916720281055</c:v>
                </c:pt>
                <c:pt idx="27">
                  <c:v>3.0213565491208603</c:v>
                </c:pt>
                <c:pt idx="28">
                  <c:v>3.0848115129406666</c:v>
                </c:pt>
                <c:pt idx="29">
                  <c:v>3.1543254205377167</c:v>
                </c:pt>
                <c:pt idx="30">
                  <c:v>3.2301146886625065</c:v>
                </c:pt>
                <c:pt idx="31">
                  <c:v>3.3123313524315914</c:v>
                </c:pt>
                <c:pt idx="32">
                  <c:v>3.4010521061788532</c:v>
                </c:pt>
                <c:pt idx="33">
                  <c:v>3.4962690809892707</c:v>
                </c:pt>
                <c:pt idx="34">
                  <c:v>3.597883074762751</c:v>
                </c:pt>
                <c:pt idx="35">
                  <c:v>3.7056998334325568</c:v>
                </c:pt>
                <c:pt idx="36">
                  <c:v>3.8194297925625667</c:v>
                </c:pt>
                <c:pt idx="37">
                  <c:v>3.9386914456701843</c:v>
                </c:pt>
                <c:pt idx="38">
                  <c:v>4.0630182376696578</c:v>
                </c:pt>
                <c:pt idx="39">
                  <c:v>4.1918686219080339</c:v>
                </c:pt>
                <c:pt idx="40">
                  <c:v>4.3246386990053729</c:v>
                </c:pt>
                <c:pt idx="41">
                  <c:v>4.4606766995606355</c:v>
                </c:pt>
                <c:pt idx="42">
                  <c:v>4.5992984941520092</c:v>
                </c:pt>
                <c:pt idx="43">
                  <c:v>4.7398033141092872</c:v>
                </c:pt>
                <c:pt idx="44">
                  <c:v>4.8814889356006059</c:v>
                </c:pt>
                <c:pt idx="45">
                  <c:v>5.0236657004310503</c:v>
                </c:pt>
                <c:pt idx="46">
                  <c:v>5.1656688988751451</c:v>
                </c:pt>
                <c:pt idx="47">
                  <c:v>5.3068692024544095</c:v>
                </c:pt>
                <c:pt idx="48">
                  <c:v>5.4466809905784386</c:v>
                </c:pt>
                <c:pt idx="49">
                  <c:v>5.5845685518864361</c:v>
                </c:pt>
                <c:pt idx="50">
                  <c:v>5.7200502515734817</c:v>
                </c:pt>
                <c:pt idx="51">
                  <c:v>5.8527008372056528</c:v>
                </c:pt>
                <c:pt idx="52">
                  <c:v>5.9821521083678331</c:v>
                </c:pt>
                <c:pt idx="53">
                  <c:v>6.1080922032132952</c:v>
                </c:pt>
                <c:pt idx="54">
                  <c:v>6.2302637621680415</c:v>
                </c:pt>
                <c:pt idx="55">
                  <c:v>6.3484612206659934</c:v>
                </c:pt>
                <c:pt idx="56">
                  <c:v>6.4625274636134975</c:v>
                </c:pt>
                <c:pt idx="57">
                  <c:v>6.5723500484599793</c:v>
                </c:pt>
                <c:pt idx="58">
                  <c:v>6.6778571746608337</c:v>
                </c:pt>
                <c:pt idx="59">
                  <c:v>6.7790135475235758</c:v>
                </c:pt>
                <c:pt idx="60">
                  <c:v>6.8758162557454492</c:v>
                </c:pt>
                <c:pt idx="61">
                  <c:v>6.9682907555554801</c:v>
                </c:pt>
                <c:pt idx="62">
                  <c:v>7.0564870309390084</c:v>
                </c:pt>
                <c:pt idx="63">
                  <c:v>7.1404759792275811</c:v>
                </c:pt>
                <c:pt idx="64">
                  <c:v>7.2203460543994362</c:v>
                </c:pt>
                <c:pt idx="65">
                  <c:v>7.296200186581828</c:v>
                </c:pt>
                <c:pt idx="66">
                  <c:v>7.3681529852035439</c:v>
                </c:pt>
                <c:pt idx="67">
                  <c:v>7.4363282246779967</c:v>
                </c:pt>
                <c:pt idx="68">
                  <c:v>7.5008566050580789</c:v>
                </c:pt>
                <c:pt idx="69">
                  <c:v>7.5618737754486522</c:v>
                </c:pt>
                <c:pt idx="70">
                  <c:v>7.6195186047774834</c:v>
                </c:pt>
                <c:pt idx="71">
                  <c:v>7.6739316825212356</c:v>
                </c:pt>
                <c:pt idx="72">
                  <c:v>7.7252540309144972</c:v>
                </c:pt>
                <c:pt idx="73">
                  <c:v>7.7736260098212595</c:v>
                </c:pt>
                <c:pt idx="74">
                  <c:v>7.819186395643019</c:v>
                </c:pt>
                <c:pt idx="75">
                  <c:v>7.8620716162284694</c:v>
                </c:pt>
                <c:pt idx="76">
                  <c:v>7.9024151246176872</c:v>
                </c:pt>
                <c:pt idx="77">
                  <c:v>7.9403468955042529</c:v>
                </c:pt>
                <c:pt idx="78">
                  <c:v>7.9759930294578671</c:v>
                </c:pt>
                <c:pt idx="79">
                  <c:v>8.0094754511594903</c:v>
                </c:pt>
                <c:pt idx="80">
                  <c:v>8.0409116891198913</c:v>
                </c:pt>
                <c:pt idx="81">
                  <c:v>8.070414725546863</c:v>
                </c:pt>
                <c:pt idx="82">
                  <c:v>8.0980929061752089</c:v>
                </c:pt>
                <c:pt idx="83">
                  <c:v>8.1240499009615252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73-4AE0-8E88-301EC9BA1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[Cat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>
                    <a:solidFill>
                      <a:sysClr val="windowText" lastClr="000000"/>
                    </a:solidFill>
                  </a:rPr>
                  <a:t>] [mol/L]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obs</a:t>
                </a:r>
                <a:r>
                  <a:rPr lang="en-US">
                    <a:solidFill>
                      <a:sysClr val="windowText" lastClr="000000"/>
                    </a:solidFill>
                  </a:rPr>
                  <a:t>/[Cat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>
                    <a:solidFill>
                      <a:sysClr val="windowText" lastClr="000000"/>
                    </a:solidFill>
                  </a:rPr>
                  <a:t>] </a:t>
                </a:r>
                <a:r>
                  <a:rPr lang="en-US" sz="1000" b="0" i="0" u="none" strike="noStrike" baseline="0">
                    <a:effectLst/>
                  </a:rPr>
                  <a:t>[mol</a:t>
                </a:r>
                <a:r>
                  <a:rPr lang="en-US" sz="1000" b="0" i="0" u="none" strike="noStrike" baseline="30000">
                    <a:effectLst/>
                  </a:rPr>
                  <a:t>-2</a:t>
                </a:r>
                <a:r>
                  <a:rPr lang="en-US" sz="1000" b="0" i="0" u="none" strike="noStrike" baseline="0">
                    <a:effectLst/>
                  </a:rPr>
                  <a:t>L</a:t>
                </a:r>
                <a:r>
                  <a:rPr lang="en-US" sz="1000" b="0" i="0" u="none" strike="noStrike" baseline="30000">
                    <a:effectLst/>
                  </a:rPr>
                  <a:t>2</a:t>
                </a:r>
                <a:r>
                  <a:rPr lang="en-US" sz="1000" b="0" i="0" u="none" strike="noStrike" baseline="0">
                    <a:effectLst/>
                  </a:rPr>
                  <a:t>s</a:t>
                </a:r>
                <a:r>
                  <a:rPr lang="en-US" sz="1000" b="0" i="0" u="none" strike="noStrike" baseline="30000">
                    <a:effectLst/>
                  </a:rPr>
                  <a:t>-1</a:t>
                </a:r>
                <a:r>
                  <a:rPr lang="en-US" sz="1000" b="0" i="0" u="none" strike="noStrike" baseline="0">
                    <a:effectLst/>
                  </a:rPr>
                  <a:t>]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At val="1.0000000000000004E-5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Cat(eeL=0)'!$Z$5:$Z$88</c:f>
              <c:numCache>
                <c:formatCode>General</c:formatCode>
                <c:ptCount val="84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2.5000000000000004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2.5000000000000004</c:v>
                </c:pt>
                <c:pt idx="11">
                  <c:v>2.5000000000000004</c:v>
                </c:pt>
                <c:pt idx="12">
                  <c:v>2.5</c:v>
                </c:pt>
                <c:pt idx="13">
                  <c:v>2.5</c:v>
                </c:pt>
                <c:pt idx="14">
                  <c:v>2.4999999999999996</c:v>
                </c:pt>
                <c:pt idx="15">
                  <c:v>2.4999999999999996</c:v>
                </c:pt>
                <c:pt idx="16">
                  <c:v>2.4999999999999996</c:v>
                </c:pt>
                <c:pt idx="17">
                  <c:v>2.4999999999999996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2.5000000000000004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2.5000000000000004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2.4999999999999996</c:v>
                </c:pt>
                <c:pt idx="39">
                  <c:v>2.4999999999999996</c:v>
                </c:pt>
                <c:pt idx="40">
                  <c:v>2.5000000000000004</c:v>
                </c:pt>
                <c:pt idx="41">
                  <c:v>2.5</c:v>
                </c:pt>
                <c:pt idx="42">
                  <c:v>2.5000000000000004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2.4999999999999996</c:v>
                </c:pt>
                <c:pt idx="47">
                  <c:v>2.5</c:v>
                </c:pt>
                <c:pt idx="48">
                  <c:v>2.5</c:v>
                </c:pt>
                <c:pt idx="49">
                  <c:v>2.4999999999999996</c:v>
                </c:pt>
                <c:pt idx="50">
                  <c:v>2.5</c:v>
                </c:pt>
                <c:pt idx="51">
                  <c:v>2.5</c:v>
                </c:pt>
                <c:pt idx="52">
                  <c:v>2.5000000000000004</c:v>
                </c:pt>
                <c:pt idx="53">
                  <c:v>2.4999999999999996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2.5000000000000004</c:v>
                </c:pt>
                <c:pt idx="61">
                  <c:v>2.4999999999999996</c:v>
                </c:pt>
                <c:pt idx="62">
                  <c:v>2.4999999999999996</c:v>
                </c:pt>
                <c:pt idx="63">
                  <c:v>2.5</c:v>
                </c:pt>
                <c:pt idx="64">
                  <c:v>2.4999999999999996</c:v>
                </c:pt>
                <c:pt idx="65">
                  <c:v>2.5000000000000004</c:v>
                </c:pt>
                <c:pt idx="66">
                  <c:v>2.5000000000000004</c:v>
                </c:pt>
                <c:pt idx="67">
                  <c:v>2.4999999999999996</c:v>
                </c:pt>
                <c:pt idx="68">
                  <c:v>2.5</c:v>
                </c:pt>
                <c:pt idx="69">
                  <c:v>2.5</c:v>
                </c:pt>
                <c:pt idx="70">
                  <c:v>2.4999999999999991</c:v>
                </c:pt>
                <c:pt idx="71">
                  <c:v>2.5</c:v>
                </c:pt>
                <c:pt idx="72">
                  <c:v>2.4999999999999996</c:v>
                </c:pt>
                <c:pt idx="73">
                  <c:v>2.5000000000000004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2.5000000000000004</c:v>
                </c:pt>
                <c:pt idx="79">
                  <c:v>2.5000000000000004</c:v>
                </c:pt>
                <c:pt idx="80">
                  <c:v>2.5</c:v>
                </c:pt>
                <c:pt idx="81">
                  <c:v>2.4999999999999996</c:v>
                </c:pt>
                <c:pt idx="82">
                  <c:v>2.5</c:v>
                </c:pt>
                <c:pt idx="83">
                  <c:v>2.4999999999999996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63-4042-99E0-CA81AF124017}"/>
            </c:ext>
          </c:extLst>
        </c:ser>
        <c:ser>
          <c:idx val="1"/>
          <c:order val="1"/>
          <c:tx>
            <c:v>2b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Cat(eeL=0)'!$AC$5:$AC$88</c:f>
              <c:numCache>
                <c:formatCode>General</c:formatCode>
                <c:ptCount val="84"/>
                <c:pt idx="0">
                  <c:v>2.5297918196796907</c:v>
                </c:pt>
                <c:pt idx="1">
                  <c:v>2.5341705249777089</c:v>
                </c:pt>
                <c:pt idx="2">
                  <c:v>2.5391869198121499</c:v>
                </c:pt>
                <c:pt idx="3">
                  <c:v>2.5449320335082879</c:v>
                </c:pt>
                <c:pt idx="4">
                  <c:v>2.5515093170483927</c:v>
                </c:pt>
                <c:pt idx="5">
                  <c:v>2.5590361606235397</c:v>
                </c:pt>
                <c:pt idx="6">
                  <c:v>2.5676455411948766</c:v>
                </c:pt>
                <c:pt idx="7">
                  <c:v>2.5774877929629207</c:v>
                </c:pt>
                <c:pt idx="8">
                  <c:v>2.5887324859722205</c:v>
                </c:pt>
                <c:pt idx="9">
                  <c:v>2.6015703879830339</c:v>
                </c:pt>
                <c:pt idx="10">
                  <c:v>2.6162154717513753</c:v>
                </c:pt>
                <c:pt idx="11">
                  <c:v>2.6329069135679748</c:v>
                </c:pt>
                <c:pt idx="12">
                  <c:v>2.6519110089962021</c:v>
                </c:pt>
                <c:pt idx="13">
                  <c:v>2.6735229080951388</c:v>
                </c:pt>
                <c:pt idx="14">
                  <c:v>2.6980680452250843</c:v>
                </c:pt>
                <c:pt idx="15">
                  <c:v>2.7259031085401837</c:v>
                </c:pt>
                <c:pt idx="16">
                  <c:v>2.7574163629122057</c:v>
                </c:pt>
                <c:pt idx="17">
                  <c:v>2.7930271097093047</c:v>
                </c:pt>
                <c:pt idx="18">
                  <c:v>2.8331840411161258</c:v>
                </c:pt>
                <c:pt idx="19">
                  <c:v>2.8783622303710272</c:v>
                </c:pt>
                <c:pt idx="20">
                  <c:v>2.9290584984687942</c:v>
                </c:pt>
                <c:pt idx="21">
                  <c:v>2.9857849195007939</c:v>
                </c:pt>
                <c:pt idx="22">
                  <c:v>3.0490602780209639</c:v>
                </c:pt>
                <c:pt idx="23">
                  <c:v>3.1193993787642214</c:v>
                </c:pt>
                <c:pt idx="24">
                  <c:v>3.1973002351743878</c:v>
                </c:pt>
                <c:pt idx="25">
                  <c:v>3.2832293273953357</c:v>
                </c:pt>
                <c:pt idx="26">
                  <c:v>3.3776053150558383</c:v>
                </c:pt>
                <c:pt idx="27">
                  <c:v>3.4807818000450137</c:v>
                </c:pt>
                <c:pt idx="28">
                  <c:v>3.5930299365980214</c:v>
                </c:pt>
                <c:pt idx="29">
                  <c:v>3.7145218517170862</c:v>
                </c:pt>
                <c:pt idx="30">
                  <c:v>3.845315937825283</c:v>
                </c:pt>
                <c:pt idx="31">
                  <c:v>3.985345085105493</c:v>
                </c:pt>
                <c:pt idx="32">
                  <c:v>4.1344088169190405</c:v>
                </c:pt>
                <c:pt idx="33">
                  <c:v>4.2921700771419271</c:v>
                </c:pt>
                <c:pt idx="34">
                  <c:v>4.4581571101873569</c:v>
                </c:pt>
                <c:pt idx="35">
                  <c:v>4.6317705063410726</c:v>
                </c:pt>
                <c:pt idx="36">
                  <c:v>4.8122951013464697</c:v>
                </c:pt>
                <c:pt idx="37">
                  <c:v>4.9989160674144264</c:v>
                </c:pt>
                <c:pt idx="38">
                  <c:v>5.1907382546060887</c:v>
                </c:pt>
                <c:pt idx="39">
                  <c:v>5.386807665368063</c:v>
                </c:pt>
                <c:pt idx="40">
                  <c:v>5.5861338824028053</c:v>
                </c:pt>
                <c:pt idx="41">
                  <c:v>5.7877123155218442</c:v>
                </c:pt>
                <c:pt idx="42">
                  <c:v>5.9905452674668478</c:v>
                </c:pt>
                <c:pt idx="43">
                  <c:v>6.1936610143861284</c:v>
                </c:pt>
                <c:pt idx="44">
                  <c:v>6.3961303237158162</c:v>
                </c:pt>
                <c:pt idx="45">
                  <c:v>6.5970800630519548</c:v>
                </c:pt>
                <c:pt idx="46">
                  <c:v>6.7957037663538564</c:v>
                </c:pt>
                <c:pt idx="47">
                  <c:v>6.991269203829372</c:v>
                </c:pt>
                <c:pt idx="48">
                  <c:v>7.1831231415955674</c:v>
                </c:pt>
                <c:pt idx="49">
                  <c:v>7.3706935751902183</c:v>
                </c:pt>
                <c:pt idx="50">
                  <c:v>7.553489780154127</c:v>
                </c:pt>
                <c:pt idx="51">
                  <c:v>7.7311005488708862</c:v>
                </c:pt>
                <c:pt idx="52">
                  <c:v>7.9031909825601376</c:v>
                </c:pt>
                <c:pt idx="53">
                  <c:v>8.0694981878404022</c:v>
                </c:pt>
                <c:pt idx="54">
                  <c:v>8.2298261950807099</c:v>
                </c:pt>
                <c:pt idx="55">
                  <c:v>8.3840403763142533</c:v>
                </c:pt>
                <c:pt idx="56">
                  <c:v>8.53206159810704</c:v>
                </c:pt>
                <c:pt idx="57">
                  <c:v>8.6738603026406942</c:v>
                </c:pt>
                <c:pt idx="58">
                  <c:v>8.8094506705564282</c:v>
                </c:pt>
                <c:pt idx="59">
                  <c:v>8.9388849831603565</c:v>
                </c:pt>
                <c:pt idx="60">
                  <c:v>9.062248270103284</c:v>
                </c:pt>
                <c:pt idx="61">
                  <c:v>9.1796533018403235</c:v>
                </c:pt>
                <c:pt idx="62">
                  <c:v>9.2912359639379751</c:v>
                </c:pt>
                <c:pt idx="63">
                  <c:v>9.397151032308642</c:v>
                </c:pt>
                <c:pt idx="64">
                  <c:v>9.4975683542773517</c:v>
                </c:pt>
                <c:pt idx="65">
                  <c:v>9.5926694295311581</c:v>
                </c:pt>
                <c:pt idx="66">
                  <c:v>9.6826443769709272</c:v>
                </c:pt>
                <c:pt idx="67">
                  <c:v>9.7676892678027816</c:v>
                </c:pt>
                <c:pt idx="68">
                  <c:v>9.8480038014377236</c:v>
                </c:pt>
                <c:pt idx="69">
                  <c:v>9.9237892985279874</c:v>
                </c:pt>
                <c:pt idx="70">
                  <c:v>9.9952469844239058</c:v>
                </c:pt>
                <c:pt idx="71">
                  <c:v>10.062576536204098</c:v>
                </c:pt>
                <c:pt idx="72">
                  <c:v>10.125974866979245</c:v>
                </c:pt>
                <c:pt idx="73">
                  <c:v>10.185635122205241</c:v>
                </c:pt>
                <c:pt idx="74">
                  <c:v>10.241745864109559</c:v>
                </c:pt>
                <c:pt idx="75">
                  <c:v>10.294490421914572</c:v>
                </c:pt>
                <c:pt idx="76">
                  <c:v>10.344046387237423</c:v>
                </c:pt>
                <c:pt idx="77">
                  <c:v>10.390585235786519</c:v>
                </c:pt>
                <c:pt idx="78">
                  <c:v>10.434272058204931</c:v>
                </c:pt>
                <c:pt idx="79">
                  <c:v>10.475265384592586</c:v>
                </c:pt>
                <c:pt idx="80">
                  <c:v>10.513717088844441</c:v>
                </c:pt>
                <c:pt idx="81">
                  <c:v>10.549772360453263</c:v>
                </c:pt>
                <c:pt idx="82">
                  <c:v>10.583569732832043</c:v>
                </c:pt>
                <c:pt idx="83">
                  <c:v>10.615241158507581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563-4042-99E0-CA81AF124017}"/>
            </c:ext>
          </c:extLst>
        </c:ser>
        <c:ser>
          <c:idx val="2"/>
          <c:order val="2"/>
          <c:tx>
            <c:v>3b</c:v>
          </c:tx>
          <c:spPr>
            <a:ln w="19050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Cat(eeL=0)'!$AD$5:$AD$88</c:f>
              <c:numCache>
                <c:formatCode>General</c:formatCode>
                <c:ptCount val="84"/>
                <c:pt idx="0">
                  <c:v>2.5049653032798918</c:v>
                </c:pt>
                <c:pt idx="1">
                  <c:v>2.5056950874962864</c:v>
                </c:pt>
                <c:pt idx="2">
                  <c:v>2.5065311533020309</c:v>
                </c:pt>
                <c:pt idx="3">
                  <c:v>2.5074886722513692</c:v>
                </c:pt>
                <c:pt idx="4">
                  <c:v>2.5085848861747513</c:v>
                </c:pt>
                <c:pt idx="5">
                  <c:v>2.5098393601038942</c:v>
                </c:pt>
                <c:pt idx="6">
                  <c:v>2.5112742568657942</c:v>
                </c:pt>
                <c:pt idx="7">
                  <c:v>2.5129146321604994</c:v>
                </c:pt>
                <c:pt idx="8">
                  <c:v>2.5147887476620556</c:v>
                </c:pt>
                <c:pt idx="9">
                  <c:v>2.5169283979971908</c:v>
                </c:pt>
                <c:pt idx="10">
                  <c:v>2.5193692452919128</c:v>
                </c:pt>
                <c:pt idx="11">
                  <c:v>2.5221511522613267</c:v>
                </c:pt>
                <c:pt idx="12">
                  <c:v>2.5253185014993691</c:v>
                </c:pt>
                <c:pt idx="13">
                  <c:v>2.5289204846825206</c:v>
                </c:pt>
                <c:pt idx="14">
                  <c:v>2.5330113408708543</c:v>
                </c:pt>
                <c:pt idx="15">
                  <c:v>2.5376505180900244</c:v>
                </c:pt>
                <c:pt idx="16">
                  <c:v>2.5429027271520326</c:v>
                </c:pt>
                <c:pt idx="17">
                  <c:v>2.5488378516182228</c:v>
                </c:pt>
                <c:pt idx="18">
                  <c:v>2.5555306735193586</c:v>
                </c:pt>
                <c:pt idx="19">
                  <c:v>2.5630603717285068</c:v>
                </c:pt>
                <c:pt idx="20">
                  <c:v>2.5715097497448025</c:v>
                </c:pt>
                <c:pt idx="21">
                  <c:v>2.5809641532501373</c:v>
                </c:pt>
                <c:pt idx="22">
                  <c:v>2.591510046336829</c:v>
                </c:pt>
                <c:pt idx="23">
                  <c:v>2.6032332297940397</c:v>
                </c:pt>
                <c:pt idx="24">
                  <c:v>2.6162167058623962</c:v>
                </c:pt>
                <c:pt idx="25">
                  <c:v>2.6305382212325554</c:v>
                </c:pt>
                <c:pt idx="26">
                  <c:v>2.646267552509308</c:v>
                </c:pt>
                <c:pt idx="27">
                  <c:v>2.6634636333408355</c:v>
                </c:pt>
                <c:pt idx="28">
                  <c:v>2.6821716560996718</c:v>
                </c:pt>
                <c:pt idx="29">
                  <c:v>2.7024203086195144</c:v>
                </c:pt>
                <c:pt idx="30">
                  <c:v>2.7242193229708804</c:v>
                </c:pt>
                <c:pt idx="31">
                  <c:v>2.7475575141842503</c:v>
                </c:pt>
                <c:pt idx="32">
                  <c:v>2.7724014694865073</c:v>
                </c:pt>
                <c:pt idx="33">
                  <c:v>2.7986950128569874</c:v>
                </c:pt>
                <c:pt idx="34">
                  <c:v>2.8263595183645593</c:v>
                </c:pt>
                <c:pt idx="35">
                  <c:v>2.8552950843901783</c:v>
                </c:pt>
                <c:pt idx="36">
                  <c:v>2.8853825168910778</c:v>
                </c:pt>
                <c:pt idx="37">
                  <c:v>2.9164860112357376</c:v>
                </c:pt>
                <c:pt idx="38">
                  <c:v>2.9484563757676816</c:v>
                </c:pt>
                <c:pt idx="39">
                  <c:v>2.9811346108946757</c:v>
                </c:pt>
                <c:pt idx="40">
                  <c:v>3.0143556470671338</c:v>
                </c:pt>
                <c:pt idx="41">
                  <c:v>3.0479520525869739</c:v>
                </c:pt>
                <c:pt idx="42">
                  <c:v>3.0817575445778074</c:v>
                </c:pt>
                <c:pt idx="43">
                  <c:v>3.1156101690643556</c:v>
                </c:pt>
                <c:pt idx="44">
                  <c:v>3.1493550539526356</c:v>
                </c:pt>
                <c:pt idx="45">
                  <c:v>3.1828466771753252</c:v>
                </c:pt>
                <c:pt idx="46">
                  <c:v>3.2159506277256438</c:v>
                </c:pt>
                <c:pt idx="47">
                  <c:v>3.2485448673048958</c:v>
                </c:pt>
                <c:pt idx="48">
                  <c:v>3.2805205235992618</c:v>
                </c:pt>
                <c:pt idx="49">
                  <c:v>3.3117822625317026</c:v>
                </c:pt>
                <c:pt idx="50">
                  <c:v>3.3422482966923535</c:v>
                </c:pt>
                <c:pt idx="51">
                  <c:v>3.3718500914784815</c:v>
                </c:pt>
                <c:pt idx="52">
                  <c:v>3.4005318304266892</c:v>
                </c:pt>
                <c:pt idx="53">
                  <c:v>3.4282496979734005</c:v>
                </c:pt>
                <c:pt idx="54">
                  <c:v>3.4549710325134533</c:v>
                </c:pt>
                <c:pt idx="55">
                  <c:v>3.4806733960523748</c:v>
                </c:pt>
                <c:pt idx="56">
                  <c:v>3.5053435996845068</c:v>
                </c:pt>
                <c:pt idx="57">
                  <c:v>3.5289767171067816</c:v>
                </c:pt>
                <c:pt idx="58">
                  <c:v>3.5515751117594032</c:v>
                </c:pt>
                <c:pt idx="59">
                  <c:v>3.5731474971933928</c:v>
                </c:pt>
                <c:pt idx="60">
                  <c:v>3.5937080450172143</c:v>
                </c:pt>
                <c:pt idx="61">
                  <c:v>3.6132755503067213</c:v>
                </c:pt>
                <c:pt idx="62">
                  <c:v>3.6318726606563292</c:v>
                </c:pt>
                <c:pt idx="63">
                  <c:v>3.6495251720514403</c:v>
                </c:pt>
                <c:pt idx="64">
                  <c:v>3.6662613923795582</c:v>
                </c:pt>
                <c:pt idx="65">
                  <c:v>3.6821115715885266</c:v>
                </c:pt>
                <c:pt idx="66">
                  <c:v>3.697107396161821</c:v>
                </c:pt>
                <c:pt idx="67">
                  <c:v>3.7112815446337968</c:v>
                </c:pt>
                <c:pt idx="68">
                  <c:v>3.7246673002396218</c:v>
                </c:pt>
                <c:pt idx="69">
                  <c:v>3.7372982164213311</c:v>
                </c:pt>
                <c:pt idx="70">
                  <c:v>3.7492078307373173</c:v>
                </c:pt>
                <c:pt idx="71">
                  <c:v>3.7604294227006827</c:v>
                </c:pt>
                <c:pt idx="72">
                  <c:v>3.770995811163206</c:v>
                </c:pt>
                <c:pt idx="73">
                  <c:v>3.7809391870342055</c:v>
                </c:pt>
                <c:pt idx="74">
                  <c:v>3.7902909773515936</c:v>
                </c:pt>
                <c:pt idx="75">
                  <c:v>3.7990817369857628</c:v>
                </c:pt>
                <c:pt idx="76">
                  <c:v>3.8073410645395702</c:v>
                </c:pt>
                <c:pt idx="77">
                  <c:v>3.8150975392977533</c:v>
                </c:pt>
                <c:pt idx="78">
                  <c:v>3.8223786763674896</c:v>
                </c:pt>
                <c:pt idx="79">
                  <c:v>3.8292108974320977</c:v>
                </c:pt>
                <c:pt idx="80">
                  <c:v>3.8356195148074059</c:v>
                </c:pt>
                <c:pt idx="81">
                  <c:v>3.8416287267422118</c:v>
                </c:pt>
                <c:pt idx="82">
                  <c:v>3.847261622138674</c:v>
                </c:pt>
                <c:pt idx="83">
                  <c:v>3.8525401930845975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563-4042-99E0-CA81AF124017}"/>
            </c:ext>
          </c:extLst>
        </c:ser>
        <c:ser>
          <c:idx val="3"/>
          <c:order val="3"/>
          <c:tx>
            <c:v>4b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Cat(eeL=0)'!$AE$5:$AE$88</c:f>
              <c:numCache>
                <c:formatCode>General</c:formatCode>
                <c:ptCount val="84"/>
                <c:pt idx="0">
                  <c:v>2.782986162446297</c:v>
                </c:pt>
                <c:pt idx="1">
                  <c:v>2.8222464938125058</c:v>
                </c:pt>
                <c:pt idx="2">
                  <c:v>2.8665505682541017</c:v>
                </c:pt>
                <c:pt idx="3">
                  <c:v>2.916434067783011</c:v>
                </c:pt>
                <c:pt idx="4">
                  <c:v>2.9724596060377744</c:v>
                </c:pt>
                <c:pt idx="5">
                  <c:v>3.0352100064508583</c:v>
                </c:pt>
                <c:pt idx="6">
                  <c:v>3.1052792919422942</c:v>
                </c:pt>
                <c:pt idx="7">
                  <c:v>3.1832612340311477</c:v>
                </c:pt>
                <c:pt idx="8">
                  <c:v>3.269735439017222</c:v>
                </c:pt>
                <c:pt idx="9">
                  <c:v>3.3652511234746534</c:v>
                </c:pt>
                <c:pt idx="10">
                  <c:v>3.4703089446642448</c:v>
                </c:pt>
                <c:pt idx="11">
                  <c:v>3.5853414890586679</c:v>
                </c:pt>
                <c:pt idx="12">
                  <c:v>3.7106932604299772</c:v>
                </c:pt>
                <c:pt idx="13">
                  <c:v>3.8466012167471764</c:v>
                </c:pt>
                <c:pt idx="14">
                  <c:v>3.993177047585692</c:v>
                </c:pt>
                <c:pt idx="15">
                  <c:v>4.1503924281865308</c:v>
                </c:pt>
                <c:pt idx="16">
                  <c:v>4.3180684094087738</c:v>
                </c:pt>
                <c:pt idx="17">
                  <c:v>4.4958698972464894</c:v>
                </c:pt>
                <c:pt idx="18">
                  <c:v>4.683305854014475</c:v>
                </c:pt>
                <c:pt idx="19">
                  <c:v>4.8797354483708242</c:v>
                </c:pt>
                <c:pt idx="20">
                  <c:v>5.0843799408600772</c:v>
                </c:pt>
                <c:pt idx="21">
                  <c:v>5.2963396701272574</c:v>
                </c:pt>
                <c:pt idx="22">
                  <c:v>5.5146151533899852</c:v>
                </c:pt>
                <c:pt idx="23">
                  <c:v>5.7381310715511118</c:v>
                </c:pt>
                <c:pt idx="24">
                  <c:v>5.965761794351657</c:v>
                </c:pt>
                <c:pt idx="25">
                  <c:v>6.1963571140564753</c:v>
                </c:pt>
                <c:pt idx="26">
                  <c:v>6.4287669798797094</c:v>
                </c:pt>
                <c:pt idx="27">
                  <c:v>6.6618642305267821</c:v>
                </c:pt>
                <c:pt idx="28">
                  <c:v>6.8945645746656172</c:v>
                </c:pt>
                <c:pt idx="29">
                  <c:v>7.1258433357537596</c:v>
                </c:pt>
                <c:pt idx="30">
                  <c:v>7.354748730904598</c:v>
                </c:pt>
                <c:pt idx="31">
                  <c:v>7.5804116737624163</c:v>
                </c:pt>
                <c:pt idx="32">
                  <c:v>7.8020522674342798</c:v>
                </c:pt>
                <c:pt idx="33">
                  <c:v>8.0189832815908648</c:v>
                </c:pt>
                <c:pt idx="34">
                  <c:v>8.2306109898016402</c:v>
                </c:pt>
                <c:pt idx="35">
                  <c:v>8.4364337846744029</c:v>
                </c:pt>
                <c:pt idx="36">
                  <c:v>8.6360389970541771</c:v>
                </c:pt>
                <c:pt idx="37">
                  <c:v>8.8290983295707672</c:v>
                </c:pt>
                <c:pt idx="38">
                  <c:v>9.0153622819295851</c:v>
                </c:pt>
                <c:pt idx="39">
                  <c:v>9.1946539022024449</c:v>
                </c:pt>
                <c:pt idx="40">
                  <c:v>9.3668621503869307</c:v>
                </c:pt>
                <c:pt idx="41">
                  <c:v>9.531935111730256</c:v>
                </c:pt>
                <c:pt idx="42">
                  <c:v>9.6898732506150811</c:v>
                </c:pt>
                <c:pt idx="43">
                  <c:v>9.8407228530095967</c:v>
                </c:pt>
                <c:pt idx="44">
                  <c:v>9.9845697676147438</c:v>
                </c:pt>
                <c:pt idx="45">
                  <c:v>10.12153352330815</c:v>
                </c:pt>
                <c:pt idx="46">
                  <c:v>10.251761873268523</c:v>
                </c:pt>
                <c:pt idx="47">
                  <c:v>10.375425793966725</c:v>
                </c:pt>
                <c:pt idx="48">
                  <c:v>10.492714949562147</c:v>
                </c:pt>
                <c:pt idx="49">
                  <c:v>10.603833618595285</c:v>
                </c:pt>
                <c:pt idx="50">
                  <c:v>10.708997069646395</c:v>
                </c:pt>
                <c:pt idx="51">
                  <c:v>10.808428365278719</c:v>
                </c:pt>
                <c:pt idx="52">
                  <c:v>10.902355568588716</c:v>
                </c:pt>
                <c:pt idx="53">
                  <c:v>10.991009323581816</c:v>
                </c:pt>
                <c:pt idx="54">
                  <c:v>11.07462077898056</c:v>
                </c:pt>
                <c:pt idx="55">
                  <c:v>11.153419824607999</c:v>
                </c:pt>
                <c:pt idx="56">
                  <c:v>11.227633609887901</c:v>
                </c:pt>
                <c:pt idx="57">
                  <c:v>11.29748531502835</c:v>
                </c:pt>
                <c:pt idx="58">
                  <c:v>11.363193146916812</c:v>
                </c:pt>
                <c:pt idx="59">
                  <c:v>11.424969533500922</c:v>
                </c:pt>
                <c:pt idx="60">
                  <c:v>11.483020492342002</c:v>
                </c:pt>
                <c:pt idx="61">
                  <c:v>11.537545151016213</c:v>
                </c:pt>
                <c:pt idx="62">
                  <c:v>11.588735399033666</c:v>
                </c:pt>
                <c:pt idx="63">
                  <c:v>11.636775652897638</c:v>
                </c:pt>
                <c:pt idx="64">
                  <c:v>11.681842717800025</c:v>
                </c:pt>
                <c:pt idx="65">
                  <c:v>11.724105731220636</c:v>
                </c:pt>
                <c:pt idx="66">
                  <c:v>11.763726175352543</c:v>
                </c:pt>
                <c:pt idx="67">
                  <c:v>11.800857946805538</c:v>
                </c:pt>
                <c:pt idx="68">
                  <c:v>11.835647473441735</c:v>
                </c:pt>
                <c:pt idx="69">
                  <c:v>11.868233869473446</c:v>
                </c:pt>
                <c:pt idx="70">
                  <c:v>11.898749121106427</c:v>
                </c:pt>
                <c:pt idx="71">
                  <c:v>11.927318296048371</c:v>
                </c:pt>
                <c:pt idx="72">
                  <c:v>11.954059771129105</c:v>
                </c:pt>
                <c:pt idx="73">
                  <c:v>11.979085473103746</c:v>
                </c:pt>
                <c:pt idx="74">
                  <c:v>12.002501128440453</c:v>
                </c:pt>
                <c:pt idx="75">
                  <c:v>12.024406518539168</c:v>
                </c:pt>
                <c:pt idx="76">
                  <c:v>12.044895737393864</c:v>
                </c:pt>
                <c:pt idx="77">
                  <c:v>12.064057449206704</c:v>
                </c:pt>
                <c:pt idx="78">
                  <c:v>12.081975143894809</c:v>
                </c:pt>
                <c:pt idx="79">
                  <c:v>12.09872738880571</c:v>
                </c:pt>
                <c:pt idx="80">
                  <c:v>12.114388075282809</c:v>
                </c:pt>
                <c:pt idx="81">
                  <c:v>12.129026659001976</c:v>
                </c:pt>
                <c:pt idx="82">
                  <c:v>12.142708393241072</c:v>
                </c:pt>
                <c:pt idx="83">
                  <c:v>12.155494554449586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563-4042-99E0-CA81AF124017}"/>
            </c:ext>
          </c:extLst>
        </c:ser>
        <c:ser>
          <c:idx val="4"/>
          <c:order val="4"/>
          <c:tx>
            <c:v>5b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'Sup. Fig. 3 k_Cat vs Cat(eeL=0)'!$M$5:$M$88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Cat(eeL=0)'!$AH$5:$AH$88</c:f>
              <c:numCache>
                <c:formatCode>General</c:formatCode>
                <c:ptCount val="84"/>
                <c:pt idx="0">
                  <c:v>2.5297329997368756</c:v>
                </c:pt>
                <c:pt idx="1">
                  <c:v>2.534093211272316</c:v>
                </c:pt>
                <c:pt idx="2">
                  <c:v>2.5390853408817069</c:v>
                </c:pt>
                <c:pt idx="3">
                  <c:v>2.5447986384800374</c:v>
                </c:pt>
                <c:pt idx="4">
                  <c:v>2.5513342378676174</c:v>
                </c:pt>
                <c:pt idx="5">
                  <c:v>2.5588065171213037</c:v>
                </c:pt>
                <c:pt idx="6">
                  <c:v>2.5673445456885795</c:v>
                </c:pt>
                <c:pt idx="7">
                  <c:v>2.5770936004277933</c:v>
                </c:pt>
                <c:pt idx="8">
                  <c:v>2.5882167231496287</c:v>
                </c:pt>
                <c:pt idx="9">
                  <c:v>2.6008962800445081</c:v>
                </c:pt>
                <c:pt idx="10">
                  <c:v>2.6153354684087193</c:v>
                </c:pt>
                <c:pt idx="11">
                  <c:v>2.6317596982126412</c:v>
                </c:pt>
                <c:pt idx="12">
                  <c:v>2.6504177553737884</c:v>
                </c:pt>
                <c:pt idx="13">
                  <c:v>2.6715826306015478</c:v>
                </c:pt>
                <c:pt idx="14">
                  <c:v>2.6955518733675348</c:v>
                </c:pt>
                <c:pt idx="15">
                  <c:v>2.7226473066489798</c:v>
                </c:pt>
                <c:pt idx="16">
                  <c:v>2.7532139171790755</c:v>
                </c:pt>
                <c:pt idx="17">
                  <c:v>2.7876177216073481</c:v>
                </c:pt>
                <c:pt idx="18">
                  <c:v>2.8262424057572209</c:v>
                </c:pt>
                <c:pt idx="19">
                  <c:v>2.8694845474161483</c:v>
                </c:pt>
                <c:pt idx="20">
                  <c:v>2.9177472683681311</c:v>
                </c:pt>
                <c:pt idx="21">
                  <c:v>2.9714322236931729</c:v>
                </c:pt>
                <c:pt idx="22">
                  <c:v>3.0309299288843294</c:v>
                </c:pt>
                <c:pt idx="23">
                  <c:v>3.096608547957977</c:v>
                </c:pt>
                <c:pt idx="24">
                  <c:v>3.1688014135588665</c:v>
                </c:pt>
                <c:pt idx="25">
                  <c:v>3.2477937123125598</c:v>
                </c:pt>
                <c:pt idx="26">
                  <c:v>3.3338089285281542</c:v>
                </c:pt>
                <c:pt idx="27">
                  <c:v>3.4269957751265241</c:v>
                </c:pt>
                <c:pt idx="28">
                  <c:v>3.5274164286556688</c:v>
                </c:pt>
                <c:pt idx="29">
                  <c:v>3.6350369039393966</c:v>
                </c:pt>
                <c:pt idx="30">
                  <c:v>3.7497203388377018</c:v>
                </c:pt>
                <c:pt idx="31">
                  <c:v>3.8712238077005932</c:v>
                </c:pt>
                <c:pt idx="32">
                  <c:v>3.9991990540531184</c:v>
                </c:pt>
                <c:pt idx="33">
                  <c:v>4.1331972527809695</c:v>
                </c:pt>
                <c:pt idx="34">
                  <c:v>4.2726776130861657</c:v>
                </c:pt>
                <c:pt idx="35">
                  <c:v>4.4170193527799499</c:v>
                </c:pt>
                <c:pt idx="36">
                  <c:v>4.5655363457350386</c:v>
                </c:pt>
                <c:pt idx="37">
                  <c:v>4.7174935918709906</c:v>
                </c:pt>
                <c:pt idx="38">
                  <c:v>4.8721245943307485</c:v>
                </c:pt>
                <c:pt idx="39">
                  <c:v>5.0286487495074361</c:v>
                </c:pt>
                <c:pt idx="40">
                  <c:v>5.1862879490162781</c:v>
                </c:pt>
                <c:pt idx="41">
                  <c:v>5.3442817380136791</c:v>
                </c:pt>
                <c:pt idx="42">
                  <c:v>5.5019005481439685</c:v>
                </c:pt>
                <c:pt idx="43">
                  <c:v>5.6584567038146636</c:v>
                </c:pt>
                <c:pt idx="44">
                  <c:v>5.813313069535206</c:v>
                </c:pt>
                <c:pt idx="45">
                  <c:v>5.9658893512573821</c:v>
                </c:pt>
                <c:pt idx="46">
                  <c:v>6.11566617921829</c:v>
                </c:pt>
                <c:pt idx="47">
                  <c:v>6.2621871817855563</c:v>
                </c:pt>
                <c:pt idx="48">
                  <c:v>6.4050593109901568</c:v>
                </c:pt>
                <c:pt idx="49">
                  <c:v>6.5439517049140319</c:v>
                </c:pt>
                <c:pt idx="50">
                  <c:v>6.6785933751550095</c:v>
                </c:pt>
                <c:pt idx="51">
                  <c:v>6.8087699947491132</c:v>
                </c:pt>
                <c:pt idx="52">
                  <c:v>6.934320038336959</c:v>
                </c:pt>
                <c:pt idx="53">
                  <c:v>7.0551304964259955</c:v>
                </c:pt>
                <c:pt idx="54">
                  <c:v>7.171132352842557</c:v>
                </c:pt>
                <c:pt idx="55">
                  <c:v>7.2822959815157793</c:v>
                </c:pt>
                <c:pt idx="56">
                  <c:v>7.3886265874132686</c:v>
                </c:pt>
                <c:pt idx="57">
                  <c:v>7.490159787906677</c:v>
                </c:pt>
                <c:pt idx="58">
                  <c:v>7.5869574057062525</c:v>
                </c:pt>
                <c:pt idx="59">
                  <c:v>7.679103522994887</c:v>
                </c:pt>
                <c:pt idx="60">
                  <c:v>7.7667008284671883</c:v>
                </c:pt>
                <c:pt idx="61">
                  <c:v>7.8498672744146329</c:v>
                </c:pt>
                <c:pt idx="62">
                  <c:v>7.928733049463478</c:v>
                </c:pt>
                <c:pt idx="63">
                  <c:v>8.0034378636915324</c:v>
                </c:pt>
                <c:pt idx="64">
                  <c:v>8.0741285362346158</c:v>
                </c:pt>
                <c:pt idx="65">
                  <c:v>8.1409568707694326</c:v>
                </c:pt>
                <c:pt idx="66">
                  <c:v>8.2040778010823576</c:v>
                </c:pt>
                <c:pt idx="67">
                  <c:v>8.2636477869968346</c:v>
                </c:pt>
                <c:pt idx="68">
                  <c:v>8.3198234399685518</c:v>
                </c:pt>
                <c:pt idx="69">
                  <c:v>8.3727603574416882</c:v>
                </c:pt>
                <c:pt idx="70">
                  <c:v>8.4226121454018124</c:v>
                </c:pt>
                <c:pt idx="71">
                  <c:v>8.4695296093074983</c:v>
                </c:pt>
                <c:pt idx="72">
                  <c:v>8.5136600946075074</c:v>
                </c:pt>
                <c:pt idx="73">
                  <c:v>8.5551469592555467</c:v>
                </c:pt>
                <c:pt idx="74">
                  <c:v>8.5941291619419466</c:v>
                </c:pt>
                <c:pt idx="75">
                  <c:v>8.6307409511124096</c:v>
                </c:pt>
                <c:pt idx="76">
                  <c:v>8.6651116411936933</c:v>
                </c:pt>
                <c:pt idx="77">
                  <c:v>8.6973654637628659</c:v>
                </c:pt>
                <c:pt idx="78">
                  <c:v>8.7276214826570229</c:v>
                </c:pt>
                <c:pt idx="79">
                  <c:v>8.755993563210037</c:v>
                </c:pt>
                <c:pt idx="80">
                  <c:v>8.782590386911977</c:v>
                </c:pt>
                <c:pt idx="81">
                  <c:v>8.8075155038107837</c:v>
                </c:pt>
                <c:pt idx="82">
                  <c:v>8.830867415913497</c:v>
                </c:pt>
                <c:pt idx="83">
                  <c:v>8.852739685696303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563-4042-99E0-CA81AF124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[Cat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>
                    <a:solidFill>
                      <a:sysClr val="windowText" lastClr="000000"/>
                    </a:solidFill>
                  </a:rPr>
                  <a:t>] [mol/L]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obs</a:t>
                </a:r>
                <a:r>
                  <a:rPr lang="en-US">
                    <a:solidFill>
                      <a:sysClr val="windowText" lastClr="000000"/>
                    </a:solidFill>
                  </a:rPr>
                  <a:t>/[Cat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>
                    <a:solidFill>
                      <a:sysClr val="windowText" lastClr="000000"/>
                    </a:solidFill>
                  </a:rPr>
                  <a:t>] </a:t>
                </a:r>
                <a:r>
                  <a:rPr lang="en-US" sz="1000" b="0" i="0" u="none" strike="noStrike" baseline="0">
                    <a:effectLst/>
                  </a:rPr>
                  <a:t>[mol</a:t>
                </a:r>
                <a:r>
                  <a:rPr lang="en-US" sz="1000" b="0" i="0" u="none" strike="noStrike" baseline="30000">
                    <a:effectLst/>
                  </a:rPr>
                  <a:t>-2</a:t>
                </a:r>
                <a:r>
                  <a:rPr lang="en-US" sz="1000" b="0" i="0" u="none" strike="noStrike" baseline="0">
                    <a:effectLst/>
                  </a:rPr>
                  <a:t>L</a:t>
                </a:r>
                <a:r>
                  <a:rPr lang="en-US" sz="1000" b="0" i="0" u="none" strike="noStrike" baseline="30000">
                    <a:effectLst/>
                  </a:rPr>
                  <a:t>2</a:t>
                </a:r>
                <a:r>
                  <a:rPr lang="en-US" sz="1000" b="0" i="0" u="none" strike="noStrike" baseline="0">
                    <a:effectLst/>
                  </a:rPr>
                  <a:t>s</a:t>
                </a:r>
                <a:r>
                  <a:rPr lang="en-US" sz="1000" b="0" i="0" u="none" strike="noStrike" baseline="30000">
                    <a:effectLst/>
                  </a:rPr>
                  <a:t>-1</a:t>
                </a:r>
                <a:r>
                  <a:rPr lang="en-US" sz="1000" b="0" i="0" u="none" strike="noStrike" baseline="0">
                    <a:effectLst/>
                  </a:rPr>
                  <a:t>]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At val="1.0000000000000004E-5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'Sup. Fig. 5 kobs vs eeL'!$B$2:$B$56</c:f>
              <c:numCache>
                <c:formatCode>General</c:formatCode>
                <c:ptCount val="55"/>
                <c:pt idx="0">
                  <c:v>0</c:v>
                </c:pt>
                <c:pt idx="1">
                  <c:v>1.1791761655479032E-2</c:v>
                </c:pt>
                <c:pt idx="2">
                  <c:v>1.7282341433258044E-2</c:v>
                </c:pt>
                <c:pt idx="3">
                  <c:v>2.1953300375808744E-2</c:v>
                </c:pt>
                <c:pt idx="4">
                  <c:v>2.6312474493736093E-2</c:v>
                </c:pt>
                <c:pt idx="5">
                  <c:v>3.0559596385135678E-2</c:v>
                </c:pt>
                <c:pt idx="6">
                  <c:v>3.4802018620616215E-2</c:v>
                </c:pt>
                <c:pt idx="7">
                  <c:v>3.910889612616273E-2</c:v>
                </c:pt>
                <c:pt idx="8">
                  <c:v>4.3530778739170363E-2</c:v>
                </c:pt>
                <c:pt idx="9">
                  <c:v>4.8108282671491684E-2</c:v>
                </c:pt>
                <c:pt idx="10">
                  <c:v>5.2876480205477992E-2</c:v>
                </c:pt>
                <c:pt idx="11">
                  <c:v>5.7867353493993252E-2</c:v>
                </c:pt>
                <c:pt idx="12">
                  <c:v>6.311127916620915E-2</c:v>
                </c:pt>
                <c:pt idx="13">
                  <c:v>6.8637989085534021E-2</c:v>
                </c:pt>
                <c:pt idx="14">
                  <c:v>7.4477230627970833E-2</c:v>
                </c:pt>
                <c:pt idx="15">
                  <c:v>8.0659246265430279E-2</c:v>
                </c:pt>
                <c:pt idx="16">
                  <c:v>8.7215140213380629E-2</c:v>
                </c:pt>
                <c:pt idx="17">
                  <c:v>9.4177172121760078E-2</c:v>
                </c:pt>
                <c:pt idx="18">
                  <c:v>0.10157900214305189</c:v>
                </c:pt>
                <c:pt idx="19">
                  <c:v>0.10945590245449877</c:v>
                </c:pt>
                <c:pt idx="20">
                  <c:v>0.11784494455700351</c:v>
                </c:pt>
                <c:pt idx="21">
                  <c:v>0.12678516789330749</c:v>
                </c:pt>
                <c:pt idx="22">
                  <c:v>0.13631773267586197</c:v>
                </c:pt>
                <c:pt idx="23">
                  <c:v>0.14648605779720472</c:v>
                </c:pt>
                <c:pt idx="24">
                  <c:v>0.15733594300950041</c:v>
                </c:pt>
                <c:pt idx="25">
                  <c:v>0.16891567300519314</c:v>
                </c:pt>
                <c:pt idx="26">
                  <c:v>0.1812760994647723</c:v>
                </c:pt>
                <c:pt idx="27">
                  <c:v>0.19447069544620013</c:v>
                </c:pt>
                <c:pt idx="28">
                  <c:v>0.20855557457215262</c:v>
                </c:pt>
                <c:pt idx="29">
                  <c:v>0.22358946522650328</c:v>
                </c:pt>
                <c:pt idx="30">
                  <c:v>0.23963362729415572</c:v>
                </c:pt>
                <c:pt idx="31">
                  <c:v>0.2567516957504129</c:v>
                </c:pt>
                <c:pt idx="32">
                  <c:v>0.27500943149085438</c:v>
                </c:pt>
                <c:pt idx="33">
                  <c:v>0.29447435503049912</c:v>
                </c:pt>
                <c:pt idx="34">
                  <c:v>0.31521523290277287</c:v>
                </c:pt>
                <c:pt idx="35">
                  <c:v>0.33730137953100353</c:v>
                </c:pt>
                <c:pt idx="36">
                  <c:v>0.36080172876353828</c:v>
                </c:pt>
                <c:pt idx="37">
                  <c:v>0.38578361884762091</c:v>
                </c:pt>
                <c:pt idx="38">
                  <c:v>0.41231122200443487</c:v>
                </c:pt>
                <c:pt idx="39">
                  <c:v>0.44044353454000346</c:v>
                </c:pt>
                <c:pt idx="40">
                  <c:v>0.4702318251082746</c:v>
                </c:pt>
                <c:pt idx="41">
                  <c:v>0.50171641680412082</c:v>
                </c:pt>
                <c:pt idx="42">
                  <c:v>0.53492265263236893</c:v>
                </c:pt>
                <c:pt idx="43">
                  <c:v>0.56985586298340074</c:v>
                </c:pt>
                <c:pt idx="44">
                  <c:v>0.60649511748166274</c:v>
                </c:pt>
                <c:pt idx="45">
                  <c:v>0.64478550150090841</c:v>
                </c:pt>
                <c:pt idx="46">
                  <c:v>0.68462860953245386</c:v>
                </c:pt>
                <c:pt idx="47">
                  <c:v>0.72587089366364677</c:v>
                </c:pt>
                <c:pt idx="48">
                  <c:v>0.76828944665316135</c:v>
                </c:pt>
                <c:pt idx="49">
                  <c:v>0.81157473773392708</c:v>
                </c:pt>
                <c:pt idx="50">
                  <c:v>0.85530975965776268</c:v>
                </c:pt>
                <c:pt idx="51">
                  <c:v>0.89894499523478533</c:v>
                </c:pt>
                <c:pt idx="52">
                  <c:v>0.94176858352092252</c:v>
                </c:pt>
                <c:pt idx="53">
                  <c:v>0.98287108080871644</c:v>
                </c:pt>
                <c:pt idx="54">
                  <c:v>1.0211043033603611</c:v>
                </c:pt>
              </c:numCache>
            </c:numRef>
          </c:xVal>
          <c:yVal>
            <c:numRef>
              <c:f>'Sup. Fig. 5 kobs vs eeL'!$A$2:$A$57</c:f>
              <c:numCache>
                <c:formatCode>General</c:formatCode>
                <c:ptCount val="56"/>
                <c:pt idx="0">
                  <c:v>0.13817531583359458</c:v>
                </c:pt>
                <c:pt idx="1">
                  <c:v>0.13817284727925019</c:v>
                </c:pt>
                <c:pt idx="2">
                  <c:v>0.13817001299926993</c:v>
                </c:pt>
                <c:pt idx="3">
                  <c:v>0.13816675880995849</c:v>
                </c:pt>
                <c:pt idx="4">
                  <c:v>0.13816302250007265</c:v>
                </c:pt>
                <c:pt idx="5">
                  <c:v>0.13815873264149858</c:v>
                </c:pt>
                <c:pt idx="6">
                  <c:v>0.13815380722372386</c:v>
                </c:pt>
                <c:pt idx="7">
                  <c:v>0.13814815208599554</c:v>
                </c:pt>
                <c:pt idx="8">
                  <c:v>0.13814165911719115</c:v>
                </c:pt>
                <c:pt idx="9">
                  <c:v>0.13813420418898462</c:v>
                </c:pt>
                <c:pt idx="10">
                  <c:v>0.13812564478279216</c:v>
                </c:pt>
                <c:pt idx="11">
                  <c:v>0.13811581726512653</c:v>
                </c:pt>
                <c:pt idx="12">
                  <c:v>0.13810453375926493</c:v>
                </c:pt>
                <c:pt idx="13">
                  <c:v>0.13809157855341717</c:v>
                </c:pt>
                <c:pt idx="14">
                  <c:v>0.1380767039767162</c:v>
                </c:pt>
                <c:pt idx="15">
                  <c:v>0.13805962566417629</c:v>
                </c:pt>
                <c:pt idx="16">
                  <c:v>0.13804001712007707</c:v>
                </c:pt>
                <c:pt idx="17">
                  <c:v>0.13801750347581423</c:v>
                </c:pt>
                <c:pt idx="18">
                  <c:v>0.13799165432284877</c:v>
                </c:pt>
                <c:pt idx="19">
                  <c:v>0.13796197548369332</c:v>
                </c:pt>
                <c:pt idx="20">
                  <c:v>0.13792789956355944</c:v>
                </c:pt>
                <c:pt idx="21">
                  <c:v>0.13788877510195718</c:v>
                </c:pt>
                <c:pt idx="22">
                  <c:v>0.13784385411674929</c:v>
                </c:pt>
                <c:pt idx="23">
                  <c:v>0.13779227780239586</c:v>
                </c:pt>
                <c:pt idx="24">
                  <c:v>0.13773306010879346</c:v>
                </c:pt>
                <c:pt idx="25">
                  <c:v>0.13766506888653648</c:v>
                </c:pt>
                <c:pt idx="26">
                  <c:v>0.13758700423782763</c:v>
                </c:pt>
                <c:pt idx="27">
                  <c:v>0.1374973736587401</c:v>
                </c:pt>
                <c:pt idx="28">
                  <c:v>0.13739446349705958</c:v>
                </c:pt>
                <c:pt idx="29">
                  <c:v>0.13727630617931777</c:v>
                </c:pt>
                <c:pt idx="30">
                  <c:v>0.13714064257951319</c:v>
                </c:pt>
                <c:pt idx="31">
                  <c:v>0.13698487880882623</c:v>
                </c:pt>
                <c:pt idx="32">
                  <c:v>0.13680603659857049</c:v>
                </c:pt>
                <c:pt idx="33">
                  <c:v>0.13660069632560307</c:v>
                </c:pt>
                <c:pt idx="34">
                  <c:v>0.13636493158804772</c:v>
                </c:pt>
                <c:pt idx="35">
                  <c:v>0.13609423407671278</c:v>
                </c:pt>
                <c:pt idx="36">
                  <c:v>0.13578342730082724</c:v>
                </c:pt>
                <c:pt idx="37">
                  <c:v>0.13542656751201296</c:v>
                </c:pt>
                <c:pt idx="38">
                  <c:v>0.13501682992352684</c:v>
                </c:pt>
                <c:pt idx="39">
                  <c:v>0.13454637803785577</c:v>
                </c:pt>
                <c:pt idx="40">
                  <c:v>0.1340062135690904</c:v>
                </c:pt>
                <c:pt idx="41">
                  <c:v>0.13338600407060017</c:v>
                </c:pt>
                <c:pt idx="42">
                  <c:v>0.13267388494582591</c:v>
                </c:pt>
                <c:pt idx="43">
                  <c:v>0.13185623202171745</c:v>
                </c:pt>
                <c:pt idx="44">
                  <c:v>0.13091740029029705</c:v>
                </c:pt>
                <c:pt idx="45">
                  <c:v>0.12983942376217614</c:v>
                </c:pt>
                <c:pt idx="46">
                  <c:v>0.12860167061280461</c:v>
                </c:pt>
                <c:pt idx="47">
                  <c:v>0.12718044692169383</c:v>
                </c:pt>
                <c:pt idx="48">
                  <c:v>0.12554854128800347</c:v>
                </c:pt>
                <c:pt idx="49">
                  <c:v>0.12367470143066508</c:v>
                </c:pt>
                <c:pt idx="50">
                  <c:v>0.12152303252170336</c:v>
                </c:pt>
                <c:pt idx="51">
                  <c:v>0.11905230542707823</c:v>
                </c:pt>
                <c:pt idx="52">
                  <c:v>0.11621516120409989</c:v>
                </c:pt>
                <c:pt idx="53">
                  <c:v>0.11295719608546677</c:v>
                </c:pt>
                <c:pt idx="54">
                  <c:v>0.10921590871630248</c:v>
                </c:pt>
                <c:pt idx="55">
                  <c:v>0.10491948854137911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F5-44AB-97DC-354CA888A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kobs</a:t>
                </a:r>
                <a:endParaRPr lang="en-US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'Sup. Fig. 5 kobs vs eeL'!$L$5:$L$60</c:f>
              <c:numCache>
                <c:formatCode>General</c:formatCode>
                <c:ptCount val="56"/>
                <c:pt idx="0">
                  <c:v>0</c:v>
                </c:pt>
                <c:pt idx="1">
                  <c:v>1.1791761655479032</c:v>
                </c:pt>
                <c:pt idx="2">
                  <c:v>1.7282341433258044</c:v>
                </c:pt>
                <c:pt idx="3">
                  <c:v>2.1953300375808742</c:v>
                </c:pt>
                <c:pt idx="4">
                  <c:v>2.6312474493736091</c:v>
                </c:pt>
                <c:pt idx="5">
                  <c:v>3.0559596385135679</c:v>
                </c:pt>
                <c:pt idx="6">
                  <c:v>3.4802018620616213</c:v>
                </c:pt>
                <c:pt idx="7">
                  <c:v>3.9108896126162729</c:v>
                </c:pt>
                <c:pt idx="8">
                  <c:v>4.3530778739170364</c:v>
                </c:pt>
                <c:pt idx="9">
                  <c:v>4.8108282671491684</c:v>
                </c:pt>
                <c:pt idx="10">
                  <c:v>5.2876480205477989</c:v>
                </c:pt>
                <c:pt idx="11">
                  <c:v>5.7867353493993257</c:v>
                </c:pt>
                <c:pt idx="12">
                  <c:v>6.3111279166209151</c:v>
                </c:pt>
                <c:pt idx="13">
                  <c:v>6.8637989085534024</c:v>
                </c:pt>
                <c:pt idx="14">
                  <c:v>7.447723062797083</c:v>
                </c:pt>
                <c:pt idx="15">
                  <c:v>8.065924626543028</c:v>
                </c:pt>
                <c:pt idx="16">
                  <c:v>8.7215140213380629</c:v>
                </c:pt>
                <c:pt idx="17">
                  <c:v>9.417717212176008</c:v>
                </c:pt>
                <c:pt idx="18">
                  <c:v>10.157900214305188</c:v>
                </c:pt>
                <c:pt idx="19">
                  <c:v>10.945590245449877</c:v>
                </c:pt>
                <c:pt idx="20">
                  <c:v>11.784494455700351</c:v>
                </c:pt>
                <c:pt idx="21">
                  <c:v>12.678516789330748</c:v>
                </c:pt>
                <c:pt idx="22">
                  <c:v>13.631773267586198</c:v>
                </c:pt>
                <c:pt idx="23">
                  <c:v>14.648605779720473</c:v>
                </c:pt>
                <c:pt idx="24">
                  <c:v>15.73359430095004</c:v>
                </c:pt>
                <c:pt idx="25">
                  <c:v>16.891567300519313</c:v>
                </c:pt>
                <c:pt idx="26">
                  <c:v>18.127609946477229</c:v>
                </c:pt>
                <c:pt idx="27">
                  <c:v>19.447069544620014</c:v>
                </c:pt>
                <c:pt idx="28">
                  <c:v>20.855557457215262</c:v>
                </c:pt>
                <c:pt idx="29">
                  <c:v>22.358946522650328</c:v>
                </c:pt>
                <c:pt idx="30">
                  <c:v>23.963362729415572</c:v>
                </c:pt>
                <c:pt idx="31">
                  <c:v>25.675169575041291</c:v>
                </c:pt>
                <c:pt idx="32">
                  <c:v>27.500943149085437</c:v>
                </c:pt>
                <c:pt idx="33">
                  <c:v>29.447435503049913</c:v>
                </c:pt>
                <c:pt idx="34">
                  <c:v>31.521523290277287</c:v>
                </c:pt>
                <c:pt idx="35">
                  <c:v>33.730137953100353</c:v>
                </c:pt>
                <c:pt idx="36">
                  <c:v>36.080172876353828</c:v>
                </c:pt>
                <c:pt idx="37">
                  <c:v>38.578361884762089</c:v>
                </c:pt>
                <c:pt idx="38">
                  <c:v>41.231122200443487</c:v>
                </c:pt>
                <c:pt idx="39">
                  <c:v>44.044353454000344</c:v>
                </c:pt>
                <c:pt idx="40">
                  <c:v>47.023182510827461</c:v>
                </c:pt>
                <c:pt idx="41">
                  <c:v>50.17164168041208</c:v>
                </c:pt>
                <c:pt idx="42">
                  <c:v>53.492265263236895</c:v>
                </c:pt>
                <c:pt idx="43">
                  <c:v>56.985586298340074</c:v>
                </c:pt>
                <c:pt idx="44">
                  <c:v>60.649511748166276</c:v>
                </c:pt>
                <c:pt idx="45">
                  <c:v>64.47855015009084</c:v>
                </c:pt>
                <c:pt idx="46">
                  <c:v>68.462860953245382</c:v>
                </c:pt>
                <c:pt idx="47">
                  <c:v>72.58708936636468</c:v>
                </c:pt>
                <c:pt idx="48">
                  <c:v>76.828944665316129</c:v>
                </c:pt>
                <c:pt idx="49">
                  <c:v>81.157473773392709</c:v>
                </c:pt>
                <c:pt idx="50">
                  <c:v>85.530975965776264</c:v>
                </c:pt>
                <c:pt idx="51">
                  <c:v>89.89449952347853</c:v>
                </c:pt>
                <c:pt idx="52">
                  <c:v>94.176858352092253</c:v>
                </c:pt>
                <c:pt idx="53">
                  <c:v>98.287108080871647</c:v>
                </c:pt>
                <c:pt idx="54">
                  <c:v>102.1104303360361</c:v>
                </c:pt>
                <c:pt idx="55">
                  <c:v>105.50339610735564</c:v>
                </c:pt>
              </c:numCache>
            </c:numRef>
          </c:xVal>
          <c:yVal>
            <c:numRef>
              <c:f>'Sup. Fig. 5 kobs vs eeL'!$M$5:$M$60</c:f>
              <c:numCache>
                <c:formatCode>General</c:formatCode>
                <c:ptCount val="56"/>
                <c:pt idx="0">
                  <c:v>0.4</c:v>
                </c:pt>
                <c:pt idx="1">
                  <c:v>0.39999999999999997</c:v>
                </c:pt>
                <c:pt idx="2">
                  <c:v>0.39999999999999991</c:v>
                </c:pt>
                <c:pt idx="3">
                  <c:v>0.39999999999999997</c:v>
                </c:pt>
                <c:pt idx="4">
                  <c:v>0.4</c:v>
                </c:pt>
                <c:pt idx="5">
                  <c:v>0.39999999999999991</c:v>
                </c:pt>
                <c:pt idx="6">
                  <c:v>0.39999999999999991</c:v>
                </c:pt>
                <c:pt idx="7">
                  <c:v>0.4</c:v>
                </c:pt>
                <c:pt idx="8">
                  <c:v>0.39999999999999997</c:v>
                </c:pt>
                <c:pt idx="9">
                  <c:v>0.39999999999999997</c:v>
                </c:pt>
                <c:pt idx="10">
                  <c:v>0.40000000000000008</c:v>
                </c:pt>
                <c:pt idx="11">
                  <c:v>0.39999999999999997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0.39999999999999997</c:v>
                </c:pt>
                <c:pt idx="16">
                  <c:v>0.39999999999999991</c:v>
                </c:pt>
                <c:pt idx="17">
                  <c:v>0.40000000000000013</c:v>
                </c:pt>
                <c:pt idx="18">
                  <c:v>0.39999999999999997</c:v>
                </c:pt>
                <c:pt idx="19">
                  <c:v>0.40000000000000008</c:v>
                </c:pt>
                <c:pt idx="20">
                  <c:v>0.40000000000000013</c:v>
                </c:pt>
                <c:pt idx="21">
                  <c:v>0.39999999999999997</c:v>
                </c:pt>
                <c:pt idx="22">
                  <c:v>0.40000000000000008</c:v>
                </c:pt>
                <c:pt idx="23">
                  <c:v>0.4</c:v>
                </c:pt>
                <c:pt idx="24">
                  <c:v>0.40000000000000013</c:v>
                </c:pt>
                <c:pt idx="25">
                  <c:v>0.40000000000000013</c:v>
                </c:pt>
                <c:pt idx="26">
                  <c:v>0.40000000000000008</c:v>
                </c:pt>
                <c:pt idx="27">
                  <c:v>0.39999999999999997</c:v>
                </c:pt>
                <c:pt idx="28">
                  <c:v>0.4</c:v>
                </c:pt>
                <c:pt idx="29">
                  <c:v>0.40000000000000008</c:v>
                </c:pt>
                <c:pt idx="30">
                  <c:v>0.40000000000000008</c:v>
                </c:pt>
                <c:pt idx="31">
                  <c:v>0.39999999999999991</c:v>
                </c:pt>
                <c:pt idx="32">
                  <c:v>0.4</c:v>
                </c:pt>
                <c:pt idx="33">
                  <c:v>0.4</c:v>
                </c:pt>
                <c:pt idx="34">
                  <c:v>0.40000000000000008</c:v>
                </c:pt>
                <c:pt idx="35">
                  <c:v>0.40000000000000008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0.40000000000000008</c:v>
                </c:pt>
                <c:pt idx="41">
                  <c:v>0.39999999999999997</c:v>
                </c:pt>
                <c:pt idx="42">
                  <c:v>0.39999999999999997</c:v>
                </c:pt>
                <c:pt idx="43">
                  <c:v>0.40000000000000008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0.40000000000000008</c:v>
                </c:pt>
                <c:pt idx="48">
                  <c:v>0.40000000000000008</c:v>
                </c:pt>
                <c:pt idx="49">
                  <c:v>0.40000000000000008</c:v>
                </c:pt>
                <c:pt idx="50">
                  <c:v>0.40000000000000008</c:v>
                </c:pt>
                <c:pt idx="51">
                  <c:v>0.40000000000000008</c:v>
                </c:pt>
                <c:pt idx="52">
                  <c:v>0.40000000000000008</c:v>
                </c:pt>
                <c:pt idx="53">
                  <c:v>0.40000000000000008</c:v>
                </c:pt>
                <c:pt idx="54">
                  <c:v>0.40000000000000008</c:v>
                </c:pt>
                <c:pt idx="55">
                  <c:v>0.40000000000000008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5E-4A87-B918-FA2A7BA4887E}"/>
            </c:ext>
          </c:extLst>
        </c:ser>
        <c:ser>
          <c:idx val="1"/>
          <c:order val="1"/>
          <c:tx>
            <c:v>2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'Sup. Fig. 5 kobs vs eeL'!$L$5:$L$60</c:f>
              <c:numCache>
                <c:formatCode>General</c:formatCode>
                <c:ptCount val="56"/>
                <c:pt idx="0">
                  <c:v>0</c:v>
                </c:pt>
                <c:pt idx="1">
                  <c:v>1.1791761655479032</c:v>
                </c:pt>
                <c:pt idx="2">
                  <c:v>1.7282341433258044</c:v>
                </c:pt>
                <c:pt idx="3">
                  <c:v>2.1953300375808742</c:v>
                </c:pt>
                <c:pt idx="4">
                  <c:v>2.6312474493736091</c:v>
                </c:pt>
                <c:pt idx="5">
                  <c:v>3.0559596385135679</c:v>
                </c:pt>
                <c:pt idx="6">
                  <c:v>3.4802018620616213</c:v>
                </c:pt>
                <c:pt idx="7">
                  <c:v>3.9108896126162729</c:v>
                </c:pt>
                <c:pt idx="8">
                  <c:v>4.3530778739170364</c:v>
                </c:pt>
                <c:pt idx="9">
                  <c:v>4.8108282671491684</c:v>
                </c:pt>
                <c:pt idx="10">
                  <c:v>5.2876480205477989</c:v>
                </c:pt>
                <c:pt idx="11">
                  <c:v>5.7867353493993257</c:v>
                </c:pt>
                <c:pt idx="12">
                  <c:v>6.3111279166209151</c:v>
                </c:pt>
                <c:pt idx="13">
                  <c:v>6.8637989085534024</c:v>
                </c:pt>
                <c:pt idx="14">
                  <c:v>7.447723062797083</c:v>
                </c:pt>
                <c:pt idx="15">
                  <c:v>8.065924626543028</c:v>
                </c:pt>
                <c:pt idx="16">
                  <c:v>8.7215140213380629</c:v>
                </c:pt>
                <c:pt idx="17">
                  <c:v>9.417717212176008</c:v>
                </c:pt>
                <c:pt idx="18">
                  <c:v>10.157900214305188</c:v>
                </c:pt>
                <c:pt idx="19">
                  <c:v>10.945590245449877</c:v>
                </c:pt>
                <c:pt idx="20">
                  <c:v>11.784494455700351</c:v>
                </c:pt>
                <c:pt idx="21">
                  <c:v>12.678516789330748</c:v>
                </c:pt>
                <c:pt idx="22">
                  <c:v>13.631773267586198</c:v>
                </c:pt>
                <c:pt idx="23">
                  <c:v>14.648605779720473</c:v>
                </c:pt>
                <c:pt idx="24">
                  <c:v>15.73359430095004</c:v>
                </c:pt>
                <c:pt idx="25">
                  <c:v>16.891567300519313</c:v>
                </c:pt>
                <c:pt idx="26">
                  <c:v>18.127609946477229</c:v>
                </c:pt>
                <c:pt idx="27">
                  <c:v>19.447069544620014</c:v>
                </c:pt>
                <c:pt idx="28">
                  <c:v>20.855557457215262</c:v>
                </c:pt>
                <c:pt idx="29">
                  <c:v>22.358946522650328</c:v>
                </c:pt>
                <c:pt idx="30">
                  <c:v>23.963362729415572</c:v>
                </c:pt>
                <c:pt idx="31">
                  <c:v>25.675169575041291</c:v>
                </c:pt>
                <c:pt idx="32">
                  <c:v>27.500943149085437</c:v>
                </c:pt>
                <c:pt idx="33">
                  <c:v>29.447435503049913</c:v>
                </c:pt>
                <c:pt idx="34">
                  <c:v>31.521523290277287</c:v>
                </c:pt>
                <c:pt idx="35">
                  <c:v>33.730137953100353</c:v>
                </c:pt>
                <c:pt idx="36">
                  <c:v>36.080172876353828</c:v>
                </c:pt>
                <c:pt idx="37">
                  <c:v>38.578361884762089</c:v>
                </c:pt>
                <c:pt idx="38">
                  <c:v>41.231122200443487</c:v>
                </c:pt>
                <c:pt idx="39">
                  <c:v>44.044353454000344</c:v>
                </c:pt>
                <c:pt idx="40">
                  <c:v>47.023182510827461</c:v>
                </c:pt>
                <c:pt idx="41">
                  <c:v>50.17164168041208</c:v>
                </c:pt>
                <c:pt idx="42">
                  <c:v>53.492265263236895</c:v>
                </c:pt>
                <c:pt idx="43">
                  <c:v>56.985586298340074</c:v>
                </c:pt>
                <c:pt idx="44">
                  <c:v>60.649511748166276</c:v>
                </c:pt>
                <c:pt idx="45">
                  <c:v>64.47855015009084</c:v>
                </c:pt>
                <c:pt idx="46">
                  <c:v>68.462860953245382</c:v>
                </c:pt>
                <c:pt idx="47">
                  <c:v>72.58708936636468</c:v>
                </c:pt>
                <c:pt idx="48">
                  <c:v>76.828944665316129</c:v>
                </c:pt>
                <c:pt idx="49">
                  <c:v>81.157473773392709</c:v>
                </c:pt>
                <c:pt idx="50">
                  <c:v>85.530975965776264</c:v>
                </c:pt>
                <c:pt idx="51">
                  <c:v>89.89449952347853</c:v>
                </c:pt>
                <c:pt idx="52">
                  <c:v>94.176858352092253</c:v>
                </c:pt>
                <c:pt idx="53">
                  <c:v>98.287108080871647</c:v>
                </c:pt>
                <c:pt idx="54">
                  <c:v>102.1104303360361</c:v>
                </c:pt>
                <c:pt idx="55">
                  <c:v>105.50339610735564</c:v>
                </c:pt>
              </c:numCache>
            </c:numRef>
          </c:xVal>
          <c:yVal>
            <c:numRef>
              <c:f>'Sup. Fig. 5 kobs vs eeL'!$N$5:$N$60</c:f>
              <c:numCache>
                <c:formatCode>General</c:formatCode>
                <c:ptCount val="56"/>
                <c:pt idx="0">
                  <c:v>1.301548410329086</c:v>
                </c:pt>
                <c:pt idx="1">
                  <c:v>1.3015735668535966</c:v>
                </c:pt>
                <c:pt idx="2">
                  <c:v>1.3016024501123491</c:v>
                </c:pt>
                <c:pt idx="3">
                  <c:v>1.3016356121403221</c:v>
                </c:pt>
                <c:pt idx="4">
                  <c:v>1.3016736867285006</c:v>
                </c:pt>
                <c:pt idx="5">
                  <c:v>1.3017174015267781</c:v>
                </c:pt>
                <c:pt idx="6">
                  <c:v>1.3017675919369209</c:v>
                </c:pt>
                <c:pt idx="7">
                  <c:v>1.3018252170598155</c:v>
                </c:pt>
                <c:pt idx="8">
                  <c:v>1.3018913780000874</c:v>
                </c:pt>
                <c:pt idx="9">
                  <c:v>1.3019673388756554</c:v>
                </c:pt>
                <c:pt idx="10">
                  <c:v>1.3020545509307595</c:v>
                </c:pt>
                <c:pt idx="11">
                  <c:v>1.3021546802093329</c:v>
                </c:pt>
                <c:pt idx="12">
                  <c:v>1.3022696393123478</c:v>
                </c:pt>
                <c:pt idx="13">
                  <c:v>1.3024016238391247</c:v>
                </c:pt>
                <c:pt idx="14">
                  <c:v>1.3025531541998554</c:v>
                </c:pt>
                <c:pt idx="15">
                  <c:v>1.3027271235863005</c:v>
                </c:pt>
                <c:pt idx="16">
                  <c:v>1.3029268530013993</c:v>
                </c:pt>
                <c:pt idx="17">
                  <c:v>1.3031561543782675</c:v>
                </c:pt>
                <c:pt idx="18">
                  <c:v>1.3034194029668835</c:v>
                </c:pt>
                <c:pt idx="19">
                  <c:v>1.3037216203348747</c:v>
                </c:pt>
                <c:pt idx="20">
                  <c:v>1.304068569519842</c:v>
                </c:pt>
                <c:pt idx="21">
                  <c:v>1.3044668640872605</c:v>
                </c:pt>
                <c:pt idx="22">
                  <c:v>1.304924093093152</c:v>
                </c:pt>
                <c:pt idx="23">
                  <c:v>1.305448964227492</c:v>
                </c:pt>
                <c:pt idx="24">
                  <c:v>1.3060514677259436</c:v>
                </c:pt>
                <c:pt idx="25">
                  <c:v>1.3067430639871329</c:v>
                </c:pt>
                <c:pt idx="26">
                  <c:v>1.3075368982233999</c:v>
                </c:pt>
                <c:pt idx="27">
                  <c:v>1.3084480459073944</c:v>
                </c:pt>
                <c:pt idx="28">
                  <c:v>1.3094937932570418</c:v>
                </c:pt>
                <c:pt idx="29">
                  <c:v>1.3106939575281149</c:v>
                </c:pt>
                <c:pt idx="30">
                  <c:v>1.312071252455973</c:v>
                </c:pt>
                <c:pt idx="31">
                  <c:v>1.3136517048024374</c:v>
                </c:pt>
                <c:pt idx="32">
                  <c:v>1.3154651286128536</c:v>
                </c:pt>
                <c:pt idx="33">
                  <c:v>1.3175456644594234</c:v>
                </c:pt>
                <c:pt idx="34">
                  <c:v>1.3199323916194281</c:v>
                </c:pt>
                <c:pt idx="35">
                  <c:v>1.3226700217801326</c:v>
                </c:pt>
                <c:pt idx="36">
                  <c:v>1.3258096834305166</c:v>
                </c:pt>
                <c:pt idx="37">
                  <c:v>1.3294098065282922</c:v>
                </c:pt>
                <c:pt idx="38">
                  <c:v>1.3335371172268911</c:v>
                </c:pt>
                <c:pt idx="39">
                  <c:v>1.3382677522826807</c:v>
                </c:pt>
                <c:pt idx="40">
                  <c:v>1.3436885020602563</c:v>
                </c:pt>
                <c:pt idx="41">
                  <c:v>1.3498981895699875</c:v>
                </c:pt>
                <c:pt idx="42">
                  <c:v>1.3570091903758754</c:v>
                </c:pt>
                <c:pt idx="43">
                  <c:v>1.365149094054237</c:v>
                </c:pt>
                <c:pt idx="44">
                  <c:v>1.374462501558994</c:v>
                </c:pt>
                <c:pt idx="45">
                  <c:v>1.3851129435425509</c:v>
                </c:pt>
                <c:pt idx="46">
                  <c:v>1.3972848912998492</c:v>
                </c:pt>
                <c:pt idx="47">
                  <c:v>1.4111858130854469</c:v>
                </c:pt>
                <c:pt idx="48">
                  <c:v>1.4270482021482982</c:v>
                </c:pt>
                <c:pt idx="49">
                  <c:v>1.4451314663358878</c:v>
                </c:pt>
                <c:pt idx="50">
                  <c:v>1.4657235190785893</c:v>
                </c:pt>
                <c:pt idx="51">
                  <c:v>1.4891418433783823</c:v>
                </c:pt>
                <c:pt idx="52">
                  <c:v>1.515733707989372</c:v>
                </c:pt>
                <c:pt idx="53">
                  <c:v>1.5458750901955722</c:v>
                </c:pt>
                <c:pt idx="54">
                  <c:v>1.579967691736414</c:v>
                </c:pt>
                <c:pt idx="55">
                  <c:v>1.6184332092963063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5E-4A87-B918-FA2A7BA4887E}"/>
            </c:ext>
          </c:extLst>
        </c:ser>
        <c:ser>
          <c:idx val="2"/>
          <c:order val="2"/>
          <c:tx>
            <c:v>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'Sup. Fig. 5 kobs vs eeL'!$L$5:$L$60</c:f>
              <c:numCache>
                <c:formatCode>General</c:formatCode>
                <c:ptCount val="56"/>
                <c:pt idx="0">
                  <c:v>0</c:v>
                </c:pt>
                <c:pt idx="1">
                  <c:v>1.1791761655479032</c:v>
                </c:pt>
                <c:pt idx="2">
                  <c:v>1.7282341433258044</c:v>
                </c:pt>
                <c:pt idx="3">
                  <c:v>2.1953300375808742</c:v>
                </c:pt>
                <c:pt idx="4">
                  <c:v>2.6312474493736091</c:v>
                </c:pt>
                <c:pt idx="5">
                  <c:v>3.0559596385135679</c:v>
                </c:pt>
                <c:pt idx="6">
                  <c:v>3.4802018620616213</c:v>
                </c:pt>
                <c:pt idx="7">
                  <c:v>3.9108896126162729</c:v>
                </c:pt>
                <c:pt idx="8">
                  <c:v>4.3530778739170364</c:v>
                </c:pt>
                <c:pt idx="9">
                  <c:v>4.8108282671491684</c:v>
                </c:pt>
                <c:pt idx="10">
                  <c:v>5.2876480205477989</c:v>
                </c:pt>
                <c:pt idx="11">
                  <c:v>5.7867353493993257</c:v>
                </c:pt>
                <c:pt idx="12">
                  <c:v>6.3111279166209151</c:v>
                </c:pt>
                <c:pt idx="13">
                  <c:v>6.8637989085534024</c:v>
                </c:pt>
                <c:pt idx="14">
                  <c:v>7.447723062797083</c:v>
                </c:pt>
                <c:pt idx="15">
                  <c:v>8.065924626543028</c:v>
                </c:pt>
                <c:pt idx="16">
                  <c:v>8.7215140213380629</c:v>
                </c:pt>
                <c:pt idx="17">
                  <c:v>9.417717212176008</c:v>
                </c:pt>
                <c:pt idx="18">
                  <c:v>10.157900214305188</c:v>
                </c:pt>
                <c:pt idx="19">
                  <c:v>10.945590245449877</c:v>
                </c:pt>
                <c:pt idx="20">
                  <c:v>11.784494455700351</c:v>
                </c:pt>
                <c:pt idx="21">
                  <c:v>12.678516789330748</c:v>
                </c:pt>
                <c:pt idx="22">
                  <c:v>13.631773267586198</c:v>
                </c:pt>
                <c:pt idx="23">
                  <c:v>14.648605779720473</c:v>
                </c:pt>
                <c:pt idx="24">
                  <c:v>15.73359430095004</c:v>
                </c:pt>
                <c:pt idx="25">
                  <c:v>16.891567300519313</c:v>
                </c:pt>
                <c:pt idx="26">
                  <c:v>18.127609946477229</c:v>
                </c:pt>
                <c:pt idx="27">
                  <c:v>19.447069544620014</c:v>
                </c:pt>
                <c:pt idx="28">
                  <c:v>20.855557457215262</c:v>
                </c:pt>
                <c:pt idx="29">
                  <c:v>22.358946522650328</c:v>
                </c:pt>
                <c:pt idx="30">
                  <c:v>23.963362729415572</c:v>
                </c:pt>
                <c:pt idx="31">
                  <c:v>25.675169575041291</c:v>
                </c:pt>
                <c:pt idx="32">
                  <c:v>27.500943149085437</c:v>
                </c:pt>
                <c:pt idx="33">
                  <c:v>29.447435503049913</c:v>
                </c:pt>
                <c:pt idx="34">
                  <c:v>31.521523290277287</c:v>
                </c:pt>
                <c:pt idx="35">
                  <c:v>33.730137953100353</c:v>
                </c:pt>
                <c:pt idx="36">
                  <c:v>36.080172876353828</c:v>
                </c:pt>
                <c:pt idx="37">
                  <c:v>38.578361884762089</c:v>
                </c:pt>
                <c:pt idx="38">
                  <c:v>41.231122200443487</c:v>
                </c:pt>
                <c:pt idx="39">
                  <c:v>44.044353454000344</c:v>
                </c:pt>
                <c:pt idx="40">
                  <c:v>47.023182510827461</c:v>
                </c:pt>
                <c:pt idx="41">
                  <c:v>50.17164168041208</c:v>
                </c:pt>
                <c:pt idx="42">
                  <c:v>53.492265263236895</c:v>
                </c:pt>
                <c:pt idx="43">
                  <c:v>56.985586298340074</c:v>
                </c:pt>
                <c:pt idx="44">
                  <c:v>60.649511748166276</c:v>
                </c:pt>
                <c:pt idx="45">
                  <c:v>64.47855015009084</c:v>
                </c:pt>
                <c:pt idx="46">
                  <c:v>68.462860953245382</c:v>
                </c:pt>
                <c:pt idx="47">
                  <c:v>72.58708936636468</c:v>
                </c:pt>
                <c:pt idx="48">
                  <c:v>76.828944665316129</c:v>
                </c:pt>
                <c:pt idx="49">
                  <c:v>81.157473773392709</c:v>
                </c:pt>
                <c:pt idx="50">
                  <c:v>85.530975965776264</c:v>
                </c:pt>
                <c:pt idx="51">
                  <c:v>89.89449952347853</c:v>
                </c:pt>
                <c:pt idx="52">
                  <c:v>94.176858352092253</c:v>
                </c:pt>
                <c:pt idx="53">
                  <c:v>98.287108080871647</c:v>
                </c:pt>
                <c:pt idx="54">
                  <c:v>102.1104303360361</c:v>
                </c:pt>
                <c:pt idx="55">
                  <c:v>105.50339610735564</c:v>
                </c:pt>
              </c:numCache>
            </c:numRef>
          </c:xVal>
          <c:yVal>
            <c:numRef>
              <c:f>'Sup. Fig. 5 kobs vs eeL'!$O$5:$O$60</c:f>
              <c:numCache>
                <c:formatCode>General</c:formatCode>
                <c:ptCount val="56"/>
                <c:pt idx="0">
                  <c:v>0.55025806838818114</c:v>
                </c:pt>
                <c:pt idx="1">
                  <c:v>0.55024291186367025</c:v>
                </c:pt>
                <c:pt idx="2">
                  <c:v>0.55022551014113319</c:v>
                </c:pt>
                <c:pt idx="3">
                  <c:v>0.55020553068054545</c:v>
                </c:pt>
                <c:pt idx="4">
                  <c:v>0.55018259170485151</c:v>
                </c:pt>
                <c:pt idx="5">
                  <c:v>0.55015625491486142</c:v>
                </c:pt>
                <c:pt idx="6">
                  <c:v>0.55012601712786879</c:v>
                </c:pt>
                <c:pt idx="7">
                  <c:v>0.55009130068150158</c:v>
                </c:pt>
                <c:pt idx="8">
                  <c:v>0.55005144242114845</c:v>
                </c:pt>
                <c:pt idx="9">
                  <c:v>0.55000568106278436</c:v>
                </c:pt>
                <c:pt idx="10">
                  <c:v>0.54995314269272555</c:v>
                </c:pt>
                <c:pt idx="11">
                  <c:v>0.54989282413120788</c:v>
                </c:pt>
                <c:pt idx="12">
                  <c:v>0.54982357384715419</c:v>
                </c:pt>
                <c:pt idx="13">
                  <c:v>0.54974407006640247</c:v>
                </c:pt>
                <c:pt idx="14">
                  <c:v>0.54965279566427938</c:v>
                </c:pt>
                <c:pt idx="15">
                  <c:v>0.54954800937492554</c:v>
                </c:pt>
                <c:pt idx="16">
                  <c:v>0.54942771278329938</c:v>
                </c:pt>
                <c:pt idx="17">
                  <c:v>0.54928961249036667</c:v>
                </c:pt>
                <c:pt idx="18">
                  <c:v>0.54913107675655581</c:v>
                </c:pt>
                <c:pt idx="19">
                  <c:v>0.54894908583202628</c:v>
                </c:pt>
                <c:pt idx="20">
                  <c:v>0.54874017507351969</c:v>
                </c:pt>
                <c:pt idx="21">
                  <c:v>0.54850036982534722</c:v>
                </c:pt>
                <c:pt idx="22">
                  <c:v>0.54822511090531667</c:v>
                </c:pt>
                <c:pt idx="23">
                  <c:v>0.54790916938406165</c:v>
                </c:pt>
                <c:pt idx="24">
                  <c:v>0.54754654917751211</c:v>
                </c:pt>
                <c:pt idx="25">
                  <c:v>0.54713037578665702</c:v>
                </c:pt>
                <c:pt idx="26">
                  <c:v>0.54665276931640705</c:v>
                </c:pt>
                <c:pt idx="27">
                  <c:v>0.54610469968718234</c:v>
                </c:pt>
                <c:pt idx="28">
                  <c:v>0.54547582172100473</c:v>
                </c:pt>
                <c:pt idx="29">
                  <c:v>0.54475428754225441</c:v>
                </c:pt>
                <c:pt idx="30">
                  <c:v>0.54392653348825415</c:v>
                </c:pt>
                <c:pt idx="31">
                  <c:v>0.54297703848626999</c:v>
                </c:pt>
                <c:pt idx="32">
                  <c:v>0.5418880506359286</c:v>
                </c:pt>
                <c:pt idx="33">
                  <c:v>0.54063927856046146</c:v>
                </c:pt>
                <c:pt idx="34">
                  <c:v>0.53920754398647852</c:v>
                </c:pt>
                <c:pt idx="35">
                  <c:v>0.53756639202191692</c:v>
                </c:pt>
                <c:pt idx="36">
                  <c:v>0.53568565578332727</c:v>
                </c:pt>
                <c:pt idx="37">
                  <c:v>0.53353097245629744</c:v>
                </c:pt>
                <c:pt idx="38">
                  <c:v>0.5310632486651361</c:v>
                </c:pt>
                <c:pt idx="39">
                  <c:v>0.52823807432730963</c:v>
                </c:pt>
                <c:pt idx="40">
                  <c:v>0.5250050861736838</c:v>
                </c:pt>
                <c:pt idx="41">
                  <c:v>0.52130728509546165</c:v>
                </c:pt>
                <c:pt idx="42">
                  <c:v>0.51708031579269997</c:v>
                </c:pt>
                <c:pt idx="43">
                  <c:v>0.51225172332916413</c:v>
                </c:pt>
                <c:pt idx="44">
                  <c:v>0.50674020978761336</c:v>
                </c:pt>
                <c:pt idx="45">
                  <c:v>0.50045492612645737</c:v>
                </c:pt>
                <c:pt idx="46">
                  <c:v>0.49329485070543144</c:v>
                </c:pt>
                <c:pt idx="47">
                  <c:v>0.48514832829320526</c:v>
                </c:pt>
                <c:pt idx="48">
                  <c:v>0.47589287371042943</c:v>
                </c:pt>
                <c:pt idx="49">
                  <c:v>0.46539538527313123</c:v>
                </c:pt>
                <c:pt idx="50">
                  <c:v>0.45351296842999</c:v>
                </c:pt>
                <c:pt idx="51">
                  <c:v>0.44009464413019656</c:v>
                </c:pt>
                <c:pt idx="52">
                  <c:v>0.42498431573417539</c:v>
                </c:pt>
                <c:pt idx="53">
                  <c:v>0.40802550091353879</c:v>
                </c:pt>
                <c:pt idx="54">
                  <c:v>0.38906851185705821</c:v>
                </c:pt>
                <c:pt idx="55">
                  <c:v>0.36798100258465882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5E-4A87-B918-FA2A7BA4887E}"/>
            </c:ext>
          </c:extLst>
        </c:ser>
        <c:ser>
          <c:idx val="3"/>
          <c:order val="3"/>
          <c:tx>
            <c:v>4</c:v>
          </c:tx>
          <c:spPr>
            <a:ln w="19050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'Sup. Fig. 5 kobs vs eeL'!$L$5:$L$60</c:f>
              <c:numCache>
                <c:formatCode>General</c:formatCode>
                <c:ptCount val="56"/>
                <c:pt idx="0">
                  <c:v>0</c:v>
                </c:pt>
                <c:pt idx="1">
                  <c:v>1.1791761655479032</c:v>
                </c:pt>
                <c:pt idx="2">
                  <c:v>1.7282341433258044</c:v>
                </c:pt>
                <c:pt idx="3">
                  <c:v>2.1953300375808742</c:v>
                </c:pt>
                <c:pt idx="4">
                  <c:v>2.6312474493736091</c:v>
                </c:pt>
                <c:pt idx="5">
                  <c:v>3.0559596385135679</c:v>
                </c:pt>
                <c:pt idx="6">
                  <c:v>3.4802018620616213</c:v>
                </c:pt>
                <c:pt idx="7">
                  <c:v>3.9108896126162729</c:v>
                </c:pt>
                <c:pt idx="8">
                  <c:v>4.3530778739170364</c:v>
                </c:pt>
                <c:pt idx="9">
                  <c:v>4.8108282671491684</c:v>
                </c:pt>
                <c:pt idx="10">
                  <c:v>5.2876480205477989</c:v>
                </c:pt>
                <c:pt idx="11">
                  <c:v>5.7867353493993257</c:v>
                </c:pt>
                <c:pt idx="12">
                  <c:v>6.3111279166209151</c:v>
                </c:pt>
                <c:pt idx="13">
                  <c:v>6.8637989085534024</c:v>
                </c:pt>
                <c:pt idx="14">
                  <c:v>7.447723062797083</c:v>
                </c:pt>
                <c:pt idx="15">
                  <c:v>8.065924626543028</c:v>
                </c:pt>
                <c:pt idx="16">
                  <c:v>8.7215140213380629</c:v>
                </c:pt>
                <c:pt idx="17">
                  <c:v>9.417717212176008</c:v>
                </c:pt>
                <c:pt idx="18">
                  <c:v>10.157900214305188</c:v>
                </c:pt>
                <c:pt idx="19">
                  <c:v>10.945590245449877</c:v>
                </c:pt>
                <c:pt idx="20">
                  <c:v>11.784494455700351</c:v>
                </c:pt>
                <c:pt idx="21">
                  <c:v>12.678516789330748</c:v>
                </c:pt>
                <c:pt idx="22">
                  <c:v>13.631773267586198</c:v>
                </c:pt>
                <c:pt idx="23">
                  <c:v>14.648605779720473</c:v>
                </c:pt>
                <c:pt idx="24">
                  <c:v>15.73359430095004</c:v>
                </c:pt>
                <c:pt idx="25">
                  <c:v>16.891567300519313</c:v>
                </c:pt>
                <c:pt idx="26">
                  <c:v>18.127609946477229</c:v>
                </c:pt>
                <c:pt idx="27">
                  <c:v>19.447069544620014</c:v>
                </c:pt>
                <c:pt idx="28">
                  <c:v>20.855557457215262</c:v>
                </c:pt>
                <c:pt idx="29">
                  <c:v>22.358946522650328</c:v>
                </c:pt>
                <c:pt idx="30">
                  <c:v>23.963362729415572</c:v>
                </c:pt>
                <c:pt idx="31">
                  <c:v>25.675169575041291</c:v>
                </c:pt>
                <c:pt idx="32">
                  <c:v>27.500943149085437</c:v>
                </c:pt>
                <c:pt idx="33">
                  <c:v>29.447435503049913</c:v>
                </c:pt>
                <c:pt idx="34">
                  <c:v>31.521523290277287</c:v>
                </c:pt>
                <c:pt idx="35">
                  <c:v>33.730137953100353</c:v>
                </c:pt>
                <c:pt idx="36">
                  <c:v>36.080172876353828</c:v>
                </c:pt>
                <c:pt idx="37">
                  <c:v>38.578361884762089</c:v>
                </c:pt>
                <c:pt idx="38">
                  <c:v>41.231122200443487</c:v>
                </c:pt>
                <c:pt idx="39">
                  <c:v>44.044353454000344</c:v>
                </c:pt>
                <c:pt idx="40">
                  <c:v>47.023182510827461</c:v>
                </c:pt>
                <c:pt idx="41">
                  <c:v>50.17164168041208</c:v>
                </c:pt>
                <c:pt idx="42">
                  <c:v>53.492265263236895</c:v>
                </c:pt>
                <c:pt idx="43">
                  <c:v>56.985586298340074</c:v>
                </c:pt>
                <c:pt idx="44">
                  <c:v>60.649511748166276</c:v>
                </c:pt>
                <c:pt idx="45">
                  <c:v>64.47855015009084</c:v>
                </c:pt>
                <c:pt idx="46">
                  <c:v>68.462860953245382</c:v>
                </c:pt>
                <c:pt idx="47">
                  <c:v>72.58708936636468</c:v>
                </c:pt>
                <c:pt idx="48">
                  <c:v>76.828944665316129</c:v>
                </c:pt>
                <c:pt idx="49">
                  <c:v>81.157473773392709</c:v>
                </c:pt>
                <c:pt idx="50">
                  <c:v>85.530975965776264</c:v>
                </c:pt>
                <c:pt idx="51">
                  <c:v>89.89449952347853</c:v>
                </c:pt>
                <c:pt idx="52">
                  <c:v>94.176858352092253</c:v>
                </c:pt>
                <c:pt idx="53">
                  <c:v>98.287108080871647</c:v>
                </c:pt>
                <c:pt idx="54">
                  <c:v>102.1104303360361</c:v>
                </c:pt>
                <c:pt idx="55">
                  <c:v>105.50339610735564</c:v>
                </c:pt>
              </c:numCache>
            </c:numRef>
          </c:xVal>
          <c:yVal>
            <c:numRef>
              <c:f>'Sup. Fig. 5 kobs vs eeL'!$P$5:$P$60</c:f>
              <c:numCache>
                <c:formatCode>General</c:formatCode>
                <c:ptCount val="56"/>
                <c:pt idx="0">
                  <c:v>1.4518064787172671</c:v>
                </c:pt>
                <c:pt idx="1">
                  <c:v>1.4518164787172669</c:v>
                </c:pt>
                <c:pt idx="2">
                  <c:v>1.4518279602534823</c:v>
                </c:pt>
                <c:pt idx="3">
                  <c:v>1.4518411428208675</c:v>
                </c:pt>
                <c:pt idx="4">
                  <c:v>1.4518562784333522</c:v>
                </c:pt>
                <c:pt idx="5">
                  <c:v>1.4518736564416395</c:v>
                </c:pt>
                <c:pt idx="6">
                  <c:v>1.4518936090647896</c:v>
                </c:pt>
                <c:pt idx="7">
                  <c:v>1.4519165177413171</c:v>
                </c:pt>
                <c:pt idx="8">
                  <c:v>1.4519428204212359</c:v>
                </c:pt>
                <c:pt idx="9">
                  <c:v>1.4519730199384397</c:v>
                </c:pt>
                <c:pt idx="10">
                  <c:v>1.4520076936234851</c:v>
                </c:pt>
                <c:pt idx="11">
                  <c:v>1.4520475043405408</c:v>
                </c:pt>
                <c:pt idx="12">
                  <c:v>1.4520932131595021</c:v>
                </c:pt>
                <c:pt idx="13">
                  <c:v>1.4521456939055271</c:v>
                </c:pt>
                <c:pt idx="14">
                  <c:v>1.4522059498641349</c:v>
                </c:pt>
                <c:pt idx="15">
                  <c:v>1.452275132961226</c:v>
                </c:pt>
                <c:pt idx="16">
                  <c:v>1.4523545657846986</c:v>
                </c:pt>
                <c:pt idx="17">
                  <c:v>1.4524457668686344</c:v>
                </c:pt>
                <c:pt idx="18">
                  <c:v>1.4525504797234394</c:v>
                </c:pt>
                <c:pt idx="19">
                  <c:v>1.4526707061669011</c:v>
                </c:pt>
                <c:pt idx="20">
                  <c:v>1.4528087445933615</c:v>
                </c:pt>
                <c:pt idx="21">
                  <c:v>1.4529672339126076</c:v>
                </c:pt>
                <c:pt idx="22">
                  <c:v>1.4531492039984686</c:v>
                </c:pt>
                <c:pt idx="23">
                  <c:v>1.4533581336115537</c:v>
                </c:pt>
                <c:pt idx="24">
                  <c:v>1.4535980169034557</c:v>
                </c:pt>
                <c:pt idx="25">
                  <c:v>1.45387343977379</c:v>
                </c:pt>
                <c:pt idx="26">
                  <c:v>1.4541896675398069</c:v>
                </c:pt>
                <c:pt idx="27">
                  <c:v>1.4545527455945768</c:v>
                </c:pt>
                <c:pt idx="28">
                  <c:v>1.4549696149780467</c:v>
                </c:pt>
                <c:pt idx="29">
                  <c:v>1.4554482450703694</c:v>
                </c:pt>
                <c:pt idx="30">
                  <c:v>1.455997785944227</c:v>
                </c:pt>
                <c:pt idx="31">
                  <c:v>1.4566287432887073</c:v>
                </c:pt>
                <c:pt idx="32">
                  <c:v>1.4573531792487822</c:v>
                </c:pt>
                <c:pt idx="33">
                  <c:v>1.458184943019885</c:v>
                </c:pt>
                <c:pt idx="34">
                  <c:v>1.4591399356059065</c:v>
                </c:pt>
                <c:pt idx="35">
                  <c:v>1.4602364138020496</c:v>
                </c:pt>
                <c:pt idx="36">
                  <c:v>1.4614953392138439</c:v>
                </c:pt>
                <c:pt idx="37">
                  <c:v>1.4629407789845896</c:v>
                </c:pt>
                <c:pt idx="38">
                  <c:v>1.4646003658920272</c:v>
                </c:pt>
                <c:pt idx="39">
                  <c:v>1.4665058266099904</c:v>
                </c:pt>
                <c:pt idx="40">
                  <c:v>1.4686935882339398</c:v>
                </c:pt>
                <c:pt idx="41">
                  <c:v>1.471205474665449</c:v>
                </c:pt>
                <c:pt idx="42">
                  <c:v>1.4740895061685755</c:v>
                </c:pt>
                <c:pt idx="43">
                  <c:v>1.4774008173834012</c:v>
                </c:pt>
                <c:pt idx="44">
                  <c:v>1.4812027113466071</c:v>
                </c:pt>
                <c:pt idx="45">
                  <c:v>1.4855678696690082</c:v>
                </c:pt>
                <c:pt idx="46">
                  <c:v>1.4905797420052807</c:v>
                </c:pt>
                <c:pt idx="47">
                  <c:v>1.4963341413786522</c:v>
                </c:pt>
                <c:pt idx="48">
                  <c:v>1.5029410758587276</c:v>
                </c:pt>
                <c:pt idx="49">
                  <c:v>1.5105268516090191</c:v>
                </c:pt>
                <c:pt idx="50">
                  <c:v>1.5192364875085793</c:v>
                </c:pt>
                <c:pt idx="51">
                  <c:v>1.5292364875085789</c:v>
                </c:pt>
                <c:pt idx="52">
                  <c:v>1.5407180237235474</c:v>
                </c:pt>
                <c:pt idx="53">
                  <c:v>1.5539005911091108</c:v>
                </c:pt>
                <c:pt idx="54">
                  <c:v>1.5690362035934722</c:v>
                </c:pt>
                <c:pt idx="55">
                  <c:v>1.5864142118809652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45E-4A87-B918-FA2A7BA4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ee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L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</a:t>
                </a:r>
                <a:r>
                  <a:rPr lang="en-US" baseline="-25000">
                    <a:solidFill>
                      <a:sysClr val="windowText" lastClr="000000"/>
                    </a:solidFill>
                  </a:rPr>
                  <a:t>obs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[mol</a:t>
                </a:r>
                <a:r>
                  <a:rPr lang="en-US" baseline="30000">
                    <a:solidFill>
                      <a:sysClr val="windowText" lastClr="000000"/>
                    </a:solidFill>
                  </a:rPr>
                  <a:t>-1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Ls</a:t>
                </a:r>
                <a:r>
                  <a:rPr lang="en-US" baseline="30000">
                    <a:solidFill>
                      <a:sysClr val="windowText" lastClr="000000"/>
                    </a:solidFill>
                  </a:rPr>
                  <a:t>-1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62339607437836"/>
          <c:y val="0.16245370370370371"/>
          <c:w val="0.83110630359191751"/>
          <c:h val="0.6227161708953047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 8a kobs=f(Ctot)'!$B$2:$B$83</c:f>
              <c:numCache>
                <c:formatCode>General</c:formatCode>
                <c:ptCount val="82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kobs=f(Ctot)'!$D$2:$D$52</c:f>
              <c:numCache>
                <c:formatCode>General</c:formatCode>
                <c:ptCount val="51"/>
                <c:pt idx="0">
                  <c:v>2.5480947161671095</c:v>
                </c:pt>
                <c:pt idx="1">
                  <c:v>2.5599629286656485</c:v>
                </c:pt>
                <c:pt idx="2">
                  <c:v>2.5745867167835139</c:v>
                </c:pt>
                <c:pt idx="3">
                  <c:v>2.592515991802566</c:v>
                </c:pt>
                <c:pt idx="4">
                  <c:v>2.6143661650054302</c:v>
                </c:pt>
                <c:pt idx="5">
                  <c:v>2.6408048807548123</c:v>
                </c:pt>
                <c:pt idx="6">
                  <c:v>2.6725277679170163</c:v>
                </c:pt>
                <c:pt idx="7">
                  <c:v>2.7102214193686152</c:v>
                </c:pt>
                <c:pt idx="8">
                  <c:v>2.7545135289044147</c:v>
                </c:pt>
                <c:pt idx="9">
                  <c:v>2.805912858126955</c:v>
                </c:pt>
                <c:pt idx="10">
                  <c:v>2.8647450843757887</c:v>
                </c:pt>
                <c:pt idx="11">
                  <c:v>2.9310936684833333</c:v>
                </c:pt>
                <c:pt idx="12">
                  <c:v>3.004756404329521</c:v>
                </c:pt>
                <c:pt idx="13">
                  <c:v>3.0852271859304863</c:v>
                </c:pt>
                <c:pt idx="14">
                  <c:v>3.1717085207722908</c:v>
                </c:pt>
                <c:pt idx="15">
                  <c:v>3.2631544000357207</c:v>
                </c:pt>
                <c:pt idx="16">
                  <c:v>3.3583371674583278</c:v>
                </c:pt>
                <c:pt idx="17">
                  <c:v>3.4559279011871045</c:v>
                </c:pt>
                <c:pt idx="18">
                  <c:v>3.5545785935362648</c:v>
                </c:pt>
                <c:pt idx="19">
                  <c:v>3.6529959580320073</c:v>
                </c:pt>
                <c:pt idx="20">
                  <c:v>3.7499999999999893</c:v>
                </c:pt>
                <c:pt idx="21">
                  <c:v>3.844564276759693</c:v>
                </c:pt>
                <c:pt idx="22">
                  <c:v>3.9358380335151146</c:v>
                </c:pt>
                <c:pt idx="23">
                  <c:v>4.0231526175972316</c:v>
                </c:pt>
                <c:pt idx="24">
                  <c:v>4.1060156872712357</c:v>
                </c:pt>
                <c:pt idx="25">
                  <c:v>4.1840969582292571</c:v>
                </c:pt>
                <c:pt idx="26">
                  <c:v>4.2572088828205787</c:v>
                </c:pt>
                <c:pt idx="27">
                  <c:v>4.3252850215173444</c:v>
                </c:pt>
                <c:pt idx="28">
                  <c:v>4.3883581539140977</c:v>
                </c:pt>
                <c:pt idx="29">
                  <c:v>4.4465395157075571</c:v>
                </c:pt>
                <c:pt idx="30">
                  <c:v>4.4999999999999938</c:v>
                </c:pt>
                <c:pt idx="31">
                  <c:v>4.5489537427404523</c:v>
                </c:pt>
                <c:pt idx="32">
                  <c:v>4.5936442146973047</c:v>
                </c:pt>
                <c:pt idx="33">
                  <c:v>4.6343327460905792</c:v>
                </c:pt>
                <c:pt idx="34">
                  <c:v>4.6712892919893321</c:v>
                </c:pt>
                <c:pt idx="35">
                  <c:v>4.7047851854691354</c:v>
                </c:pt>
                <c:pt idx="36">
                  <c:v>4.7350876035241178</c:v>
                </c:pt>
                <c:pt idx="37">
                  <c:v>4.7624554740009453</c:v>
                </c:pt>
                <c:pt idx="38">
                  <c:v>4.787136570182005</c:v>
                </c:pt>
                <c:pt idx="39">
                  <c:v>4.8093655659357744</c:v>
                </c:pt>
                <c:pt idx="40">
                  <c:v>4.8293628537739357</c:v>
                </c:pt>
                <c:pt idx="41">
                  <c:v>4.8473339576522374</c:v>
                </c:pt>
                <c:pt idx="42">
                  <c:v>4.8634694001123222</c:v>
                </c:pt>
                <c:pt idx="43">
                  <c:v>4.877944908423947</c:v>
                </c:pt>
                <c:pt idx="44">
                  <c:v>4.8909218663510234</c:v>
                </c:pt>
                <c:pt idx="45">
                  <c:v>4.9025479369855773</c:v>
                </c:pt>
                <c:pt idx="46">
                  <c:v>4.9129577979337373</c:v>
                </c:pt>
                <c:pt idx="47">
                  <c:v>4.9222739432723612</c:v>
                </c:pt>
                <c:pt idx="48">
                  <c:v>4.9306075174465382</c:v>
                </c:pt>
                <c:pt idx="49">
                  <c:v>4.9380591549777231</c:v>
                </c:pt>
                <c:pt idx="50">
                  <c:v>4.9447198068154661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21-4DFA-A0CE-7B9B58C58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[Cattot]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kobs/[Cattot]</a:t>
                </a:r>
                <a:endParaRPr lang="en-US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At val="1.0000000000000004E-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8333333333334"/>
          <c:y val="2.153425925925926E-2"/>
          <c:w val="0.86595555555555559"/>
          <c:h val="0.85126018518518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'Fig. 8a kobs=f(Ctot)'!$L$1</c:f>
              <c:strCache>
                <c:ptCount val="1"/>
                <c:pt idx="0">
                  <c:v>k1 = 2.5, k2 = 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'Fig. 8a kobs=f(Ctot)'!$B$2:$B$83</c:f>
              <c:numCache>
                <c:formatCode>General</c:formatCode>
                <c:ptCount val="82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kobs=f(Ctot)'!$L$3:$L$53</c:f>
              <c:numCache>
                <c:formatCode>General</c:formatCode>
                <c:ptCount val="51"/>
                <c:pt idx="0">
                  <c:v>2.5000000000000075</c:v>
                </c:pt>
                <c:pt idx="1">
                  <c:v>2.4999999999999947</c:v>
                </c:pt>
                <c:pt idx="2">
                  <c:v>2.4999999999999978</c:v>
                </c:pt>
                <c:pt idx="3">
                  <c:v>2.5000000000000009</c:v>
                </c:pt>
                <c:pt idx="4">
                  <c:v>2.4999999999999978</c:v>
                </c:pt>
                <c:pt idx="5">
                  <c:v>2.4999999999999978</c:v>
                </c:pt>
                <c:pt idx="6">
                  <c:v>2.5000000000000004</c:v>
                </c:pt>
                <c:pt idx="7">
                  <c:v>2.5000000000000018</c:v>
                </c:pt>
                <c:pt idx="8">
                  <c:v>2.4999999999999991</c:v>
                </c:pt>
                <c:pt idx="9">
                  <c:v>2.4999999999999991</c:v>
                </c:pt>
                <c:pt idx="10">
                  <c:v>2.5</c:v>
                </c:pt>
                <c:pt idx="11">
                  <c:v>2.5000000000000004</c:v>
                </c:pt>
                <c:pt idx="12">
                  <c:v>2.5</c:v>
                </c:pt>
                <c:pt idx="13">
                  <c:v>2.4999999999999996</c:v>
                </c:pt>
                <c:pt idx="14">
                  <c:v>2.5000000000000004</c:v>
                </c:pt>
                <c:pt idx="15">
                  <c:v>2.4999999999999991</c:v>
                </c:pt>
                <c:pt idx="16">
                  <c:v>2.4999999999999991</c:v>
                </c:pt>
                <c:pt idx="17">
                  <c:v>2.5</c:v>
                </c:pt>
                <c:pt idx="18">
                  <c:v>2.4999999999999996</c:v>
                </c:pt>
                <c:pt idx="19">
                  <c:v>2.5000000000000004</c:v>
                </c:pt>
                <c:pt idx="20">
                  <c:v>2.5</c:v>
                </c:pt>
                <c:pt idx="21">
                  <c:v>2.5000000000000004</c:v>
                </c:pt>
                <c:pt idx="22">
                  <c:v>2.4999999999999996</c:v>
                </c:pt>
                <c:pt idx="23">
                  <c:v>2.5</c:v>
                </c:pt>
                <c:pt idx="24">
                  <c:v>2.5</c:v>
                </c:pt>
                <c:pt idx="25">
                  <c:v>2.5000000000000009</c:v>
                </c:pt>
                <c:pt idx="26">
                  <c:v>2.5000000000000004</c:v>
                </c:pt>
                <c:pt idx="27">
                  <c:v>2.4999999999999996</c:v>
                </c:pt>
                <c:pt idx="28">
                  <c:v>2.5</c:v>
                </c:pt>
                <c:pt idx="29">
                  <c:v>2.5000000000000009</c:v>
                </c:pt>
                <c:pt idx="30">
                  <c:v>2.4999999999999996</c:v>
                </c:pt>
                <c:pt idx="31">
                  <c:v>2.5</c:v>
                </c:pt>
                <c:pt idx="32">
                  <c:v>2.5</c:v>
                </c:pt>
                <c:pt idx="33">
                  <c:v>2.5000000000000009</c:v>
                </c:pt>
                <c:pt idx="34">
                  <c:v>2.5</c:v>
                </c:pt>
                <c:pt idx="35">
                  <c:v>2.4999999999999996</c:v>
                </c:pt>
                <c:pt idx="36">
                  <c:v>2.5000000000000004</c:v>
                </c:pt>
                <c:pt idx="37">
                  <c:v>2.5</c:v>
                </c:pt>
                <c:pt idx="38">
                  <c:v>2.4999999999999996</c:v>
                </c:pt>
                <c:pt idx="39">
                  <c:v>2.5000000000000009</c:v>
                </c:pt>
                <c:pt idx="40">
                  <c:v>2.4999999999999996</c:v>
                </c:pt>
                <c:pt idx="41">
                  <c:v>2.5</c:v>
                </c:pt>
                <c:pt idx="42">
                  <c:v>2.4999999999999991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2.5000000000000004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77-42D9-93DE-80CB92F34A39}"/>
            </c:ext>
          </c:extLst>
        </c:ser>
        <c:ser>
          <c:idx val="1"/>
          <c:order val="1"/>
          <c:tx>
            <c:strRef>
              <c:f>'Fig. 8a kobs=f(Ctot)'!$M$1</c:f>
              <c:strCache>
                <c:ptCount val="1"/>
                <c:pt idx="0">
                  <c:v>k1 = 2.5, k2 = 0.25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'Fig. 8a kobs=f(Ctot)'!$B$2:$B$52</c:f>
              <c:numCache>
                <c:formatCode>General</c:formatCode>
                <c:ptCount val="51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kobs=f(Ctot)'!$M$3:$M$53</c:f>
              <c:numCache>
                <c:formatCode>General</c:formatCode>
                <c:ptCount val="51"/>
                <c:pt idx="0">
                  <c:v>2.4543100196412611</c:v>
                </c:pt>
                <c:pt idx="1">
                  <c:v>2.4430352177676236</c:v>
                </c:pt>
                <c:pt idx="2">
                  <c:v>2.4291426190556575</c:v>
                </c:pt>
                <c:pt idx="3">
                  <c:v>2.412109807787564</c:v>
                </c:pt>
                <c:pt idx="4">
                  <c:v>2.3913521432448372</c:v>
                </c:pt>
                <c:pt idx="5">
                  <c:v>2.3662353632829238</c:v>
                </c:pt>
                <c:pt idx="6">
                  <c:v>2.3360986204788348</c:v>
                </c:pt>
                <c:pt idx="7">
                  <c:v>2.3002896515998188</c:v>
                </c:pt>
                <c:pt idx="8">
                  <c:v>2.2582121475408039</c:v>
                </c:pt>
                <c:pt idx="9">
                  <c:v>2.2093827847793901</c:v>
                </c:pt>
                <c:pt idx="10">
                  <c:v>2.153492169843001</c:v>
                </c:pt>
                <c:pt idx="11">
                  <c:v>2.0904610149408343</c:v>
                </c:pt>
                <c:pt idx="12">
                  <c:v>2.0204814158869557</c:v>
                </c:pt>
                <c:pt idx="13">
                  <c:v>1.9440341733660371</c:v>
                </c:pt>
                <c:pt idx="14">
                  <c:v>1.8618769052663244</c:v>
                </c:pt>
                <c:pt idx="15">
                  <c:v>1.7750033199660642</c:v>
                </c:pt>
                <c:pt idx="16">
                  <c:v>1.6845796909145874</c:v>
                </c:pt>
                <c:pt idx="17">
                  <c:v>1.5918684938722509</c:v>
                </c:pt>
                <c:pt idx="18">
                  <c:v>1.4981503361405484</c:v>
                </c:pt>
                <c:pt idx="19">
                  <c:v>1.4046538398695936</c:v>
                </c:pt>
                <c:pt idx="20">
                  <c:v>1.3125000000000095</c:v>
                </c:pt>
                <c:pt idx="21">
                  <c:v>1.2226639370782924</c:v>
                </c:pt>
                <c:pt idx="22">
                  <c:v>1.1359538681606403</c:v>
                </c:pt>
                <c:pt idx="23">
                  <c:v>1.0530050132826301</c:v>
                </c:pt>
                <c:pt idx="24">
                  <c:v>0.97428509709232602</c:v>
                </c:pt>
                <c:pt idx="25">
                  <c:v>0.90010788968220723</c:v>
                </c:pt>
                <c:pt idx="26">
                  <c:v>0.83065156132045059</c:v>
                </c:pt>
                <c:pt idx="27">
                  <c:v>0.76597922955852271</c:v>
                </c:pt>
                <c:pt idx="28">
                  <c:v>0.70605975378160657</c:v>
                </c:pt>
                <c:pt idx="29">
                  <c:v>0.65078746007782173</c:v>
                </c:pt>
                <c:pt idx="30">
                  <c:v>0.60000000000000497</c:v>
                </c:pt>
                <c:pt idx="31">
                  <c:v>0.55349394439657063</c:v>
                </c:pt>
                <c:pt idx="32">
                  <c:v>0.51103799603756062</c:v>
                </c:pt>
                <c:pt idx="33">
                  <c:v>0.47238389121395091</c:v>
                </c:pt>
                <c:pt idx="34">
                  <c:v>0.4372751726101351</c:v>
                </c:pt>
                <c:pt idx="35">
                  <c:v>0.40545407380432108</c:v>
                </c:pt>
                <c:pt idx="36">
                  <c:v>0.37666677665208864</c:v>
                </c:pt>
                <c:pt idx="37">
                  <c:v>0.35066729969910199</c:v>
                </c:pt>
                <c:pt idx="38">
                  <c:v>0.32722025832709434</c:v>
                </c:pt>
                <c:pt idx="39">
                  <c:v>0.30610271236101511</c:v>
                </c:pt>
                <c:pt idx="40">
                  <c:v>0.28710528891476006</c:v>
                </c:pt>
                <c:pt idx="41">
                  <c:v>0.27003274023037444</c:v>
                </c:pt>
                <c:pt idx="42">
                  <c:v>0.25470406989329247</c:v>
                </c:pt>
                <c:pt idx="43">
                  <c:v>0.2409523369972511</c:v>
                </c:pt>
                <c:pt idx="44">
                  <c:v>0.22862422696652865</c:v>
                </c:pt>
                <c:pt idx="45">
                  <c:v>0.2175794598637007</c:v>
                </c:pt>
                <c:pt idx="46">
                  <c:v>0.20769009196294944</c:v>
                </c:pt>
                <c:pt idx="47">
                  <c:v>0.19883975389125788</c:v>
                </c:pt>
                <c:pt idx="48">
                  <c:v>0.19092285842578874</c:v>
                </c:pt>
                <c:pt idx="49">
                  <c:v>0.18384380277116333</c:v>
                </c:pt>
                <c:pt idx="50">
                  <c:v>0.17751618352530674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577-42D9-93DE-80CB92F34A39}"/>
            </c:ext>
          </c:extLst>
        </c:ser>
        <c:ser>
          <c:idx val="2"/>
          <c:order val="2"/>
          <c:tx>
            <c:strRef>
              <c:f>'Fig. 8a kobs=f(Ctot)'!$N$1</c:f>
              <c:strCache>
                <c:ptCount val="1"/>
                <c:pt idx="0">
                  <c:v>k1 = 2.5, k2 = 10</c:v>
                </c:pt>
              </c:strCache>
            </c:strRef>
          </c:tx>
          <c:spPr>
            <a:ln w="127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'Fig. 8a kobs=f(Ctot)'!$B$2:$B$52</c:f>
              <c:numCache>
                <c:formatCode>General</c:formatCode>
                <c:ptCount val="51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kobs=f(Ctot)'!$N$3:$N$53</c:f>
              <c:numCache>
                <c:formatCode>General</c:formatCode>
                <c:ptCount val="51"/>
                <c:pt idx="0">
                  <c:v>2.5480947161671095</c:v>
                </c:pt>
                <c:pt idx="1">
                  <c:v>2.5599629286656485</c:v>
                </c:pt>
                <c:pt idx="2">
                  <c:v>2.5745867167835139</c:v>
                </c:pt>
                <c:pt idx="3">
                  <c:v>2.592515991802566</c:v>
                </c:pt>
                <c:pt idx="4">
                  <c:v>2.6143661650054302</c:v>
                </c:pt>
                <c:pt idx="5">
                  <c:v>2.6408048807548123</c:v>
                </c:pt>
                <c:pt idx="6">
                  <c:v>2.6725277679170163</c:v>
                </c:pt>
                <c:pt idx="7">
                  <c:v>2.7102214193686152</c:v>
                </c:pt>
                <c:pt idx="8">
                  <c:v>2.7545135289044147</c:v>
                </c:pt>
                <c:pt idx="9">
                  <c:v>2.805912858126955</c:v>
                </c:pt>
                <c:pt idx="10">
                  <c:v>2.8647450843757887</c:v>
                </c:pt>
                <c:pt idx="11">
                  <c:v>2.9310936684833333</c:v>
                </c:pt>
                <c:pt idx="12">
                  <c:v>3.004756404329521</c:v>
                </c:pt>
                <c:pt idx="13">
                  <c:v>3.0852271859304863</c:v>
                </c:pt>
                <c:pt idx="14">
                  <c:v>3.1717085207722908</c:v>
                </c:pt>
                <c:pt idx="15">
                  <c:v>3.2631544000357207</c:v>
                </c:pt>
                <c:pt idx="16">
                  <c:v>3.3583371674583278</c:v>
                </c:pt>
                <c:pt idx="17">
                  <c:v>3.4559279011871045</c:v>
                </c:pt>
                <c:pt idx="18">
                  <c:v>3.5545785935362648</c:v>
                </c:pt>
                <c:pt idx="19">
                  <c:v>3.6529959580320073</c:v>
                </c:pt>
                <c:pt idx="20">
                  <c:v>3.7499999999999893</c:v>
                </c:pt>
                <c:pt idx="21">
                  <c:v>3.844564276759693</c:v>
                </c:pt>
                <c:pt idx="22">
                  <c:v>3.9358380335151146</c:v>
                </c:pt>
                <c:pt idx="23">
                  <c:v>4.0231526175972316</c:v>
                </c:pt>
                <c:pt idx="24">
                  <c:v>4.1060156872712357</c:v>
                </c:pt>
                <c:pt idx="25">
                  <c:v>4.1840969582292571</c:v>
                </c:pt>
                <c:pt idx="26">
                  <c:v>4.2572088828205787</c:v>
                </c:pt>
                <c:pt idx="27">
                  <c:v>4.3252850215173444</c:v>
                </c:pt>
                <c:pt idx="28">
                  <c:v>4.3883581539140977</c:v>
                </c:pt>
                <c:pt idx="29">
                  <c:v>4.4465395157075571</c:v>
                </c:pt>
                <c:pt idx="30">
                  <c:v>4.4999999999999938</c:v>
                </c:pt>
                <c:pt idx="31">
                  <c:v>4.5489537427404523</c:v>
                </c:pt>
                <c:pt idx="32">
                  <c:v>4.5936442146973047</c:v>
                </c:pt>
                <c:pt idx="33">
                  <c:v>4.6343327460905792</c:v>
                </c:pt>
                <c:pt idx="34">
                  <c:v>4.6712892919893321</c:v>
                </c:pt>
                <c:pt idx="35">
                  <c:v>4.7047851854691354</c:v>
                </c:pt>
                <c:pt idx="36">
                  <c:v>4.7350876035241178</c:v>
                </c:pt>
                <c:pt idx="37">
                  <c:v>4.7624554740009453</c:v>
                </c:pt>
                <c:pt idx="38">
                  <c:v>4.787136570182005</c:v>
                </c:pt>
                <c:pt idx="39">
                  <c:v>4.8093655659357744</c:v>
                </c:pt>
                <c:pt idx="40">
                  <c:v>4.8293628537739357</c:v>
                </c:pt>
                <c:pt idx="41">
                  <c:v>4.8473339576522374</c:v>
                </c:pt>
                <c:pt idx="42">
                  <c:v>4.8634694001123222</c:v>
                </c:pt>
                <c:pt idx="43">
                  <c:v>4.877944908423947</c:v>
                </c:pt>
                <c:pt idx="44">
                  <c:v>4.8909218663510234</c:v>
                </c:pt>
                <c:pt idx="45">
                  <c:v>4.9025479369855773</c:v>
                </c:pt>
                <c:pt idx="46">
                  <c:v>4.9129577979337373</c:v>
                </c:pt>
                <c:pt idx="47">
                  <c:v>4.9222739432723612</c:v>
                </c:pt>
                <c:pt idx="48">
                  <c:v>4.9306075174465382</c:v>
                </c:pt>
                <c:pt idx="49">
                  <c:v>4.9380591549777231</c:v>
                </c:pt>
                <c:pt idx="50">
                  <c:v>4.9447198068154661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577-42D9-93DE-80CB92F34A39}"/>
            </c:ext>
          </c:extLst>
        </c:ser>
        <c:ser>
          <c:idx val="4"/>
          <c:order val="3"/>
          <c:tx>
            <c:strRef>
              <c:f>'Fig. 8a kobs=f(Ctot)'!$O$1</c:f>
              <c:strCache>
                <c:ptCount val="1"/>
                <c:pt idx="0">
                  <c:v>k1 = 3, k2 = 3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'Fig. 8a kobs=f(Ctot)'!$B$2:$B$52</c:f>
              <c:numCache>
                <c:formatCode>General</c:formatCode>
                <c:ptCount val="51"/>
                <c:pt idx="0">
                  <c:v>1.0000000000000001E-5</c:v>
                </c:pt>
                <c:pt idx="1">
                  <c:v>1.2589254117941658E-5</c:v>
                </c:pt>
                <c:pt idx="2">
                  <c:v>1.5848931924611131E-5</c:v>
                </c:pt>
                <c:pt idx="3">
                  <c:v>1.9952623149688769E-5</c:v>
                </c:pt>
                <c:pt idx="4">
                  <c:v>2.5118864315095791E-5</c:v>
                </c:pt>
                <c:pt idx="5">
                  <c:v>3.1622776601683748E-5</c:v>
                </c:pt>
                <c:pt idx="6">
                  <c:v>3.9810717055349634E-5</c:v>
                </c:pt>
                <c:pt idx="7">
                  <c:v>5.0118723362727238E-5</c:v>
                </c:pt>
                <c:pt idx="8">
                  <c:v>6.3095734448019279E-5</c:v>
                </c:pt>
                <c:pt idx="9">
                  <c:v>7.9432823472428153E-5</c:v>
                </c:pt>
                <c:pt idx="10">
                  <c:v>1E-4</c:v>
                </c:pt>
                <c:pt idx="11">
                  <c:v>1.2589254117941672E-4</c:v>
                </c:pt>
                <c:pt idx="12">
                  <c:v>1.584893192461112E-4</c:v>
                </c:pt>
                <c:pt idx="13">
                  <c:v>1.9952623149688758E-4</c:v>
                </c:pt>
                <c:pt idx="14">
                  <c:v>2.5118864315095774E-4</c:v>
                </c:pt>
                <c:pt idx="15">
                  <c:v>3.1622776601683057E-4</c:v>
                </c:pt>
                <c:pt idx="16">
                  <c:v>3.9810717055348759E-4</c:v>
                </c:pt>
                <c:pt idx="17">
                  <c:v>5.0118723362726049E-4</c:v>
                </c:pt>
                <c:pt idx="18">
                  <c:v>6.3095734448017835E-4</c:v>
                </c:pt>
                <c:pt idx="19">
                  <c:v>7.9432823472426267E-4</c:v>
                </c:pt>
                <c:pt idx="20">
                  <c:v>9.9999999999997617E-4</c:v>
                </c:pt>
                <c:pt idx="21">
                  <c:v>1.2589254117941373E-3</c:v>
                </c:pt>
                <c:pt idx="22">
                  <c:v>1.5848931924610755E-3</c:v>
                </c:pt>
                <c:pt idx="23">
                  <c:v>1.9952623149688338E-3</c:v>
                </c:pt>
                <c:pt idx="24">
                  <c:v>2.5118864315095218E-3</c:v>
                </c:pt>
                <c:pt idx="25">
                  <c:v>3.1622776601683035E-3</c:v>
                </c:pt>
                <c:pt idx="26">
                  <c:v>3.9810717055348763E-3</c:v>
                </c:pt>
                <c:pt idx="27">
                  <c:v>5.0118723362726058E-3</c:v>
                </c:pt>
                <c:pt idx="28">
                  <c:v>6.3095734448017846E-3</c:v>
                </c:pt>
                <c:pt idx="29">
                  <c:v>7.9432823472426282E-3</c:v>
                </c:pt>
                <c:pt idx="30">
                  <c:v>9.9999999999997643E-3</c:v>
                </c:pt>
                <c:pt idx="31">
                  <c:v>1.2589254117941375E-2</c:v>
                </c:pt>
                <c:pt idx="32">
                  <c:v>1.584893192461076E-2</c:v>
                </c:pt>
                <c:pt idx="33">
                  <c:v>1.995262314968833E-2</c:v>
                </c:pt>
                <c:pt idx="34">
                  <c:v>2.5118864315095212E-2</c:v>
                </c:pt>
                <c:pt idx="35">
                  <c:v>3.1622776601683049E-2</c:v>
                </c:pt>
                <c:pt idx="36">
                  <c:v>3.9810717055348804E-2</c:v>
                </c:pt>
                <c:pt idx="37">
                  <c:v>5.0118723362726048E-2</c:v>
                </c:pt>
                <c:pt idx="38">
                  <c:v>6.3095734448017859E-2</c:v>
                </c:pt>
                <c:pt idx="39">
                  <c:v>7.9432823472426306E-2</c:v>
                </c:pt>
                <c:pt idx="40">
                  <c:v>9.9999999999997674E-2</c:v>
                </c:pt>
                <c:pt idx="41">
                  <c:v>0.12589254117941379</c:v>
                </c:pt>
                <c:pt idx="42">
                  <c:v>0.15848931924610768</c:v>
                </c:pt>
                <c:pt idx="43">
                  <c:v>0.1995262314968787</c:v>
                </c:pt>
                <c:pt idx="44">
                  <c:v>0.25118864315094647</c:v>
                </c:pt>
                <c:pt idx="45">
                  <c:v>0.31622776601682334</c:v>
                </c:pt>
                <c:pt idx="46">
                  <c:v>0.39810717055347888</c:v>
                </c:pt>
                <c:pt idx="47">
                  <c:v>0.50118723362724915</c:v>
                </c:pt>
                <c:pt idx="48">
                  <c:v>0.63095734448016416</c:v>
                </c:pt>
                <c:pt idx="49">
                  <c:v>0.79432823472424485</c:v>
                </c:pt>
                <c:pt idx="50">
                  <c:v>1</c:v>
                </c:pt>
              </c:numCache>
            </c:numRef>
          </c:xVal>
          <c:yVal>
            <c:numRef>
              <c:f>'Fig. 8a kobs=f(Ctot)'!$O$3:$O$53</c:f>
              <c:numCache>
                <c:formatCode>General</c:formatCode>
                <c:ptCount val="51"/>
                <c:pt idx="0">
                  <c:v>0.99038105676658261</c:v>
                </c:pt>
                <c:pt idx="1">
                  <c:v>0.98800741426686711</c:v>
                </c:pt>
                <c:pt idx="2">
                  <c:v>0.98508265664329608</c:v>
                </c:pt>
                <c:pt idx="3">
                  <c:v>0.98149680163948716</c:v>
                </c:pt>
                <c:pt idx="4">
                  <c:v>0.97712676699891288</c:v>
                </c:pt>
                <c:pt idx="5">
                  <c:v>0.9718390238490362</c:v>
                </c:pt>
                <c:pt idx="6">
                  <c:v>0.96549444641659687</c:v>
                </c:pt>
                <c:pt idx="7">
                  <c:v>0.95795571612627806</c:v>
                </c:pt>
                <c:pt idx="8">
                  <c:v>0.94909729421911637</c:v>
                </c:pt>
                <c:pt idx="9">
                  <c:v>0.93881742837460835</c:v>
                </c:pt>
                <c:pt idx="10">
                  <c:v>0.92705098312484235</c:v>
                </c:pt>
                <c:pt idx="11">
                  <c:v>0.91378126630333345</c:v>
                </c:pt>
                <c:pt idx="12">
                  <c:v>0.89904871913409623</c:v>
                </c:pt>
                <c:pt idx="13">
                  <c:v>0.88295456281390239</c:v>
                </c:pt>
                <c:pt idx="14">
                  <c:v>0.86565829584554199</c:v>
                </c:pt>
                <c:pt idx="15">
                  <c:v>0.84736911999285558</c:v>
                </c:pt>
                <c:pt idx="16">
                  <c:v>0.82833256650833409</c:v>
                </c:pt>
                <c:pt idx="17">
                  <c:v>0.80881441976257928</c:v>
                </c:pt>
                <c:pt idx="18">
                  <c:v>0.78908428129274699</c:v>
                </c:pt>
                <c:pt idx="19">
                  <c:v>0.7694008083935987</c:v>
                </c:pt>
                <c:pt idx="20">
                  <c:v>0.75000000000000189</c:v>
                </c:pt>
                <c:pt idx="21">
                  <c:v>0.73108714464806157</c:v>
                </c:pt>
                <c:pt idx="22">
                  <c:v>0.7128323932969769</c:v>
                </c:pt>
                <c:pt idx="23">
                  <c:v>0.69536947648055369</c:v>
                </c:pt>
                <c:pt idx="24">
                  <c:v>0.67879686254575289</c:v>
                </c:pt>
                <c:pt idx="25">
                  <c:v>0.66318060835414905</c:v>
                </c:pt>
                <c:pt idx="26">
                  <c:v>0.64855822343588432</c:v>
                </c:pt>
                <c:pt idx="27">
                  <c:v>0.63494299569653101</c:v>
                </c:pt>
                <c:pt idx="28">
                  <c:v>0.62232836921718038</c:v>
                </c:pt>
                <c:pt idx="29">
                  <c:v>0.6106920968584888</c:v>
                </c:pt>
                <c:pt idx="30">
                  <c:v>0.60000000000000098</c:v>
                </c:pt>
                <c:pt idx="31">
                  <c:v>0.59020925145190961</c:v>
                </c:pt>
                <c:pt idx="32">
                  <c:v>0.581271157060539</c:v>
                </c:pt>
                <c:pt idx="33">
                  <c:v>0.57313345078188438</c:v>
                </c:pt>
                <c:pt idx="34">
                  <c:v>0.56574214160213376</c:v>
                </c:pt>
                <c:pt idx="35">
                  <c:v>0.55904296290617284</c:v>
                </c:pt>
                <c:pt idx="36">
                  <c:v>0.55298247929517652</c:v>
                </c:pt>
                <c:pt idx="37">
                  <c:v>0.54750890519981099</c:v>
                </c:pt>
                <c:pt idx="38">
                  <c:v>0.54257268596359876</c:v>
                </c:pt>
                <c:pt idx="39">
                  <c:v>0.53812688681284537</c:v>
                </c:pt>
                <c:pt idx="40">
                  <c:v>0.53412742924521261</c:v>
                </c:pt>
                <c:pt idx="41">
                  <c:v>0.53053320846955254</c:v>
                </c:pt>
                <c:pt idx="42">
                  <c:v>0.52730611997753507</c:v>
                </c:pt>
                <c:pt idx="43">
                  <c:v>0.52441101831521075</c:v>
                </c:pt>
                <c:pt idx="44">
                  <c:v>0.52181562672979553</c:v>
                </c:pt>
                <c:pt idx="45">
                  <c:v>0.51949041260288431</c:v>
                </c:pt>
                <c:pt idx="46">
                  <c:v>0.51740844041325251</c:v>
                </c:pt>
                <c:pt idx="47">
                  <c:v>0.51554521134552811</c:v>
                </c:pt>
                <c:pt idx="48">
                  <c:v>0.51387849651069228</c:v>
                </c:pt>
                <c:pt idx="49">
                  <c:v>0.5123881690044555</c:v>
                </c:pt>
                <c:pt idx="50">
                  <c:v>0.51105603863690674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577-42D9-93DE-80CB92F3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logBase val="10"/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[Cat</a:t>
                </a:r>
                <a:r>
                  <a:rPr lang="en-US" sz="800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 sz="800">
                    <a:solidFill>
                      <a:sysClr val="windowText" lastClr="000000"/>
                    </a:solidFill>
                  </a:rPr>
                  <a:t>] [mol/L] (log. scale)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k</a:t>
                </a:r>
                <a:r>
                  <a:rPr lang="en-US" sz="800" baseline="-25000">
                    <a:solidFill>
                      <a:sysClr val="windowText" lastClr="000000"/>
                    </a:solidFill>
                  </a:rPr>
                  <a:t>obs</a:t>
                </a:r>
                <a:r>
                  <a:rPr lang="en-US" sz="800">
                    <a:solidFill>
                      <a:sysClr val="windowText" lastClr="000000"/>
                    </a:solidFill>
                  </a:rPr>
                  <a:t>/[Cat</a:t>
                </a:r>
                <a:r>
                  <a:rPr lang="en-US" sz="800" baseline="-25000">
                    <a:solidFill>
                      <a:sysClr val="windowText" lastClr="000000"/>
                    </a:solidFill>
                  </a:rPr>
                  <a:t>tot</a:t>
                </a:r>
                <a:r>
                  <a:rPr lang="en-US" sz="800">
                    <a:solidFill>
                      <a:sysClr val="windowText" lastClr="000000"/>
                    </a:solidFill>
                  </a:rPr>
                  <a:t>]</a:t>
                </a:r>
                <a:endParaRPr lang="en-US" sz="800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At val="1.0000000000000004E-5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 8b kobs vs eeL'!$B$2:$B$47</c:f>
              <c:numCache>
                <c:formatCode>General</c:formatCode>
                <c:ptCount val="46"/>
                <c:pt idx="0">
                  <c:v>1.1599894574345152E-9</c:v>
                </c:pt>
                <c:pt idx="1">
                  <c:v>4.601330329934766E-3</c:v>
                </c:pt>
                <c:pt idx="2">
                  <c:v>6.7487816191179771E-3</c:v>
                </c:pt>
                <c:pt idx="3">
                  <c:v>8.5800067251116646E-3</c:v>
                </c:pt>
                <c:pt idx="4">
                  <c:v>1.0293625200762808E-2</c:v>
                </c:pt>
                <c:pt idx="5">
                  <c:v>1.1968365924926517E-2</c:v>
                </c:pt>
                <c:pt idx="6">
                  <c:v>1.3647184004192519E-2</c:v>
                </c:pt>
                <c:pt idx="7">
                  <c:v>1.5358424679749275E-2</c:v>
                </c:pt>
                <c:pt idx="8">
                  <c:v>1.7123519566004684E-2</c:v>
                </c:pt>
                <c:pt idx="9">
                  <c:v>1.8960442266838223E-2</c:v>
                </c:pt>
                <c:pt idx="10">
                  <c:v>2.0885514023122838E-2</c:v>
                </c:pt>
                <c:pt idx="11">
                  <c:v>2.2914477729278394E-2</c:v>
                </c:pt>
                <c:pt idx="12">
                  <c:v>2.5063222291759911E-2</c:v>
                </c:pt>
                <c:pt idx="13">
                  <c:v>2.7348337470241089E-2</c:v>
                </c:pt>
                <c:pt idx="14">
                  <c:v>2.9787594489635208E-2</c:v>
                </c:pt>
                <c:pt idx="15">
                  <c:v>3.2400409400572934E-2</c:v>
                </c:pt>
                <c:pt idx="16">
                  <c:v>3.5208328466847606E-2</c:v>
                </c:pt>
                <c:pt idx="17">
                  <c:v>3.8235567271491827E-2</c:v>
                </c:pt>
                <c:pt idx="18">
                  <c:v>4.150963322432951E-2</c:v>
                </c:pt>
                <c:pt idx="19">
                  <c:v>4.5062062723045561E-2</c:v>
                </c:pt>
                <c:pt idx="20">
                  <c:v>4.8929308551665808E-2</c:v>
                </c:pt>
                <c:pt idx="21">
                  <c:v>5.3153820003157326E-2</c:v>
                </c:pt>
                <c:pt idx="22">
                  <c:v>5.7785367883500645E-2</c:v>
                </c:pt>
                <c:pt idx="23">
                  <c:v>6.2882679491150437E-2</c:v>
                </c:pt>
                <c:pt idx="24">
                  <c:v>6.8515465656525706E-2</c:v>
                </c:pt>
                <c:pt idx="25">
                  <c:v>7.4766944085905548E-2</c:v>
                </c:pt>
                <c:pt idx="26">
                  <c:v>8.1736992098654496E-2</c:v>
                </c:pt>
                <c:pt idx="27">
                  <c:v>8.9546099404961235E-2</c:v>
                </c:pt>
                <c:pt idx="28">
                  <c:v>9.8340340540789134E-2</c:v>
                </c:pt>
                <c:pt idx="29">
                  <c:v>0.10829765053288101</c:v>
                </c:pt>
                <c:pt idx="30">
                  <c:v>0.1196357710401499</c:v>
                </c:pt>
                <c:pt idx="31">
                  <c:v>0.13262234386030702</c:v>
                </c:pt>
                <c:pt idx="32">
                  <c:v>0.1475877725548515</c:v>
                </c:pt>
                <c:pt idx="33">
                  <c:v>0.1649416619145164</c:v>
                </c:pt>
                <c:pt idx="34">
                  <c:v>0.18519389339832823</c:v>
                </c:pt>
                <c:pt idx="35">
                  <c:v>0.20898172140497379</c:v>
                </c:pt>
                <c:pt idx="36">
                  <c:v>0.23710470510096576</c:v>
                </c:pt>
                <c:pt idx="37">
                  <c:v>0.27056985618121721</c:v>
                </c:pt>
                <c:pt idx="38">
                  <c:v>0.31065012729776387</c:v>
                </c:pt>
                <c:pt idx="39">
                  <c:v>0.35896034541128308</c:v>
                </c:pt>
                <c:pt idx="40">
                  <c:v>0.4175559832663906</c:v>
                </c:pt>
                <c:pt idx="41">
                  <c:v>0.48906185832920684</c:v>
                </c:pt>
                <c:pt idx="42">
                  <c:v>0.57684008061559477</c:v>
                </c:pt>
                <c:pt idx="43">
                  <c:v>0.68520950854632678</c:v>
                </c:pt>
                <c:pt idx="44">
                  <c:v>0.81973283892860882</c:v>
                </c:pt>
                <c:pt idx="45">
                  <c:v>0.98759254821307885</c:v>
                </c:pt>
              </c:numCache>
            </c:numRef>
          </c:xVal>
          <c:yVal>
            <c:numRef>
              <c:f>'Fig. 8b kobs vs eeL'!$A$2:$A$57</c:f>
              <c:numCache>
                <c:formatCode>General</c:formatCode>
                <c:ptCount val="56"/>
                <c:pt idx="0">
                  <c:v>2.4798345194449796E-2</c:v>
                </c:pt>
                <c:pt idx="1">
                  <c:v>2.4823499423370889E-2</c:v>
                </c:pt>
                <c:pt idx="2">
                  <c:v>2.4852380531158499E-2</c:v>
                </c:pt>
                <c:pt idx="3">
                  <c:v>2.4885540728486415E-2</c:v>
                </c:pt>
                <c:pt idx="4">
                  <c:v>2.492361405715816E-2</c:v>
                </c:pt>
                <c:pt idx="5">
                  <c:v>2.4967328519769846E-2</c:v>
                </c:pt>
                <c:pt idx="6">
                  <c:v>2.5017520008362926E-2</c:v>
                </c:pt>
                <c:pt idx="7">
                  <c:v>2.5075148299210148E-2</c:v>
                </c:pt>
                <c:pt idx="8">
                  <c:v>2.5141315420652077E-2</c:v>
                </c:pt>
                <c:pt idx="9">
                  <c:v>2.5217286746631394E-2</c:v>
                </c:pt>
                <c:pt idx="10">
                  <c:v>2.5304515221158692E-2</c:v>
                </c:pt>
                <c:pt idx="11">
                  <c:v>2.5404669179429844E-2</c:v>
                </c:pt>
                <c:pt idx="12">
                  <c:v>2.5519664300905444E-2</c:v>
                </c:pt>
                <c:pt idx="13">
                  <c:v>2.5651700309751738E-2</c:v>
                </c:pt>
                <c:pt idx="14">
                  <c:v>2.5803303130245637E-2</c:v>
                </c:pt>
                <c:pt idx="15">
                  <c:v>2.5977373310937163E-2</c:v>
                </c:pt>
                <c:pt idx="16">
                  <c:v>2.61772416537179E-2</c:v>
                </c:pt>
                <c:pt idx="17">
                  <c:v>2.6406733124995998E-2</c:v>
                </c:pt>
                <c:pt idx="18">
                  <c:v>2.66702402888781E-2</c:v>
                </c:pt>
                <c:pt idx="19">
                  <c:v>2.6972807690052013E-2</c:v>
                </c:pt>
                <c:pt idx="20">
                  <c:v>2.7320228830984492E-2</c:v>
                </c:pt>
                <c:pt idx="21">
                  <c:v>2.7719157638825001E-2</c:v>
                </c:pt>
                <c:pt idx="22">
                  <c:v>2.8177236607603635E-2</c:v>
                </c:pt>
                <c:pt idx="23">
                  <c:v>2.8703244137489547E-2</c:v>
                </c:pt>
                <c:pt idx="24">
                  <c:v>2.9307263982799245E-2</c:v>
                </c:pt>
                <c:pt idx="25">
                  <c:v>3.0000880173327898E-2</c:v>
                </c:pt>
                <c:pt idx="26">
                  <c:v>3.0797401300401265E-2</c:v>
                </c:pt>
                <c:pt idx="27">
                  <c:v>3.1712118672944233E-2</c:v>
                </c:pt>
                <c:pt idx="28">
                  <c:v>3.2762603565605952E-2</c:v>
                </c:pt>
                <c:pt idx="29">
                  <c:v>3.3969049619593863E-2</c:v>
                </c:pt>
                <c:pt idx="30">
                  <c:v>3.5354667440394602E-2</c:v>
                </c:pt>
                <c:pt idx="31">
                  <c:v>3.6946139593047135E-2</c:v>
                </c:pt>
                <c:pt idx="32">
                  <c:v>3.8774145559379032E-2</c:v>
                </c:pt>
                <c:pt idx="33">
                  <c:v>4.0873967834759023E-2</c:v>
                </c:pt>
                <c:pt idx="34">
                  <c:v>4.3286192256476744E-2</c:v>
                </c:pt>
                <c:pt idx="35">
                  <c:v>4.6057517936356596E-2</c:v>
                </c:pt>
                <c:pt idx="36">
                  <c:v>4.924169489705061E-2</c:v>
                </c:pt>
                <c:pt idx="37">
                  <c:v>5.2900610785287058E-2</c:v>
                </c:pt>
                <c:pt idx="38">
                  <c:v>5.7105551982727161E-2</c:v>
                </c:pt>
                <c:pt idx="39">
                  <c:v>6.1938669215786078E-2</c:v>
                </c:pt>
                <c:pt idx="40">
                  <c:v>6.7494683582356288E-2</c:v>
                </c:pt>
                <c:pt idx="41">
                  <c:v>7.3882876023562929E-2</c:v>
                </c:pt>
                <c:pt idx="42">
                  <c:v>8.1229412001573575E-2</c:v>
                </c:pt>
                <c:pt idx="43">
                  <c:v>8.9680063921679806E-2</c:v>
                </c:pt>
                <c:pt idx="44">
                  <c:v>9.9403407200074748E-2</c:v>
                </c:pt>
                <c:pt idx="45">
                  <c:v>0.11059458252596664</c:v>
                </c:pt>
                <c:pt idx="46">
                  <c:v>0.12347973769949797</c:v>
                </c:pt>
                <c:pt idx="47">
                  <c:v>0.13832128861266441</c:v>
                </c:pt>
                <c:pt idx="48">
                  <c:v>0.15542417199341221</c:v>
                </c:pt>
                <c:pt idx="49">
                  <c:v>0.17514330442161005</c:v>
                </c:pt>
                <c:pt idx="50">
                  <c:v>0.19789251541215644</c:v>
                </c:pt>
                <c:pt idx="51">
                  <c:v>0.22415529038617621</c:v>
                </c:pt>
                <c:pt idx="52">
                  <c:v>0.25449774647805673</c:v>
                </c:pt>
                <c:pt idx="53">
                  <c:v>0.28958437605545628</c:v>
                </c:pt>
                <c:pt idx="54">
                  <c:v>0.33019723702145931</c:v>
                </c:pt>
                <c:pt idx="55">
                  <c:v>0.37725945519282539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85-417E-945A-A925DC953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kobs</a:t>
                </a:r>
                <a:endParaRPr lang="en-US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1875"/>
          <c:y val="2.3518518518518518E-2"/>
          <c:w val="0.84571458333333338"/>
          <c:h val="0.86103518518518518"/>
        </c:manualLayout>
      </c:layout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'Fig. 8b kobs vs eeL'!$N$5:$N$60</c:f>
              <c:numCache>
                <c:formatCode>General</c:formatCode>
                <c:ptCount val="56"/>
                <c:pt idx="0">
                  <c:v>1.1599894574345152E-7</c:v>
                </c:pt>
                <c:pt idx="1">
                  <c:v>0.46013303299347658</c:v>
                </c:pt>
                <c:pt idx="2">
                  <c:v>0.67487816191179772</c:v>
                </c:pt>
                <c:pt idx="3">
                  <c:v>0.85800067251116641</c:v>
                </c:pt>
                <c:pt idx="4">
                  <c:v>1.0293625200762808</c:v>
                </c:pt>
                <c:pt idx="5">
                  <c:v>1.1968365924926516</c:v>
                </c:pt>
                <c:pt idx="6">
                  <c:v>1.3647184004192519</c:v>
                </c:pt>
                <c:pt idx="7">
                  <c:v>1.5358424679749274</c:v>
                </c:pt>
                <c:pt idx="8">
                  <c:v>1.7123519566004684</c:v>
                </c:pt>
                <c:pt idx="9">
                  <c:v>1.8960442266838222</c:v>
                </c:pt>
                <c:pt idx="10">
                  <c:v>2.0885514023122838</c:v>
                </c:pt>
                <c:pt idx="11">
                  <c:v>2.2914477729278393</c:v>
                </c:pt>
                <c:pt idx="12">
                  <c:v>2.506322229175991</c:v>
                </c:pt>
                <c:pt idx="13">
                  <c:v>2.7348337470241089</c:v>
                </c:pt>
                <c:pt idx="14">
                  <c:v>2.9787594489635207</c:v>
                </c:pt>
                <c:pt idx="15">
                  <c:v>3.2400409400572934</c:v>
                </c:pt>
                <c:pt idx="16">
                  <c:v>3.5208328466847605</c:v>
                </c:pt>
                <c:pt idx="17">
                  <c:v>3.8235567271491826</c:v>
                </c:pt>
                <c:pt idx="18">
                  <c:v>4.1509633224329514</c:v>
                </c:pt>
                <c:pt idx="19">
                  <c:v>4.5062062723045564</c:v>
                </c:pt>
                <c:pt idx="20">
                  <c:v>4.8929308551665809</c:v>
                </c:pt>
                <c:pt idx="21">
                  <c:v>5.3153820003157328</c:v>
                </c:pt>
                <c:pt idx="22">
                  <c:v>5.7785367883500642</c:v>
                </c:pt>
                <c:pt idx="23">
                  <c:v>6.2882679491150437</c:v>
                </c:pt>
                <c:pt idx="24">
                  <c:v>6.8515465656525709</c:v>
                </c:pt>
                <c:pt idx="25">
                  <c:v>7.4766944085905545</c:v>
                </c:pt>
                <c:pt idx="26">
                  <c:v>8.1736992098654504</c:v>
                </c:pt>
                <c:pt idx="27">
                  <c:v>8.9546099404961232</c:v>
                </c:pt>
                <c:pt idx="28">
                  <c:v>9.8340340540789128</c:v>
                </c:pt>
                <c:pt idx="29">
                  <c:v>10.829765053288101</c:v>
                </c:pt>
                <c:pt idx="30">
                  <c:v>11.963577104014989</c:v>
                </c:pt>
                <c:pt idx="31">
                  <c:v>13.262234386030702</c:v>
                </c:pt>
                <c:pt idx="32">
                  <c:v>14.75877725548515</c:v>
                </c:pt>
                <c:pt idx="33">
                  <c:v>16.49416619145164</c:v>
                </c:pt>
                <c:pt idx="34">
                  <c:v>18.519389339832824</c:v>
                </c:pt>
                <c:pt idx="35">
                  <c:v>20.89817214049738</c:v>
                </c:pt>
                <c:pt idx="36">
                  <c:v>23.710470510096577</c:v>
                </c:pt>
                <c:pt idx="37">
                  <c:v>27.056985618121722</c:v>
                </c:pt>
                <c:pt idx="38">
                  <c:v>31.065012729776388</c:v>
                </c:pt>
                <c:pt idx="39">
                  <c:v>35.896034541128309</c:v>
                </c:pt>
                <c:pt idx="40">
                  <c:v>41.75559832663906</c:v>
                </c:pt>
                <c:pt idx="41">
                  <c:v>48.906185832920684</c:v>
                </c:pt>
                <c:pt idx="42">
                  <c:v>57.684008061559474</c:v>
                </c:pt>
                <c:pt idx="43">
                  <c:v>68.520950854632673</c:v>
                </c:pt>
                <c:pt idx="44">
                  <c:v>81.973283892860877</c:v>
                </c:pt>
                <c:pt idx="45">
                  <c:v>98.759254821307891</c:v>
                </c:pt>
                <c:pt idx="46">
                  <c:v>119.80836060201243</c:v>
                </c:pt>
                <c:pt idx="47">
                  <c:v>146.32597110286227</c:v>
                </c:pt>
                <c:pt idx="48">
                  <c:v>179.878142923241</c:v>
                </c:pt>
                <c:pt idx="49">
                  <c:v>222.50299357943851</c:v>
                </c:pt>
                <c:pt idx="50">
                  <c:v>276.85702480300222</c:v>
                </c:pt>
                <c:pt idx="51">
                  <c:v>346.40744355265338</c:v>
                </c:pt>
                <c:pt idx="52">
                  <c:v>435.68503432148964</c:v>
                </c:pt>
                <c:pt idx="53">
                  <c:v>550.61675521338009</c:v>
                </c:pt>
                <c:pt idx="54">
                  <c:v>698.96331734211083</c:v>
                </c:pt>
                <c:pt idx="55">
                  <c:v>890.89502935646146</c:v>
                </c:pt>
              </c:numCache>
            </c:numRef>
          </c:xVal>
          <c:yVal>
            <c:numRef>
              <c:f>'Fig. 8b kobs vs eeL'!$M$5:$M$60</c:f>
              <c:numCache>
                <c:formatCode>General</c:formatCode>
                <c:ptCount val="56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0.39999999999999997</c:v>
                </c:pt>
                <c:pt idx="4">
                  <c:v>0.4</c:v>
                </c:pt>
                <c:pt idx="5">
                  <c:v>0.39999999999999997</c:v>
                </c:pt>
                <c:pt idx="6">
                  <c:v>0.39999999999999997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0.39999999999999997</c:v>
                </c:pt>
                <c:pt idx="13">
                  <c:v>0.4</c:v>
                </c:pt>
                <c:pt idx="14">
                  <c:v>0.39999999999999997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0.39999999999999997</c:v>
                </c:pt>
                <c:pt idx="21">
                  <c:v>0.4</c:v>
                </c:pt>
                <c:pt idx="22">
                  <c:v>0.4</c:v>
                </c:pt>
                <c:pt idx="23">
                  <c:v>0.39999999999999997</c:v>
                </c:pt>
                <c:pt idx="24">
                  <c:v>0.4</c:v>
                </c:pt>
                <c:pt idx="25">
                  <c:v>0.39999999999999997</c:v>
                </c:pt>
                <c:pt idx="26">
                  <c:v>0.39999999999999997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0.39999999999999997</c:v>
                </c:pt>
                <c:pt idx="35">
                  <c:v>0.39999999999999997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0.39999999999999997</c:v>
                </c:pt>
                <c:pt idx="40">
                  <c:v>0.39999999999999997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0.39999999999999997</c:v>
                </c:pt>
                <c:pt idx="47">
                  <c:v>0.4</c:v>
                </c:pt>
                <c:pt idx="48">
                  <c:v>0.39999999999999997</c:v>
                </c:pt>
                <c:pt idx="49">
                  <c:v>0.40000000000000013</c:v>
                </c:pt>
                <c:pt idx="50">
                  <c:v>0.39999999999999991</c:v>
                </c:pt>
                <c:pt idx="51">
                  <c:v>0.39999999999999991</c:v>
                </c:pt>
                <c:pt idx="52">
                  <c:v>0.40000000000000013</c:v>
                </c:pt>
                <c:pt idx="53">
                  <c:v>0.40000000000000036</c:v>
                </c:pt>
                <c:pt idx="54">
                  <c:v>0.40000000000000036</c:v>
                </c:pt>
                <c:pt idx="55">
                  <c:v>0.39999999999999991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CB-47F7-A6DD-75BE71593656}"/>
            </c:ext>
          </c:extLst>
        </c:ser>
        <c:ser>
          <c:idx val="1"/>
          <c:order val="1"/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'Fig. 8b kobs vs eeL'!$R$5:$R$60</c:f>
              <c:numCache>
                <c:formatCode>General</c:formatCode>
                <c:ptCount val="56"/>
                <c:pt idx="0">
                  <c:v>1.1599894574345152E-7</c:v>
                </c:pt>
                <c:pt idx="1">
                  <c:v>0.46013303299347658</c:v>
                </c:pt>
                <c:pt idx="2">
                  <c:v>0.67487816191179772</c:v>
                </c:pt>
                <c:pt idx="3">
                  <c:v>0.85800067251116641</c:v>
                </c:pt>
                <c:pt idx="4">
                  <c:v>1.0293625200762808</c:v>
                </c:pt>
                <c:pt idx="5">
                  <c:v>1.1968365924926516</c:v>
                </c:pt>
                <c:pt idx="6">
                  <c:v>1.3647184004192519</c:v>
                </c:pt>
                <c:pt idx="7">
                  <c:v>1.5358424679749274</c:v>
                </c:pt>
                <c:pt idx="8">
                  <c:v>1.7123519566004684</c:v>
                </c:pt>
                <c:pt idx="9">
                  <c:v>1.8960442266838222</c:v>
                </c:pt>
                <c:pt idx="10">
                  <c:v>2.0885514023122838</c:v>
                </c:pt>
                <c:pt idx="11">
                  <c:v>2.2914477729278393</c:v>
                </c:pt>
                <c:pt idx="12">
                  <c:v>2.506322229175991</c:v>
                </c:pt>
                <c:pt idx="13">
                  <c:v>2.7348337470241089</c:v>
                </c:pt>
                <c:pt idx="14">
                  <c:v>2.9787594489635207</c:v>
                </c:pt>
                <c:pt idx="15">
                  <c:v>3.2400409400572934</c:v>
                </c:pt>
                <c:pt idx="16">
                  <c:v>3.5208328466847605</c:v>
                </c:pt>
                <c:pt idx="17">
                  <c:v>3.8235567271491826</c:v>
                </c:pt>
                <c:pt idx="18">
                  <c:v>4.1509633224329514</c:v>
                </c:pt>
                <c:pt idx="19">
                  <c:v>4.5062062723045564</c:v>
                </c:pt>
                <c:pt idx="20">
                  <c:v>4.8929308551665809</c:v>
                </c:pt>
                <c:pt idx="21">
                  <c:v>5.3153820003157328</c:v>
                </c:pt>
                <c:pt idx="22">
                  <c:v>5.7785367883500642</c:v>
                </c:pt>
                <c:pt idx="23">
                  <c:v>6.2882679491150437</c:v>
                </c:pt>
                <c:pt idx="24">
                  <c:v>6.8515465656525709</c:v>
                </c:pt>
                <c:pt idx="25">
                  <c:v>7.4766944085905545</c:v>
                </c:pt>
                <c:pt idx="26">
                  <c:v>8.1736992098654504</c:v>
                </c:pt>
                <c:pt idx="27">
                  <c:v>8.9546099404961232</c:v>
                </c:pt>
                <c:pt idx="28">
                  <c:v>9.8340340540789128</c:v>
                </c:pt>
                <c:pt idx="29">
                  <c:v>10.829765053288101</c:v>
                </c:pt>
                <c:pt idx="30">
                  <c:v>11.963577104014989</c:v>
                </c:pt>
                <c:pt idx="31">
                  <c:v>13.262234386030702</c:v>
                </c:pt>
                <c:pt idx="32">
                  <c:v>14.75877725548515</c:v>
                </c:pt>
                <c:pt idx="33">
                  <c:v>16.49416619145164</c:v>
                </c:pt>
                <c:pt idx="34">
                  <c:v>18.519389339832824</c:v>
                </c:pt>
                <c:pt idx="35">
                  <c:v>20.89817214049738</c:v>
                </c:pt>
                <c:pt idx="36">
                  <c:v>23.710470510096577</c:v>
                </c:pt>
                <c:pt idx="37">
                  <c:v>27.056985618121722</c:v>
                </c:pt>
                <c:pt idx="38">
                  <c:v>31.065012729776388</c:v>
                </c:pt>
                <c:pt idx="39">
                  <c:v>35.896034541128309</c:v>
                </c:pt>
                <c:pt idx="40">
                  <c:v>41.75559832663906</c:v>
                </c:pt>
                <c:pt idx="41">
                  <c:v>48.906185832920684</c:v>
                </c:pt>
                <c:pt idx="42">
                  <c:v>57.684008061559474</c:v>
                </c:pt>
                <c:pt idx="43">
                  <c:v>68.520950854632673</c:v>
                </c:pt>
                <c:pt idx="44">
                  <c:v>81.973283892860877</c:v>
                </c:pt>
                <c:pt idx="45">
                  <c:v>98.759254821307891</c:v>
                </c:pt>
                <c:pt idx="46">
                  <c:v>119.80836060201243</c:v>
                </c:pt>
                <c:pt idx="47">
                  <c:v>146.32597110286227</c:v>
                </c:pt>
                <c:pt idx="48">
                  <c:v>179.878142923241</c:v>
                </c:pt>
                <c:pt idx="49">
                  <c:v>222.50299357943851</c:v>
                </c:pt>
                <c:pt idx="50">
                  <c:v>276.85702480300222</c:v>
                </c:pt>
                <c:pt idx="51">
                  <c:v>346.40744355265338</c:v>
                </c:pt>
                <c:pt idx="52">
                  <c:v>435.68503432148964</c:v>
                </c:pt>
                <c:pt idx="53">
                  <c:v>550.61675521338009</c:v>
                </c:pt>
                <c:pt idx="54">
                  <c:v>698.96331734211083</c:v>
                </c:pt>
                <c:pt idx="55">
                  <c:v>890.89502935646146</c:v>
                </c:pt>
              </c:numCache>
            </c:numRef>
          </c:xVal>
          <c:yVal>
            <c:numRef>
              <c:f>'Fig. 8b kobs vs eeL'!$Q$5:$Q$60</c:f>
              <c:numCache>
                <c:formatCode>General</c:formatCode>
                <c:ptCount val="56"/>
                <c:pt idx="0">
                  <c:v>0.42943046610887736</c:v>
                </c:pt>
                <c:pt idx="1">
                  <c:v>0.42955384924575157</c:v>
                </c:pt>
                <c:pt idx="2">
                  <c:v>0.42969566304590123</c:v>
                </c:pt>
                <c:pt idx="3">
                  <c:v>0.42985868613710559</c:v>
                </c:pt>
                <c:pt idx="4">
                  <c:v>0.43004612410578008</c:v>
                </c:pt>
                <c:pt idx="5">
                  <c:v>0.43026167762013867</c:v>
                </c:pt>
                <c:pt idx="6">
                  <c:v>0.43050962219522759</c:v>
                </c:pt>
                <c:pt idx="7">
                  <c:v>0.43079490181764846</c:v>
                </c:pt>
                <c:pt idx="8">
                  <c:v>0.43112323913328465</c:v>
                </c:pt>
                <c:pt idx="9">
                  <c:v>0.43150126550869722</c:v>
                </c:pt>
                <c:pt idx="10">
                  <c:v>0.43193667504002564</c:v>
                </c:pt>
                <c:pt idx="11">
                  <c:v>0.43243840754624874</c:v>
                </c:pt>
                <c:pt idx="12">
                  <c:v>0.4330168668037544</c:v>
                </c:pt>
                <c:pt idx="13">
                  <c:v>0.43368418183083524</c:v>
                </c:pt>
                <c:pt idx="14">
                  <c:v>0.43445452101108645</c:v>
                </c:pt>
                <c:pt idx="15">
                  <c:v>0.43534447138052479</c:v>
                </c:pt>
                <c:pt idx="16">
                  <c:v>0.43637349866026015</c:v>
                </c:pt>
                <c:pt idx="17">
                  <c:v>0.43756450781156353</c:v>
                </c:pt>
                <c:pt idx="18">
                  <c:v>0.43894452930706535</c:v>
                </c:pt>
                <c:pt idx="19">
                  <c:v>0.4405455633227216</c:v>
                </c:pt>
                <c:pt idx="20">
                  <c:v>0.44240562314813336</c:v>
                </c:pt>
                <c:pt idx="21">
                  <c:v>0.44457003092832242</c:v>
                </c:pt>
                <c:pt idx="22">
                  <c:v>0.44709303422924418</c:v>
                </c:pt>
                <c:pt idx="23">
                  <c:v>0.45003983196717834</c:v>
                </c:pt>
                <c:pt idx="24">
                  <c:v>0.45348912441104905</c:v>
                </c:pt>
                <c:pt idx="25">
                  <c:v>0.45753633616634848</c:v>
                </c:pt>
                <c:pt idx="26">
                  <c:v>0.46229770579138219</c:v>
                </c:pt>
                <c:pt idx="27">
                  <c:v>0.46791549428557155</c:v>
                </c:pt>
                <c:pt idx="28">
                  <c:v>0.47456464147429595</c:v>
                </c:pt>
                <c:pt idx="29">
                  <c:v>0.48246130001936938</c:v>
                </c:pt>
                <c:pt idx="30">
                  <c:v>0.49187380894473998</c:v>
                </c:pt>
                <c:pt idx="31">
                  <c:v>0.50313684210641219</c:v>
                </c:pt>
                <c:pt idx="32">
                  <c:v>0.51666969502198379</c:v>
                </c:pt>
                <c:pt idx="33">
                  <c:v>0.53299997312066749</c:v>
                </c:pt>
                <c:pt idx="34">
                  <c:v>0.55279433845201631</c:v>
                </c:pt>
                <c:pt idx="35">
                  <c:v>0.57689849006958061</c:v>
                </c:pt>
                <c:pt idx="36">
                  <c:v>0.60638923503651776</c:v>
                </c:pt>
                <c:pt idx="37">
                  <c:v>0.64264240413388474</c:v>
                </c:pt>
                <c:pt idx="38">
                  <c:v>0.68742154721092308</c:v>
                </c:pt>
                <c:pt idx="39">
                  <c:v>0.74299389773165914</c:v>
                </c:pt>
                <c:pt idx="40">
                  <c:v>0.81228214308892832</c:v>
                </c:pt>
                <c:pt idx="41">
                  <c:v>0.89906323303531321</c:v>
                </c:pt>
                <c:pt idx="42">
                  <c:v>1.0082290091908908</c:v>
                </c:pt>
                <c:pt idx="43">
                  <c:v>1.1461281156243601</c:v>
                </c:pt>
                <c:pt idx="44">
                  <c:v>1.3210148119294172</c:v>
                </c:pt>
                <c:pt idx="45">
                  <c:v>1.543638427840023</c:v>
                </c:pt>
                <c:pt idx="46">
                  <c:v>1.8280178941201</c:v>
                </c:pt>
                <c:pt idx="47">
                  <c:v>2.1924598779106672</c:v>
                </c:pt>
                <c:pt idx="48">
                  <c:v>2.6608976223576009</c:v>
                </c:pt>
                <c:pt idx="49">
                  <c:v>3.2646520643328931</c:v>
                </c:pt>
                <c:pt idx="50">
                  <c:v>4.0447490576492031</c:v>
                </c:pt>
                <c:pt idx="51">
                  <c:v>5.0549690368659448</c:v>
                </c:pt>
                <c:pt idx="52">
                  <c:v>6.3658614804337681</c:v>
                </c:pt>
                <c:pt idx="53">
                  <c:v>8.0700303712265278</c:v>
                </c:pt>
                <c:pt idx="54">
                  <c:v>10.289094175306211</c:v>
                </c:pt>
                <c:pt idx="55">
                  <c:v>13.182852137413166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CB-47F7-A6DD-75BE71593656}"/>
            </c:ext>
          </c:extLst>
        </c:ser>
        <c:ser>
          <c:idx val="2"/>
          <c:order val="2"/>
          <c:spPr>
            <a:ln w="127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'Fig. 8b kobs vs eeL'!$V$5:$V$60</c:f>
              <c:numCache>
                <c:formatCode>General</c:formatCode>
                <c:ptCount val="56"/>
                <c:pt idx="0">
                  <c:v>1.1599894574345152E-7</c:v>
                </c:pt>
                <c:pt idx="1">
                  <c:v>0.46013303299347658</c:v>
                </c:pt>
                <c:pt idx="2">
                  <c:v>0.67487816191179772</c:v>
                </c:pt>
                <c:pt idx="3">
                  <c:v>0.85800067251116641</c:v>
                </c:pt>
                <c:pt idx="4">
                  <c:v>1.0293625200762808</c:v>
                </c:pt>
                <c:pt idx="5">
                  <c:v>1.1968365924926516</c:v>
                </c:pt>
                <c:pt idx="6">
                  <c:v>1.3647184004192519</c:v>
                </c:pt>
                <c:pt idx="7">
                  <c:v>1.5358424679749274</c:v>
                </c:pt>
                <c:pt idx="8">
                  <c:v>1.7123519566004684</c:v>
                </c:pt>
                <c:pt idx="9">
                  <c:v>1.8960442266838222</c:v>
                </c:pt>
                <c:pt idx="10">
                  <c:v>2.0885514023122838</c:v>
                </c:pt>
                <c:pt idx="11">
                  <c:v>2.2914477729278393</c:v>
                </c:pt>
                <c:pt idx="12">
                  <c:v>2.506322229175991</c:v>
                </c:pt>
                <c:pt idx="13">
                  <c:v>2.7348337470241089</c:v>
                </c:pt>
                <c:pt idx="14">
                  <c:v>2.9787594489635207</c:v>
                </c:pt>
                <c:pt idx="15">
                  <c:v>3.2400409400572934</c:v>
                </c:pt>
                <c:pt idx="16">
                  <c:v>3.5208328466847605</c:v>
                </c:pt>
                <c:pt idx="17">
                  <c:v>3.8235567271491826</c:v>
                </c:pt>
                <c:pt idx="18">
                  <c:v>4.1509633224329514</c:v>
                </c:pt>
                <c:pt idx="19">
                  <c:v>4.5062062723045564</c:v>
                </c:pt>
                <c:pt idx="20">
                  <c:v>4.8929308551665809</c:v>
                </c:pt>
                <c:pt idx="21">
                  <c:v>5.3153820003157328</c:v>
                </c:pt>
                <c:pt idx="22">
                  <c:v>5.7785367883500642</c:v>
                </c:pt>
                <c:pt idx="23">
                  <c:v>6.2882679491150437</c:v>
                </c:pt>
                <c:pt idx="24">
                  <c:v>6.8515465656525709</c:v>
                </c:pt>
                <c:pt idx="25">
                  <c:v>7.4766944085905545</c:v>
                </c:pt>
                <c:pt idx="26">
                  <c:v>8.1736992098654504</c:v>
                </c:pt>
                <c:pt idx="27">
                  <c:v>8.9546099404961232</c:v>
                </c:pt>
                <c:pt idx="28">
                  <c:v>9.8340340540789128</c:v>
                </c:pt>
                <c:pt idx="29">
                  <c:v>10.829765053288101</c:v>
                </c:pt>
                <c:pt idx="30">
                  <c:v>11.963577104014989</c:v>
                </c:pt>
                <c:pt idx="31">
                  <c:v>13.262234386030702</c:v>
                </c:pt>
                <c:pt idx="32">
                  <c:v>14.75877725548515</c:v>
                </c:pt>
                <c:pt idx="33">
                  <c:v>16.49416619145164</c:v>
                </c:pt>
                <c:pt idx="34">
                  <c:v>18.519389339832824</c:v>
                </c:pt>
                <c:pt idx="35">
                  <c:v>20.89817214049738</c:v>
                </c:pt>
                <c:pt idx="36">
                  <c:v>23.710470510096577</c:v>
                </c:pt>
                <c:pt idx="37">
                  <c:v>27.056985618121722</c:v>
                </c:pt>
                <c:pt idx="38">
                  <c:v>31.065012729776388</c:v>
                </c:pt>
                <c:pt idx="39">
                  <c:v>35.896034541128309</c:v>
                </c:pt>
                <c:pt idx="40">
                  <c:v>41.75559832663906</c:v>
                </c:pt>
                <c:pt idx="41">
                  <c:v>48.906185832920684</c:v>
                </c:pt>
                <c:pt idx="42">
                  <c:v>57.684008061559474</c:v>
                </c:pt>
                <c:pt idx="43">
                  <c:v>68.520950854632673</c:v>
                </c:pt>
                <c:pt idx="44">
                  <c:v>81.973283892860877</c:v>
                </c:pt>
                <c:pt idx="45">
                  <c:v>98.759254821307891</c:v>
                </c:pt>
                <c:pt idx="46">
                  <c:v>119.80836060201243</c:v>
                </c:pt>
                <c:pt idx="47">
                  <c:v>146.32597110286227</c:v>
                </c:pt>
                <c:pt idx="48">
                  <c:v>179.878142923241</c:v>
                </c:pt>
                <c:pt idx="49">
                  <c:v>222.50299357943851</c:v>
                </c:pt>
                <c:pt idx="50">
                  <c:v>276.85702480300222</c:v>
                </c:pt>
                <c:pt idx="51">
                  <c:v>346.40744355265338</c:v>
                </c:pt>
                <c:pt idx="52">
                  <c:v>435.68503432148964</c:v>
                </c:pt>
                <c:pt idx="53">
                  <c:v>550.61675521338009</c:v>
                </c:pt>
                <c:pt idx="54">
                  <c:v>698.96331734211083</c:v>
                </c:pt>
                <c:pt idx="55">
                  <c:v>890.89502935646146</c:v>
                </c:pt>
              </c:numCache>
            </c:numRef>
          </c:xVal>
          <c:yVal>
            <c:numRef>
              <c:f>'Fig. 8b kobs vs eeL'!$U$5:$U$60</c:f>
              <c:numCache>
                <c:formatCode>General</c:formatCode>
                <c:ptCount val="56"/>
                <c:pt idx="0">
                  <c:v>1.8715233054438678</c:v>
                </c:pt>
                <c:pt idx="1">
                  <c:v>1.8712999223069937</c:v>
                </c:pt>
                <c:pt idx="2">
                  <c:v>1.8710432931446943</c:v>
                </c:pt>
                <c:pt idx="3">
                  <c:v>1.8707484443796341</c:v>
                </c:pt>
                <c:pt idx="4">
                  <c:v>1.8704096502861163</c:v>
                </c:pt>
                <c:pt idx="5">
                  <c:v>1.8700203166888825</c:v>
                </c:pt>
                <c:pt idx="6">
                  <c:v>1.8695728458822969</c:v>
                </c:pt>
                <c:pt idx="7">
                  <c:v>1.8690584794945992</c:v>
                </c:pt>
                <c:pt idx="8">
                  <c:v>1.8684671153797736</c:v>
                </c:pt>
                <c:pt idx="9">
                  <c:v>1.8677870938323209</c:v>
                </c:pt>
                <c:pt idx="10">
                  <c:v>1.8670049474505397</c:v>
                </c:pt>
                <c:pt idx="11">
                  <c:v>1.8661051077737631</c:v>
                </c:pt>
                <c:pt idx="12">
                  <c:v>1.8650695603266423</c:v>
                </c:pt>
                <c:pt idx="13">
                  <c:v>1.8638774378393124</c:v>
                </c:pt>
                <c:pt idx="14">
                  <c:v>1.8625045390729862</c:v>
                </c:pt>
                <c:pt idx="15">
                  <c:v>1.8609227577326293</c:v>
                </c:pt>
                <c:pt idx="16">
                  <c:v>1.8590994022181697</c:v>
                </c:pt>
                <c:pt idx="17">
                  <c:v>1.8569963822275104</c:v>
                </c:pt>
                <c:pt idx="18">
                  <c:v>1.8545692321839575</c:v>
                </c:pt>
                <c:pt idx="19">
                  <c:v>1.8517659337336838</c:v>
                </c:pt>
                <c:pt idx="20">
                  <c:v>1.8485254896436694</c:v>
                </c:pt>
                <c:pt idx="21">
                  <c:v>1.8447761886710192</c:v>
                </c:pt>
                <c:pt idx="22">
                  <c:v>1.8404334845114876</c:v>
                </c:pt>
                <c:pt idx="23">
                  <c:v>1.8353973906426995</c:v>
                </c:pt>
                <c:pt idx="24">
                  <c:v>1.8295492652798093</c:v>
                </c:pt>
                <c:pt idx="25">
                  <c:v>1.8227478248211717</c:v>
                </c:pt>
                <c:pt idx="26">
                  <c:v>1.8148241775359697</c:v>
                </c:pt>
                <c:pt idx="27">
                  <c:v>1.8055756084940795</c:v>
                </c:pt>
                <c:pt idx="28">
                  <c:v>1.7947577674706519</c:v>
                </c:pt>
                <c:pt idx="29">
                  <c:v>1.7820748080023523</c:v>
                </c:pt>
                <c:pt idx="30">
                  <c:v>1.7671668903384057</c:v>
                </c:pt>
                <c:pt idx="31">
                  <c:v>1.7495942837319312</c:v>
                </c:pt>
                <c:pt idx="32">
                  <c:v>1.7288170712156103</c:v>
                </c:pt>
                <c:pt idx="33">
                  <c:v>1.7041691554058997</c:v>
                </c:pt>
                <c:pt idx="34">
                  <c:v>1.6748248642143369</c:v>
                </c:pt>
                <c:pt idx="35">
                  <c:v>1.6397559306353406</c:v>
                </c:pt>
                <c:pt idx="36">
                  <c:v>1.5976759315504625</c:v>
                </c:pt>
                <c:pt idx="37">
                  <c:v>1.5469683647456365</c:v>
                </c:pt>
                <c:pt idx="38">
                  <c:v>1.4855933525942231</c:v>
                </c:pt>
                <c:pt idx="39">
                  <c:v>1.4109663948938549</c:v>
                </c:pt>
                <c:pt idx="40">
                  <c:v>1.319800533297091</c:v>
                </c:pt>
                <c:pt idx="41">
                  <c:v>1.2079005790356117</c:v>
                </c:pt>
                <c:pt idx="42">
                  <c:v>1.0698944878487695</c:v>
                </c:pt>
                <c:pt idx="43">
                  <c:v>0.89888226926704251</c:v>
                </c:pt>
                <c:pt idx="44">
                  <c:v>0.6859766333299312</c:v>
                </c:pt>
                <c:pt idx="45">
                  <c:v>0.41970143419531047</c:v>
                </c:pt>
                <c:pt idx="46">
                  <c:v>8.5203244552508717E-2</c:v>
                </c:pt>
                <c:pt idx="47">
                  <c:v>-0.33678273297177153</c:v>
                </c:pt>
                <c:pt idx="48">
                  <c:v>-0.87128982221946194</c:v>
                </c:pt>
                <c:pt idx="49">
                  <c:v>-1.5509020216976686</c:v>
                </c:pt>
                <c:pt idx="50">
                  <c:v>-2.4180953740095834</c:v>
                </c:pt>
                <c:pt idx="51">
                  <c:v>-3.5283153532263203</c:v>
                </c:pt>
                <c:pt idx="52">
                  <c:v>-4.9540231589438255</c:v>
                </c:pt>
                <c:pt idx="53">
                  <c:v>-6.7900177235922197</c:v>
                </c:pt>
                <c:pt idx="54">
                  <c:v>-9.1604376525155153</c:v>
                </c:pt>
                <c:pt idx="55">
                  <c:v>-12.227975697497401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9CB-47F7-A6DD-75BE71593656}"/>
            </c:ext>
          </c:extLst>
        </c:ser>
        <c:ser>
          <c:idx val="3"/>
          <c:order val="3"/>
          <c:spPr>
            <a:ln w="12700" cap="rnd">
              <a:solidFill>
                <a:schemeClr val="accent6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'Fig. 8b kobs vs eeL'!$Z$5:$Z$60</c:f>
              <c:numCache>
                <c:formatCode>General</c:formatCode>
                <c:ptCount val="56"/>
                <c:pt idx="0">
                  <c:v>1.1599894574345152E-7</c:v>
                </c:pt>
                <c:pt idx="1">
                  <c:v>0.46013303299347658</c:v>
                </c:pt>
                <c:pt idx="2">
                  <c:v>0.67487816191179772</c:v>
                </c:pt>
                <c:pt idx="3">
                  <c:v>0.85800067251116641</c:v>
                </c:pt>
                <c:pt idx="4">
                  <c:v>1.0293625200762808</c:v>
                </c:pt>
                <c:pt idx="5">
                  <c:v>1.1968365924926516</c:v>
                </c:pt>
                <c:pt idx="6">
                  <c:v>1.3647184004192519</c:v>
                </c:pt>
                <c:pt idx="7">
                  <c:v>1.5358424679749274</c:v>
                </c:pt>
                <c:pt idx="8">
                  <c:v>1.7123519566004684</c:v>
                </c:pt>
                <c:pt idx="9">
                  <c:v>1.8960442266838222</c:v>
                </c:pt>
                <c:pt idx="10">
                  <c:v>2.0885514023122838</c:v>
                </c:pt>
                <c:pt idx="11">
                  <c:v>2.2914477729278393</c:v>
                </c:pt>
                <c:pt idx="12">
                  <c:v>2.506322229175991</c:v>
                </c:pt>
                <c:pt idx="13">
                  <c:v>2.7348337470241089</c:v>
                </c:pt>
                <c:pt idx="14">
                  <c:v>2.9787594489635207</c:v>
                </c:pt>
                <c:pt idx="15">
                  <c:v>3.2400409400572934</c:v>
                </c:pt>
                <c:pt idx="16">
                  <c:v>3.5208328466847605</c:v>
                </c:pt>
                <c:pt idx="17">
                  <c:v>3.8235567271491826</c:v>
                </c:pt>
                <c:pt idx="18">
                  <c:v>4.1509633224329514</c:v>
                </c:pt>
                <c:pt idx="19">
                  <c:v>4.5062062723045564</c:v>
                </c:pt>
                <c:pt idx="20">
                  <c:v>4.8929308551665809</c:v>
                </c:pt>
                <c:pt idx="21">
                  <c:v>5.3153820003157328</c:v>
                </c:pt>
                <c:pt idx="22">
                  <c:v>5.7785367883500642</c:v>
                </c:pt>
                <c:pt idx="23">
                  <c:v>6.2882679491150437</c:v>
                </c:pt>
                <c:pt idx="24">
                  <c:v>6.8515465656525709</c:v>
                </c:pt>
                <c:pt idx="25">
                  <c:v>7.4766944085905545</c:v>
                </c:pt>
                <c:pt idx="26">
                  <c:v>8.1736992098654504</c:v>
                </c:pt>
                <c:pt idx="27">
                  <c:v>8.9546099404961232</c:v>
                </c:pt>
                <c:pt idx="28">
                  <c:v>9.8340340540789128</c:v>
                </c:pt>
                <c:pt idx="29">
                  <c:v>10.829765053288101</c:v>
                </c:pt>
                <c:pt idx="30">
                  <c:v>11.963577104014989</c:v>
                </c:pt>
                <c:pt idx="31">
                  <c:v>13.262234386030702</c:v>
                </c:pt>
                <c:pt idx="32">
                  <c:v>14.75877725548515</c:v>
                </c:pt>
                <c:pt idx="33">
                  <c:v>16.49416619145164</c:v>
                </c:pt>
                <c:pt idx="34">
                  <c:v>18.519389339832824</c:v>
                </c:pt>
                <c:pt idx="35">
                  <c:v>20.89817214049738</c:v>
                </c:pt>
                <c:pt idx="36">
                  <c:v>23.710470510096577</c:v>
                </c:pt>
                <c:pt idx="37">
                  <c:v>27.056985618121722</c:v>
                </c:pt>
                <c:pt idx="38">
                  <c:v>31.065012729776388</c:v>
                </c:pt>
                <c:pt idx="39">
                  <c:v>35.896034541128309</c:v>
                </c:pt>
                <c:pt idx="40">
                  <c:v>41.75559832663906</c:v>
                </c:pt>
                <c:pt idx="41">
                  <c:v>48.906185832920684</c:v>
                </c:pt>
                <c:pt idx="42">
                  <c:v>57.684008061559474</c:v>
                </c:pt>
                <c:pt idx="43">
                  <c:v>68.520950854632673</c:v>
                </c:pt>
                <c:pt idx="44">
                  <c:v>81.973283892860877</c:v>
                </c:pt>
                <c:pt idx="45">
                  <c:v>98.759254821307891</c:v>
                </c:pt>
                <c:pt idx="46">
                  <c:v>119.80836060201243</c:v>
                </c:pt>
                <c:pt idx="47">
                  <c:v>146.32597110286227</c:v>
                </c:pt>
                <c:pt idx="48">
                  <c:v>179.878142923241</c:v>
                </c:pt>
                <c:pt idx="49">
                  <c:v>222.50299357943851</c:v>
                </c:pt>
                <c:pt idx="50">
                  <c:v>276.85702480300222</c:v>
                </c:pt>
                <c:pt idx="51">
                  <c:v>346.40744355265338</c:v>
                </c:pt>
                <c:pt idx="52">
                  <c:v>435.68503432148964</c:v>
                </c:pt>
                <c:pt idx="53">
                  <c:v>550.61675521338009</c:v>
                </c:pt>
                <c:pt idx="54">
                  <c:v>698.96331734211083</c:v>
                </c:pt>
                <c:pt idx="55">
                  <c:v>890.89502935646146</c:v>
                </c:pt>
              </c:numCache>
            </c:numRef>
          </c:xVal>
          <c:yVal>
            <c:numRef>
              <c:f>'Fig. 8b kobs vs eeL'!$Y$5:$Y$60</c:f>
              <c:numCache>
                <c:formatCode>General</c:formatCode>
                <c:ptCount val="56"/>
                <c:pt idx="0">
                  <c:v>1.9009537715527454</c:v>
                </c:pt>
                <c:pt idx="1">
                  <c:v>1.9008537715527454</c:v>
                </c:pt>
                <c:pt idx="2">
                  <c:v>1.9007389561905956</c:v>
                </c:pt>
                <c:pt idx="3">
                  <c:v>1.9006071305167396</c:v>
                </c:pt>
                <c:pt idx="4">
                  <c:v>1.9004557743918962</c:v>
                </c:pt>
                <c:pt idx="5">
                  <c:v>1.900281994309021</c:v>
                </c:pt>
                <c:pt idx="6">
                  <c:v>1.9000824680775243</c:v>
                </c:pt>
                <c:pt idx="7">
                  <c:v>1.8998533813122478</c:v>
                </c:pt>
                <c:pt idx="8">
                  <c:v>1.8995903545130581</c:v>
                </c:pt>
                <c:pt idx="9">
                  <c:v>1.8992883593410179</c:v>
                </c:pt>
                <c:pt idx="10">
                  <c:v>1.8989416224905653</c:v>
                </c:pt>
                <c:pt idx="11">
                  <c:v>1.8985435153200119</c:v>
                </c:pt>
                <c:pt idx="12">
                  <c:v>1.8980864271303968</c:v>
                </c:pt>
                <c:pt idx="13">
                  <c:v>1.8975616196701475</c:v>
                </c:pt>
                <c:pt idx="14">
                  <c:v>1.8969590600840727</c:v>
                </c:pt>
                <c:pt idx="15">
                  <c:v>1.8962672291131539</c:v>
                </c:pt>
                <c:pt idx="16">
                  <c:v>1.8954729008784299</c:v>
                </c:pt>
                <c:pt idx="17">
                  <c:v>1.894560890039074</c:v>
                </c:pt>
                <c:pt idx="18">
                  <c:v>1.8935137614910229</c:v>
                </c:pt>
                <c:pt idx="19">
                  <c:v>1.8923114970564054</c:v>
                </c:pt>
                <c:pt idx="20">
                  <c:v>1.8909311127918027</c:v>
                </c:pt>
                <c:pt idx="21">
                  <c:v>1.8893462195993418</c:v>
                </c:pt>
                <c:pt idx="22">
                  <c:v>1.8875265187407317</c:v>
                </c:pt>
                <c:pt idx="23">
                  <c:v>1.8854372226098777</c:v>
                </c:pt>
                <c:pt idx="24">
                  <c:v>1.8830383896908582</c:v>
                </c:pt>
                <c:pt idx="25">
                  <c:v>1.8802841609875203</c:v>
                </c:pt>
                <c:pt idx="26">
                  <c:v>1.877121883327352</c:v>
                </c:pt>
                <c:pt idx="27">
                  <c:v>1.873491102779651</c:v>
                </c:pt>
                <c:pt idx="28">
                  <c:v>1.8693224089449478</c:v>
                </c:pt>
                <c:pt idx="29">
                  <c:v>1.8645361080217215</c:v>
                </c:pt>
                <c:pt idx="30">
                  <c:v>1.8590406992831456</c:v>
                </c:pt>
                <c:pt idx="31">
                  <c:v>1.8527311258383434</c:v>
                </c:pt>
                <c:pt idx="32">
                  <c:v>1.845486766237594</c:v>
                </c:pt>
                <c:pt idx="33">
                  <c:v>1.8371691285265672</c:v>
                </c:pt>
                <c:pt idx="34">
                  <c:v>1.8276192026663531</c:v>
                </c:pt>
                <c:pt idx="35">
                  <c:v>1.8166544207049213</c:v>
                </c:pt>
                <c:pt idx="36">
                  <c:v>1.8040651665869802</c:v>
                </c:pt>
                <c:pt idx="37">
                  <c:v>1.7896107688795213</c:v>
                </c:pt>
                <c:pt idx="38">
                  <c:v>1.773014899805146</c:v>
                </c:pt>
                <c:pt idx="39">
                  <c:v>1.753960292625514</c:v>
                </c:pt>
                <c:pt idx="40">
                  <c:v>1.7320826763860193</c:v>
                </c:pt>
                <c:pt idx="41">
                  <c:v>1.706963812070925</c:v>
                </c:pt>
                <c:pt idx="42">
                  <c:v>1.6781234970396601</c:v>
                </c:pt>
                <c:pt idx="43">
                  <c:v>1.6450103848914026</c:v>
                </c:pt>
                <c:pt idx="44">
                  <c:v>1.6069914452593483</c:v>
                </c:pt>
                <c:pt idx="45">
                  <c:v>1.5633398620353336</c:v>
                </c:pt>
                <c:pt idx="46">
                  <c:v>1.5132211386726087</c:v>
                </c:pt>
                <c:pt idx="47">
                  <c:v>1.4556771449388957</c:v>
                </c:pt>
                <c:pt idx="48">
                  <c:v>1.3896078001381389</c:v>
                </c:pt>
                <c:pt idx="49">
                  <c:v>1.3137500426352244</c:v>
                </c:pt>
                <c:pt idx="50">
                  <c:v>1.2266536836396202</c:v>
                </c:pt>
                <c:pt idx="51">
                  <c:v>1.126653683639625</c:v>
                </c:pt>
                <c:pt idx="52">
                  <c:v>1.0118383214899422</c:v>
                </c:pt>
                <c:pt idx="53">
                  <c:v>0.88001264763430775</c:v>
                </c:pt>
                <c:pt idx="54">
                  <c:v>0.72865652279069515</c:v>
                </c:pt>
                <c:pt idx="55">
                  <c:v>0.55487643991576441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9CB-47F7-A6DD-75BE71593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ee</a:t>
                </a:r>
                <a:r>
                  <a:rPr lang="en-US" sz="800" baseline="-25000">
                    <a:solidFill>
                      <a:sysClr val="windowText" lastClr="000000"/>
                    </a:solidFill>
                  </a:rPr>
                  <a:t>L</a:t>
                </a:r>
                <a:r>
                  <a:rPr lang="en-US" sz="800" baseline="0">
                    <a:solidFill>
                      <a:sysClr val="windowText" lastClr="000000"/>
                    </a:solidFill>
                  </a:rPr>
                  <a:t>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k</a:t>
                </a:r>
                <a:r>
                  <a:rPr lang="en-US" sz="800" baseline="-25000">
                    <a:solidFill>
                      <a:sysClr val="windowText" lastClr="000000"/>
                    </a:solidFill>
                  </a:rPr>
                  <a:t>obs</a:t>
                </a:r>
                <a:r>
                  <a:rPr lang="en-US" sz="800" baseline="0">
                    <a:solidFill>
                      <a:sysClr val="windowText" lastClr="000000"/>
                    </a:solidFill>
                  </a:rPr>
                  <a:t> [mol</a:t>
                </a:r>
                <a:r>
                  <a:rPr lang="en-US" sz="800" baseline="30000">
                    <a:solidFill>
                      <a:sysClr val="windowText" lastClr="000000"/>
                    </a:solidFill>
                  </a:rPr>
                  <a:t>-1</a:t>
                </a:r>
                <a:r>
                  <a:rPr lang="en-US" sz="800" baseline="0">
                    <a:solidFill>
                      <a:sysClr val="windowText" lastClr="000000"/>
                    </a:solidFill>
                  </a:rPr>
                  <a:t>Ls</a:t>
                </a:r>
                <a:r>
                  <a:rPr lang="en-US" sz="800" baseline="30000">
                    <a:solidFill>
                      <a:sysClr val="windowText" lastClr="000000"/>
                    </a:solidFill>
                  </a:rPr>
                  <a:t>-1</a:t>
                </a:r>
                <a:r>
                  <a:rPr lang="en-US" sz="800" baseline="0">
                    <a:solidFill>
                      <a:sysClr val="windowText" lastClr="000000"/>
                    </a:solidFill>
                  </a:rPr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Rate profiles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'Fig. 9 c vs Ctot'!$C$4</c:f>
              <c:strCache>
                <c:ptCount val="1"/>
                <c:pt idx="0">
                  <c:v>0.1666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Ctot'!$C$8:$C$60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0.50645752647303943</c:v>
                </c:pt>
                <c:pt idx="2">
                  <c:v>0.45978862530270076</c:v>
                </c:pt>
                <c:pt idx="3">
                  <c:v>0.41199435736878404</c:v>
                </c:pt>
                <c:pt idx="4">
                  <c:v>0.36431847047405763</c:v>
                </c:pt>
                <c:pt idx="5">
                  <c:v>0.31799251268097856</c:v>
                </c:pt>
                <c:pt idx="6">
                  <c:v>0.27411203723091127</c:v>
                </c:pt>
                <c:pt idx="7">
                  <c:v>0.23354088421619482</c:v>
                </c:pt>
                <c:pt idx="8">
                  <c:v>0.19685950678098565</c:v>
                </c:pt>
                <c:pt idx="9">
                  <c:v>0.16435987017036194</c:v>
                </c:pt>
                <c:pt idx="10">
                  <c:v>0.13607789725337868</c:v>
                </c:pt>
                <c:pt idx="11">
                  <c:v>0.11184843276553649</c:v>
                </c:pt>
                <c:pt idx="12">
                  <c:v>9.1367567959180565E-2</c:v>
                </c:pt>
                <c:pt idx="13">
                  <c:v>7.4250871690960465E-2</c:v>
                </c:pt>
                <c:pt idx="14">
                  <c:v>6.0081023386008417E-2</c:v>
                </c:pt>
                <c:pt idx="15">
                  <c:v>4.8442666187269771E-2</c:v>
                </c:pt>
                <c:pt idx="16">
                  <c:v>3.8945190452764296E-2</c:v>
                </c:pt>
                <c:pt idx="17">
                  <c:v>3.1235618519084032E-2</c:v>
                </c:pt>
                <c:pt idx="18">
                  <c:v>2.5004171557054065E-2</c:v>
                </c:pt>
                <c:pt idx="19">
                  <c:v>1.9984899266683013E-2</c:v>
                </c:pt>
                <c:pt idx="20">
                  <c:v>1.5953289173760953E-2</c:v>
                </c:pt>
                <c:pt idx="21">
                  <c:v>1.2722260310487494E-2</c:v>
                </c:pt>
                <c:pt idx="22">
                  <c:v>1.0137494351349587E-2</c:v>
                </c:pt>
                <c:pt idx="23">
                  <c:v>8.0727039450122461E-3</c:v>
                </c:pt>
                <c:pt idx="24">
                  <c:v>6.4251832851725792E-3</c:v>
                </c:pt>
                <c:pt idx="25">
                  <c:v>5.1118139248692235E-3</c:v>
                </c:pt>
                <c:pt idx="26">
                  <c:v>4.0655894409204318E-3</c:v>
                </c:pt>
                <c:pt idx="27">
                  <c:v>3.2326574701390335E-3</c:v>
                </c:pt>
                <c:pt idx="28">
                  <c:v>2.5698422441971505E-3</c:v>
                </c:pt>
                <c:pt idx="29">
                  <c:v>2.0425942928959163E-3</c:v>
                </c:pt>
                <c:pt idx="30">
                  <c:v>1.6233089966775696E-3</c:v>
                </c:pt>
                <c:pt idx="31">
                  <c:v>1.2899571883423001E-3</c:v>
                </c:pt>
                <c:pt idx="32">
                  <c:v>1.0249758677430784E-3</c:v>
                </c:pt>
                <c:pt idx="33">
                  <c:v>8.1437336638450408E-4</c:v>
                </c:pt>
                <c:pt idx="34">
                  <c:v>6.4700985458293321E-4</c:v>
                </c:pt>
                <c:pt idx="35">
                  <c:v>5.1402031032846162E-4</c:v>
                </c:pt>
                <c:pt idx="36">
                  <c:v>4.0835267143687952E-4</c:v>
                </c:pt>
                <c:pt idx="37">
                  <c:v>3.2439876391513589E-4</c:v>
                </c:pt>
                <c:pt idx="38">
                  <c:v>2.5769973811237728E-4</c:v>
                </c:pt>
                <c:pt idx="39">
                  <c:v>2.0471120328956538E-4</c:v>
                </c:pt>
                <c:pt idx="40">
                  <c:v>1.6261610803758152E-4</c:v>
                </c:pt>
                <c:pt idx="41">
                  <c:v>1.2917575253349305E-4</c:v>
                </c:pt>
                <c:pt idx="42">
                  <c:v>1.0261122017406084E-4</c:v>
                </c:pt>
                <c:pt idx="43">
                  <c:v>8.1509054432861411E-5</c:v>
                </c:pt>
                <c:pt idx="44">
                  <c:v>6.4746246338828276E-5</c:v>
                </c:pt>
                <c:pt idx="45">
                  <c:v>5.1430593737261376E-5</c:v>
                </c:pt>
                <c:pt idx="46">
                  <c:v>4.0853291508216109E-5</c:v>
                </c:pt>
                <c:pt idx="47">
                  <c:v>3.2451250258169193E-5</c:v>
                </c:pt>
                <c:pt idx="48">
                  <c:v>2.5777150868290805E-5</c:v>
                </c:pt>
                <c:pt idx="49">
                  <c:v>2.0475649062788447E-5</c:v>
                </c:pt>
                <c:pt idx="50">
                  <c:v>1.6264468400511505E-5</c:v>
                </c:pt>
                <c:pt idx="51">
                  <c:v>1.2919378354644747E-5</c:v>
                </c:pt>
                <c:pt idx="52">
                  <c:v>1.0262259737326923E-5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AA-48AF-B55C-46B40B64A7EE}"/>
            </c:ext>
          </c:extLst>
        </c:ser>
        <c:ser>
          <c:idx val="1"/>
          <c:order val="1"/>
          <c:tx>
            <c:strRef>
              <c:f>'Fig. 9 c vs Ctot'!$D$4</c:f>
              <c:strCache>
                <c:ptCount val="1"/>
                <c:pt idx="0">
                  <c:v>0.0833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Ctot'!$D$8:$D$60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0.63454293492068758</c:v>
                </c:pt>
                <c:pt idx="2">
                  <c:v>0.59767399916581287</c:v>
                </c:pt>
                <c:pt idx="3">
                  <c:v>0.55693554678237922</c:v>
                </c:pt>
                <c:pt idx="4">
                  <c:v>0.51292152179505179</c:v>
                </c:pt>
                <c:pt idx="5">
                  <c:v>0.46650793000182011</c:v>
                </c:pt>
                <c:pt idx="6">
                  <c:v>0.41879897872332328</c:v>
                </c:pt>
                <c:pt idx="7">
                  <c:v>0.37102961902737369</c:v>
                </c:pt>
                <c:pt idx="8">
                  <c:v>0.32444102813778353</c:v>
                </c:pt>
                <c:pt idx="9">
                  <c:v>0.28015476746592083</c:v>
                </c:pt>
                <c:pt idx="10">
                  <c:v>0.23907181704731001</c:v>
                </c:pt>
                <c:pt idx="11">
                  <c:v>0.20181418158879719</c:v>
                </c:pt>
                <c:pt idx="12">
                  <c:v>0.16871351241284088</c:v>
                </c:pt>
                <c:pt idx="13">
                  <c:v>0.13983906926983722</c:v>
                </c:pt>
                <c:pt idx="14">
                  <c:v>0.11505046244851476</c:v>
                </c:pt>
                <c:pt idx="15">
                  <c:v>9.4059740708399217E-2</c:v>
                </c:pt>
                <c:pt idx="16">
                  <c:v>7.6490713517999673E-2</c:v>
                </c:pt>
                <c:pt idx="17">
                  <c:v>6.1928307144023795E-2</c:v>
                </c:pt>
                <c:pt idx="18">
                  <c:v>4.9955238535498381E-2</c:v>
                </c:pt>
                <c:pt idx="19">
                  <c:v>4.0176399878744148E-2</c:v>
                </c:pt>
                <c:pt idx="20">
                  <c:v>3.2232991989837395E-2</c:v>
                </c:pt>
                <c:pt idx="21">
                  <c:v>2.5808975924041654E-2</c:v>
                </c:pt>
                <c:pt idx="22">
                  <c:v>2.0632274610773795E-2</c:v>
                </c:pt>
                <c:pt idx="23">
                  <c:v>1.6472713721237923E-2</c:v>
                </c:pt>
                <c:pt idx="24">
                  <c:v>1.3138177118696455E-2</c:v>
                </c:pt>
                <c:pt idx="25">
                  <c:v>1.046998842474952E-2</c:v>
                </c:pt>
                <c:pt idx="26">
                  <c:v>8.3381623334088713E-3</c:v>
                </c:pt>
                <c:pt idx="27">
                  <c:v>6.6369013748381681E-3</c:v>
                </c:pt>
                <c:pt idx="28">
                  <c:v>5.2805312717325529E-3</c:v>
                </c:pt>
                <c:pt idx="29">
                  <c:v>4.1999509330629585E-3</c:v>
                </c:pt>
                <c:pt idx="30">
                  <c:v>3.3396027398312758E-3</c:v>
                </c:pt>
                <c:pt idx="31">
                  <c:v>2.654929909206143E-3</c:v>
                </c:pt>
                <c:pt idx="32">
                  <c:v>2.1102691014659378E-3</c:v>
                </c:pt>
                <c:pt idx="33">
                  <c:v>1.6771201697090949E-3</c:v>
                </c:pt>
                <c:pt idx="34">
                  <c:v>1.3327357752561579E-3</c:v>
                </c:pt>
                <c:pt idx="35">
                  <c:v>1.0589781219600492E-3</c:v>
                </c:pt>
                <c:pt idx="36">
                  <c:v>8.4139621946108429E-4</c:v>
                </c:pt>
                <c:pt idx="37">
                  <c:v>6.6848364773185935E-4</c:v>
                </c:pt>
                <c:pt idx="38">
                  <c:v>5.3108309210503672E-4</c:v>
                </c:pt>
                <c:pt idx="39">
                  <c:v>4.2190961878936023E-4</c:v>
                </c:pt>
                <c:pt idx="40">
                  <c:v>3.3516963784479534E-4</c:v>
                </c:pt>
                <c:pt idx="41">
                  <c:v>2.6625674084416226E-4</c:v>
                </c:pt>
                <c:pt idx="42">
                  <c:v>2.1150915156857353E-4</c:v>
                </c:pt>
                <c:pt idx="43">
                  <c:v>1.6801646525716808E-4</c:v>
                </c:pt>
                <c:pt idx="44">
                  <c:v>1.334657589572612E-4</c:v>
                </c:pt>
                <c:pt idx="45">
                  <c:v>1.0601911439334814E-4</c:v>
                </c:pt>
                <c:pt idx="46">
                  <c:v>8.4216180479464525E-5</c:v>
                </c:pt>
                <c:pt idx="47">
                  <c:v>6.6896680983981585E-5</c:v>
                </c:pt>
                <c:pt idx="48">
                  <c:v>5.3138800214700369E-5</c:v>
                </c:pt>
                <c:pt idx="49">
                  <c:v>4.2210203177445528E-5</c:v>
                </c:pt>
                <c:pt idx="50">
                  <c:v>3.3529105614452483E-5</c:v>
                </c:pt>
                <c:pt idx="51">
                  <c:v>2.6633335758676996E-5</c:v>
                </c:pt>
                <c:pt idx="52">
                  <c:v>2.1155749696115615E-5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AA-48AF-B55C-46B40B64A7EE}"/>
            </c:ext>
          </c:extLst>
        </c:ser>
        <c:ser>
          <c:idx val="2"/>
          <c:order val="2"/>
          <c:tx>
            <c:strRef>
              <c:f>'Fig. 9 c vs Ctot'!$E$4</c:f>
              <c:strCache>
                <c:ptCount val="1"/>
                <c:pt idx="0">
                  <c:v>0.01666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Ctot'!$E$8:$E$60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0.78950130565648435</c:v>
                </c:pt>
                <c:pt idx="2">
                  <c:v>0.77896893740127748</c:v>
                </c:pt>
                <c:pt idx="3">
                  <c:v>0.7661024489802678</c:v>
                </c:pt>
                <c:pt idx="4">
                  <c:v>0.7504965569530504</c:v>
                </c:pt>
                <c:pt idx="5">
                  <c:v>0.73173134785392091</c:v>
                </c:pt>
                <c:pt idx="6">
                  <c:v>0.70940094956133859</c:v>
                </c:pt>
                <c:pt idx="7">
                  <c:v>0.68315489699765997</c:v>
                </c:pt>
                <c:pt idx="8">
                  <c:v>0.65275163398976022</c:v>
                </c:pt>
                <c:pt idx="9">
                  <c:v>0.61811993780381491</c:v>
                </c:pt>
                <c:pt idx="10">
                  <c:v>0.57941924738194805</c:v>
                </c:pt>
                <c:pt idx="11">
                  <c:v>0.53708525835157506</c:v>
                </c:pt>
                <c:pt idx="12">
                  <c:v>0.49184505154362151</c:v>
                </c:pt>
                <c:pt idx="13">
                  <c:v>0.44468897032345206</c:v>
                </c:pt>
                <c:pt idx="14">
                  <c:v>0.39679551651637984</c:v>
                </c:pt>
                <c:pt idx="15">
                  <c:v>0.34941869347037158</c:v>
                </c:pt>
                <c:pt idx="16">
                  <c:v>0.30375942578824811</c:v>
                </c:pt>
                <c:pt idx="17">
                  <c:v>0.26084822293094057</c:v>
                </c:pt>
                <c:pt idx="18">
                  <c:v>0.22146232274431493</c:v>
                </c:pt>
                <c:pt idx="19">
                  <c:v>0.18608915473676807</c:v>
                </c:pt>
                <c:pt idx="20">
                  <c:v>0.15493454189763958</c:v>
                </c:pt>
                <c:pt idx="21">
                  <c:v>0.12796402923265704</c:v>
                </c:pt>
                <c:pt idx="22">
                  <c:v>0.10496170042406468</c:v>
                </c:pt>
                <c:pt idx="23">
                  <c:v>8.5592211980894464E-2</c:v>
                </c:pt>
                <c:pt idx="24">
                  <c:v>6.9456136548938702E-2</c:v>
                </c:pt>
                <c:pt idx="25">
                  <c:v>5.6133608911253692E-2</c:v>
                </c:pt>
                <c:pt idx="26">
                  <c:v>4.5215177552792245E-2</c:v>
                </c:pt>
                <c:pt idx="27">
                  <c:v>3.6321176259216964E-2</c:v>
                </c:pt>
                <c:pt idx="28">
                  <c:v>2.9112008695756027E-2</c:v>
                </c:pt>
                <c:pt idx="29">
                  <c:v>2.3291910329467549E-2</c:v>
                </c:pt>
                <c:pt idx="30">
                  <c:v>1.8608437021478855E-2</c:v>
                </c:pt>
                <c:pt idx="31">
                  <c:v>1.4849432856137273E-2</c:v>
                </c:pt>
                <c:pt idx="32">
                  <c:v>1.1838729273994403E-2</c:v>
                </c:pt>
                <c:pt idx="33">
                  <c:v>9.4314053008628697E-3</c:v>
                </c:pt>
                <c:pt idx="34">
                  <c:v>7.5091177056152911E-3</c:v>
                </c:pt>
                <c:pt idx="35">
                  <c:v>5.975783540054738E-3</c:v>
                </c:pt>
                <c:pt idx="36">
                  <c:v>4.7537475077948001E-3</c:v>
                </c:pt>
                <c:pt idx="37">
                  <c:v>3.7804730961518312E-3</c:v>
                </c:pt>
                <c:pt idx="38">
                  <c:v>3.0057421324661154E-3</c:v>
                </c:pt>
                <c:pt idx="39">
                  <c:v>2.3893190331899686E-3</c:v>
                </c:pt>
                <c:pt idx="40">
                  <c:v>1.8990238695805837E-3</c:v>
                </c:pt>
                <c:pt idx="41">
                  <c:v>1.5091558884120185E-3</c:v>
                </c:pt>
                <c:pt idx="42">
                  <c:v>1.1992119806806742E-3</c:v>
                </c:pt>
                <c:pt idx="43">
                  <c:v>9.5285006628008904E-4</c:v>
                </c:pt>
                <c:pt idx="44">
                  <c:v>7.5705381810858364E-4</c:v>
                </c:pt>
                <c:pt idx="45">
                  <c:v>6.014616483105801E-4</c:v>
                </c:pt>
                <c:pt idx="46">
                  <c:v>4.7782892877634779E-4</c:v>
                </c:pt>
                <c:pt idx="47">
                  <c:v>3.7959779379540144E-4</c:v>
                </c:pt>
                <c:pt idx="48">
                  <c:v>3.0155350841695657E-4</c:v>
                </c:pt>
                <c:pt idx="49">
                  <c:v>2.3955030174135114E-4</c:v>
                </c:pt>
                <c:pt idx="50">
                  <c:v>1.9029282339557864E-4</c:v>
                </c:pt>
                <c:pt idx="51">
                  <c:v>1.5116206472123872E-4</c:v>
                </c:pt>
                <c:pt idx="52">
                  <c:v>1.2007677761102236E-4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AA-48AF-B55C-46B40B64A7EE}"/>
            </c:ext>
          </c:extLst>
        </c:ser>
        <c:ser>
          <c:idx val="3"/>
          <c:order val="3"/>
          <c:tx>
            <c:strRef>
              <c:f>'Fig. 9 c vs Ctot'!$F$4</c:f>
              <c:strCache>
                <c:ptCount val="1"/>
                <c:pt idx="0">
                  <c:v>0.00833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Ctot'!$F$8:$F$60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0.81261723840546052</c:v>
                </c:pt>
                <c:pt idx="2">
                  <c:v>0.80750117565850621</c:v>
                </c:pt>
                <c:pt idx="3">
                  <c:v>0.80115131230179037</c:v>
                </c:pt>
                <c:pt idx="4">
                  <c:v>0.79329791570845543</c:v>
                </c:pt>
                <c:pt idx="5">
                  <c:v>0.78362733490281056</c:v>
                </c:pt>
                <c:pt idx="6">
                  <c:v>0.77178297919970162</c:v>
                </c:pt>
                <c:pt idx="7">
                  <c:v>0.75737142628131404</c:v>
                </c:pt>
                <c:pt idx="8">
                  <c:v>0.73997607267916898</c:v>
                </c:pt>
                <c:pt idx="9">
                  <c:v>0.71918090191426975</c:v>
                </c:pt>
                <c:pt idx="10">
                  <c:v>0.6946064617296448</c:v>
                </c:pt>
                <c:pt idx="11">
                  <c:v>0.66595856793829911</c:v>
                </c:pt>
                <c:pt idx="12">
                  <c:v>0.63308722632751147</c:v>
                </c:pt>
                <c:pt idx="13">
                  <c:v>0.59604883928997654</c:v>
                </c:pt>
                <c:pt idx="14">
                  <c:v>0.55515983344587339</c:v>
                </c:pt>
                <c:pt idx="15">
                  <c:v>0.51102636950480429</c:v>
                </c:pt>
                <c:pt idx="16">
                  <c:v>0.46453538141185519</c:v>
                </c:pt>
                <c:pt idx="17">
                  <c:v>0.41679873971382309</c:v>
                </c:pt>
                <c:pt idx="18">
                  <c:v>0.36905424804022496</c:v>
                </c:pt>
                <c:pt idx="19">
                  <c:v>0.32254051913429566</c:v>
                </c:pt>
                <c:pt idx="20">
                  <c:v>0.27837167876626329</c:v>
                </c:pt>
                <c:pt idx="21">
                  <c:v>0.23743790634192297</c:v>
                </c:pt>
                <c:pt idx="22">
                  <c:v>0.200349009079134</c:v>
                </c:pt>
                <c:pt idx="23">
                  <c:v>0.16742490740086555</c:v>
                </c:pt>
                <c:pt idx="24">
                  <c:v>0.13872494669767502</c:v>
                </c:pt>
                <c:pt idx="25">
                  <c:v>0.11410132537028407</c:v>
                </c:pt>
                <c:pt idx="26">
                  <c:v>9.3261277300165299E-2</c:v>
                </c:pt>
                <c:pt idx="27">
                  <c:v>7.5826087647087301E-2</c:v>
                </c:pt>
                <c:pt idx="28">
                  <c:v>6.1379947353600472E-2</c:v>
                </c:pt>
                <c:pt idx="29">
                  <c:v>4.9506090453102891E-2</c:v>
                </c:pt>
                <c:pt idx="30">
                  <c:v>3.981070342321362E-2</c:v>
                </c:pt>
                <c:pt idx="31">
                  <c:v>3.1936686054395813E-2</c:v>
                </c:pt>
                <c:pt idx="32">
                  <c:v>2.5569837904003523E-2</c:v>
                </c:pt>
                <c:pt idx="33">
                  <c:v>2.0439887710703254E-2</c:v>
                </c:pt>
                <c:pt idx="34">
                  <c:v>1.6318333789347151E-2</c:v>
                </c:pt>
                <c:pt idx="35">
                  <c:v>1.3014549886394234E-2</c:v>
                </c:pt>
                <c:pt idx="36">
                  <c:v>1.0371150634882564E-2</c:v>
                </c:pt>
                <c:pt idx="37">
                  <c:v>8.2592471284477064E-3</c:v>
                </c:pt>
                <c:pt idx="38">
                  <c:v>6.5739591274781685E-3</c:v>
                </c:pt>
                <c:pt idx="39">
                  <c:v>5.230370986796574E-3</c:v>
                </c:pt>
                <c:pt idx="40">
                  <c:v>4.1600035986914773E-3</c:v>
                </c:pt>
                <c:pt idx="41">
                  <c:v>3.3078058457047068E-3</c:v>
                </c:pt>
                <c:pt idx="42">
                  <c:v>2.6296312333112352E-3</c:v>
                </c:pt>
                <c:pt idx="43">
                  <c:v>2.0901474029964458E-3</c:v>
                </c:pt>
                <c:pt idx="44">
                  <c:v>1.6611203473172102E-3</c:v>
                </c:pt>
                <c:pt idx="45">
                  <c:v>1.3200161828973444E-3</c:v>
                </c:pt>
                <c:pt idx="46">
                  <c:v>1.0488679697783013E-3</c:v>
                </c:pt>
                <c:pt idx="47">
                  <c:v>8.3336125897518496E-4</c:v>
                </c:pt>
                <c:pt idx="48">
                  <c:v>6.6209861177658129E-4</c:v>
                </c:pt>
                <c:pt idx="49">
                  <c:v>5.2600961112615069E-4</c:v>
                </c:pt>
                <c:pt idx="50">
                  <c:v>4.1787855755573037E-4</c:v>
                </c:pt>
                <c:pt idx="51">
                  <c:v>3.3196698806305943E-4</c:v>
                </c:pt>
                <c:pt idx="52">
                  <c:v>2.6371236660633929E-4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AA-48AF-B55C-46B40B64A7EE}"/>
            </c:ext>
          </c:extLst>
        </c:ser>
        <c:ser>
          <c:idx val="4"/>
          <c:order val="4"/>
          <c:tx>
            <c:strRef>
              <c:f>'Fig. 9 c vs Ctot'!$G$4</c:f>
              <c:strCache>
                <c:ptCount val="1"/>
                <c:pt idx="0">
                  <c:v>0.001666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Ctot'!$G$8:$G$60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0.83014401782366787</c:v>
                </c:pt>
                <c:pt idx="2">
                  <c:v>0.82940772046824929</c:v>
                </c:pt>
                <c:pt idx="3">
                  <c:v>0.82848263212943041</c:v>
                </c:pt>
                <c:pt idx="4">
                  <c:v>0.82732094506820264</c:v>
                </c:pt>
                <c:pt idx="5">
                  <c:v>0.82586309184468532</c:v>
                </c:pt>
                <c:pt idx="6">
                  <c:v>0.8240350527970971</c:v>
                </c:pt>
                <c:pt idx="7">
                  <c:v>0.82174516308002432</c:v>
                </c:pt>
                <c:pt idx="8">
                  <c:v>0.81888039575296678</c:v>
                </c:pt>
                <c:pt idx="9">
                  <c:v>0.81530214490148045</c:v>
                </c:pt>
                <c:pt idx="10">
                  <c:v>0.81084161618341422</c:v>
                </c:pt>
                <c:pt idx="11">
                  <c:v>0.80529506794765437</c:v>
                </c:pt>
                <c:pt idx="12">
                  <c:v>0.79841935369942341</c:v>
                </c:pt>
                <c:pt idx="13">
                  <c:v>0.78992851537251119</c:v>
                </c:pt>
                <c:pt idx="14">
                  <c:v>0.77949257714411369</c:v>
                </c:pt>
                <c:pt idx="15">
                  <c:v>0.76674017707297459</c:v>
                </c:pt>
                <c:pt idx="16">
                  <c:v>0.7512671828502393</c:v>
                </c:pt>
                <c:pt idx="17">
                  <c:v>0.73265381509745686</c:v>
                </c:pt>
                <c:pt idx="18">
                  <c:v>0.71049277172613046</c:v>
                </c:pt>
                <c:pt idx="19">
                  <c:v>0.68443001009514359</c:v>
                </c:pt>
                <c:pt idx="20">
                  <c:v>0.6542177582269143</c:v>
                </c:pt>
                <c:pt idx="21">
                  <c:v>0.6197757375062154</c:v>
                </c:pt>
                <c:pt idx="22">
                  <c:v>0.58125180530075338</c:v>
                </c:pt>
                <c:pt idx="23">
                  <c:v>0.53906855514066065</c:v>
                </c:pt>
                <c:pt idx="24">
                  <c:v>0.49394014358503358</c:v>
                </c:pt>
                <c:pt idx="25">
                  <c:v>0.44684629242965812</c:v>
                </c:pt>
                <c:pt idx="26">
                  <c:v>0.3989592099579003</c:v>
                </c:pt>
                <c:pt idx="27">
                  <c:v>0.3515322398087542</c:v>
                </c:pt>
                <c:pt idx="28">
                  <c:v>0.3057714218815073</c:v>
                </c:pt>
                <c:pt idx="29">
                  <c:v>0.26271708251522025</c:v>
                </c:pt>
                <c:pt idx="30">
                  <c:v>0.22315906100491745</c:v>
                </c:pt>
                <c:pt idx="31">
                  <c:v>0.18759801765427778</c:v>
                </c:pt>
                <c:pt idx="32">
                  <c:v>0.15625180880971398</c:v>
                </c:pt>
                <c:pt idx="33">
                  <c:v>0.12909564758973349</c:v>
                </c:pt>
                <c:pt idx="34">
                  <c:v>0.10592046329389646</c:v>
                </c:pt>
                <c:pt idx="35">
                  <c:v>8.6395041896004263E-2</c:v>
                </c:pt>
                <c:pt idx="36">
                  <c:v>7.0121814612576355E-2</c:v>
                </c:pt>
                <c:pt idx="37">
                  <c:v>5.6681080469455358E-2</c:v>
                </c:pt>
                <c:pt idx="38">
                  <c:v>4.5662420651992351E-2</c:v>
                </c:pt>
                <c:pt idx="39">
                  <c:v>3.6684541581597771E-2</c:v>
                </c:pt>
                <c:pt idx="40">
                  <c:v>2.9405913937227357E-2</c:v>
                </c:pt>
                <c:pt idx="41">
                  <c:v>2.3528777542530382E-2</c:v>
                </c:pt>
                <c:pt idx="42">
                  <c:v>1.879878140736703E-2</c:v>
                </c:pt>
                <c:pt idx="43">
                  <c:v>1.5002034958656998E-2</c:v>
                </c:pt>
                <c:pt idx="44">
                  <c:v>1.1960843816261044E-2</c:v>
                </c:pt>
                <c:pt idx="45">
                  <c:v>9.5289768402690815E-3</c:v>
                </c:pt>
                <c:pt idx="46">
                  <c:v>7.5869856394445156E-3</c:v>
                </c:pt>
                <c:pt idx="47">
                  <c:v>6.0378674282263014E-3</c:v>
                </c:pt>
                <c:pt idx="48">
                  <c:v>4.8032090987047268E-3</c:v>
                </c:pt>
                <c:pt idx="49">
                  <c:v>3.8198547067090369E-3</c:v>
                </c:pt>
                <c:pt idx="50">
                  <c:v>3.037082842731418E-3</c:v>
                </c:pt>
                <c:pt idx="51">
                  <c:v>2.4142510289872268E-3</c:v>
                </c:pt>
                <c:pt idx="52">
                  <c:v>1.9188515669605062E-3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AA-48AF-B55C-46B40B64A7EE}"/>
            </c:ext>
          </c:extLst>
        </c:ser>
        <c:ser>
          <c:idx val="5"/>
          <c:order val="5"/>
          <c:tx>
            <c:strRef>
              <c:f>'Fig. 9 c vs Ctot'!$H$4</c:f>
              <c:strCache>
                <c:ptCount val="1"/>
                <c:pt idx="0">
                  <c:v>0.000833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Ctot'!$H$8:$H$60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0.83189346716678292</c:v>
                </c:pt>
                <c:pt idx="2">
                  <c:v>0.83160743666796444</c:v>
                </c:pt>
                <c:pt idx="3">
                  <c:v>0.83124762516180539</c:v>
                </c:pt>
                <c:pt idx="4">
                  <c:v>0.83079509179679167</c:v>
                </c:pt>
                <c:pt idx="5">
                  <c:v>0.83022608616816673</c:v>
                </c:pt>
                <c:pt idx="6">
                  <c:v>0.82951085782664613</c:v>
                </c:pt>
                <c:pt idx="7">
                  <c:v>0.82861218903941058</c:v>
                </c:pt>
                <c:pt idx="8">
                  <c:v>0.82748359701590113</c:v>
                </c:pt>
                <c:pt idx="9">
                  <c:v>0.82606714779516854</c:v>
                </c:pt>
                <c:pt idx="10">
                  <c:v>0.82429082421242128</c:v>
                </c:pt>
                <c:pt idx="11">
                  <c:v>0.82206539851068061</c:v>
                </c:pt>
                <c:pt idx="12">
                  <c:v>0.81928078194976417</c:v>
                </c:pt>
                <c:pt idx="13">
                  <c:v>0.81580186766759766</c:v>
                </c:pt>
                <c:pt idx="14">
                  <c:v>0.81146396106540031</c:v>
                </c:pt>
                <c:pt idx="15">
                  <c:v>0.80606802005524181</c:v>
                </c:pt>
                <c:pt idx="16">
                  <c:v>0.79937612487692022</c:v>
                </c:pt>
                <c:pt idx="17">
                  <c:v>0.79110788342465244</c:v>
                </c:pt>
                <c:pt idx="18">
                  <c:v>0.7809388654550885</c:v>
                </c:pt>
                <c:pt idx="19">
                  <c:v>0.76850263775975181</c:v>
                </c:pt>
                <c:pt idx="20">
                  <c:v>0.75339848496522055</c:v>
                </c:pt>
                <c:pt idx="21">
                  <c:v>0.73520730700179382</c:v>
                </c:pt>
                <c:pt idx="22">
                  <c:v>0.71351822597736658</c:v>
                </c:pt>
                <c:pt idx="23">
                  <c:v>0.68796772608056411</c:v>
                </c:pt>
                <c:pt idx="24">
                  <c:v>0.65829124455089161</c:v>
                </c:pt>
                <c:pt idx="25">
                  <c:v>0.62438373257421331</c:v>
                </c:pt>
                <c:pt idx="26">
                  <c:v>0.5863610331565553</c:v>
                </c:pt>
                <c:pt idx="27">
                  <c:v>0.54460912929349448</c:v>
                </c:pt>
                <c:pt idx="28">
                  <c:v>0.49980559295685029</c:v>
                </c:pt>
                <c:pt idx="29">
                  <c:v>0.45289950407826296</c:v>
                </c:pt>
                <c:pt idx="30">
                  <c:v>0.40504415584883124</c:v>
                </c:pt>
                <c:pt idx="31">
                  <c:v>0.35748960794265322</c:v>
                </c:pt>
                <c:pt idx="32">
                  <c:v>0.31145494963422127</c:v>
                </c:pt>
                <c:pt idx="33">
                  <c:v>0.26800714174789553</c:v>
                </c:pt>
                <c:pt idx="34">
                  <c:v>0.22797099855095362</c:v>
                </c:pt>
                <c:pt idx="35">
                  <c:v>0.19188442888243859</c:v>
                </c:pt>
                <c:pt idx="36">
                  <c:v>0.15999955068877744</c:v>
                </c:pt>
                <c:pt idx="37">
                  <c:v>0.13231939466393894</c:v>
                </c:pt>
                <c:pt idx="38">
                  <c:v>0.10865481712208093</c:v>
                </c:pt>
                <c:pt idx="39">
                  <c:v>8.8686826456115087E-2</c:v>
                </c:pt>
                <c:pt idx="40">
                  <c:v>7.2023565459358549E-2</c:v>
                </c:pt>
                <c:pt idx="41">
                  <c:v>5.8246140976253274E-2</c:v>
                </c:pt>
                <c:pt idx="42">
                  <c:v>4.6941634018865662E-2</c:v>
                </c:pt>
                <c:pt idx="43">
                  <c:v>3.772429432791375E-2</c:v>
                </c:pt>
                <c:pt idx="44">
                  <c:v>3.0247204026477702E-2</c:v>
                </c:pt>
                <c:pt idx="45">
                  <c:v>2.4206990396648722E-2</c:v>
                </c:pt>
                <c:pt idx="46">
                  <c:v>1.9343911103167574E-2</c:v>
                </c:pt>
                <c:pt idx="47">
                  <c:v>1.5439153795169741E-2</c:v>
                </c:pt>
                <c:pt idx="48">
                  <c:v>1.2310684137471195E-2</c:v>
                </c:pt>
                <c:pt idx="49">
                  <c:v>9.8085377164684358E-3</c:v>
                </c:pt>
                <c:pt idx="50">
                  <c:v>7.8101127919429809E-3</c:v>
                </c:pt>
                <c:pt idx="51">
                  <c:v>6.2157793359585451E-3</c:v>
                </c:pt>
                <c:pt idx="52">
                  <c:v>4.9449580854612606E-3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AA-48AF-B55C-46B40B64A7EE}"/>
            </c:ext>
          </c:extLst>
        </c:ser>
        <c:ser>
          <c:idx val="6"/>
          <c:order val="6"/>
          <c:tx>
            <c:strRef>
              <c:f>'Fig. 9 c vs Ctot'!$I$4</c:f>
              <c:strCache>
                <c:ptCount val="1"/>
                <c:pt idx="0">
                  <c:v>0.0001666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Ctot'!$I$8:$I$60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0.83290138681513159</c:v>
                </c:pt>
                <c:pt idx="2">
                  <c:v>0.83287585716090884</c:v>
                </c:pt>
                <c:pt idx="3">
                  <c:v>0.83284371945571667</c:v>
                </c:pt>
                <c:pt idx="4">
                  <c:v>0.8328032640083628</c:v>
                </c:pt>
                <c:pt idx="5">
                  <c:v>0.83275233920576497</c:v>
                </c:pt>
                <c:pt idx="6">
                  <c:v>0.83268823753260601</c:v>
                </c:pt>
                <c:pt idx="7">
                  <c:v>0.83260755233813555</c:v>
                </c:pt>
                <c:pt idx="8">
                  <c:v>0.83250599792721502</c:v>
                </c:pt>
                <c:pt idx="9">
                  <c:v>0.83237818371887806</c:v>
                </c:pt>
                <c:pt idx="10">
                  <c:v>0.83221733095818884</c:v>
                </c:pt>
                <c:pt idx="11">
                  <c:v>0.8320149177058449</c:v>
                </c:pt>
                <c:pt idx="12">
                  <c:v>0.8317602344807602</c:v>
                </c:pt>
                <c:pt idx="13">
                  <c:v>0.83143982891428414</c:v>
                </c:pt>
                <c:pt idx="14">
                  <c:v>0.83103681303178567</c:v>
                </c:pt>
                <c:pt idx="15">
                  <c:v>0.8305300012972231</c:v>
                </c:pt>
                <c:pt idx="16">
                  <c:v>0.82989284142308473</c:v>
                </c:pt>
                <c:pt idx="17">
                  <c:v>0.82909209341642731</c:v>
                </c:pt>
                <c:pt idx="18">
                  <c:v>0.82808620594685323</c:v>
                </c:pt>
                <c:pt idx="19">
                  <c:v>0.82682333390411544</c:v>
                </c:pt>
                <c:pt idx="20">
                  <c:v>0.82523893873132326</c:v>
                </c:pt>
                <c:pt idx="21">
                  <c:v>0.82325291668954148</c:v>
                </c:pt>
                <c:pt idx="22">
                  <c:v>0.82076621423361384</c:v>
                </c:pt>
                <c:pt idx="23">
                  <c:v>0.81765692113810717</c:v>
                </c:pt>
                <c:pt idx="24">
                  <c:v>0.81377589104014936</c:v>
                </c:pt>
                <c:pt idx="25">
                  <c:v>0.80894203959752575</c:v>
                </c:pt>
                <c:pt idx="26">
                  <c:v>0.80293763025713949</c:v>
                </c:pt>
                <c:pt idx="27">
                  <c:v>0.79550409669309874</c:v>
                </c:pt>
                <c:pt idx="28">
                  <c:v>0.78633928662698549</c:v>
                </c:pt>
                <c:pt idx="29">
                  <c:v>0.7750974477811301</c:v>
                </c:pt>
                <c:pt idx="30">
                  <c:v>0.76139378358605603</c:v>
                </c:pt>
                <c:pt idx="31">
                  <c:v>0.74481589049454555</c:v>
                </c:pt>
                <c:pt idx="32">
                  <c:v>0.7249446554514779</c:v>
                </c:pt>
                <c:pt idx="33">
                  <c:v>0.70138691743761772</c:v>
                </c:pt>
                <c:pt idx="34">
                  <c:v>0.67382094962860828</c:v>
                </c:pt>
                <c:pt idx="35">
                  <c:v>0.64205318973608794</c:v>
                </c:pt>
                <c:pt idx="36">
                  <c:v>0.60608054054125204</c:v>
                </c:pt>
                <c:pt idx="37">
                  <c:v>0.56614761772122768</c:v>
                </c:pt>
                <c:pt idx="38">
                  <c:v>0.5227842269373153</c:v>
                </c:pt>
                <c:pt idx="39">
                  <c:v>0.47680763735664811</c:v>
                </c:pt>
                <c:pt idx="40">
                  <c:v>0.42927914209799767</c:v>
                </c:pt>
                <c:pt idx="41">
                  <c:v>0.38141516145920895</c:v>
                </c:pt>
                <c:pt idx="42">
                  <c:v>0.33446664811100402</c:v>
                </c:pt>
                <c:pt idx="43">
                  <c:v>0.28959115935157498</c:v>
                </c:pt>
                <c:pt idx="44">
                  <c:v>0.24774453281145742</c:v>
                </c:pt>
                <c:pt idx="45">
                  <c:v>0.20961232369426488</c:v>
                </c:pt>
                <c:pt idx="46">
                  <c:v>0.1755884451204909</c:v>
                </c:pt>
                <c:pt idx="47">
                  <c:v>0.14579563156113934</c:v>
                </c:pt>
                <c:pt idx="48">
                  <c:v>0.12013413349421199</c:v>
                </c:pt>
                <c:pt idx="49">
                  <c:v>9.8342953758540325E-2</c:v>
                </c:pt>
                <c:pt idx="50">
                  <c:v>8.0060563846825708E-2</c:v>
                </c:pt>
                <c:pt idx="51">
                  <c:v>6.4876808539081454E-2</c:v>
                </c:pt>
                <c:pt idx="52">
                  <c:v>5.2372402934363092E-2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AA-48AF-B55C-46B40B64A7EE}"/>
            </c:ext>
          </c:extLst>
        </c:ser>
        <c:ser>
          <c:idx val="7"/>
          <c:order val="7"/>
          <c:tx>
            <c:strRef>
              <c:f>'Fig. 9 c vs Ctot'!$J$4</c:f>
              <c:strCache>
                <c:ptCount val="1"/>
                <c:pt idx="0">
                  <c:v>0.0000833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'Fig. 9 c vs Ctot'!$B$8:$B$60</c:f>
              <c:numCache>
                <c:formatCode>General</c:formatCode>
                <c:ptCount val="53"/>
                <c:pt idx="0">
                  <c:v>0</c:v>
                </c:pt>
                <c:pt idx="1">
                  <c:v>0.1</c:v>
                </c:pt>
                <c:pt idx="2">
                  <c:v>0.12589254117941667</c:v>
                </c:pt>
                <c:pt idx="3">
                  <c:v>0.15848931924611132</c:v>
                </c:pt>
                <c:pt idx="4">
                  <c:v>0.19952623149688795</c:v>
                </c:pt>
                <c:pt idx="5">
                  <c:v>0.25118864315095801</c:v>
                </c:pt>
                <c:pt idx="6">
                  <c:v>0.31622776601683794</c:v>
                </c:pt>
                <c:pt idx="7">
                  <c:v>0.3981071705534972</c:v>
                </c:pt>
                <c:pt idx="8">
                  <c:v>0.50118723362727224</c:v>
                </c:pt>
                <c:pt idx="9">
                  <c:v>0.63095734448019325</c:v>
                </c:pt>
                <c:pt idx="10">
                  <c:v>0.79432823472428149</c:v>
                </c:pt>
                <c:pt idx="11">
                  <c:v>1</c:v>
                </c:pt>
                <c:pt idx="12">
                  <c:v>1.2589254117941673</c:v>
                </c:pt>
                <c:pt idx="13">
                  <c:v>1.5848931924611136</c:v>
                </c:pt>
                <c:pt idx="14">
                  <c:v>1.9952623149688797</c:v>
                </c:pt>
                <c:pt idx="15">
                  <c:v>2.5118864315095806</c:v>
                </c:pt>
                <c:pt idx="16">
                  <c:v>3.1622776601683795</c:v>
                </c:pt>
                <c:pt idx="17">
                  <c:v>3.9810717055349727</c:v>
                </c:pt>
                <c:pt idx="18">
                  <c:v>5.0118723362727229</c:v>
                </c:pt>
                <c:pt idx="19">
                  <c:v>6.3095734448019343</c:v>
                </c:pt>
                <c:pt idx="20">
                  <c:v>7.9432823472428176</c:v>
                </c:pt>
                <c:pt idx="21">
                  <c:v>10</c:v>
                </c:pt>
                <c:pt idx="22">
                  <c:v>12.58925411794168</c:v>
                </c:pt>
                <c:pt idx="23">
                  <c:v>15.848931924611136</c:v>
                </c:pt>
                <c:pt idx="24">
                  <c:v>19.952623149688804</c:v>
                </c:pt>
                <c:pt idx="25">
                  <c:v>25.118864315095799</c:v>
                </c:pt>
                <c:pt idx="26">
                  <c:v>31.622776601683803</c:v>
                </c:pt>
                <c:pt idx="27">
                  <c:v>39.810717055349755</c:v>
                </c:pt>
                <c:pt idx="28">
                  <c:v>50.118723362727238</c:v>
                </c:pt>
                <c:pt idx="29">
                  <c:v>63.095734448019364</c:v>
                </c:pt>
                <c:pt idx="30">
                  <c:v>79.432823472428197</c:v>
                </c:pt>
                <c:pt idx="31">
                  <c:v>100</c:v>
                </c:pt>
                <c:pt idx="32">
                  <c:v>125.89254117941677</c:v>
                </c:pt>
                <c:pt idx="33">
                  <c:v>158.48931924611153</c:v>
                </c:pt>
                <c:pt idx="34">
                  <c:v>199.52623149688802</c:v>
                </c:pt>
                <c:pt idx="35">
                  <c:v>251.18864315095806</c:v>
                </c:pt>
                <c:pt idx="36">
                  <c:v>316.22776601683825</c:v>
                </c:pt>
                <c:pt idx="37">
                  <c:v>398.10717055349761</c:v>
                </c:pt>
                <c:pt idx="38">
                  <c:v>501.18723362727269</c:v>
                </c:pt>
                <c:pt idx="39">
                  <c:v>630.95734448019323</c:v>
                </c:pt>
                <c:pt idx="40">
                  <c:v>794.32823472428208</c:v>
                </c:pt>
                <c:pt idx="41">
                  <c:v>1000</c:v>
                </c:pt>
                <c:pt idx="42">
                  <c:v>1258.925411794168</c:v>
                </c:pt>
                <c:pt idx="43">
                  <c:v>1584.8931924611156</c:v>
                </c:pt>
                <c:pt idx="44">
                  <c:v>1995.2623149688804</c:v>
                </c:pt>
                <c:pt idx="45">
                  <c:v>2511.8864315095811</c:v>
                </c:pt>
                <c:pt idx="46">
                  <c:v>3162.2776601683804</c:v>
                </c:pt>
                <c:pt idx="47">
                  <c:v>3981.0717055349769</c:v>
                </c:pt>
                <c:pt idx="48">
                  <c:v>5011.8723362727324</c:v>
                </c:pt>
                <c:pt idx="49">
                  <c:v>6309.5734448019384</c:v>
                </c:pt>
                <c:pt idx="50">
                  <c:v>7943.2823472428154</c:v>
                </c:pt>
                <c:pt idx="51">
                  <c:v>10000</c:v>
                </c:pt>
                <c:pt idx="52">
                  <c:v>12589.254117941671</c:v>
                </c:pt>
              </c:numCache>
            </c:numRef>
          </c:xVal>
          <c:yVal>
            <c:numRef>
              <c:f>'Fig. 9 c vs Ctot'!$J$8:$J$60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0.83296584586246136</c:v>
                </c:pt>
                <c:pt idx="2">
                  <c:v>0.83295700294480401</c:v>
                </c:pt>
                <c:pt idx="3">
                  <c:v>0.83294587063801939</c:v>
                </c:pt>
                <c:pt idx="4">
                  <c:v>0.83293185631721589</c:v>
                </c:pt>
                <c:pt idx="5">
                  <c:v>0.8329142140031599</c:v>
                </c:pt>
                <c:pt idx="6">
                  <c:v>0.83289200470832614</c:v>
                </c:pt>
                <c:pt idx="7">
                  <c:v>0.83286404654673796</c:v>
                </c:pt>
                <c:pt idx="8">
                  <c:v>0.83282885197542333</c:v>
                </c:pt>
                <c:pt idx="9">
                  <c:v>0.83278454886441688</c:v>
                </c:pt>
                <c:pt idx="10">
                  <c:v>0.8327287812538573</c:v>
                </c:pt>
                <c:pt idx="11">
                  <c:v>0.83265858461108821</c:v>
                </c:pt>
                <c:pt idx="12">
                  <c:v>0.8325702290998398</c:v>
                </c:pt>
                <c:pt idx="13">
                  <c:v>0.83245902276047834</c:v>
                </c:pt>
                <c:pt idx="14">
                  <c:v>0.83231906450837678</c:v>
                </c:pt>
                <c:pt idx="15">
                  <c:v>0.8321429344109913</c:v>
                </c:pt>
                <c:pt idx="16">
                  <c:v>0.83192130572087275</c:v>
                </c:pt>
                <c:pt idx="17">
                  <c:v>0.8316424595379982</c:v>
                </c:pt>
                <c:pt idx="18">
                  <c:v>0.83129167867665843</c:v>
                </c:pt>
                <c:pt idx="19">
                  <c:v>0.83085049227552887</c:v>
                </c:pt>
                <c:pt idx="20">
                  <c:v>0.83029573693418102</c:v>
                </c:pt>
                <c:pt idx="21">
                  <c:v>0.82959839382547451</c:v>
                </c:pt>
                <c:pt idx="22">
                  <c:v>0.82872215467298649</c:v>
                </c:pt>
                <c:pt idx="23">
                  <c:v>0.82762166340211085</c:v>
                </c:pt>
                <c:pt idx="24">
                  <c:v>0.82624037594971456</c:v>
                </c:pt>
                <c:pt idx="25">
                  <c:v>0.82450798031719053</c:v>
                </c:pt>
                <c:pt idx="26">
                  <c:v>0.82233732598322862</c:v>
                </c:pt>
                <c:pt idx="27">
                  <c:v>0.81962083170740896</c:v>
                </c:pt>
                <c:pt idx="28">
                  <c:v>0.81622638168676209</c:v>
                </c:pt>
                <c:pt idx="29">
                  <c:v>0.811992793550951</c:v>
                </c:pt>
                <c:pt idx="30">
                  <c:v>0.80672506330081561</c:v>
                </c:pt>
                <c:pt idx="31">
                  <c:v>0.80018978098268212</c:v>
                </c:pt>
                <c:pt idx="32">
                  <c:v>0.79211138644168644</c:v>
                </c:pt>
                <c:pt idx="33">
                  <c:v>0.78217031062112341</c:v>
                </c:pt>
                <c:pt idx="34">
                  <c:v>0.77000451816088156</c:v>
                </c:pt>
                <c:pt idx="35">
                  <c:v>0.75521648093217053</c:v>
                </c:pt>
                <c:pt idx="36">
                  <c:v>0.73738804061849139</c:v>
                </c:pt>
                <c:pt idx="37">
                  <c:v>0.71610571744472518</c:v>
                </c:pt>
                <c:pt idx="38">
                  <c:v>0.6909984182884501</c:v>
                </c:pt>
                <c:pt idx="39">
                  <c:v>0.66178774439431642</c:v>
                </c:pt>
                <c:pt idx="40">
                  <c:v>0.6283478676023021</c:v>
                </c:pt>
                <c:pt idx="41">
                  <c:v>0.59076737635182286</c:v>
                </c:pt>
                <c:pt idx="42">
                  <c:v>0.5494006214046856</c:v>
                </c:pt>
                <c:pt idx="43">
                  <c:v>0.50489300814532445</c:v>
                </c:pt>
                <c:pt idx="44">
                  <c:v>0.45816599588366652</c:v>
                </c:pt>
                <c:pt idx="45">
                  <c:v>0.41035494123667443</c:v>
                </c:pt>
                <c:pt idx="46">
                  <c:v>0.3627053255302557</c:v>
                </c:pt>
                <c:pt idx="47">
                  <c:v>0.31644599543464141</c:v>
                </c:pt>
                <c:pt idx="48">
                  <c:v>0.2726659407505776</c:v>
                </c:pt>
                <c:pt idx="49">
                  <c:v>0.23221989094352008</c:v>
                </c:pt>
                <c:pt idx="50">
                  <c:v>0.19567826918806713</c:v>
                </c:pt>
                <c:pt idx="51">
                  <c:v>0.16332357627557273</c:v>
                </c:pt>
                <c:pt idx="52">
                  <c:v>0.13518387004936372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AA-48AF-B55C-46B40B64A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12440"/>
        <c:axId val="609715064"/>
      </c:scatterChart>
      <c:valAx>
        <c:axId val="609712440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15064"/>
        <c:crosses val="autoZero"/>
        <c:crossBetween val="midCat"/>
      </c:valAx>
      <c:valAx>
        <c:axId val="60971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12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Time-normalised rate profiles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9078694250440818E-2"/>
          <c:y val="0.10881516416884354"/>
          <c:w val="0.93464216005662737"/>
          <c:h val="0.82312543140927497"/>
        </c:manualLayout>
      </c:layout>
      <c:scatterChart>
        <c:scatterStyle val="lineMarker"/>
        <c:varyColors val="0"/>
        <c:ser>
          <c:idx val="1"/>
          <c:order val="1"/>
          <c:tx>
            <c:strRef>
              <c:f>'Fig. 9 c vs Ctot'!$U$5</c:f>
              <c:strCache>
                <c:ptCount val="1"/>
                <c:pt idx="0">
                  <c:v>10</c:v>
                </c:pt>
              </c:strCache>
              <c:extLst xmlns:c15="http://schemas.microsoft.com/office/drawing/2012/chart"/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'Fig. 9 c vs Ctot'!$U$8:$U$60</c:f>
              <c:numCache>
                <c:formatCode>0.00</c:formatCode>
                <c:ptCount val="53"/>
                <c:pt idx="0">
                  <c:v>0</c:v>
                </c:pt>
                <c:pt idx="1">
                  <c:v>6.8280485667931608E-3</c:v>
                </c:pt>
                <c:pt idx="2">
                  <c:v>8.5960038537006497E-3</c:v>
                </c:pt>
                <c:pt idx="3">
                  <c:v>1.082172769130434E-2</c:v>
                </c:pt>
                <c:pt idx="4">
                  <c:v>1.3623747990099661E-2</c:v>
                </c:pt>
                <c:pt idx="5">
                  <c:v>1.7151282548616174E-2</c:v>
                </c:pt>
                <c:pt idx="6">
                  <c:v>2.1592185445314729E-2</c:v>
                </c:pt>
                <c:pt idx="7">
                  <c:v>2.7182950953278866E-2</c:v>
                </c:pt>
                <c:pt idx="8">
                  <c:v>3.4221307722637248E-2</c:v>
                </c:pt>
                <c:pt idx="9">
                  <c:v>4.308207391685602E-2</c:v>
                </c:pt>
                <c:pt idx="10">
                  <c:v>5.4237117646724717E-2</c:v>
                </c:pt>
                <c:pt idx="11">
                  <c:v>6.8280485667931601E-2</c:v>
                </c:pt>
                <c:pt idx="12">
                  <c:v>8.5960038537006525E-2</c:v>
                </c:pt>
                <c:pt idx="13">
                  <c:v>0.10821727691304342</c:v>
                </c:pt>
                <c:pt idx="14">
                  <c:v>0.13623747990099661</c:v>
                </c:pt>
                <c:pt idx="15">
                  <c:v>0.17151282548616176</c:v>
                </c:pt>
                <c:pt idx="16">
                  <c:v>0.21592185445314729</c:v>
                </c:pt>
                <c:pt idx="17">
                  <c:v>0.27182950953278873</c:v>
                </c:pt>
                <c:pt idx="18">
                  <c:v>0.34221307722637251</c:v>
                </c:pt>
                <c:pt idx="19">
                  <c:v>0.43082073916856028</c:v>
                </c:pt>
                <c:pt idx="20">
                  <c:v>0.54237117646724731</c:v>
                </c:pt>
                <c:pt idx="21">
                  <c:v>0.68280485667931601</c:v>
                </c:pt>
                <c:pt idx="22">
                  <c:v>0.85960038537006578</c:v>
                </c:pt>
                <c:pt idx="23">
                  <c:v>1.0821727691304344</c:v>
                </c:pt>
                <c:pt idx="24">
                  <c:v>1.3623747990099668</c:v>
                </c:pt>
                <c:pt idx="25">
                  <c:v>1.7151282548616174</c:v>
                </c:pt>
                <c:pt idx="26">
                  <c:v>2.1592185445314738</c:v>
                </c:pt>
                <c:pt idx="27">
                  <c:v>2.718295095327889</c:v>
                </c:pt>
                <c:pt idx="28">
                  <c:v>3.422130772263726</c:v>
                </c:pt>
                <c:pt idx="29">
                  <c:v>4.3082073916856043</c:v>
                </c:pt>
                <c:pt idx="30">
                  <c:v>5.4237117646724737</c:v>
                </c:pt>
                <c:pt idx="31">
                  <c:v>6.828048566793159</c:v>
                </c:pt>
                <c:pt idx="32">
                  <c:v>8.5960038537006547</c:v>
                </c:pt>
                <c:pt idx="33">
                  <c:v>10.821727691304353</c:v>
                </c:pt>
                <c:pt idx="34">
                  <c:v>13.623747990099664</c:v>
                </c:pt>
                <c:pt idx="35">
                  <c:v>17.151282548616177</c:v>
                </c:pt>
                <c:pt idx="36">
                  <c:v>21.592185445314751</c:v>
                </c:pt>
                <c:pt idx="37">
                  <c:v>27.182950953278894</c:v>
                </c:pt>
                <c:pt idx="38">
                  <c:v>34.221307722637277</c:v>
                </c:pt>
                <c:pt idx="39">
                  <c:v>43.082073916856011</c:v>
                </c:pt>
                <c:pt idx="40">
                  <c:v>54.237117646724748</c:v>
                </c:pt>
                <c:pt idx="41">
                  <c:v>68.2804856679316</c:v>
                </c:pt>
                <c:pt idx="42">
                  <c:v>85.960038537006568</c:v>
                </c:pt>
                <c:pt idx="43">
                  <c:v>108.21727691304356</c:v>
                </c:pt>
                <c:pt idx="44">
                  <c:v>136.23747990099668</c:v>
                </c:pt>
                <c:pt idx="45">
                  <c:v>171.51282548616183</c:v>
                </c:pt>
                <c:pt idx="46">
                  <c:v>215.9218544531474</c:v>
                </c:pt>
                <c:pt idx="47">
                  <c:v>271.82950953278902</c:v>
                </c:pt>
                <c:pt idx="48">
                  <c:v>342.21307722637317</c:v>
                </c:pt>
                <c:pt idx="49">
                  <c:v>430.82073916856058</c:v>
                </c:pt>
                <c:pt idx="50">
                  <c:v>542.3711764672471</c:v>
                </c:pt>
                <c:pt idx="51">
                  <c:v>682.804856679316</c:v>
                </c:pt>
                <c:pt idx="52">
                  <c:v>859.60038537006517</c:v>
                </c:pt>
              </c:numCache>
              <c:extLst xmlns:c15="http://schemas.microsoft.com/office/drawing/2012/chart"/>
            </c:numRef>
          </c:xVal>
          <c:yVal>
            <c:numRef>
              <c:f>'Fig. 9 c vs Ctot'!$V$8:$V$60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0.63454293492068758</c:v>
                </c:pt>
                <c:pt idx="2">
                  <c:v>0.59767399916581287</c:v>
                </c:pt>
                <c:pt idx="3">
                  <c:v>0.55693554678237922</c:v>
                </c:pt>
                <c:pt idx="4">
                  <c:v>0.51292152179505179</c:v>
                </c:pt>
                <c:pt idx="5">
                  <c:v>0.46650793000182011</c:v>
                </c:pt>
                <c:pt idx="6">
                  <c:v>0.41879897872332328</c:v>
                </c:pt>
                <c:pt idx="7">
                  <c:v>0.37102961902737369</c:v>
                </c:pt>
                <c:pt idx="8">
                  <c:v>0.32444102813778353</c:v>
                </c:pt>
                <c:pt idx="9">
                  <c:v>0.28015476746592083</c:v>
                </c:pt>
                <c:pt idx="10">
                  <c:v>0.23907181704731001</c:v>
                </c:pt>
                <c:pt idx="11">
                  <c:v>0.20181418158879719</c:v>
                </c:pt>
                <c:pt idx="12">
                  <c:v>0.16871351241284088</c:v>
                </c:pt>
                <c:pt idx="13">
                  <c:v>0.13983906926983722</c:v>
                </c:pt>
                <c:pt idx="14">
                  <c:v>0.11505046244851476</c:v>
                </c:pt>
                <c:pt idx="15">
                  <c:v>9.4059740708399217E-2</c:v>
                </c:pt>
                <c:pt idx="16">
                  <c:v>7.6490713517999673E-2</c:v>
                </c:pt>
                <c:pt idx="17">
                  <c:v>6.1928307144023795E-2</c:v>
                </c:pt>
                <c:pt idx="18">
                  <c:v>4.9955238535498381E-2</c:v>
                </c:pt>
                <c:pt idx="19">
                  <c:v>4.0176399878744148E-2</c:v>
                </c:pt>
                <c:pt idx="20">
                  <c:v>3.2232991989837395E-2</c:v>
                </c:pt>
                <c:pt idx="21">
                  <c:v>2.5808975924041654E-2</c:v>
                </c:pt>
                <c:pt idx="22">
                  <c:v>2.0632274610773795E-2</c:v>
                </c:pt>
                <c:pt idx="23">
                  <c:v>1.6472713721237923E-2</c:v>
                </c:pt>
                <c:pt idx="24">
                  <c:v>1.3138177118696455E-2</c:v>
                </c:pt>
                <c:pt idx="25">
                  <c:v>1.046998842474952E-2</c:v>
                </c:pt>
                <c:pt idx="26">
                  <c:v>8.3381623334088713E-3</c:v>
                </c:pt>
                <c:pt idx="27">
                  <c:v>6.6369013748381681E-3</c:v>
                </c:pt>
                <c:pt idx="28">
                  <c:v>5.2805312717325529E-3</c:v>
                </c:pt>
                <c:pt idx="29">
                  <c:v>4.1999509330629585E-3</c:v>
                </c:pt>
                <c:pt idx="30">
                  <c:v>3.3396027398312758E-3</c:v>
                </c:pt>
                <c:pt idx="31">
                  <c:v>2.654929909206143E-3</c:v>
                </c:pt>
                <c:pt idx="32">
                  <c:v>2.1102691014659378E-3</c:v>
                </c:pt>
                <c:pt idx="33">
                  <c:v>1.6771201697090949E-3</c:v>
                </c:pt>
                <c:pt idx="34">
                  <c:v>1.3327357752561579E-3</c:v>
                </c:pt>
                <c:pt idx="35">
                  <c:v>1.0589781219600492E-3</c:v>
                </c:pt>
                <c:pt idx="36">
                  <c:v>8.4139621946108429E-4</c:v>
                </c:pt>
                <c:pt idx="37">
                  <c:v>6.6848364773185935E-4</c:v>
                </c:pt>
                <c:pt idx="38">
                  <c:v>5.3108309210503672E-4</c:v>
                </c:pt>
                <c:pt idx="39">
                  <c:v>4.2190961878936023E-4</c:v>
                </c:pt>
                <c:pt idx="40">
                  <c:v>3.3516963784479534E-4</c:v>
                </c:pt>
                <c:pt idx="41">
                  <c:v>2.6625674084416226E-4</c:v>
                </c:pt>
                <c:pt idx="42">
                  <c:v>2.1150915156857353E-4</c:v>
                </c:pt>
                <c:pt idx="43">
                  <c:v>1.6801646525716808E-4</c:v>
                </c:pt>
                <c:pt idx="44">
                  <c:v>1.334657589572612E-4</c:v>
                </c:pt>
                <c:pt idx="45">
                  <c:v>1.0601911439334814E-4</c:v>
                </c:pt>
                <c:pt idx="46">
                  <c:v>8.4216180479464525E-5</c:v>
                </c:pt>
                <c:pt idx="47">
                  <c:v>6.6896680983981585E-5</c:v>
                </c:pt>
                <c:pt idx="48">
                  <c:v>5.3138800214700369E-5</c:v>
                </c:pt>
                <c:pt idx="49">
                  <c:v>4.2210203177445528E-5</c:v>
                </c:pt>
                <c:pt idx="50">
                  <c:v>3.3529105614452483E-5</c:v>
                </c:pt>
                <c:pt idx="51">
                  <c:v>2.6633335758676996E-5</c:v>
                </c:pt>
                <c:pt idx="52">
                  <c:v>2.1155749696115615E-5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86D-45A4-AA4A-C183C0E632BD}"/>
            </c:ext>
          </c:extLst>
        </c:ser>
        <c:ser>
          <c:idx val="2"/>
          <c:order val="2"/>
          <c:tx>
            <c:strRef>
              <c:f>'Fig. 9 c vs Ctot'!$W$5</c:f>
              <c:strCache>
                <c:ptCount val="1"/>
                <c:pt idx="0">
                  <c:v>2</c:v>
                </c:pt>
              </c:strCache>
              <c:extLst xmlns:c15="http://schemas.microsoft.com/office/drawing/2012/chart"/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'Fig. 9 c vs Ctot'!$W$8:$W$60</c:f>
              <c:numCache>
                <c:formatCode>0.00</c:formatCode>
                <c:ptCount val="53"/>
                <c:pt idx="0">
                  <c:v>0</c:v>
                </c:pt>
                <c:pt idx="1">
                  <c:v>1.2006294637213282E-3</c:v>
                </c:pt>
                <c:pt idx="2">
                  <c:v>1.5115029420275825E-3</c:v>
                </c:pt>
                <c:pt idx="3">
                  <c:v>1.9028694637201699E-3</c:v>
                </c:pt>
                <c:pt idx="4">
                  <c:v>2.3955707232044612E-3</c:v>
                </c:pt>
                <c:pt idx="5">
                  <c:v>3.0158448591922275E-3</c:v>
                </c:pt>
                <c:pt idx="6">
                  <c:v>3.7967237312658973E-3</c:v>
                </c:pt>
                <c:pt idx="7">
                  <c:v>4.779791986852606E-3</c:v>
                </c:pt>
                <c:pt idx="8">
                  <c:v>6.0174015953388775E-3</c:v>
                </c:pt>
                <c:pt idx="9">
                  <c:v>7.5754597813428755E-3</c:v>
                </c:pt>
                <c:pt idx="10">
                  <c:v>9.5369388247572313E-3</c:v>
                </c:pt>
                <c:pt idx="11">
                  <c:v>1.2006294637213279E-2</c:v>
                </c:pt>
                <c:pt idx="12">
                  <c:v>1.511502942027583E-2</c:v>
                </c:pt>
                <c:pt idx="13">
                  <c:v>1.9028694637201703E-2</c:v>
                </c:pt>
                <c:pt idx="14">
                  <c:v>2.3955707232044616E-2</c:v>
                </c:pt>
                <c:pt idx="15">
                  <c:v>3.0158448591922279E-2</c:v>
                </c:pt>
                <c:pt idx="16">
                  <c:v>3.7967237312658976E-2</c:v>
                </c:pt>
                <c:pt idx="17">
                  <c:v>4.7797919868526072E-2</c:v>
                </c:pt>
                <c:pt idx="18">
                  <c:v>6.0174015953388789E-2</c:v>
                </c:pt>
                <c:pt idx="19">
                  <c:v>7.575459781342879E-2</c:v>
                </c:pt>
                <c:pt idx="20">
                  <c:v>9.5369388247572365E-2</c:v>
                </c:pt>
                <c:pt idx="21">
                  <c:v>0.12006294637213281</c:v>
                </c:pt>
                <c:pt idx="22">
                  <c:v>0.15115029420275841</c:v>
                </c:pt>
                <c:pt idx="23">
                  <c:v>0.19028694637201704</c:v>
                </c:pt>
                <c:pt idx="24">
                  <c:v>0.23955707232044626</c:v>
                </c:pt>
                <c:pt idx="25">
                  <c:v>0.30158448591922277</c:v>
                </c:pt>
                <c:pt idx="26">
                  <c:v>0.37967237312658991</c:v>
                </c:pt>
                <c:pt idx="27">
                  <c:v>0.47797919868526112</c:v>
                </c:pt>
                <c:pt idx="28">
                  <c:v>0.60174015953388804</c:v>
                </c:pt>
                <c:pt idx="29">
                  <c:v>0.75754597813428814</c:v>
                </c:pt>
                <c:pt idx="30">
                  <c:v>0.95369388247572384</c:v>
                </c:pt>
                <c:pt idx="31">
                  <c:v>1.2006294637213282</c:v>
                </c:pt>
                <c:pt idx="32">
                  <c:v>1.5115029420275836</c:v>
                </c:pt>
                <c:pt idx="33">
                  <c:v>1.9028694637201724</c:v>
                </c:pt>
                <c:pt idx="34">
                  <c:v>2.3955707232044618</c:v>
                </c:pt>
                <c:pt idx="35">
                  <c:v>3.015844859192228</c:v>
                </c:pt>
                <c:pt idx="36">
                  <c:v>3.7967237312659012</c:v>
                </c:pt>
                <c:pt idx="37">
                  <c:v>4.7797919868526115</c:v>
                </c:pt>
                <c:pt idx="38">
                  <c:v>6.0174015953388835</c:v>
                </c:pt>
                <c:pt idx="39">
                  <c:v>7.5754597813428761</c:v>
                </c:pt>
                <c:pt idx="40">
                  <c:v>9.5369388247572395</c:v>
                </c:pt>
                <c:pt idx="41">
                  <c:v>12.00629463721328</c:v>
                </c:pt>
                <c:pt idx="42">
                  <c:v>15.115029420275839</c:v>
                </c:pt>
                <c:pt idx="43">
                  <c:v>19.028694637201728</c:v>
                </c:pt>
                <c:pt idx="44">
                  <c:v>23.955707232044624</c:v>
                </c:pt>
                <c:pt idx="45">
                  <c:v>30.158448591922287</c:v>
                </c:pt>
                <c:pt idx="46">
                  <c:v>37.967237312658987</c:v>
                </c:pt>
                <c:pt idx="47">
                  <c:v>47.797919868526122</c:v>
                </c:pt>
                <c:pt idx="48">
                  <c:v>60.174015953388903</c:v>
                </c:pt>
                <c:pt idx="49">
                  <c:v>75.754597813428845</c:v>
                </c:pt>
                <c:pt idx="50">
                  <c:v>95.369388247572346</c:v>
                </c:pt>
                <c:pt idx="51">
                  <c:v>120.06294637213281</c:v>
                </c:pt>
                <c:pt idx="52">
                  <c:v>151.15029420275832</c:v>
                </c:pt>
              </c:numCache>
              <c:extLst xmlns:c15="http://schemas.microsoft.com/office/drawing/2012/chart"/>
            </c:numRef>
          </c:xVal>
          <c:yVal>
            <c:numRef>
              <c:f>'Fig. 9 c vs Ctot'!$X$8:$X$60</c:f>
              <c:numCache>
                <c:formatCode>General</c:formatCode>
                <c:ptCount val="53"/>
                <c:pt idx="0">
                  <c:v>0.83299999999999985</c:v>
                </c:pt>
                <c:pt idx="1">
                  <c:v>0.78950130565648435</c:v>
                </c:pt>
                <c:pt idx="2">
                  <c:v>0.77896893740127748</c:v>
                </c:pt>
                <c:pt idx="3">
                  <c:v>0.7661024489802678</c:v>
                </c:pt>
                <c:pt idx="4">
                  <c:v>0.7504965569530504</c:v>
                </c:pt>
                <c:pt idx="5">
                  <c:v>0.73173134785392091</c:v>
                </c:pt>
                <c:pt idx="6">
                  <c:v>0.70940094956133859</c:v>
                </c:pt>
                <c:pt idx="7">
                  <c:v>0.68315489699765997</c:v>
                </c:pt>
                <c:pt idx="8">
                  <c:v>0.65275163398976022</c:v>
                </c:pt>
                <c:pt idx="9">
                  <c:v>0.61811993780381491</c:v>
                </c:pt>
                <c:pt idx="10">
                  <c:v>0.57941924738194805</c:v>
                </c:pt>
                <c:pt idx="11">
                  <c:v>0.53708525835157506</c:v>
                </c:pt>
                <c:pt idx="12">
                  <c:v>0.49184505154362151</c:v>
                </c:pt>
                <c:pt idx="13">
                  <c:v>0.44468897032345206</c:v>
                </c:pt>
                <c:pt idx="14">
                  <c:v>0.39679551651637984</c:v>
                </c:pt>
                <c:pt idx="15">
                  <c:v>0.34941869347037158</c:v>
                </c:pt>
                <c:pt idx="16">
                  <c:v>0.30375942578824811</c:v>
                </c:pt>
                <c:pt idx="17">
                  <c:v>0.26084822293094057</c:v>
                </c:pt>
                <c:pt idx="18">
                  <c:v>0.22146232274431493</c:v>
                </c:pt>
                <c:pt idx="19">
                  <c:v>0.18608915473676807</c:v>
                </c:pt>
                <c:pt idx="20">
                  <c:v>0.15493454189763958</c:v>
                </c:pt>
                <c:pt idx="21">
                  <c:v>0.12796402923265704</c:v>
                </c:pt>
                <c:pt idx="22">
                  <c:v>0.10496170042406468</c:v>
                </c:pt>
                <c:pt idx="23">
                  <c:v>8.5592211980894464E-2</c:v>
                </c:pt>
                <c:pt idx="24">
                  <c:v>6.9456136548938702E-2</c:v>
                </c:pt>
                <c:pt idx="25">
                  <c:v>5.6133608911253692E-2</c:v>
                </c:pt>
                <c:pt idx="26">
                  <c:v>4.5215177552792245E-2</c:v>
                </c:pt>
                <c:pt idx="27">
                  <c:v>3.6321176259216964E-2</c:v>
                </c:pt>
                <c:pt idx="28">
                  <c:v>2.9112008695756027E-2</c:v>
                </c:pt>
                <c:pt idx="29">
                  <c:v>2.3291910329467549E-2</c:v>
                </c:pt>
                <c:pt idx="30">
                  <c:v>1.8608437021478855E-2</c:v>
                </c:pt>
                <c:pt idx="31">
                  <c:v>1.4849432856137273E-2</c:v>
                </c:pt>
                <c:pt idx="32">
                  <c:v>1.1838729273994403E-2</c:v>
                </c:pt>
                <c:pt idx="33">
                  <c:v>9.4314053008628697E-3</c:v>
                </c:pt>
                <c:pt idx="34">
                  <c:v>7.5091177056152911E-3</c:v>
                </c:pt>
                <c:pt idx="35">
                  <c:v>5.975783540054738E-3</c:v>
                </c:pt>
                <c:pt idx="36">
                  <c:v>4.7537475077948001E-3</c:v>
                </c:pt>
                <c:pt idx="37">
                  <c:v>3.7804730961518312E-3</c:v>
                </c:pt>
                <c:pt idx="38">
                  <c:v>3.0057421324661154E-3</c:v>
                </c:pt>
                <c:pt idx="39">
                  <c:v>2.3893190331899686E-3</c:v>
                </c:pt>
                <c:pt idx="40">
                  <c:v>1.8990238695805837E-3</c:v>
                </c:pt>
                <c:pt idx="41">
                  <c:v>1.5091558884120185E-3</c:v>
                </c:pt>
                <c:pt idx="42">
                  <c:v>1.1992119806806742E-3</c:v>
                </c:pt>
                <c:pt idx="43">
                  <c:v>9.5285006628008904E-4</c:v>
                </c:pt>
                <c:pt idx="44">
                  <c:v>7.5705381810858364E-4</c:v>
                </c:pt>
                <c:pt idx="45">
                  <c:v>6.014616483105801E-4</c:v>
                </c:pt>
                <c:pt idx="46">
                  <c:v>4.7782892877634779E-4</c:v>
                </c:pt>
                <c:pt idx="47">
                  <c:v>3.7959779379540144E-4</c:v>
                </c:pt>
                <c:pt idx="48">
                  <c:v>3.0155350841695657E-4</c:v>
                </c:pt>
                <c:pt idx="49">
                  <c:v>2.3955030174135114E-4</c:v>
                </c:pt>
                <c:pt idx="50">
                  <c:v>1.9029282339557864E-4</c:v>
                </c:pt>
                <c:pt idx="51">
                  <c:v>1.5116206472123872E-4</c:v>
                </c:pt>
                <c:pt idx="52">
                  <c:v>1.2007677761102236E-4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86D-45A4-AA4A-C183C0E6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12440"/>
        <c:axId val="60971506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'Fig. 9 c vs Ctot'!$S$5</c15:sqref>
                        </c15:formulaRef>
                      </c:ext>
                    </c:extLst>
                    <c:strCache>
                      <c:ptCount val="1"/>
                      <c:pt idx="0">
                        <c:v>20</c:v>
                      </c:pt>
                    </c:strCache>
                  </c:strRef>
                </c:tx>
                <c:spPr>
                  <a:ln w="95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'Fig. 9 c vs Ctot'!$S$8:$S$60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1.4434741033859298E-2</c:v>
                      </c:pt>
                      <c:pt idx="2">
                        <c:v>1.8172262300193472E-2</c:v>
                      </c:pt>
                      <c:pt idx="3">
                        <c:v>2.2877522799502691E-2</c:v>
                      </c:pt>
                      <c:pt idx="4">
                        <c:v>2.8801094811194378E-2</c:v>
                      </c:pt>
                      <c:pt idx="5">
                        <c:v>3.6258430145305734E-2</c:v>
                      </c:pt>
                      <c:pt idx="6">
                        <c:v>4.5646659101689066E-2</c:v>
                      </c:pt>
                      <c:pt idx="7">
                        <c:v>5.7465739106621873E-2</c:v>
                      </c:pt>
                      <c:pt idx="8">
                        <c:v>7.2345079268860121E-2</c:v>
                      </c:pt>
                      <c:pt idx="9">
                        <c:v>9.1077058709831404E-2</c:v>
                      </c:pt>
                      <c:pt idx="10">
                        <c:v>0.11465922364127604</c:v>
                      </c:pt>
                      <c:pt idx="11">
                        <c:v>0.14434741033859294</c:v>
                      </c:pt>
                      <c:pt idx="12">
                        <c:v>0.18172262300193476</c:v>
                      </c:pt>
                      <c:pt idx="13">
                        <c:v>0.22877522799502692</c:v>
                      </c:pt>
                      <c:pt idx="14">
                        <c:v>0.28801094811194378</c:v>
                      </c:pt>
                      <c:pt idx="15">
                        <c:v>0.36258430145305742</c:v>
                      </c:pt>
                      <c:pt idx="16">
                        <c:v>0.45646659101689069</c:v>
                      </c:pt>
                      <c:pt idx="17">
                        <c:v>0.57465739106621883</c:v>
                      </c:pt>
                      <c:pt idx="18">
                        <c:v>0.72345079268860135</c:v>
                      </c:pt>
                      <c:pt idx="19">
                        <c:v>0.91077058709831438</c:v>
                      </c:pt>
                      <c:pt idx="20">
                        <c:v>1.146592236412761</c:v>
                      </c:pt>
                      <c:pt idx="21">
                        <c:v>1.4434741033859297</c:v>
                      </c:pt>
                      <c:pt idx="22">
                        <c:v>1.8172262300193491</c:v>
                      </c:pt>
                      <c:pt idx="23">
                        <c:v>2.2877522799502699</c:v>
                      </c:pt>
                      <c:pt idx="24">
                        <c:v>2.8801094811194394</c:v>
                      </c:pt>
                      <c:pt idx="25">
                        <c:v>3.6258430145305738</c:v>
                      </c:pt>
                      <c:pt idx="26">
                        <c:v>4.5646659101689089</c:v>
                      </c:pt>
                      <c:pt idx="27">
                        <c:v>5.7465739106621934</c:v>
                      </c:pt>
                      <c:pt idx="28">
                        <c:v>7.2345079268860157</c:v>
                      </c:pt>
                      <c:pt idx="29">
                        <c:v>9.107705870983148</c:v>
                      </c:pt>
                      <c:pt idx="30">
                        <c:v>11.465922364127614</c:v>
                      </c:pt>
                      <c:pt idx="31">
                        <c:v>14.434741033859298</c:v>
                      </c:pt>
                      <c:pt idx="32">
                        <c:v>18.172262300193488</c:v>
                      </c:pt>
                      <c:pt idx="33">
                        <c:v>22.877522799502724</c:v>
                      </c:pt>
                      <c:pt idx="34">
                        <c:v>28.801094811194389</c:v>
                      </c:pt>
                      <c:pt idx="35">
                        <c:v>36.258430145305745</c:v>
                      </c:pt>
                      <c:pt idx="36">
                        <c:v>45.646659101689117</c:v>
                      </c:pt>
                      <c:pt idx="37">
                        <c:v>57.465739106621939</c:v>
                      </c:pt>
                      <c:pt idx="38">
                        <c:v>72.345079268860189</c:v>
                      </c:pt>
                      <c:pt idx="39">
                        <c:v>91.077058709831405</c:v>
                      </c:pt>
                      <c:pt idx="40">
                        <c:v>114.65922364127613</c:v>
                      </c:pt>
                      <c:pt idx="41">
                        <c:v>144.34741033859297</c:v>
                      </c:pt>
                      <c:pt idx="42">
                        <c:v>181.72262300193489</c:v>
                      </c:pt>
                      <c:pt idx="43">
                        <c:v>228.77522799502725</c:v>
                      </c:pt>
                      <c:pt idx="44">
                        <c:v>288.01094811194389</c:v>
                      </c:pt>
                      <c:pt idx="45">
                        <c:v>362.58430145305749</c:v>
                      </c:pt>
                      <c:pt idx="46">
                        <c:v>456.46659101689085</c:v>
                      </c:pt>
                      <c:pt idx="47">
                        <c:v>574.65739106621947</c:v>
                      </c:pt>
                      <c:pt idx="48">
                        <c:v>723.45079268860275</c:v>
                      </c:pt>
                      <c:pt idx="49">
                        <c:v>910.77058709831499</c:v>
                      </c:pt>
                      <c:pt idx="50">
                        <c:v>1146.5922364127605</c:v>
                      </c:pt>
                      <c:pt idx="51">
                        <c:v>1443.4741033859295</c:v>
                      </c:pt>
                      <c:pt idx="52">
                        <c:v>1817.2262300193474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'Fig. 9 c vs Ctot'!$T$8:$T$60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0.50645752647303943</c:v>
                      </c:pt>
                      <c:pt idx="2">
                        <c:v>0.45978862530270076</c:v>
                      </c:pt>
                      <c:pt idx="3">
                        <c:v>0.41199435736878404</c:v>
                      </c:pt>
                      <c:pt idx="4">
                        <c:v>0.36431847047405763</c:v>
                      </c:pt>
                      <c:pt idx="5">
                        <c:v>0.31799251268097856</c:v>
                      </c:pt>
                      <c:pt idx="6">
                        <c:v>0.27411203723091127</c:v>
                      </c:pt>
                      <c:pt idx="7">
                        <c:v>0.23354088421619482</c:v>
                      </c:pt>
                      <c:pt idx="8">
                        <c:v>0.19685950678098565</c:v>
                      </c:pt>
                      <c:pt idx="9">
                        <c:v>0.16435987017036194</c:v>
                      </c:pt>
                      <c:pt idx="10">
                        <c:v>0.13607789725337868</c:v>
                      </c:pt>
                      <c:pt idx="11">
                        <c:v>0.11184843276553649</c:v>
                      </c:pt>
                      <c:pt idx="12">
                        <c:v>9.1367567959180565E-2</c:v>
                      </c:pt>
                      <c:pt idx="13">
                        <c:v>7.4250871690960465E-2</c:v>
                      </c:pt>
                      <c:pt idx="14">
                        <c:v>6.0081023386008417E-2</c:v>
                      </c:pt>
                      <c:pt idx="15">
                        <c:v>4.8442666187269771E-2</c:v>
                      </c:pt>
                      <c:pt idx="16">
                        <c:v>3.8945190452764296E-2</c:v>
                      </c:pt>
                      <c:pt idx="17">
                        <c:v>3.1235618519084032E-2</c:v>
                      </c:pt>
                      <c:pt idx="18">
                        <c:v>2.5004171557054065E-2</c:v>
                      </c:pt>
                      <c:pt idx="19">
                        <c:v>1.9984899266683013E-2</c:v>
                      </c:pt>
                      <c:pt idx="20">
                        <c:v>1.5953289173760953E-2</c:v>
                      </c:pt>
                      <c:pt idx="21">
                        <c:v>1.2722260310487494E-2</c:v>
                      </c:pt>
                      <c:pt idx="22">
                        <c:v>1.0137494351349587E-2</c:v>
                      </c:pt>
                      <c:pt idx="23">
                        <c:v>8.0727039450122461E-3</c:v>
                      </c:pt>
                      <c:pt idx="24">
                        <c:v>6.4251832851725792E-3</c:v>
                      </c:pt>
                      <c:pt idx="25">
                        <c:v>5.1118139248692235E-3</c:v>
                      </c:pt>
                      <c:pt idx="26">
                        <c:v>4.0655894409204318E-3</c:v>
                      </c:pt>
                      <c:pt idx="27">
                        <c:v>3.2326574701390335E-3</c:v>
                      </c:pt>
                      <c:pt idx="28">
                        <c:v>2.5698422441971505E-3</c:v>
                      </c:pt>
                      <c:pt idx="29">
                        <c:v>2.0425942928959163E-3</c:v>
                      </c:pt>
                      <c:pt idx="30">
                        <c:v>1.6233089966775696E-3</c:v>
                      </c:pt>
                      <c:pt idx="31">
                        <c:v>1.2899571883423001E-3</c:v>
                      </c:pt>
                      <c:pt idx="32">
                        <c:v>1.0249758677430784E-3</c:v>
                      </c:pt>
                      <c:pt idx="33">
                        <c:v>8.1437336638450408E-4</c:v>
                      </c:pt>
                      <c:pt idx="34">
                        <c:v>6.4700985458293321E-4</c:v>
                      </c:pt>
                      <c:pt idx="35">
                        <c:v>5.1402031032846162E-4</c:v>
                      </c:pt>
                      <c:pt idx="36">
                        <c:v>4.0835267143687952E-4</c:v>
                      </c:pt>
                      <c:pt idx="37">
                        <c:v>3.2439876391513589E-4</c:v>
                      </c:pt>
                      <c:pt idx="38">
                        <c:v>2.5769973811237728E-4</c:v>
                      </c:pt>
                      <c:pt idx="39">
                        <c:v>2.0471120328956538E-4</c:v>
                      </c:pt>
                      <c:pt idx="40">
                        <c:v>1.6261610803758152E-4</c:v>
                      </c:pt>
                      <c:pt idx="41">
                        <c:v>1.2917575253349305E-4</c:v>
                      </c:pt>
                      <c:pt idx="42">
                        <c:v>1.0261122017406084E-4</c:v>
                      </c:pt>
                      <c:pt idx="43">
                        <c:v>8.1509054432861411E-5</c:v>
                      </c:pt>
                      <c:pt idx="44">
                        <c:v>6.4746246338828276E-5</c:v>
                      </c:pt>
                      <c:pt idx="45">
                        <c:v>5.1430593737261376E-5</c:v>
                      </c:pt>
                      <c:pt idx="46">
                        <c:v>4.0853291508216109E-5</c:v>
                      </c:pt>
                      <c:pt idx="47">
                        <c:v>3.2451250258169193E-5</c:v>
                      </c:pt>
                      <c:pt idx="48">
                        <c:v>2.5777150868290805E-5</c:v>
                      </c:pt>
                      <c:pt idx="49">
                        <c:v>2.0475649062788447E-5</c:v>
                      </c:pt>
                      <c:pt idx="50">
                        <c:v>1.6264468400511505E-5</c:v>
                      </c:pt>
                      <c:pt idx="51">
                        <c:v>1.2919378354644747E-5</c:v>
                      </c:pt>
                      <c:pt idx="52">
                        <c:v>1.0262259737326923E-5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086D-45A4-AA4A-C183C0E632B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Ctot'!$Y$5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Ctot'!$Y$8:$Y$60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5.6793234251880677E-4</c:v>
                      </c:pt>
                      <c:pt idx="2">
                        <c:v>7.1498445817671456E-4</c:v>
                      </c:pt>
                      <c:pt idx="3">
                        <c:v>9.0011210343655002E-4</c:v>
                      </c:pt>
                      <c:pt idx="4">
                        <c:v>1.1331740004797729E-3</c:v>
                      </c:pt>
                      <c:pt idx="5">
                        <c:v>1.426581545188442E-3</c:v>
                      </c:pt>
                      <c:pt idx="6">
                        <c:v>1.7959597592343188E-3</c:v>
                      </c:pt>
                      <c:pt idx="7">
                        <c:v>2.2609793794598179E-3</c:v>
                      </c:pt>
                      <c:pt idx="8">
                        <c:v>2.846404396344572E-3</c:v>
                      </c:pt>
                      <c:pt idx="9">
                        <c:v>3.5834108268008183E-3</c:v>
                      </c:pt>
                      <c:pt idx="10">
                        <c:v>4.5112469507578978E-3</c:v>
                      </c:pt>
                      <c:pt idx="11">
                        <c:v>5.6793234251880671E-3</c:v>
                      </c:pt>
                      <c:pt idx="12">
                        <c:v>7.1498445817671482E-3</c:v>
                      </c:pt>
                      <c:pt idx="13">
                        <c:v>9.0011210343655026E-3</c:v>
                      </c:pt>
                      <c:pt idx="14">
                        <c:v>1.1331740004797732E-2</c:v>
                      </c:pt>
                      <c:pt idx="15">
                        <c:v>1.4265815451884423E-2</c:v>
                      </c:pt>
                      <c:pt idx="16">
                        <c:v>1.7959597592343189E-2</c:v>
                      </c:pt>
                      <c:pt idx="17">
                        <c:v>2.2609793794598182E-2</c:v>
                      </c:pt>
                      <c:pt idx="18">
                        <c:v>2.846404396344572E-2</c:v>
                      </c:pt>
                      <c:pt idx="19">
                        <c:v>3.5834108268008195E-2</c:v>
                      </c:pt>
                      <c:pt idx="20">
                        <c:v>4.5112469507578988E-2</c:v>
                      </c:pt>
                      <c:pt idx="21">
                        <c:v>5.6793234251880667E-2</c:v>
                      </c:pt>
                      <c:pt idx="22">
                        <c:v>7.1498445817671522E-2</c:v>
                      </c:pt>
                      <c:pt idx="23">
                        <c:v>9.0011210343655029E-2</c:v>
                      </c:pt>
                      <c:pt idx="24">
                        <c:v>0.11331740004797734</c:v>
                      </c:pt>
                      <c:pt idx="25">
                        <c:v>0.14265815451884417</c:v>
                      </c:pt>
                      <c:pt idx="26">
                        <c:v>0.17959597592343191</c:v>
                      </c:pt>
                      <c:pt idx="27">
                        <c:v>0.22609793794598196</c:v>
                      </c:pt>
                      <c:pt idx="28">
                        <c:v>0.28464043963445723</c:v>
                      </c:pt>
                      <c:pt idx="29">
                        <c:v>0.35834108268008202</c:v>
                      </c:pt>
                      <c:pt idx="30">
                        <c:v>0.45112469507579001</c:v>
                      </c:pt>
                      <c:pt idx="31">
                        <c:v>0.56793234251880675</c:v>
                      </c:pt>
                      <c:pt idx="32">
                        <c:v>0.71498445817671508</c:v>
                      </c:pt>
                      <c:pt idx="33">
                        <c:v>0.90011210343655124</c:v>
                      </c:pt>
                      <c:pt idx="34">
                        <c:v>1.1331740004797732</c:v>
                      </c:pt>
                      <c:pt idx="35">
                        <c:v>1.4265815451884423</c:v>
                      </c:pt>
                      <c:pt idx="36">
                        <c:v>1.7959597592343206</c:v>
                      </c:pt>
                      <c:pt idx="37">
                        <c:v>2.2609793794598203</c:v>
                      </c:pt>
                      <c:pt idx="38">
                        <c:v>2.8464043963445746</c:v>
                      </c:pt>
                      <c:pt idx="39">
                        <c:v>3.5834108268008187</c:v>
                      </c:pt>
                      <c:pt idx="40">
                        <c:v>4.5112469507579007</c:v>
                      </c:pt>
                      <c:pt idx="41">
                        <c:v>5.6793234251880671</c:v>
                      </c:pt>
                      <c:pt idx="42">
                        <c:v>7.1498445817671517</c:v>
                      </c:pt>
                      <c:pt idx="43">
                        <c:v>9.0011210343655126</c:v>
                      </c:pt>
                      <c:pt idx="44">
                        <c:v>11.331740004797734</c:v>
                      </c:pt>
                      <c:pt idx="45">
                        <c:v>14.265815451884425</c:v>
                      </c:pt>
                      <c:pt idx="46">
                        <c:v>17.959597592343194</c:v>
                      </c:pt>
                      <c:pt idx="47">
                        <c:v>22.609793794598204</c:v>
                      </c:pt>
                      <c:pt idx="48">
                        <c:v>28.464043963445775</c:v>
                      </c:pt>
                      <c:pt idx="49">
                        <c:v>35.834108268008215</c:v>
                      </c:pt>
                      <c:pt idx="50">
                        <c:v>45.112469507578972</c:v>
                      </c:pt>
                      <c:pt idx="51">
                        <c:v>56.793234251880669</c:v>
                      </c:pt>
                      <c:pt idx="52">
                        <c:v>71.498445817671467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Ctot'!$Z$8:$Z$60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0.81261723840546052</c:v>
                      </c:pt>
                      <c:pt idx="2">
                        <c:v>0.80750117565850621</c:v>
                      </c:pt>
                      <c:pt idx="3">
                        <c:v>0.80115131230179037</c:v>
                      </c:pt>
                      <c:pt idx="4">
                        <c:v>0.79329791570845543</c:v>
                      </c:pt>
                      <c:pt idx="5">
                        <c:v>0.78362733490281056</c:v>
                      </c:pt>
                      <c:pt idx="6">
                        <c:v>0.77178297919970162</c:v>
                      </c:pt>
                      <c:pt idx="7">
                        <c:v>0.75737142628131404</c:v>
                      </c:pt>
                      <c:pt idx="8">
                        <c:v>0.73997607267916898</c:v>
                      </c:pt>
                      <c:pt idx="9">
                        <c:v>0.71918090191426975</c:v>
                      </c:pt>
                      <c:pt idx="10">
                        <c:v>0.6946064617296448</c:v>
                      </c:pt>
                      <c:pt idx="11">
                        <c:v>0.66595856793829911</c:v>
                      </c:pt>
                      <c:pt idx="12">
                        <c:v>0.63308722632751147</c:v>
                      </c:pt>
                      <c:pt idx="13">
                        <c:v>0.59604883928997654</c:v>
                      </c:pt>
                      <c:pt idx="14">
                        <c:v>0.55515983344587339</c:v>
                      </c:pt>
                      <c:pt idx="15">
                        <c:v>0.51102636950480429</c:v>
                      </c:pt>
                      <c:pt idx="16">
                        <c:v>0.46453538141185519</c:v>
                      </c:pt>
                      <c:pt idx="17">
                        <c:v>0.41679873971382309</c:v>
                      </c:pt>
                      <c:pt idx="18">
                        <c:v>0.36905424804022496</c:v>
                      </c:pt>
                      <c:pt idx="19">
                        <c:v>0.32254051913429566</c:v>
                      </c:pt>
                      <c:pt idx="20">
                        <c:v>0.27837167876626329</c:v>
                      </c:pt>
                      <c:pt idx="21">
                        <c:v>0.23743790634192297</c:v>
                      </c:pt>
                      <c:pt idx="22">
                        <c:v>0.200349009079134</c:v>
                      </c:pt>
                      <c:pt idx="23">
                        <c:v>0.16742490740086555</c:v>
                      </c:pt>
                      <c:pt idx="24">
                        <c:v>0.13872494669767502</c:v>
                      </c:pt>
                      <c:pt idx="25">
                        <c:v>0.11410132537028407</c:v>
                      </c:pt>
                      <c:pt idx="26">
                        <c:v>9.3261277300165299E-2</c:v>
                      </c:pt>
                      <c:pt idx="27">
                        <c:v>7.5826087647087301E-2</c:v>
                      </c:pt>
                      <c:pt idx="28">
                        <c:v>6.1379947353600472E-2</c:v>
                      </c:pt>
                      <c:pt idx="29">
                        <c:v>4.9506090453102891E-2</c:v>
                      </c:pt>
                      <c:pt idx="30">
                        <c:v>3.981070342321362E-2</c:v>
                      </c:pt>
                      <c:pt idx="31">
                        <c:v>3.1936686054395813E-2</c:v>
                      </c:pt>
                      <c:pt idx="32">
                        <c:v>2.5569837904003523E-2</c:v>
                      </c:pt>
                      <c:pt idx="33">
                        <c:v>2.0439887710703254E-2</c:v>
                      </c:pt>
                      <c:pt idx="34">
                        <c:v>1.6318333789347151E-2</c:v>
                      </c:pt>
                      <c:pt idx="35">
                        <c:v>1.3014549886394234E-2</c:v>
                      </c:pt>
                      <c:pt idx="36">
                        <c:v>1.0371150634882564E-2</c:v>
                      </c:pt>
                      <c:pt idx="37">
                        <c:v>8.2592471284477064E-3</c:v>
                      </c:pt>
                      <c:pt idx="38">
                        <c:v>6.5739591274781685E-3</c:v>
                      </c:pt>
                      <c:pt idx="39">
                        <c:v>5.230370986796574E-3</c:v>
                      </c:pt>
                      <c:pt idx="40">
                        <c:v>4.1600035986914773E-3</c:v>
                      </c:pt>
                      <c:pt idx="41">
                        <c:v>3.3078058457047068E-3</c:v>
                      </c:pt>
                      <c:pt idx="42">
                        <c:v>2.6296312333112352E-3</c:v>
                      </c:pt>
                      <c:pt idx="43">
                        <c:v>2.0901474029964458E-3</c:v>
                      </c:pt>
                      <c:pt idx="44">
                        <c:v>1.6611203473172102E-3</c:v>
                      </c:pt>
                      <c:pt idx="45">
                        <c:v>1.3200161828973444E-3</c:v>
                      </c:pt>
                      <c:pt idx="46">
                        <c:v>1.0488679697783013E-3</c:v>
                      </c:pt>
                      <c:pt idx="47">
                        <c:v>8.3336125897518496E-4</c:v>
                      </c:pt>
                      <c:pt idx="48">
                        <c:v>6.6209861177658129E-4</c:v>
                      </c:pt>
                      <c:pt idx="49">
                        <c:v>5.2600961112615069E-4</c:v>
                      </c:pt>
                      <c:pt idx="50">
                        <c:v>4.1787855755573037E-4</c:v>
                      </c:pt>
                      <c:pt idx="51">
                        <c:v>3.3196698806305943E-4</c:v>
                      </c:pt>
                      <c:pt idx="52">
                        <c:v>2.6371236660633929E-4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86D-45A4-AA4A-C183C0E632B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Ctot'!$AA$5</c15:sqref>
                        </c15:formulaRef>
                      </c:ext>
                    </c:extLst>
                    <c:strCache>
                      <c:ptCount val="1"/>
                      <c:pt idx="0">
                        <c:v>0.2</c:v>
                      </c:pt>
                    </c:strCache>
                  </c:strRef>
                </c:tx>
                <c:spPr>
                  <a:ln w="95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5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Ctot'!$AA$8:$AA$60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9.9864009044182901E-5</c:v>
                      </c:pt>
                      <c:pt idx="2">
                        <c:v>1.2572133870936435E-4</c:v>
                      </c:pt>
                      <c:pt idx="3">
                        <c:v>1.582737881060005E-4</c:v>
                      </c:pt>
                      <c:pt idx="4">
                        <c:v>1.9925489386756948E-4</c:v>
                      </c:pt>
                      <c:pt idx="5">
                        <c:v>2.5084704931423304E-4</c:v>
                      </c:pt>
                      <c:pt idx="6">
                        <c:v>3.1579772485527263E-4</c:v>
                      </c:pt>
                      <c:pt idx="7">
                        <c:v>3.9756578080708512E-4</c:v>
                      </c:pt>
                      <c:pt idx="8">
                        <c:v>5.0050566431782931E-4</c:v>
                      </c:pt>
                      <c:pt idx="9">
                        <c:v>6.3009929955663651E-4</c:v>
                      </c:pt>
                      <c:pt idx="10">
                        <c:v>7.9324802016555486E-4</c:v>
                      </c:pt>
                      <c:pt idx="11">
                        <c:v>9.9864009044182901E-4</c:v>
                      </c:pt>
                      <c:pt idx="12">
                        <c:v>1.2572133870936441E-3</c:v>
                      </c:pt>
                      <c:pt idx="13">
                        <c:v>1.5827378810600056E-3</c:v>
                      </c:pt>
                      <c:pt idx="14">
                        <c:v>1.9925489386756951E-3</c:v>
                      </c:pt>
                      <c:pt idx="15">
                        <c:v>2.5084704931423304E-3</c:v>
                      </c:pt>
                      <c:pt idx="16">
                        <c:v>3.1579772485527255E-3</c:v>
                      </c:pt>
                      <c:pt idx="17">
                        <c:v>3.9756578080708512E-3</c:v>
                      </c:pt>
                      <c:pt idx="18">
                        <c:v>5.0050566431782927E-3</c:v>
                      </c:pt>
                      <c:pt idx="19">
                        <c:v>6.3009929955663664E-3</c:v>
                      </c:pt>
                      <c:pt idx="20">
                        <c:v>7.9324802016555521E-3</c:v>
                      </c:pt>
                      <c:pt idx="21">
                        <c:v>9.9864009044182914E-3</c:v>
                      </c:pt>
                      <c:pt idx="22">
                        <c:v>1.2572133870936449E-2</c:v>
                      </c:pt>
                      <c:pt idx="23">
                        <c:v>1.5827378810600059E-2</c:v>
                      </c:pt>
                      <c:pt idx="24">
                        <c:v>1.9925489386756961E-2</c:v>
                      </c:pt>
                      <c:pt idx="25">
                        <c:v>2.5084704931423302E-2</c:v>
                      </c:pt>
                      <c:pt idx="26">
                        <c:v>3.157977248552727E-2</c:v>
                      </c:pt>
                      <c:pt idx="27">
                        <c:v>3.9756578080708545E-2</c:v>
                      </c:pt>
                      <c:pt idx="28">
                        <c:v>5.0050566431782934E-2</c:v>
                      </c:pt>
                      <c:pt idx="29">
                        <c:v>6.3009929955663679E-2</c:v>
                      </c:pt>
                      <c:pt idx="30">
                        <c:v>7.9324802016555535E-2</c:v>
                      </c:pt>
                      <c:pt idx="31">
                        <c:v>9.9864009044182911E-2</c:v>
                      </c:pt>
                      <c:pt idx="32">
                        <c:v>0.12572133870936444</c:v>
                      </c:pt>
                      <c:pt idx="33">
                        <c:v>0.15827378810600073</c:v>
                      </c:pt>
                      <c:pt idx="34">
                        <c:v>0.19925489386756956</c:v>
                      </c:pt>
                      <c:pt idx="35">
                        <c:v>0.25084704931423307</c:v>
                      </c:pt>
                      <c:pt idx="36">
                        <c:v>0.31579772485527291</c:v>
                      </c:pt>
                      <c:pt idx="37">
                        <c:v>0.39756578080708549</c:v>
                      </c:pt>
                      <c:pt idx="38">
                        <c:v>0.50050566431782961</c:v>
                      </c:pt>
                      <c:pt idx="39">
                        <c:v>0.63009929955663635</c:v>
                      </c:pt>
                      <c:pt idx="40">
                        <c:v>0.7932480201655554</c:v>
                      </c:pt>
                      <c:pt idx="41">
                        <c:v>0.998640090441829</c:v>
                      </c:pt>
                      <c:pt idx="42">
                        <c:v>1.2572133870936448</c:v>
                      </c:pt>
                      <c:pt idx="43">
                        <c:v>1.5827378810600077</c:v>
                      </c:pt>
                      <c:pt idx="44">
                        <c:v>1.992548938675696</c:v>
                      </c:pt>
                      <c:pt idx="45">
                        <c:v>2.5084704931423314</c:v>
                      </c:pt>
                      <c:pt idx="46">
                        <c:v>3.1579772485527271</c:v>
                      </c:pt>
                      <c:pt idx="47">
                        <c:v>3.975657808070856</c:v>
                      </c:pt>
                      <c:pt idx="48">
                        <c:v>5.0050566431783023</c:v>
                      </c:pt>
                      <c:pt idx="49">
                        <c:v>6.3009929955663706</c:v>
                      </c:pt>
                      <c:pt idx="50">
                        <c:v>7.9324802016555491</c:v>
                      </c:pt>
                      <c:pt idx="51">
                        <c:v>9.9864009044182893</c:v>
                      </c:pt>
                      <c:pt idx="52">
                        <c:v>12.572133870936439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Ctot'!$AB$8:$AB$60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0.83014401782366787</c:v>
                      </c:pt>
                      <c:pt idx="2">
                        <c:v>0.82940772046824929</c:v>
                      </c:pt>
                      <c:pt idx="3">
                        <c:v>0.82848263212943041</c:v>
                      </c:pt>
                      <c:pt idx="4">
                        <c:v>0.82732094506820264</c:v>
                      </c:pt>
                      <c:pt idx="5">
                        <c:v>0.82586309184468532</c:v>
                      </c:pt>
                      <c:pt idx="6">
                        <c:v>0.8240350527970971</c:v>
                      </c:pt>
                      <c:pt idx="7">
                        <c:v>0.82174516308002432</c:v>
                      </c:pt>
                      <c:pt idx="8">
                        <c:v>0.81888039575296678</c:v>
                      </c:pt>
                      <c:pt idx="9">
                        <c:v>0.81530214490148045</c:v>
                      </c:pt>
                      <c:pt idx="10">
                        <c:v>0.81084161618341422</c:v>
                      </c:pt>
                      <c:pt idx="11">
                        <c:v>0.80529506794765437</c:v>
                      </c:pt>
                      <c:pt idx="12">
                        <c:v>0.79841935369942341</c:v>
                      </c:pt>
                      <c:pt idx="13">
                        <c:v>0.78992851537251119</c:v>
                      </c:pt>
                      <c:pt idx="14">
                        <c:v>0.77949257714411369</c:v>
                      </c:pt>
                      <c:pt idx="15">
                        <c:v>0.76674017707297459</c:v>
                      </c:pt>
                      <c:pt idx="16">
                        <c:v>0.7512671828502393</c:v>
                      </c:pt>
                      <c:pt idx="17">
                        <c:v>0.73265381509745686</c:v>
                      </c:pt>
                      <c:pt idx="18">
                        <c:v>0.71049277172613046</c:v>
                      </c:pt>
                      <c:pt idx="19">
                        <c:v>0.68443001009514359</c:v>
                      </c:pt>
                      <c:pt idx="20">
                        <c:v>0.6542177582269143</c:v>
                      </c:pt>
                      <c:pt idx="21">
                        <c:v>0.6197757375062154</c:v>
                      </c:pt>
                      <c:pt idx="22">
                        <c:v>0.58125180530075338</c:v>
                      </c:pt>
                      <c:pt idx="23">
                        <c:v>0.53906855514066065</c:v>
                      </c:pt>
                      <c:pt idx="24">
                        <c:v>0.49394014358503358</c:v>
                      </c:pt>
                      <c:pt idx="25">
                        <c:v>0.44684629242965812</c:v>
                      </c:pt>
                      <c:pt idx="26">
                        <c:v>0.3989592099579003</c:v>
                      </c:pt>
                      <c:pt idx="27">
                        <c:v>0.3515322398087542</c:v>
                      </c:pt>
                      <c:pt idx="28">
                        <c:v>0.3057714218815073</c:v>
                      </c:pt>
                      <c:pt idx="29">
                        <c:v>0.26271708251522025</c:v>
                      </c:pt>
                      <c:pt idx="30">
                        <c:v>0.22315906100491745</c:v>
                      </c:pt>
                      <c:pt idx="31">
                        <c:v>0.18759801765427778</c:v>
                      </c:pt>
                      <c:pt idx="32">
                        <c:v>0.15625180880971398</c:v>
                      </c:pt>
                      <c:pt idx="33">
                        <c:v>0.12909564758973349</c:v>
                      </c:pt>
                      <c:pt idx="34">
                        <c:v>0.10592046329389646</c:v>
                      </c:pt>
                      <c:pt idx="35">
                        <c:v>8.6395041896004263E-2</c:v>
                      </c:pt>
                      <c:pt idx="36">
                        <c:v>7.0121814612576355E-2</c:v>
                      </c:pt>
                      <c:pt idx="37">
                        <c:v>5.6681080469455358E-2</c:v>
                      </c:pt>
                      <c:pt idx="38">
                        <c:v>4.5662420651992351E-2</c:v>
                      </c:pt>
                      <c:pt idx="39">
                        <c:v>3.6684541581597771E-2</c:v>
                      </c:pt>
                      <c:pt idx="40">
                        <c:v>2.9405913937227357E-2</c:v>
                      </c:pt>
                      <c:pt idx="41">
                        <c:v>2.3528777542530382E-2</c:v>
                      </c:pt>
                      <c:pt idx="42">
                        <c:v>1.879878140736703E-2</c:v>
                      </c:pt>
                      <c:pt idx="43">
                        <c:v>1.5002034958656998E-2</c:v>
                      </c:pt>
                      <c:pt idx="44">
                        <c:v>1.1960843816261044E-2</c:v>
                      </c:pt>
                      <c:pt idx="45">
                        <c:v>9.5289768402690815E-3</c:v>
                      </c:pt>
                      <c:pt idx="46">
                        <c:v>7.5869856394445156E-3</c:v>
                      </c:pt>
                      <c:pt idx="47">
                        <c:v>6.0378674282263014E-3</c:v>
                      </c:pt>
                      <c:pt idx="48">
                        <c:v>4.8032090987047268E-3</c:v>
                      </c:pt>
                      <c:pt idx="49">
                        <c:v>3.8198547067090369E-3</c:v>
                      </c:pt>
                      <c:pt idx="50">
                        <c:v>3.037082842731418E-3</c:v>
                      </c:pt>
                      <c:pt idx="51">
                        <c:v>2.4142510289872268E-3</c:v>
                      </c:pt>
                      <c:pt idx="52">
                        <c:v>1.9188515669605062E-3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6D-45A4-AA4A-C183C0E632B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Ctot'!$AC$5</c15:sqref>
                        </c15:formulaRef>
                      </c:ext>
                    </c:extLst>
                    <c:strCache>
                      <c:ptCount val="1"/>
                      <c:pt idx="0">
                        <c:v>0.1</c:v>
                      </c:pt>
                    </c:strCache>
                  </c:strRef>
                </c:tx>
                <c:spPr>
                  <a:ln w="952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Ctot'!$AC$8:$AC$60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4.7238554694461639E-5</c:v>
                      </c:pt>
                      <c:pt idx="2">
                        <c:v>5.9469816921286384E-5</c:v>
                      </c:pt>
                      <c:pt idx="3">
                        <c:v>7.4868063756954213E-5</c:v>
                      </c:pt>
                      <c:pt idx="4">
                        <c:v>9.4253307995455563E-5</c:v>
                      </c:pt>
                      <c:pt idx="5">
                        <c:v>1.1865788458114137E-4</c:v>
                      </c:pt>
                      <c:pt idx="6">
                        <c:v>1.4938142620893818E-4</c:v>
                      </c:pt>
                      <c:pt idx="7">
                        <c:v>1.8806007350448748E-4</c:v>
                      </c:pt>
                      <c:pt idx="8">
                        <c:v>2.3675360547867824E-4</c:v>
                      </c:pt>
                      <c:pt idx="9">
                        <c:v>2.9805513027099883E-4</c:v>
                      </c:pt>
                      <c:pt idx="10">
                        <c:v>3.7522917761378136E-4</c:v>
                      </c:pt>
                      <c:pt idx="11">
                        <c:v>4.7238554694461641E-4</c:v>
                      </c:pt>
                      <c:pt idx="12">
                        <c:v>5.9469816921286416E-4</c:v>
                      </c:pt>
                      <c:pt idx="13">
                        <c:v>7.4868063756954235E-4</c:v>
                      </c:pt>
                      <c:pt idx="14">
                        <c:v>9.4253307995455574E-4</c:v>
                      </c:pt>
                      <c:pt idx="15">
                        <c:v>1.1865788458114139E-3</c:v>
                      </c:pt>
                      <c:pt idx="16">
                        <c:v>1.4938142620893817E-3</c:v>
                      </c:pt>
                      <c:pt idx="17">
                        <c:v>1.8806007350448749E-3</c:v>
                      </c:pt>
                      <c:pt idx="18">
                        <c:v>2.3675360547867827E-3</c:v>
                      </c:pt>
                      <c:pt idx="19">
                        <c:v>2.9805513027099891E-3</c:v>
                      </c:pt>
                      <c:pt idx="20">
                        <c:v>3.7522917761378147E-3</c:v>
                      </c:pt>
                      <c:pt idx="21">
                        <c:v>4.7238554694461641E-3</c:v>
                      </c:pt>
                      <c:pt idx="22">
                        <c:v>5.9469816921286448E-3</c:v>
                      </c:pt>
                      <c:pt idx="23">
                        <c:v>7.4868063756954231E-3</c:v>
                      </c:pt>
                      <c:pt idx="24">
                        <c:v>9.4253307995455608E-3</c:v>
                      </c:pt>
                      <c:pt idx="25">
                        <c:v>1.1865788458114136E-2</c:v>
                      </c:pt>
                      <c:pt idx="26">
                        <c:v>1.493814262089382E-2</c:v>
                      </c:pt>
                      <c:pt idx="27">
                        <c:v>1.880600735044876E-2</c:v>
                      </c:pt>
                      <c:pt idx="28">
                        <c:v>2.3675360547867827E-2</c:v>
                      </c:pt>
                      <c:pt idx="29">
                        <c:v>2.9805513027099897E-2</c:v>
                      </c:pt>
                      <c:pt idx="30">
                        <c:v>3.7522917761378151E-2</c:v>
                      </c:pt>
                      <c:pt idx="31">
                        <c:v>4.7238554694461629E-2</c:v>
                      </c:pt>
                      <c:pt idx="32">
                        <c:v>5.9469816921286417E-2</c:v>
                      </c:pt>
                      <c:pt idx="33">
                        <c:v>7.4868063756954303E-2</c:v>
                      </c:pt>
                      <c:pt idx="34">
                        <c:v>9.4253307995455587E-2</c:v>
                      </c:pt>
                      <c:pt idx="35">
                        <c:v>0.11865788458114139</c:v>
                      </c:pt>
                      <c:pt idx="36">
                        <c:v>0.14938142620893829</c:v>
                      </c:pt>
                      <c:pt idx="37">
                        <c:v>0.18806007350448764</c:v>
                      </c:pt>
                      <c:pt idx="38">
                        <c:v>0.23675360547867844</c:v>
                      </c:pt>
                      <c:pt idx="39">
                        <c:v>0.29805513027099878</c:v>
                      </c:pt>
                      <c:pt idx="40">
                        <c:v>0.37522917761378161</c:v>
                      </c:pt>
                      <c:pt idx="41">
                        <c:v>0.47238554694461637</c:v>
                      </c:pt>
                      <c:pt idx="42">
                        <c:v>0.59469816921286445</c:v>
                      </c:pt>
                      <c:pt idx="43">
                        <c:v>0.74868063756954328</c:v>
                      </c:pt>
                      <c:pt idx="44">
                        <c:v>0.94253307995455604</c:v>
                      </c:pt>
                      <c:pt idx="45">
                        <c:v>1.1865788458114142</c:v>
                      </c:pt>
                      <c:pt idx="46">
                        <c:v>1.4938142620893822</c:v>
                      </c:pt>
                      <c:pt idx="47">
                        <c:v>1.8806007350448768</c:v>
                      </c:pt>
                      <c:pt idx="48">
                        <c:v>2.367536054786787</c:v>
                      </c:pt>
                      <c:pt idx="49">
                        <c:v>2.980551302709991</c:v>
                      </c:pt>
                      <c:pt idx="50">
                        <c:v>3.7522917761378136</c:v>
                      </c:pt>
                      <c:pt idx="51">
                        <c:v>4.7238554694461641</c:v>
                      </c:pt>
                      <c:pt idx="52">
                        <c:v>5.9469816921286407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Ctot'!$AD$8:$AD$60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0.83189346716678292</c:v>
                      </c:pt>
                      <c:pt idx="2">
                        <c:v>0.83160743666796444</c:v>
                      </c:pt>
                      <c:pt idx="3">
                        <c:v>0.83124762516180539</c:v>
                      </c:pt>
                      <c:pt idx="4">
                        <c:v>0.83079509179679167</c:v>
                      </c:pt>
                      <c:pt idx="5">
                        <c:v>0.83022608616816673</c:v>
                      </c:pt>
                      <c:pt idx="6">
                        <c:v>0.82951085782664613</c:v>
                      </c:pt>
                      <c:pt idx="7">
                        <c:v>0.82861218903941058</c:v>
                      </c:pt>
                      <c:pt idx="8">
                        <c:v>0.82748359701590113</c:v>
                      </c:pt>
                      <c:pt idx="9">
                        <c:v>0.82606714779516854</c:v>
                      </c:pt>
                      <c:pt idx="10">
                        <c:v>0.82429082421242128</c:v>
                      </c:pt>
                      <c:pt idx="11">
                        <c:v>0.82206539851068061</c:v>
                      </c:pt>
                      <c:pt idx="12">
                        <c:v>0.81928078194976417</c:v>
                      </c:pt>
                      <c:pt idx="13">
                        <c:v>0.81580186766759766</c:v>
                      </c:pt>
                      <c:pt idx="14">
                        <c:v>0.81146396106540031</c:v>
                      </c:pt>
                      <c:pt idx="15">
                        <c:v>0.80606802005524181</c:v>
                      </c:pt>
                      <c:pt idx="16">
                        <c:v>0.79937612487692022</c:v>
                      </c:pt>
                      <c:pt idx="17">
                        <c:v>0.79110788342465244</c:v>
                      </c:pt>
                      <c:pt idx="18">
                        <c:v>0.7809388654550885</c:v>
                      </c:pt>
                      <c:pt idx="19">
                        <c:v>0.76850263775975181</c:v>
                      </c:pt>
                      <c:pt idx="20">
                        <c:v>0.75339848496522055</c:v>
                      </c:pt>
                      <c:pt idx="21">
                        <c:v>0.73520730700179382</c:v>
                      </c:pt>
                      <c:pt idx="22">
                        <c:v>0.71351822597736658</c:v>
                      </c:pt>
                      <c:pt idx="23">
                        <c:v>0.68796772608056411</c:v>
                      </c:pt>
                      <c:pt idx="24">
                        <c:v>0.65829124455089161</c:v>
                      </c:pt>
                      <c:pt idx="25">
                        <c:v>0.62438373257421331</c:v>
                      </c:pt>
                      <c:pt idx="26">
                        <c:v>0.5863610331565553</c:v>
                      </c:pt>
                      <c:pt idx="27">
                        <c:v>0.54460912929349448</c:v>
                      </c:pt>
                      <c:pt idx="28">
                        <c:v>0.49980559295685029</c:v>
                      </c:pt>
                      <c:pt idx="29">
                        <c:v>0.45289950407826296</c:v>
                      </c:pt>
                      <c:pt idx="30">
                        <c:v>0.40504415584883124</c:v>
                      </c:pt>
                      <c:pt idx="31">
                        <c:v>0.35748960794265322</c:v>
                      </c:pt>
                      <c:pt idx="32">
                        <c:v>0.31145494963422127</c:v>
                      </c:pt>
                      <c:pt idx="33">
                        <c:v>0.26800714174789553</c:v>
                      </c:pt>
                      <c:pt idx="34">
                        <c:v>0.22797099855095362</c:v>
                      </c:pt>
                      <c:pt idx="35">
                        <c:v>0.19188442888243859</c:v>
                      </c:pt>
                      <c:pt idx="36">
                        <c:v>0.15999955068877744</c:v>
                      </c:pt>
                      <c:pt idx="37">
                        <c:v>0.13231939466393894</c:v>
                      </c:pt>
                      <c:pt idx="38">
                        <c:v>0.10865481712208093</c:v>
                      </c:pt>
                      <c:pt idx="39">
                        <c:v>8.8686826456115087E-2</c:v>
                      </c:pt>
                      <c:pt idx="40">
                        <c:v>7.2023565459358549E-2</c:v>
                      </c:pt>
                      <c:pt idx="41">
                        <c:v>5.8246140976253274E-2</c:v>
                      </c:pt>
                      <c:pt idx="42">
                        <c:v>4.6941634018865662E-2</c:v>
                      </c:pt>
                      <c:pt idx="43">
                        <c:v>3.772429432791375E-2</c:v>
                      </c:pt>
                      <c:pt idx="44">
                        <c:v>3.0247204026477702E-2</c:v>
                      </c:pt>
                      <c:pt idx="45">
                        <c:v>2.4206990396648722E-2</c:v>
                      </c:pt>
                      <c:pt idx="46">
                        <c:v>1.9343911103167574E-2</c:v>
                      </c:pt>
                      <c:pt idx="47">
                        <c:v>1.5439153795169741E-2</c:v>
                      </c:pt>
                      <c:pt idx="48">
                        <c:v>1.2310684137471195E-2</c:v>
                      </c:pt>
                      <c:pt idx="49">
                        <c:v>9.8085377164684358E-3</c:v>
                      </c:pt>
                      <c:pt idx="50">
                        <c:v>7.8101127919429809E-3</c:v>
                      </c:pt>
                      <c:pt idx="51">
                        <c:v>6.2157793359585451E-3</c:v>
                      </c:pt>
                      <c:pt idx="52">
                        <c:v>4.9449580854612606E-3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6D-45A4-AA4A-C183C0E632BD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Ctot'!$AE$5</c15:sqref>
                        </c15:formulaRef>
                      </c:ext>
                    </c:extLst>
                    <c:strCache>
                      <c:ptCount val="1"/>
                      <c:pt idx="0">
                        <c:v>0.02</c:v>
                      </c:pt>
                    </c:strCache>
                  </c:strRef>
                </c:tx>
                <c:spPr>
                  <a:ln w="952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Ctot'!$AE$8:$AE$60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8.3063264760020857E-6</c:v>
                      </c:pt>
                      <c:pt idx="2">
                        <c:v>1.0457045479297715E-5</c:v>
                      </c:pt>
                      <c:pt idx="3">
                        <c:v>1.3164640286175213E-5</c:v>
                      </c:pt>
                      <c:pt idx="4">
                        <c:v>1.6573300193395216E-5</c:v>
                      </c:pt>
                      <c:pt idx="5">
                        <c:v>2.0864548770758424E-5</c:v>
                      </c:pt>
                      <c:pt idx="6">
                        <c:v>2.6266910653126534E-5</c:v>
                      </c:pt>
                      <c:pt idx="7">
                        <c:v>3.3068081310547917E-5</c:v>
                      </c:pt>
                      <c:pt idx="8">
                        <c:v>4.1630247881124541E-5</c:v>
                      </c:pt>
                      <c:pt idx="9">
                        <c:v>5.2409376956837976E-5</c:v>
                      </c:pt>
                      <c:pt idx="10">
                        <c:v>6.5979496467262984E-5</c:v>
                      </c:pt>
                      <c:pt idx="11">
                        <c:v>8.3063264760020861E-5</c:v>
                      </c:pt>
                      <c:pt idx="12">
                        <c:v>1.045704547929772E-4</c:v>
                      </c:pt>
                      <c:pt idx="13">
                        <c:v>1.3164640286175217E-4</c:v>
                      </c:pt>
                      <c:pt idx="14">
                        <c:v>1.6573300193395218E-4</c:v>
                      </c:pt>
                      <c:pt idx="15">
                        <c:v>2.0864548770758428E-4</c:v>
                      </c:pt>
                      <c:pt idx="16">
                        <c:v>2.6266910653126535E-4</c:v>
                      </c:pt>
                      <c:pt idx="17">
                        <c:v>3.3068081310547919E-4</c:v>
                      </c:pt>
                      <c:pt idx="18">
                        <c:v>4.1630247881124544E-4</c:v>
                      </c:pt>
                      <c:pt idx="19">
                        <c:v>5.2409376956837994E-4</c:v>
                      </c:pt>
                      <c:pt idx="20">
                        <c:v>6.5979496467263009E-4</c:v>
                      </c:pt>
                      <c:pt idx="21">
                        <c:v>8.3063264760020858E-4</c:v>
                      </c:pt>
                      <c:pt idx="22">
                        <c:v>1.0457045479297727E-3</c:v>
                      </c:pt>
                      <c:pt idx="23">
                        <c:v>1.3164640286175218E-3</c:v>
                      </c:pt>
                      <c:pt idx="24">
                        <c:v>1.6573300193395224E-3</c:v>
                      </c:pt>
                      <c:pt idx="25">
                        <c:v>2.0864548770758422E-3</c:v>
                      </c:pt>
                      <c:pt idx="26">
                        <c:v>2.6266910653126542E-3</c:v>
                      </c:pt>
                      <c:pt idx="27">
                        <c:v>3.3068081310547942E-3</c:v>
                      </c:pt>
                      <c:pt idx="28">
                        <c:v>4.163024788112455E-3</c:v>
                      </c:pt>
                      <c:pt idx="29">
                        <c:v>5.2409376956838007E-3</c:v>
                      </c:pt>
                      <c:pt idx="30">
                        <c:v>6.5979496467263024E-3</c:v>
                      </c:pt>
                      <c:pt idx="31">
                        <c:v>8.306326476002086E-3</c:v>
                      </c:pt>
                      <c:pt idx="32">
                        <c:v>1.0457045479297725E-2</c:v>
                      </c:pt>
                      <c:pt idx="33">
                        <c:v>1.3164640286175233E-2</c:v>
                      </c:pt>
                      <c:pt idx="34">
                        <c:v>1.6573300193395223E-2</c:v>
                      </c:pt>
                      <c:pt idx="35">
                        <c:v>2.0864548770758429E-2</c:v>
                      </c:pt>
                      <c:pt idx="36">
                        <c:v>2.6266910653126564E-2</c:v>
                      </c:pt>
                      <c:pt idx="37">
                        <c:v>3.3068081310547955E-2</c:v>
                      </c:pt>
                      <c:pt idx="38">
                        <c:v>4.1630247881124585E-2</c:v>
                      </c:pt>
                      <c:pt idx="39">
                        <c:v>5.2409376956837977E-2</c:v>
                      </c:pt>
                      <c:pt idx="40">
                        <c:v>6.5979496467263032E-2</c:v>
                      </c:pt>
                      <c:pt idx="41">
                        <c:v>8.306326476002085E-2</c:v>
                      </c:pt>
                      <c:pt idx="42">
                        <c:v>0.10457045479297725</c:v>
                      </c:pt>
                      <c:pt idx="43">
                        <c:v>0.13164640286175233</c:v>
                      </c:pt>
                      <c:pt idx="44">
                        <c:v>0.16573300193395224</c:v>
                      </c:pt>
                      <c:pt idx="45">
                        <c:v>0.20864548770758434</c:v>
                      </c:pt>
                      <c:pt idx="46">
                        <c:v>0.26266910653126546</c:v>
                      </c:pt>
                      <c:pt idx="47">
                        <c:v>0.33068081310547959</c:v>
                      </c:pt>
                      <c:pt idx="48">
                        <c:v>0.41630247881124627</c:v>
                      </c:pt>
                      <c:pt idx="49">
                        <c:v>0.52409376956838027</c:v>
                      </c:pt>
                      <c:pt idx="50">
                        <c:v>0.65979496467262999</c:v>
                      </c:pt>
                      <c:pt idx="51">
                        <c:v>0.83063264760020861</c:v>
                      </c:pt>
                      <c:pt idx="52">
                        <c:v>1.045704547929772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Ctot'!$AF$8:$AF$60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0.83290138681513159</c:v>
                      </c:pt>
                      <c:pt idx="2">
                        <c:v>0.83287585716090884</c:v>
                      </c:pt>
                      <c:pt idx="3">
                        <c:v>0.83284371945571667</c:v>
                      </c:pt>
                      <c:pt idx="4">
                        <c:v>0.8328032640083628</c:v>
                      </c:pt>
                      <c:pt idx="5">
                        <c:v>0.83275233920576497</c:v>
                      </c:pt>
                      <c:pt idx="6">
                        <c:v>0.83268823753260601</c:v>
                      </c:pt>
                      <c:pt idx="7">
                        <c:v>0.83260755233813555</c:v>
                      </c:pt>
                      <c:pt idx="8">
                        <c:v>0.83250599792721502</c:v>
                      </c:pt>
                      <c:pt idx="9">
                        <c:v>0.83237818371887806</c:v>
                      </c:pt>
                      <c:pt idx="10">
                        <c:v>0.83221733095818884</c:v>
                      </c:pt>
                      <c:pt idx="11">
                        <c:v>0.8320149177058449</c:v>
                      </c:pt>
                      <c:pt idx="12">
                        <c:v>0.8317602344807602</c:v>
                      </c:pt>
                      <c:pt idx="13">
                        <c:v>0.83143982891428414</c:v>
                      </c:pt>
                      <c:pt idx="14">
                        <c:v>0.83103681303178567</c:v>
                      </c:pt>
                      <c:pt idx="15">
                        <c:v>0.8305300012972231</c:v>
                      </c:pt>
                      <c:pt idx="16">
                        <c:v>0.82989284142308473</c:v>
                      </c:pt>
                      <c:pt idx="17">
                        <c:v>0.82909209341642731</c:v>
                      </c:pt>
                      <c:pt idx="18">
                        <c:v>0.82808620594685323</c:v>
                      </c:pt>
                      <c:pt idx="19">
                        <c:v>0.82682333390411544</c:v>
                      </c:pt>
                      <c:pt idx="20">
                        <c:v>0.82523893873132326</c:v>
                      </c:pt>
                      <c:pt idx="21">
                        <c:v>0.82325291668954148</c:v>
                      </c:pt>
                      <c:pt idx="22">
                        <c:v>0.82076621423361384</c:v>
                      </c:pt>
                      <c:pt idx="23">
                        <c:v>0.81765692113810717</c:v>
                      </c:pt>
                      <c:pt idx="24">
                        <c:v>0.81377589104014936</c:v>
                      </c:pt>
                      <c:pt idx="25">
                        <c:v>0.80894203959752575</c:v>
                      </c:pt>
                      <c:pt idx="26">
                        <c:v>0.80293763025713949</c:v>
                      </c:pt>
                      <c:pt idx="27">
                        <c:v>0.79550409669309874</c:v>
                      </c:pt>
                      <c:pt idx="28">
                        <c:v>0.78633928662698549</c:v>
                      </c:pt>
                      <c:pt idx="29">
                        <c:v>0.7750974477811301</c:v>
                      </c:pt>
                      <c:pt idx="30">
                        <c:v>0.76139378358605603</c:v>
                      </c:pt>
                      <c:pt idx="31">
                        <c:v>0.74481589049454555</c:v>
                      </c:pt>
                      <c:pt idx="32">
                        <c:v>0.7249446554514779</c:v>
                      </c:pt>
                      <c:pt idx="33">
                        <c:v>0.70138691743761772</c:v>
                      </c:pt>
                      <c:pt idx="34">
                        <c:v>0.67382094962860828</c:v>
                      </c:pt>
                      <c:pt idx="35">
                        <c:v>0.64205318973608794</c:v>
                      </c:pt>
                      <c:pt idx="36">
                        <c:v>0.60608054054125204</c:v>
                      </c:pt>
                      <c:pt idx="37">
                        <c:v>0.56614761772122768</c:v>
                      </c:pt>
                      <c:pt idx="38">
                        <c:v>0.5227842269373153</c:v>
                      </c:pt>
                      <c:pt idx="39">
                        <c:v>0.47680763735664811</c:v>
                      </c:pt>
                      <c:pt idx="40">
                        <c:v>0.42927914209799767</c:v>
                      </c:pt>
                      <c:pt idx="41">
                        <c:v>0.38141516145920895</c:v>
                      </c:pt>
                      <c:pt idx="42">
                        <c:v>0.33446664811100402</c:v>
                      </c:pt>
                      <c:pt idx="43">
                        <c:v>0.28959115935157498</c:v>
                      </c:pt>
                      <c:pt idx="44">
                        <c:v>0.24774453281145742</c:v>
                      </c:pt>
                      <c:pt idx="45">
                        <c:v>0.20961232369426488</c:v>
                      </c:pt>
                      <c:pt idx="46">
                        <c:v>0.1755884451204909</c:v>
                      </c:pt>
                      <c:pt idx="47">
                        <c:v>0.14579563156113934</c:v>
                      </c:pt>
                      <c:pt idx="48">
                        <c:v>0.12013413349421199</c:v>
                      </c:pt>
                      <c:pt idx="49">
                        <c:v>9.8342953758540325E-2</c:v>
                      </c:pt>
                      <c:pt idx="50">
                        <c:v>8.0060563846825708E-2</c:v>
                      </c:pt>
                      <c:pt idx="51">
                        <c:v>6.4876808539081454E-2</c:v>
                      </c:pt>
                      <c:pt idx="52">
                        <c:v>5.2372402934363092E-2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86D-45A4-AA4A-C183C0E632BD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Ctot'!$AG$5</c15:sqref>
                        </c15:formulaRef>
                      </c:ext>
                    </c:extLst>
                    <c:strCache>
                      <c:ptCount val="1"/>
                      <c:pt idx="0">
                        <c:v>0.01</c:v>
                      </c:pt>
                    </c:strCache>
                  </c:strRef>
                </c:tx>
                <c:spPr>
                  <a:ln w="95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Ctot'!$AG$8:$AG$60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0</c:v>
                      </c:pt>
                      <c:pt idx="1">
                        <c:v>3.9291318394105215E-6</c:v>
                      </c:pt>
                      <c:pt idx="2">
                        <c:v>4.9464839189234619E-6</c:v>
                      </c:pt>
                      <c:pt idx="3">
                        <c:v>6.2272543045639468E-6</c:v>
                      </c:pt>
                      <c:pt idx="4">
                        <c:v>7.8396486897201688E-6</c:v>
                      </c:pt>
                      <c:pt idx="5">
                        <c:v>9.8695329550275679E-6</c:v>
                      </c:pt>
                      <c:pt idx="6">
                        <c:v>1.2425005839624185E-5</c:v>
                      </c:pt>
                      <c:pt idx="7">
                        <c:v>1.5642155593193806E-5</c:v>
                      </c:pt>
                      <c:pt idx="8">
                        <c:v>1.9692307171509949E-5</c:v>
                      </c:pt>
                      <c:pt idx="9">
                        <c:v>2.4791145915070398E-5</c:v>
                      </c:pt>
                      <c:pt idx="10">
                        <c:v>3.1210203579979285E-5</c:v>
                      </c:pt>
                      <c:pt idx="11">
                        <c:v>3.9291318394105217E-5</c:v>
                      </c:pt>
                      <c:pt idx="12">
                        <c:v>4.9464839189234649E-5</c:v>
                      </c:pt>
                      <c:pt idx="13">
                        <c:v>6.2272543045639492E-5</c:v>
                      </c:pt>
                      <c:pt idx="14">
                        <c:v>7.8396486897201701E-5</c:v>
                      </c:pt>
                      <c:pt idx="15">
                        <c:v>9.8695329550275689E-5</c:v>
                      </c:pt>
                      <c:pt idx="16">
                        <c:v>1.2425005839624185E-4</c:v>
                      </c:pt>
                      <c:pt idx="17">
                        <c:v>1.5642155593193808E-4</c:v>
                      </c:pt>
                      <c:pt idx="18">
                        <c:v>1.9692307171509951E-4</c:v>
                      </c:pt>
                      <c:pt idx="19">
                        <c:v>2.4791145915070402E-4</c:v>
                      </c:pt>
                      <c:pt idx="20">
                        <c:v>3.121020357997929E-4</c:v>
                      </c:pt>
                      <c:pt idx="21">
                        <c:v>3.9291318394105206E-4</c:v>
                      </c:pt>
                      <c:pt idx="22">
                        <c:v>4.9464839189234668E-4</c:v>
                      </c:pt>
                      <c:pt idx="23">
                        <c:v>6.2272543045639489E-4</c:v>
                      </c:pt>
                      <c:pt idx="24">
                        <c:v>7.8396486897201723E-4</c:v>
                      </c:pt>
                      <c:pt idx="25">
                        <c:v>9.8695329550275664E-4</c:v>
                      </c:pt>
                      <c:pt idx="26">
                        <c:v>1.2425005839624189E-3</c:v>
                      </c:pt>
                      <c:pt idx="27">
                        <c:v>1.5642155593193821E-3</c:v>
                      </c:pt>
                      <c:pt idx="28">
                        <c:v>1.9692307171509955E-3</c:v>
                      </c:pt>
                      <c:pt idx="29">
                        <c:v>2.4791145915070414E-3</c:v>
                      </c:pt>
                      <c:pt idx="30">
                        <c:v>3.1210203579979303E-3</c:v>
                      </c:pt>
                      <c:pt idx="31">
                        <c:v>3.9291318394105209E-3</c:v>
                      </c:pt>
                      <c:pt idx="32">
                        <c:v>4.9464839189234657E-3</c:v>
                      </c:pt>
                      <c:pt idx="33">
                        <c:v>6.2272543045639554E-3</c:v>
                      </c:pt>
                      <c:pt idx="34">
                        <c:v>7.839648689720171E-3</c:v>
                      </c:pt>
                      <c:pt idx="35">
                        <c:v>9.8695329550275677E-3</c:v>
                      </c:pt>
                      <c:pt idx="36">
                        <c:v>1.2425005839624194E-2</c:v>
                      </c:pt>
                      <c:pt idx="37">
                        <c:v>1.5642155593193818E-2</c:v>
                      </c:pt>
                      <c:pt idx="38">
                        <c:v>1.9692307171509962E-2</c:v>
                      </c:pt>
                      <c:pt idx="39">
                        <c:v>2.4791145915070392E-2</c:v>
                      </c:pt>
                      <c:pt idx="40">
                        <c:v>3.1210203579979303E-2</c:v>
                      </c:pt>
                      <c:pt idx="41">
                        <c:v>3.9291318394105205E-2</c:v>
                      </c:pt>
                      <c:pt idx="42">
                        <c:v>4.9464839189234666E-2</c:v>
                      </c:pt>
                      <c:pt idx="43">
                        <c:v>6.2272543045639561E-2</c:v>
                      </c:pt>
                      <c:pt idx="44">
                        <c:v>7.8396486897201717E-2</c:v>
                      </c:pt>
                      <c:pt idx="45">
                        <c:v>9.8695329550275712E-2</c:v>
                      </c:pt>
                      <c:pt idx="46">
                        <c:v>0.12425005839624188</c:v>
                      </c:pt>
                      <c:pt idx="47">
                        <c:v>0.15642155593193824</c:v>
                      </c:pt>
                      <c:pt idx="48">
                        <c:v>0.19692307171509987</c:v>
                      </c:pt>
                      <c:pt idx="49">
                        <c:v>0.24791145915070417</c:v>
                      </c:pt>
                      <c:pt idx="50">
                        <c:v>0.31210203579979284</c:v>
                      </c:pt>
                      <c:pt idx="51">
                        <c:v>0.39291318394105212</c:v>
                      </c:pt>
                      <c:pt idx="52">
                        <c:v>0.49464839189234638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'Fig. 9 c vs Ctot'!$AH$8:$AH$60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0.83299999999999985</c:v>
                      </c:pt>
                      <c:pt idx="1">
                        <c:v>0.83296584586246136</c:v>
                      </c:pt>
                      <c:pt idx="2">
                        <c:v>0.83295700294480401</c:v>
                      </c:pt>
                      <c:pt idx="3">
                        <c:v>0.83294587063801939</c:v>
                      </c:pt>
                      <c:pt idx="4">
                        <c:v>0.83293185631721589</c:v>
                      </c:pt>
                      <c:pt idx="5">
                        <c:v>0.8329142140031599</c:v>
                      </c:pt>
                      <c:pt idx="6">
                        <c:v>0.83289200470832614</c:v>
                      </c:pt>
                      <c:pt idx="7">
                        <c:v>0.83286404654673796</c:v>
                      </c:pt>
                      <c:pt idx="8">
                        <c:v>0.83282885197542333</c:v>
                      </c:pt>
                      <c:pt idx="9">
                        <c:v>0.83278454886441688</c:v>
                      </c:pt>
                      <c:pt idx="10">
                        <c:v>0.8327287812538573</c:v>
                      </c:pt>
                      <c:pt idx="11">
                        <c:v>0.83265858461108821</c:v>
                      </c:pt>
                      <c:pt idx="12">
                        <c:v>0.8325702290998398</c:v>
                      </c:pt>
                      <c:pt idx="13">
                        <c:v>0.83245902276047834</c:v>
                      </c:pt>
                      <c:pt idx="14">
                        <c:v>0.83231906450837678</c:v>
                      </c:pt>
                      <c:pt idx="15">
                        <c:v>0.8321429344109913</c:v>
                      </c:pt>
                      <c:pt idx="16">
                        <c:v>0.83192130572087275</c:v>
                      </c:pt>
                      <c:pt idx="17">
                        <c:v>0.8316424595379982</c:v>
                      </c:pt>
                      <c:pt idx="18">
                        <c:v>0.83129167867665843</c:v>
                      </c:pt>
                      <c:pt idx="19">
                        <c:v>0.83085049227552887</c:v>
                      </c:pt>
                      <c:pt idx="20">
                        <c:v>0.83029573693418102</c:v>
                      </c:pt>
                      <c:pt idx="21">
                        <c:v>0.82959839382547451</c:v>
                      </c:pt>
                      <c:pt idx="22">
                        <c:v>0.82872215467298649</c:v>
                      </c:pt>
                      <c:pt idx="23">
                        <c:v>0.82762166340211085</c:v>
                      </c:pt>
                      <c:pt idx="24">
                        <c:v>0.82624037594971456</c:v>
                      </c:pt>
                      <c:pt idx="25">
                        <c:v>0.82450798031719053</c:v>
                      </c:pt>
                      <c:pt idx="26">
                        <c:v>0.82233732598322862</c:v>
                      </c:pt>
                      <c:pt idx="27">
                        <c:v>0.81962083170740896</c:v>
                      </c:pt>
                      <c:pt idx="28">
                        <c:v>0.81622638168676209</c:v>
                      </c:pt>
                      <c:pt idx="29">
                        <c:v>0.811992793550951</c:v>
                      </c:pt>
                      <c:pt idx="30">
                        <c:v>0.80672506330081561</c:v>
                      </c:pt>
                      <c:pt idx="31">
                        <c:v>0.80018978098268212</c:v>
                      </c:pt>
                      <c:pt idx="32">
                        <c:v>0.79211138644168644</c:v>
                      </c:pt>
                      <c:pt idx="33">
                        <c:v>0.78217031062112341</c:v>
                      </c:pt>
                      <c:pt idx="34">
                        <c:v>0.77000451816088156</c:v>
                      </c:pt>
                      <c:pt idx="35">
                        <c:v>0.75521648093217053</c:v>
                      </c:pt>
                      <c:pt idx="36">
                        <c:v>0.73738804061849139</c:v>
                      </c:pt>
                      <c:pt idx="37">
                        <c:v>0.71610571744472518</c:v>
                      </c:pt>
                      <c:pt idx="38">
                        <c:v>0.6909984182884501</c:v>
                      </c:pt>
                      <c:pt idx="39">
                        <c:v>0.66178774439431642</c:v>
                      </c:pt>
                      <c:pt idx="40">
                        <c:v>0.6283478676023021</c:v>
                      </c:pt>
                      <c:pt idx="41">
                        <c:v>0.59076737635182286</c:v>
                      </c:pt>
                      <c:pt idx="42">
                        <c:v>0.5494006214046856</c:v>
                      </c:pt>
                      <c:pt idx="43">
                        <c:v>0.50489300814532445</c:v>
                      </c:pt>
                      <c:pt idx="44">
                        <c:v>0.45816599588366652</c:v>
                      </c:pt>
                      <c:pt idx="45">
                        <c:v>0.41035494123667443</c:v>
                      </c:pt>
                      <c:pt idx="46">
                        <c:v>0.3627053255302557</c:v>
                      </c:pt>
                      <c:pt idx="47">
                        <c:v>0.31644599543464141</c:v>
                      </c:pt>
                      <c:pt idx="48">
                        <c:v>0.2726659407505776</c:v>
                      </c:pt>
                      <c:pt idx="49">
                        <c:v>0.23221989094352008</c:v>
                      </c:pt>
                      <c:pt idx="50">
                        <c:v>0.19567826918806713</c:v>
                      </c:pt>
                      <c:pt idx="51">
                        <c:v>0.16332357627557273</c:v>
                      </c:pt>
                      <c:pt idx="52">
                        <c:v>0.13518387004936372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86D-45A4-AA4A-C183C0E632BD}"/>
                  </c:ext>
                </c:extLst>
              </c15:ser>
            </c15:filteredScatterSeries>
          </c:ext>
        </c:extLst>
      </c:scatterChart>
      <c:valAx>
        <c:axId val="609712440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15064"/>
        <c:crosses val="autoZero"/>
        <c:crossBetween val="midCat"/>
      </c:valAx>
      <c:valAx>
        <c:axId val="60971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12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00007176922397"/>
          <c:y val="0.41541767810099528"/>
          <c:w val="8.4643130728458083E-2"/>
          <c:h val="0.1308967646296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4999550828893"/>
          <c:y val="2.153425925925926E-2"/>
          <c:w val="0.84928305381069857"/>
          <c:h val="0.8523866011052168"/>
        </c:manualLayout>
      </c:layout>
      <c:scatterChart>
        <c:scatterStyle val="lineMarker"/>
        <c:varyColors val="0"/>
        <c:ser>
          <c:idx val="0"/>
          <c:order val="0"/>
          <c:tx>
            <c:v>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 9 c vs Ctot'!$O$11:$O$17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1.5</c:v>
                </c:pt>
                <c:pt idx="3">
                  <c:v>0.6</c:v>
                </c:pt>
                <c:pt idx="4">
                  <c:v>0.15000000000000002</c:v>
                </c:pt>
                <c:pt idx="5">
                  <c:v>6.0000000000000005E-2</c:v>
                </c:pt>
                <c:pt idx="6">
                  <c:v>1.4999999999999999E-2</c:v>
                </c:pt>
              </c:numCache>
            </c:numRef>
          </c:xVal>
          <c:yVal>
            <c:numRef>
              <c:f>'Fig. 9 c vs Ctot'!$P$11:$P$17</c:f>
              <c:numCache>
                <c:formatCode>General</c:formatCode>
                <c:ptCount val="7"/>
                <c:pt idx="0">
                  <c:v>0.78</c:v>
                </c:pt>
                <c:pt idx="1">
                  <c:v>0.72</c:v>
                </c:pt>
                <c:pt idx="2">
                  <c:v>0.67</c:v>
                </c:pt>
                <c:pt idx="3">
                  <c:v>0.65</c:v>
                </c:pt>
                <c:pt idx="4">
                  <c:v>0.65</c:v>
                </c:pt>
                <c:pt idx="5">
                  <c:v>0.72</c:v>
                </c:pt>
                <c:pt idx="6">
                  <c:v>0.81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728-458C-B28E-D7EEEA398681}"/>
            </c:ext>
          </c:extLst>
        </c:ser>
        <c:ser>
          <c:idx val="1"/>
          <c:order val="1"/>
          <c:tx>
            <c:v>2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'Fig. 9 c vs Ctot'!$O$25:$O$31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1.5</c:v>
                </c:pt>
                <c:pt idx="3">
                  <c:v>0.6</c:v>
                </c:pt>
                <c:pt idx="4">
                  <c:v>0.15000000000000002</c:v>
                </c:pt>
                <c:pt idx="5">
                  <c:v>6.0000000000000005E-2</c:v>
                </c:pt>
                <c:pt idx="6">
                  <c:v>1.4999999999999999E-2</c:v>
                </c:pt>
              </c:numCache>
            </c:numRef>
          </c:xVal>
          <c:yVal>
            <c:numRef>
              <c:f>'Fig. 9 c vs Ctot'!$P$25:$P$31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728-458C-B28E-D7EEEA398681}"/>
            </c:ext>
          </c:extLst>
        </c:ser>
        <c:ser>
          <c:idx val="2"/>
          <c:order val="2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'Fig. 9 c vs Ctot'!$O$40:$O$46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1.5</c:v>
                </c:pt>
                <c:pt idx="3">
                  <c:v>0.6</c:v>
                </c:pt>
                <c:pt idx="4">
                  <c:v>0.15000000000000002</c:v>
                </c:pt>
                <c:pt idx="5">
                  <c:v>6.0000000000000005E-2</c:v>
                </c:pt>
                <c:pt idx="6">
                  <c:v>1.4999999999999999E-2</c:v>
                </c:pt>
              </c:numCache>
            </c:numRef>
          </c:xVal>
          <c:yVal>
            <c:numRef>
              <c:f>'Fig. 9 c vs Ctot'!$P$40:$P$46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1.22</c:v>
                </c:pt>
                <c:pt idx="2">
                  <c:v>1.35</c:v>
                </c:pt>
                <c:pt idx="3">
                  <c:v>1.48</c:v>
                </c:pt>
                <c:pt idx="4">
                  <c:v>1.53</c:v>
                </c:pt>
                <c:pt idx="5">
                  <c:v>1.4</c:v>
                </c:pt>
                <c:pt idx="6">
                  <c:v>1.21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728-458C-B28E-D7EEEA398681}"/>
            </c:ext>
          </c:extLst>
        </c:ser>
        <c:ser>
          <c:idx val="4"/>
          <c:order val="3"/>
          <c:tx>
            <c:strRef>
              <c:f>'Fig. 9 c vs Ctot'!$L$53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'Fig. 9 c vs Ctot'!$O$54:$O$60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1.5</c:v>
                </c:pt>
                <c:pt idx="3">
                  <c:v>0.6</c:v>
                </c:pt>
                <c:pt idx="4">
                  <c:v>0.15000000000000002</c:v>
                </c:pt>
                <c:pt idx="5">
                  <c:v>6.0000000000000005E-2</c:v>
                </c:pt>
                <c:pt idx="6">
                  <c:v>1.4999999999999999E-2</c:v>
                </c:pt>
              </c:numCache>
            </c:numRef>
          </c:xVal>
          <c:yVal>
            <c:numRef>
              <c:f>'Fig. 9 c vs Ctot'!$P$54:$P$60</c:f>
              <c:numCache>
                <c:formatCode>General</c:formatCode>
                <c:ptCount val="7"/>
                <c:pt idx="0">
                  <c:v>1.05</c:v>
                </c:pt>
                <c:pt idx="1">
                  <c:v>1.08</c:v>
                </c:pt>
                <c:pt idx="2">
                  <c:v>1.1299999999999999</c:v>
                </c:pt>
                <c:pt idx="3">
                  <c:v>1.23</c:v>
                </c:pt>
                <c:pt idx="4">
                  <c:v>1.37</c:v>
                </c:pt>
                <c:pt idx="5">
                  <c:v>1.5</c:v>
                </c:pt>
                <c:pt idx="6">
                  <c:v>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2-4C75-89C9-7BEAD318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209000"/>
        <c:axId val="561201456"/>
      </c:scatterChart>
      <c:valAx>
        <c:axId val="561209000"/>
        <c:scaling>
          <c:logBase val="10"/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Catalyst loading [mol%] (log. scale)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1201456"/>
        <c:crosses val="autoZero"/>
        <c:crossBetween val="midCat"/>
      </c:valAx>
      <c:valAx>
        <c:axId val="561201456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</a:rPr>
                  <a:t>Catalyst order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1209000"/>
        <c:crossesAt val="1.0000000000000002E-2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'Sup. Fig. 3 k_Cat vs Cat(eeL=0)'!$B$2:$B$85</c:f>
              <c:numCache>
                <c:formatCode>General</c:formatCode>
                <c:ptCount val="84"/>
                <c:pt idx="0">
                  <c:v>1.0000000000000001E-5</c:v>
                </c:pt>
                <c:pt idx="1">
                  <c:v>1.1481536214968799E-5</c:v>
                </c:pt>
                <c:pt idx="2">
                  <c:v>1.3182567385564052E-5</c:v>
                </c:pt>
                <c:pt idx="3">
                  <c:v>1.5135612484362051E-5</c:v>
                </c:pt>
                <c:pt idx="4">
                  <c:v>1.7378008287493744E-5</c:v>
                </c:pt>
                <c:pt idx="5">
                  <c:v>1.9952623149688769E-5</c:v>
                </c:pt>
                <c:pt idx="6">
                  <c:v>2.2908676527677729E-5</c:v>
                </c:pt>
                <c:pt idx="7">
                  <c:v>2.6302679918953804E-5</c:v>
                </c:pt>
                <c:pt idx="8">
                  <c:v>3.0199517204020178E-5</c:v>
                </c:pt>
                <c:pt idx="9">
                  <c:v>3.4673685045253161E-5</c:v>
                </c:pt>
                <c:pt idx="10">
                  <c:v>3.9810717055349634E-5</c:v>
                </c:pt>
                <c:pt idx="11">
                  <c:v>4.5708818961487455E-5</c:v>
                </c:pt>
                <c:pt idx="12">
                  <c:v>5.2480746024977172E-5</c:v>
                </c:pt>
                <c:pt idx="13">
                  <c:v>6.0255958607434247E-5</c:v>
                </c:pt>
                <c:pt idx="14">
                  <c:v>6.9183097091891972E-5</c:v>
                </c:pt>
                <c:pt idx="15">
                  <c:v>7.9432823472426188E-5</c:v>
                </c:pt>
                <c:pt idx="16">
                  <c:v>9.1201083935588822E-5</c:v>
                </c:pt>
                <c:pt idx="17">
                  <c:v>1.0471285480508741E-4</c:v>
                </c:pt>
                <c:pt idx="18">
                  <c:v>1.2022644346173833E-4</c:v>
                </c:pt>
                <c:pt idx="19">
                  <c:v>1.3803842646028524E-4</c:v>
                </c:pt>
                <c:pt idx="20">
                  <c:v>1.5848931924610752E-4</c:v>
                </c:pt>
                <c:pt idx="21">
                  <c:v>1.8197008586099385E-4</c:v>
                </c:pt>
                <c:pt idx="22">
                  <c:v>2.0892961308539905E-4</c:v>
                </c:pt>
                <c:pt idx="23">
                  <c:v>2.398832919019433E-4</c:v>
                </c:pt>
                <c:pt idx="24">
                  <c:v>2.7542287033381039E-4</c:v>
                </c:pt>
                <c:pt idx="25">
                  <c:v>3.1622776601683057E-4</c:v>
                </c:pt>
                <c:pt idx="26">
                  <c:v>3.6307805477009262E-4</c:v>
                </c:pt>
                <c:pt idx="27">
                  <c:v>4.1686938347032553E-4</c:v>
                </c:pt>
                <c:pt idx="28">
                  <c:v>4.7863009232262672E-4</c:v>
                </c:pt>
                <c:pt idx="29">
                  <c:v>5.4954087385761144E-4</c:v>
                </c:pt>
                <c:pt idx="30">
                  <c:v>6.3095734448017835E-4</c:v>
                </c:pt>
                <c:pt idx="31">
                  <c:v>7.2443596007497313E-4</c:v>
                </c:pt>
                <c:pt idx="32">
                  <c:v>8.3176377110265201E-4</c:v>
                </c:pt>
                <c:pt idx="33">
                  <c:v>9.5499258602141357E-4</c:v>
                </c:pt>
                <c:pt idx="34">
                  <c:v>1.0964781961431587E-3</c:v>
                </c:pt>
                <c:pt idx="35">
                  <c:v>1.2589254117941373E-3</c:v>
                </c:pt>
                <c:pt idx="36">
                  <c:v>1.4454397707458935E-3</c:v>
                </c:pt>
                <c:pt idx="37">
                  <c:v>1.6595869074375205E-3</c:v>
                </c:pt>
                <c:pt idx="38">
                  <c:v>1.9054607179632018E-3</c:v>
                </c:pt>
                <c:pt idx="39">
                  <c:v>2.1877616239494506E-3</c:v>
                </c:pt>
                <c:pt idx="40">
                  <c:v>2.5118864315094615E-3</c:v>
                </c:pt>
                <c:pt idx="41">
                  <c:v>2.884031503126471E-3</c:v>
                </c:pt>
                <c:pt idx="42">
                  <c:v>3.311311214825757E-3</c:v>
                </c:pt>
                <c:pt idx="43">
                  <c:v>3.8018939632054366E-3</c:v>
                </c:pt>
                <c:pt idx="44">
                  <c:v>4.3651583224014598E-3</c:v>
                </c:pt>
                <c:pt idx="45">
                  <c:v>5.0118723362724904E-3</c:v>
                </c:pt>
                <c:pt idx="46">
                  <c:v>5.7543993733712986E-3</c:v>
                </c:pt>
                <c:pt idx="47">
                  <c:v>6.606934480075652E-3</c:v>
                </c:pt>
                <c:pt idx="48">
                  <c:v>7.5857757502914864E-3</c:v>
                </c:pt>
                <c:pt idx="49">
                  <c:v>8.709635899560397E-3</c:v>
                </c:pt>
                <c:pt idx="50">
                  <c:v>9.9999999999995336E-3</c:v>
                </c:pt>
                <c:pt idx="51">
                  <c:v>1.1481536214968297E-2</c:v>
                </c:pt>
                <c:pt idx="52">
                  <c:v>1.3182567385563454E-2</c:v>
                </c:pt>
                <c:pt idx="53">
                  <c:v>1.5135612484361377E-2</c:v>
                </c:pt>
                <c:pt idx="54">
                  <c:v>1.737800828749295E-2</c:v>
                </c:pt>
                <c:pt idx="55">
                  <c:v>1.9952623149687869E-2</c:v>
                </c:pt>
                <c:pt idx="56">
                  <c:v>2.2908676527676662E-2</c:v>
                </c:pt>
                <c:pt idx="57">
                  <c:v>2.6302679918952594E-2</c:v>
                </c:pt>
                <c:pt idx="58">
                  <c:v>3.0199517204018766E-2</c:v>
                </c:pt>
                <c:pt idx="59">
                  <c:v>3.4673685045251555E-2</c:v>
                </c:pt>
                <c:pt idx="60">
                  <c:v>3.9810717055347888E-2</c:v>
                </c:pt>
                <c:pt idx="61">
                  <c:v>4.5708818961485369E-2</c:v>
                </c:pt>
                <c:pt idx="62">
                  <c:v>5.2480746024974829E-2</c:v>
                </c:pt>
                <c:pt idx="63">
                  <c:v>6.0255958607432998E-2</c:v>
                </c:pt>
                <c:pt idx="64">
                  <c:v>6.9183097091890453E-2</c:v>
                </c:pt>
                <c:pt idx="65">
                  <c:v>7.9432823472424474E-2</c:v>
                </c:pt>
                <c:pt idx="66">
                  <c:v>9.1201083935586735E-2</c:v>
                </c:pt>
                <c:pt idx="67">
                  <c:v>0.10471285480508535</c:v>
                </c:pt>
                <c:pt idx="68">
                  <c:v>0.12022644346173599</c:v>
                </c:pt>
                <c:pt idx="69">
                  <c:v>0.13803842646028242</c:v>
                </c:pt>
                <c:pt idx="70">
                  <c:v>0.15848931924610438</c:v>
                </c:pt>
                <c:pt idx="71">
                  <c:v>0.18197008586098992</c:v>
                </c:pt>
                <c:pt idx="72">
                  <c:v>0.20892961308539426</c:v>
                </c:pt>
                <c:pt idx="73">
                  <c:v>0.23988329190193802</c:v>
                </c:pt>
                <c:pt idx="74">
                  <c:v>0.27542287033380392</c:v>
                </c:pt>
                <c:pt idx="75">
                  <c:v>0.31622776601682334</c:v>
                </c:pt>
                <c:pt idx="76">
                  <c:v>0.36307805477008459</c:v>
                </c:pt>
                <c:pt idx="77">
                  <c:v>0.41686938347031621</c:v>
                </c:pt>
                <c:pt idx="78">
                  <c:v>0.47863009232261622</c:v>
                </c:pt>
                <c:pt idx="79">
                  <c:v>0.5495408738575992</c:v>
                </c:pt>
                <c:pt idx="80">
                  <c:v>0.63095734448016416</c:v>
                </c:pt>
                <c:pt idx="81">
                  <c:v>0.7244359600749567</c:v>
                </c:pt>
                <c:pt idx="82">
                  <c:v>0.83176377110263255</c:v>
                </c:pt>
                <c:pt idx="83">
                  <c:v>0.95499258602139192</c:v>
                </c:pt>
              </c:numCache>
            </c:numRef>
          </c:xVal>
          <c:yVal>
            <c:numRef>
              <c:f>'Sup. Fig. 3 k_Cat vs Cat(eeL=0)'!$A$2:$A$85</c:f>
              <c:numCache>
                <c:formatCode>General</c:formatCode>
                <c:ptCount val="84"/>
                <c:pt idx="0">
                  <c:v>2.782986162446297</c:v>
                </c:pt>
                <c:pt idx="1">
                  <c:v>2.8222464938125058</c:v>
                </c:pt>
                <c:pt idx="2">
                  <c:v>2.8665505682541017</c:v>
                </c:pt>
                <c:pt idx="3">
                  <c:v>2.916434067783011</c:v>
                </c:pt>
                <c:pt idx="4">
                  <c:v>2.9724596060377744</c:v>
                </c:pt>
                <c:pt idx="5">
                  <c:v>3.0352100064508583</c:v>
                </c:pt>
                <c:pt idx="6">
                  <c:v>3.1052792919422942</c:v>
                </c:pt>
                <c:pt idx="7">
                  <c:v>3.1832612340311477</c:v>
                </c:pt>
                <c:pt idx="8">
                  <c:v>3.269735439017222</c:v>
                </c:pt>
                <c:pt idx="9">
                  <c:v>3.3652511234746534</c:v>
                </c:pt>
                <c:pt idx="10">
                  <c:v>3.4703089446642448</c:v>
                </c:pt>
                <c:pt idx="11">
                  <c:v>3.5853414890586679</c:v>
                </c:pt>
                <c:pt idx="12">
                  <c:v>3.7106932604299772</c:v>
                </c:pt>
                <c:pt idx="13">
                  <c:v>3.8466012167471764</c:v>
                </c:pt>
                <c:pt idx="14">
                  <c:v>3.993177047585692</c:v>
                </c:pt>
                <c:pt idx="15">
                  <c:v>4.1503924281865308</c:v>
                </c:pt>
                <c:pt idx="16">
                  <c:v>4.3180684094087738</c:v>
                </c:pt>
                <c:pt idx="17">
                  <c:v>4.4958698972464894</c:v>
                </c:pt>
                <c:pt idx="18">
                  <c:v>4.683305854014475</c:v>
                </c:pt>
                <c:pt idx="19">
                  <c:v>4.8797354483708242</c:v>
                </c:pt>
                <c:pt idx="20">
                  <c:v>5.0843799408600772</c:v>
                </c:pt>
                <c:pt idx="21">
                  <c:v>5.2963396701272574</c:v>
                </c:pt>
                <c:pt idx="22">
                  <c:v>5.5146151533899852</c:v>
                </c:pt>
                <c:pt idx="23">
                  <c:v>5.7381310715511118</c:v>
                </c:pt>
                <c:pt idx="24">
                  <c:v>5.965761794351657</c:v>
                </c:pt>
                <c:pt idx="25">
                  <c:v>6.1963571140564753</c:v>
                </c:pt>
                <c:pt idx="26">
                  <c:v>6.4287669798797094</c:v>
                </c:pt>
                <c:pt idx="27">
                  <c:v>6.6618642305267821</c:v>
                </c:pt>
                <c:pt idx="28">
                  <c:v>6.8945645746656172</c:v>
                </c:pt>
                <c:pt idx="29">
                  <c:v>7.1258433357537596</c:v>
                </c:pt>
                <c:pt idx="30">
                  <c:v>7.354748730904598</c:v>
                </c:pt>
                <c:pt idx="31">
                  <c:v>7.5804116737624163</c:v>
                </c:pt>
                <c:pt idx="32">
                  <c:v>7.8020522674342798</c:v>
                </c:pt>
                <c:pt idx="33">
                  <c:v>8.0189832815908648</c:v>
                </c:pt>
                <c:pt idx="34">
                  <c:v>8.2306109898016402</c:v>
                </c:pt>
                <c:pt idx="35">
                  <c:v>8.4364337846744029</c:v>
                </c:pt>
                <c:pt idx="36">
                  <c:v>8.6360389970541771</c:v>
                </c:pt>
                <c:pt idx="37">
                  <c:v>8.8290983295707672</c:v>
                </c:pt>
                <c:pt idx="38">
                  <c:v>9.0153622819295851</c:v>
                </c:pt>
                <c:pt idx="39">
                  <c:v>9.1946539022024449</c:v>
                </c:pt>
                <c:pt idx="40">
                  <c:v>9.3668621503869307</c:v>
                </c:pt>
                <c:pt idx="41">
                  <c:v>9.531935111730256</c:v>
                </c:pt>
                <c:pt idx="42">
                  <c:v>9.6898732506150811</c:v>
                </c:pt>
                <c:pt idx="43">
                  <c:v>9.8407228530095967</c:v>
                </c:pt>
                <c:pt idx="44">
                  <c:v>9.9845697676147438</c:v>
                </c:pt>
                <c:pt idx="45">
                  <c:v>10.12153352330815</c:v>
                </c:pt>
                <c:pt idx="46">
                  <c:v>10.251761873268523</c:v>
                </c:pt>
                <c:pt idx="47">
                  <c:v>10.375425793966725</c:v>
                </c:pt>
                <c:pt idx="48">
                  <c:v>10.492714949562147</c:v>
                </c:pt>
                <c:pt idx="49">
                  <c:v>10.603833618595285</c:v>
                </c:pt>
                <c:pt idx="50">
                  <c:v>10.708997069646395</c:v>
                </c:pt>
                <c:pt idx="51">
                  <c:v>10.808428365278719</c:v>
                </c:pt>
                <c:pt idx="52">
                  <c:v>10.902355568588716</c:v>
                </c:pt>
                <c:pt idx="53">
                  <c:v>10.991009323581816</c:v>
                </c:pt>
                <c:pt idx="54">
                  <c:v>11.07462077898056</c:v>
                </c:pt>
                <c:pt idx="55">
                  <c:v>11.153419824607999</c:v>
                </c:pt>
                <c:pt idx="56">
                  <c:v>11.227633609887901</c:v>
                </c:pt>
                <c:pt idx="57">
                  <c:v>11.29748531502835</c:v>
                </c:pt>
                <c:pt idx="58">
                  <c:v>11.363193146916812</c:v>
                </c:pt>
                <c:pt idx="59">
                  <c:v>11.424969533500922</c:v>
                </c:pt>
                <c:pt idx="60">
                  <c:v>11.483020492342002</c:v>
                </c:pt>
                <c:pt idx="61">
                  <c:v>11.537545151016213</c:v>
                </c:pt>
                <c:pt idx="62">
                  <c:v>11.588735399033666</c:v>
                </c:pt>
                <c:pt idx="63">
                  <c:v>11.636775652897638</c:v>
                </c:pt>
                <c:pt idx="64">
                  <c:v>11.681842717800025</c:v>
                </c:pt>
                <c:pt idx="65">
                  <c:v>11.724105731220636</c:v>
                </c:pt>
                <c:pt idx="66">
                  <c:v>11.763726175352543</c:v>
                </c:pt>
                <c:pt idx="67">
                  <c:v>11.800857946805538</c:v>
                </c:pt>
                <c:pt idx="68">
                  <c:v>11.835647473441735</c:v>
                </c:pt>
                <c:pt idx="69">
                  <c:v>11.868233869473446</c:v>
                </c:pt>
                <c:pt idx="70">
                  <c:v>11.898749121106427</c:v>
                </c:pt>
                <c:pt idx="71">
                  <c:v>11.927318296048371</c:v>
                </c:pt>
                <c:pt idx="72">
                  <c:v>11.954059771129105</c:v>
                </c:pt>
                <c:pt idx="73">
                  <c:v>11.979085473103746</c:v>
                </c:pt>
                <c:pt idx="74">
                  <c:v>12.002501128440453</c:v>
                </c:pt>
                <c:pt idx="75">
                  <c:v>12.024406518539168</c:v>
                </c:pt>
                <c:pt idx="76">
                  <c:v>12.044895737393864</c:v>
                </c:pt>
                <c:pt idx="77">
                  <c:v>12.064057449206704</c:v>
                </c:pt>
                <c:pt idx="78">
                  <c:v>12.081975143894809</c:v>
                </c:pt>
                <c:pt idx="79">
                  <c:v>12.09872738880571</c:v>
                </c:pt>
                <c:pt idx="80">
                  <c:v>12.114388075282809</c:v>
                </c:pt>
                <c:pt idx="81">
                  <c:v>12.129026659001976</c:v>
                </c:pt>
                <c:pt idx="82">
                  <c:v>12.142708393241072</c:v>
                </c:pt>
                <c:pt idx="83">
                  <c:v>12.155494554449586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97-46CA-A03F-53DC29BD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736384"/>
        <c:axId val="609737040"/>
      </c:scatterChart>
      <c:valAx>
        <c:axId val="60973638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[Cattot]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7040"/>
        <c:crosses val="autoZero"/>
        <c:crossBetween val="midCat"/>
      </c:valAx>
      <c:valAx>
        <c:axId val="6097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kobs/[Cattot]</a:t>
                </a:r>
                <a:endParaRPr lang="en-US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736384"/>
        <c:crossesAt val="1.0000000000000004E-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139289</xdr:colOff>
      <xdr:row>5</xdr:row>
      <xdr:rowOff>139963</xdr:rowOff>
    </xdr:from>
    <xdr:to>
      <xdr:col>10</xdr:col>
      <xdr:colOff>498363</xdr:colOff>
      <xdr:row>20</xdr:row>
      <xdr:rowOff>121466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20479E0-D3F2-4FBB-939A-815A40892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110938</xdr:colOff>
      <xdr:row>21</xdr:row>
      <xdr:rowOff>26521</xdr:rowOff>
    </xdr:from>
    <xdr:to>
      <xdr:col>10</xdr:col>
      <xdr:colOff>648036</xdr:colOff>
      <xdr:row>36</xdr:row>
      <xdr:rowOff>11282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8F38A5F-60D8-481D-9363-70D5F597F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236594</xdr:colOff>
      <xdr:row>0</xdr:row>
      <xdr:rowOff>116280</xdr:rowOff>
    </xdr:from>
    <xdr:to>
      <xdr:col>18</xdr:col>
      <xdr:colOff>756147</xdr:colOff>
      <xdr:row>11</xdr:row>
      <xdr:rowOff>139563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53A6519-21E3-45DA-B4C9-5DDFE1559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</xdr:colOff>
      <xdr:row>13</xdr:row>
      <xdr:rowOff>88900</xdr:rowOff>
    </xdr:from>
    <xdr:to>
      <xdr:col>10</xdr:col>
      <xdr:colOff>660400</xdr:colOff>
      <xdr:row>28</xdr:row>
      <xdr:rowOff>67310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4C924A0-5443-4431-A89D-FB9DE8D6C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5</xdr:row>
      <xdr:rowOff>15240</xdr:rowOff>
    </xdr:from>
    <xdr:to>
      <xdr:col>21</xdr:col>
      <xdr:colOff>121920</xdr:colOff>
      <xdr:row>19</xdr:row>
      <xdr:rowOff>160655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FBCA24-9E6E-4689-9E66-41E134342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0.14651</cdr:x>
      <cdr:y>0.64028</cdr:y>
    </cdr:from>
    <cdr:to>
      <cdr:x>0.44611</cdr:x>
      <cdr:y>0.77673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EA9A8318-4D1E-4409-9B05-298CB6AE31C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757" y="1793755"/>
          <a:ext cx="1373685" cy="382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  with equation (8)</a:t>
          </a:r>
          <a:endParaRPr lang="de-DE" sz="80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0.30852</cdr:x>
      <cdr:y>0.29463</cdr:y>
    </cdr:from>
    <cdr:to>
      <cdr:x>0.43097</cdr:x>
      <cdr:y>0.42463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E2664266-E4E0-4794-BD19-A633B6C424D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0558" y="797189"/>
          <a:ext cx="559847" cy="351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0.30803</cdr:x>
      <cdr:y>0.46383</cdr:y>
    </cdr:from>
    <cdr:to>
      <cdr:x>0.42166</cdr:x>
      <cdr:y>0.61488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C54A5BEB-D431-4948-9D72-5C849918D64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8320" y="1254989"/>
          <a:ext cx="519531" cy="408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0.40611</cdr:x>
      <cdr:y>0.13089</cdr:y>
    </cdr:from>
    <cdr:to>
      <cdr:x>0.55264</cdr:x>
      <cdr:y>0.25065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E19352B6-DFF6-4AC5-97A8-C5F359ABBB8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6726" y="354148"/>
          <a:ext cx="669939" cy="324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 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0.53697</cdr:x>
      <cdr:y>0.36181</cdr:y>
    </cdr:from>
    <cdr:to>
      <cdr:x>1</cdr:x>
      <cdr:y>0.58106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C874B8F-F043-444C-BBA6-39D7FC7E7DE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6486" y="781501"/>
          <a:ext cx="1333514" cy="473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</a:p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  with equation (8)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0.48718</cdr:x>
      <cdr:y>0.56224</cdr:y>
    </cdr:from>
    <cdr:to>
      <cdr:x>0.68792</cdr:x>
      <cdr:y>0.68625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109C7EA9-A50E-41D4-9FAB-B1F5F245B6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085" y="1214446"/>
          <a:ext cx="578134" cy="267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0.25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0.14108</cdr:x>
      <cdr:y>0.6437</cdr:y>
    </cdr:from>
    <cdr:to>
      <cdr:x>0.3328</cdr:x>
      <cdr:y>0.76771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70E2AABF-04C7-4A49-9C76-D090E8C403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313" y="1390399"/>
          <a:ext cx="552158" cy="267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0.80769</cdr:x>
      <cdr:y>0.02404</cdr:y>
    </cdr:from>
    <cdr:to>
      <cdr:x>0.99747</cdr:x>
      <cdr:y>0.14804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74DFC2FE-EB8E-46AA-AF74-8383DFFF6C6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6140" y="51920"/>
          <a:ext cx="546573" cy="267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10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0.11649</cdr:x>
      <cdr:y>0.16225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5B5FE458-3BC4-44E3-85A4-188D01218A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5479" cy="350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de-DE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a)</a:t>
          </a:r>
          <a:endParaRPr lang="de-DE" sz="110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292735</xdr:colOff>
      <xdr:row>10</xdr:row>
      <xdr:rowOff>157480</xdr:rowOff>
    </xdr:from>
    <xdr:to>
      <xdr:col>11</xdr:col>
      <xdr:colOff>106045</xdr:colOff>
      <xdr:row>25</xdr:row>
      <xdr:rowOff>120650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B27399-5A12-4118-A5BC-83783382E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346365</xdr:colOff>
      <xdr:row>27</xdr:row>
      <xdr:rowOff>69272</xdr:rowOff>
    </xdr:from>
    <xdr:to>
      <xdr:col>9</xdr:col>
      <xdr:colOff>61134</xdr:colOff>
      <xdr:row>39</xdr:row>
      <xdr:rowOff>48780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86326A0-6122-4599-9EC8-CDFF572FB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0.77321</cdr:x>
      <cdr:y>0.03557</cdr:y>
    </cdr:from>
    <cdr:to>
      <cdr:x>0.97071</cdr:x>
      <cdr:y>0.1537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0D2C7261-358D-49D6-A2A2-70F71FBDA47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6851" y="76839"/>
          <a:ext cx="568790" cy="255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 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0.79967</cdr:x>
      <cdr:y>0.29804</cdr:y>
    </cdr:from>
    <cdr:to>
      <cdr:x>0.94968</cdr:x>
      <cdr:y>0.42627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1A84F722-D302-47D3-8CCA-E2B535C92F8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3052" y="643768"/>
          <a:ext cx="432034" cy="27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0.23811</cdr:x>
      <cdr:y>0.18754</cdr:y>
    </cdr:from>
    <cdr:to>
      <cdr:x>0.41501</cdr:x>
      <cdr:y>0.33654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EB9ABE69-1ACE-4F7E-A423-949FFF396B3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760" y="405090"/>
          <a:ext cx="509460" cy="321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0.40336</cdr:x>
      <cdr:y>0.56438</cdr:y>
    </cdr:from>
    <cdr:to>
      <cdr:x>0.86683</cdr:x>
      <cdr:y>0.69898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D10C58C3-2CAA-411C-BEB7-EE151FB2FC2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1680" y="1219055"/>
          <a:ext cx="1334802" cy="290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  with equation (8)</a:t>
          </a:r>
          <a:endParaRPr lang="de-DE" sz="80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0.11649</cdr:x>
      <cdr:y>0.16225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76352174-8527-4588-B495-E2311A76FCB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5479" cy="350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de-DE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b)</a:t>
          </a:r>
          <a:endParaRPr lang="de-DE" sz="110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529359</xdr:colOff>
      <xdr:row>10</xdr:row>
      <xdr:rowOff>158398</xdr:rowOff>
    </xdr:from>
    <xdr:to>
      <xdr:col>9</xdr:col>
      <xdr:colOff>357684</xdr:colOff>
      <xdr:row>25</xdr:row>
      <xdr:rowOff>129037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ADFE9B6-3F6A-41F2-9597-EF6A9A66B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451247</xdr:colOff>
      <xdr:row>14</xdr:row>
      <xdr:rowOff>8887</xdr:rowOff>
    </xdr:from>
    <xdr:to>
      <xdr:col>29</xdr:col>
      <xdr:colOff>382730</xdr:colOff>
      <xdr:row>38</xdr:row>
      <xdr:rowOff>1831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D8B841A-FF3E-4C7A-B499-8F283BAD3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536386</xdr:colOff>
      <xdr:row>26</xdr:row>
      <xdr:rowOff>141327</xdr:rowOff>
    </xdr:from>
    <xdr:to>
      <xdr:col>7</xdr:col>
      <xdr:colOff>224951</xdr:colOff>
      <xdr:row>38</xdr:row>
      <xdr:rowOff>78080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3E95A96-516F-4B6C-8C17-2CB1F5ACD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0.14877</cdr:x>
      <cdr:y>0.0836</cdr:y>
    </cdr:from>
    <cdr:to>
      <cdr:x>0.91978</cdr:x>
      <cdr:y>0.49396</cdr:y>
    </cdr:to>
    <cdr:sp macro="" textlink="">
      <cdr:nvSpPr>
        <cdr:cNvPr id="2" name="Freihandform: Form 1">
          <a:extLst xmlns:a="http://schemas.openxmlformats.org/drawingml/2006/main">
            <a:ext uri="{FF2B5EF4-FFF2-40B4-BE49-F238E27FC236}">
              <a16:creationId xmlns:a16="http://schemas.microsoft.com/office/drawing/2014/main" id="{CCFE4884-9E1B-4C40-BEFF-74698BB75033}"/>
            </a:ext>
          </a:extLst>
        </cdr:cNvPr>
        <cdr:cNvSpPr/>
      </cdr:nvSpPr>
      <cdr:spPr>
        <a:xfrm xmlns:a="http://schemas.openxmlformats.org/drawingml/2006/main" flipH="1">
          <a:off x="430563" y="184494"/>
          <a:ext cx="2231471" cy="905659"/>
        </a:xfrm>
        <a:custGeom xmlns:a="http://schemas.openxmlformats.org/drawingml/2006/main">
          <a:avLst/>
          <a:gdLst>
            <a:gd name="connsiteX0" fmla="*/ 0 w 2834640"/>
            <a:gd name="connsiteY0" fmla="*/ 636488 h 750788"/>
            <a:gd name="connsiteX1" fmla="*/ 487680 w 2834640"/>
            <a:gd name="connsiteY1" fmla="*/ 247868 h 750788"/>
            <a:gd name="connsiteX2" fmla="*/ 990600 w 2834640"/>
            <a:gd name="connsiteY2" fmla="*/ 19268 h 750788"/>
            <a:gd name="connsiteX3" fmla="*/ 1546860 w 2834640"/>
            <a:gd name="connsiteY3" fmla="*/ 95468 h 750788"/>
            <a:gd name="connsiteX4" fmla="*/ 2834640 w 2834640"/>
            <a:gd name="connsiteY4" fmla="*/ 750788 h 750788"/>
            <a:gd name="connsiteX0" fmla="*/ 0 w 2827020"/>
            <a:gd name="connsiteY0" fmla="*/ 552643 h 750788"/>
            <a:gd name="connsiteX1" fmla="*/ 480060 w 2827020"/>
            <a:gd name="connsiteY1" fmla="*/ 247868 h 750788"/>
            <a:gd name="connsiteX2" fmla="*/ 982980 w 2827020"/>
            <a:gd name="connsiteY2" fmla="*/ 19268 h 750788"/>
            <a:gd name="connsiteX3" fmla="*/ 1539240 w 2827020"/>
            <a:gd name="connsiteY3" fmla="*/ 95468 h 750788"/>
            <a:gd name="connsiteX4" fmla="*/ 2827020 w 2827020"/>
            <a:gd name="connsiteY4" fmla="*/ 750788 h 750788"/>
            <a:gd name="connsiteX0" fmla="*/ 0 w 2842260"/>
            <a:gd name="connsiteY0" fmla="*/ 550900 h 710934"/>
            <a:gd name="connsiteX1" fmla="*/ 480060 w 2842260"/>
            <a:gd name="connsiteY1" fmla="*/ 246125 h 710934"/>
            <a:gd name="connsiteX2" fmla="*/ 982980 w 2842260"/>
            <a:gd name="connsiteY2" fmla="*/ 17525 h 710934"/>
            <a:gd name="connsiteX3" fmla="*/ 1539240 w 2842260"/>
            <a:gd name="connsiteY3" fmla="*/ 93725 h 710934"/>
            <a:gd name="connsiteX4" fmla="*/ 2842260 w 2842260"/>
            <a:gd name="connsiteY4" fmla="*/ 710934 h 710934"/>
            <a:gd name="connsiteX0" fmla="*/ 0 w 2842260"/>
            <a:gd name="connsiteY0" fmla="*/ 533868 h 693902"/>
            <a:gd name="connsiteX1" fmla="*/ 480060 w 2842260"/>
            <a:gd name="connsiteY1" fmla="*/ 229093 h 693902"/>
            <a:gd name="connsiteX2" fmla="*/ 982980 w 2842260"/>
            <a:gd name="connsiteY2" fmla="*/ 493 h 693902"/>
            <a:gd name="connsiteX3" fmla="*/ 1920240 w 2842260"/>
            <a:gd name="connsiteY3" fmla="*/ 290163 h 693902"/>
            <a:gd name="connsiteX4" fmla="*/ 2842260 w 2842260"/>
            <a:gd name="connsiteY4" fmla="*/ 693902 h 693902"/>
            <a:gd name="connsiteX0" fmla="*/ 0 w 2842260"/>
            <a:gd name="connsiteY0" fmla="*/ 548084 h 708118"/>
            <a:gd name="connsiteX1" fmla="*/ 480060 w 2842260"/>
            <a:gd name="connsiteY1" fmla="*/ 243309 h 708118"/>
            <a:gd name="connsiteX2" fmla="*/ 982980 w 2842260"/>
            <a:gd name="connsiteY2" fmla="*/ 14709 h 708118"/>
            <a:gd name="connsiteX3" fmla="*/ 1524000 w 2842260"/>
            <a:gd name="connsiteY3" fmla="*/ 98496 h 708118"/>
            <a:gd name="connsiteX4" fmla="*/ 2842260 w 2842260"/>
            <a:gd name="connsiteY4" fmla="*/ 708118 h 708118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982980 w 2842260"/>
            <a:gd name="connsiteY1" fmla="*/ 44883 h 738292"/>
            <a:gd name="connsiteX2" fmla="*/ 1524000 w 2842260"/>
            <a:gd name="connsiteY2" fmla="*/ 128670 h 738292"/>
            <a:gd name="connsiteX3" fmla="*/ 2842260 w 2842260"/>
            <a:gd name="connsiteY3" fmla="*/ 738292 h 738292"/>
            <a:gd name="connsiteX0" fmla="*/ 0 w 2842260"/>
            <a:gd name="connsiteY0" fmla="*/ 616278 h 776312"/>
            <a:gd name="connsiteX1" fmla="*/ 982980 w 2842260"/>
            <a:gd name="connsiteY1" fmla="*/ 82903 h 776312"/>
            <a:gd name="connsiteX2" fmla="*/ 1524000 w 2842260"/>
            <a:gd name="connsiteY2" fmla="*/ 166690 h 776312"/>
            <a:gd name="connsiteX3" fmla="*/ 2842260 w 2842260"/>
            <a:gd name="connsiteY3" fmla="*/ 776312 h 776312"/>
            <a:gd name="connsiteX0" fmla="*/ 0 w 2842260"/>
            <a:gd name="connsiteY0" fmla="*/ 616358 h 776392"/>
            <a:gd name="connsiteX1" fmla="*/ 982980 w 2842260"/>
            <a:gd name="connsiteY1" fmla="*/ 82983 h 776392"/>
            <a:gd name="connsiteX2" fmla="*/ 1524000 w 2842260"/>
            <a:gd name="connsiteY2" fmla="*/ 166770 h 776392"/>
            <a:gd name="connsiteX3" fmla="*/ 2842260 w 2842260"/>
            <a:gd name="connsiteY3" fmla="*/ 776392 h 776392"/>
            <a:gd name="connsiteX0" fmla="*/ 0 w 2842260"/>
            <a:gd name="connsiteY0" fmla="*/ 533375 h 693409"/>
            <a:gd name="connsiteX1" fmla="*/ 982980 w 2842260"/>
            <a:gd name="connsiteY1" fmla="*/ 0 h 693409"/>
            <a:gd name="connsiteX2" fmla="*/ 1524000 w 2842260"/>
            <a:gd name="connsiteY2" fmla="*/ 83787 h 693409"/>
            <a:gd name="connsiteX3" fmla="*/ 2842260 w 2842260"/>
            <a:gd name="connsiteY3" fmla="*/ 693409 h 693409"/>
            <a:gd name="connsiteX0" fmla="*/ 0 w 2842260"/>
            <a:gd name="connsiteY0" fmla="*/ 552632 h 712666"/>
            <a:gd name="connsiteX1" fmla="*/ 982980 w 2842260"/>
            <a:gd name="connsiteY1" fmla="*/ 19257 h 712666"/>
            <a:gd name="connsiteX2" fmla="*/ 1524000 w 2842260"/>
            <a:gd name="connsiteY2" fmla="*/ 103044 h 712666"/>
            <a:gd name="connsiteX3" fmla="*/ 2842260 w 2842260"/>
            <a:gd name="connsiteY3" fmla="*/ 712666 h 712666"/>
            <a:gd name="connsiteX0" fmla="*/ 0 w 2880360"/>
            <a:gd name="connsiteY0" fmla="*/ 544506 h 544507"/>
            <a:gd name="connsiteX1" fmla="*/ 982980 w 2880360"/>
            <a:gd name="connsiteY1" fmla="*/ 11131 h 544507"/>
            <a:gd name="connsiteX2" fmla="*/ 1524000 w 2880360"/>
            <a:gd name="connsiteY2" fmla="*/ 94918 h 544507"/>
            <a:gd name="connsiteX3" fmla="*/ 2880360 w 2880360"/>
            <a:gd name="connsiteY3" fmla="*/ 419474 h 544507"/>
            <a:gd name="connsiteX0" fmla="*/ 0 w 2880360"/>
            <a:gd name="connsiteY0" fmla="*/ 652674 h 652673"/>
            <a:gd name="connsiteX1" fmla="*/ 1089660 w 2880360"/>
            <a:gd name="connsiteY1" fmla="*/ 5166 h 652673"/>
            <a:gd name="connsiteX2" fmla="*/ 1524000 w 2880360"/>
            <a:gd name="connsiteY2" fmla="*/ 203086 h 652673"/>
            <a:gd name="connsiteX3" fmla="*/ 2880360 w 2880360"/>
            <a:gd name="connsiteY3" fmla="*/ 527642 h 652673"/>
            <a:gd name="connsiteX0" fmla="*/ 0 w 2880360"/>
            <a:gd name="connsiteY0" fmla="*/ 650478 h 650479"/>
            <a:gd name="connsiteX1" fmla="*/ 1089660 w 2880360"/>
            <a:gd name="connsiteY1" fmla="*/ 2970 h 650479"/>
            <a:gd name="connsiteX2" fmla="*/ 2171700 w 2880360"/>
            <a:gd name="connsiteY2" fmla="*/ 329284 h 650479"/>
            <a:gd name="connsiteX3" fmla="*/ 2880360 w 2880360"/>
            <a:gd name="connsiteY3" fmla="*/ 525446 h 650479"/>
            <a:gd name="connsiteX0" fmla="*/ 0 w 2880360"/>
            <a:gd name="connsiteY0" fmla="*/ 650478 h 650477"/>
            <a:gd name="connsiteX1" fmla="*/ 1089660 w 2880360"/>
            <a:gd name="connsiteY1" fmla="*/ 2970 h 650477"/>
            <a:gd name="connsiteX2" fmla="*/ 2171700 w 2880360"/>
            <a:gd name="connsiteY2" fmla="*/ 329284 h 650477"/>
            <a:gd name="connsiteX3" fmla="*/ 2880360 w 2880360"/>
            <a:gd name="connsiteY3" fmla="*/ 525446 h 650477"/>
            <a:gd name="connsiteX0" fmla="*/ 0 w 2880360"/>
            <a:gd name="connsiteY0" fmla="*/ 721335 h 721336"/>
            <a:gd name="connsiteX1" fmla="*/ 1196340 w 2880360"/>
            <a:gd name="connsiteY1" fmla="*/ 2477 h 721336"/>
            <a:gd name="connsiteX2" fmla="*/ 2171700 w 2880360"/>
            <a:gd name="connsiteY2" fmla="*/ 400141 h 721336"/>
            <a:gd name="connsiteX3" fmla="*/ 2880360 w 2880360"/>
            <a:gd name="connsiteY3" fmla="*/ 596303 h 721336"/>
            <a:gd name="connsiteX0" fmla="*/ 0 w 2880360"/>
            <a:gd name="connsiteY0" fmla="*/ 718858 h 718858"/>
            <a:gd name="connsiteX1" fmla="*/ 1196340 w 2880360"/>
            <a:gd name="connsiteY1" fmla="*/ 0 h 718858"/>
            <a:gd name="connsiteX2" fmla="*/ 2171700 w 2880360"/>
            <a:gd name="connsiteY2" fmla="*/ 397664 h 718858"/>
            <a:gd name="connsiteX3" fmla="*/ 2880360 w 2880360"/>
            <a:gd name="connsiteY3" fmla="*/ 593826 h 718858"/>
            <a:gd name="connsiteX0" fmla="*/ 0 w 2880360"/>
            <a:gd name="connsiteY0" fmla="*/ 676083 h 676083"/>
            <a:gd name="connsiteX1" fmla="*/ 1173480 w 2880360"/>
            <a:gd name="connsiteY1" fmla="*/ 0 h 676083"/>
            <a:gd name="connsiteX2" fmla="*/ 2171700 w 2880360"/>
            <a:gd name="connsiteY2" fmla="*/ 354889 h 676083"/>
            <a:gd name="connsiteX3" fmla="*/ 2880360 w 2880360"/>
            <a:gd name="connsiteY3" fmla="*/ 551051 h 676083"/>
            <a:gd name="connsiteX0" fmla="*/ 0 w 2880360"/>
            <a:gd name="connsiteY0" fmla="*/ 684076 h 684076"/>
            <a:gd name="connsiteX1" fmla="*/ 1173480 w 2880360"/>
            <a:gd name="connsiteY1" fmla="*/ 7993 h 684076"/>
            <a:gd name="connsiteX2" fmla="*/ 2171700 w 2880360"/>
            <a:gd name="connsiteY2" fmla="*/ 362882 h 684076"/>
            <a:gd name="connsiteX3" fmla="*/ 2880360 w 2880360"/>
            <a:gd name="connsiteY3" fmla="*/ 559044 h 684076"/>
            <a:gd name="connsiteX0" fmla="*/ 0 w 2880360"/>
            <a:gd name="connsiteY0" fmla="*/ 656071 h 656071"/>
            <a:gd name="connsiteX1" fmla="*/ 1264920 w 2880360"/>
            <a:gd name="connsiteY1" fmla="*/ 8540 h 656071"/>
            <a:gd name="connsiteX2" fmla="*/ 2171700 w 2880360"/>
            <a:gd name="connsiteY2" fmla="*/ 334877 h 656071"/>
            <a:gd name="connsiteX3" fmla="*/ 2880360 w 2880360"/>
            <a:gd name="connsiteY3" fmla="*/ 531039 h 656071"/>
            <a:gd name="connsiteX0" fmla="*/ 0 w 2880360"/>
            <a:gd name="connsiteY0" fmla="*/ 656069 h 656069"/>
            <a:gd name="connsiteX1" fmla="*/ 1264920 w 2880360"/>
            <a:gd name="connsiteY1" fmla="*/ 8538 h 656069"/>
            <a:gd name="connsiteX2" fmla="*/ 2171700 w 2880360"/>
            <a:gd name="connsiteY2" fmla="*/ 334875 h 656069"/>
            <a:gd name="connsiteX3" fmla="*/ 2880360 w 2880360"/>
            <a:gd name="connsiteY3" fmla="*/ 531037 h 656069"/>
            <a:gd name="connsiteX0" fmla="*/ 0 w 2880360"/>
            <a:gd name="connsiteY0" fmla="*/ 656069 h 656069"/>
            <a:gd name="connsiteX1" fmla="*/ 1264920 w 2880360"/>
            <a:gd name="connsiteY1" fmla="*/ 8538 h 656069"/>
            <a:gd name="connsiteX2" fmla="*/ 2171700 w 2880360"/>
            <a:gd name="connsiteY2" fmla="*/ 334875 h 656069"/>
            <a:gd name="connsiteX3" fmla="*/ 2880360 w 2880360"/>
            <a:gd name="connsiteY3" fmla="*/ 531037 h 656069"/>
            <a:gd name="connsiteX0" fmla="*/ 0 w 2880360"/>
            <a:gd name="connsiteY0" fmla="*/ 628170 h 628170"/>
            <a:gd name="connsiteX1" fmla="*/ 1325880 w 2880360"/>
            <a:gd name="connsiteY1" fmla="*/ 9164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28170 h 628170"/>
            <a:gd name="connsiteX1" fmla="*/ 1325880 w 2880360"/>
            <a:gd name="connsiteY1" fmla="*/ 9164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37122 h 637122"/>
            <a:gd name="connsiteX1" fmla="*/ 1264920 w 2880360"/>
            <a:gd name="connsiteY1" fmla="*/ 8952 h 637122"/>
            <a:gd name="connsiteX2" fmla="*/ 2171700 w 2880360"/>
            <a:gd name="connsiteY2" fmla="*/ 315928 h 637122"/>
            <a:gd name="connsiteX3" fmla="*/ 2880360 w 2880360"/>
            <a:gd name="connsiteY3" fmla="*/ 512090 h 637122"/>
            <a:gd name="connsiteX0" fmla="*/ 0 w 2880360"/>
            <a:gd name="connsiteY0" fmla="*/ 628170 h 628170"/>
            <a:gd name="connsiteX1" fmla="*/ 1264920 w 2880360"/>
            <a:gd name="connsiteY1" fmla="*/ 0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28920 h 628920"/>
            <a:gd name="connsiteX1" fmla="*/ 1264920 w 2880360"/>
            <a:gd name="connsiteY1" fmla="*/ 750 h 628920"/>
            <a:gd name="connsiteX2" fmla="*/ 2880360 w 2880360"/>
            <a:gd name="connsiteY2" fmla="*/ 503888 h 628920"/>
            <a:gd name="connsiteX0" fmla="*/ 0 w 2880360"/>
            <a:gd name="connsiteY0" fmla="*/ 1027387 h 1027387"/>
            <a:gd name="connsiteX1" fmla="*/ 1987451 w 2880360"/>
            <a:gd name="connsiteY1" fmla="*/ 391 h 1027387"/>
            <a:gd name="connsiteX2" fmla="*/ 2880360 w 2880360"/>
            <a:gd name="connsiteY2" fmla="*/ 902355 h 1027387"/>
            <a:gd name="connsiteX0" fmla="*/ 0 w 2929180"/>
            <a:gd name="connsiteY0" fmla="*/ 1046106 h 1046106"/>
            <a:gd name="connsiteX1" fmla="*/ 1987451 w 2929180"/>
            <a:gd name="connsiteY1" fmla="*/ 19110 h 1046106"/>
            <a:gd name="connsiteX2" fmla="*/ 2929180 w 2929180"/>
            <a:gd name="connsiteY2" fmla="*/ 76646 h 1046106"/>
            <a:gd name="connsiteX0" fmla="*/ 0 w 2929180"/>
            <a:gd name="connsiteY0" fmla="*/ 1046106 h 1046106"/>
            <a:gd name="connsiteX1" fmla="*/ 1987451 w 2929180"/>
            <a:gd name="connsiteY1" fmla="*/ 19110 h 1046106"/>
            <a:gd name="connsiteX2" fmla="*/ 2929180 w 2929180"/>
            <a:gd name="connsiteY2" fmla="*/ 76646 h 1046106"/>
            <a:gd name="connsiteX0" fmla="*/ 0 w 2929180"/>
            <a:gd name="connsiteY0" fmla="*/ 1080453 h 1080453"/>
            <a:gd name="connsiteX1" fmla="*/ 2085091 w 2929180"/>
            <a:gd name="connsiteY1" fmla="*/ 7418 h 1080453"/>
            <a:gd name="connsiteX2" fmla="*/ 2929180 w 2929180"/>
            <a:gd name="connsiteY2" fmla="*/ 110993 h 1080453"/>
            <a:gd name="connsiteX0" fmla="*/ 0 w 2929180"/>
            <a:gd name="connsiteY0" fmla="*/ 1080453 h 1080453"/>
            <a:gd name="connsiteX1" fmla="*/ 2085091 w 2929180"/>
            <a:gd name="connsiteY1" fmla="*/ 7418 h 1080453"/>
            <a:gd name="connsiteX2" fmla="*/ 2929180 w 2929180"/>
            <a:gd name="connsiteY2" fmla="*/ 110993 h 1080453"/>
            <a:gd name="connsiteX0" fmla="*/ 0 w 2929180"/>
            <a:gd name="connsiteY0" fmla="*/ 1080453 h 1080453"/>
            <a:gd name="connsiteX1" fmla="*/ 2085091 w 2929180"/>
            <a:gd name="connsiteY1" fmla="*/ 7418 h 1080453"/>
            <a:gd name="connsiteX2" fmla="*/ 2929180 w 2929180"/>
            <a:gd name="connsiteY2" fmla="*/ 110993 h 1080453"/>
            <a:gd name="connsiteX0" fmla="*/ 0 w 2929180"/>
            <a:gd name="connsiteY0" fmla="*/ 1080453 h 1080453"/>
            <a:gd name="connsiteX1" fmla="*/ 2085091 w 2929180"/>
            <a:gd name="connsiteY1" fmla="*/ 7418 h 1080453"/>
            <a:gd name="connsiteX2" fmla="*/ 2929180 w 2929180"/>
            <a:gd name="connsiteY2" fmla="*/ 110993 h 1080453"/>
            <a:gd name="connsiteX0" fmla="*/ 0 w 2929180"/>
            <a:gd name="connsiteY0" fmla="*/ 1080453 h 1080453"/>
            <a:gd name="connsiteX1" fmla="*/ 2085091 w 2929180"/>
            <a:gd name="connsiteY1" fmla="*/ 7418 h 1080453"/>
            <a:gd name="connsiteX2" fmla="*/ 2929180 w 2929180"/>
            <a:gd name="connsiteY2" fmla="*/ 110993 h 1080453"/>
            <a:gd name="connsiteX0" fmla="*/ 0 w 2929180"/>
            <a:gd name="connsiteY0" fmla="*/ 1051988 h 1051988"/>
            <a:gd name="connsiteX1" fmla="*/ 2244419 w 2929180"/>
            <a:gd name="connsiteY1" fmla="*/ 15675 h 1051988"/>
            <a:gd name="connsiteX2" fmla="*/ 2929180 w 2929180"/>
            <a:gd name="connsiteY2" fmla="*/ 82528 h 1051988"/>
            <a:gd name="connsiteX0" fmla="*/ 0 w 2892411"/>
            <a:gd name="connsiteY0" fmla="*/ 1068770 h 1068770"/>
            <a:gd name="connsiteX1" fmla="*/ 2244419 w 2892411"/>
            <a:gd name="connsiteY1" fmla="*/ 32457 h 1068770"/>
            <a:gd name="connsiteX2" fmla="*/ 2892411 w 2892411"/>
            <a:gd name="connsiteY2" fmla="*/ 62588 h 1068770"/>
            <a:gd name="connsiteX0" fmla="*/ 0 w 2904667"/>
            <a:gd name="connsiteY0" fmla="*/ 1084022 h 1084022"/>
            <a:gd name="connsiteX1" fmla="*/ 2244419 w 2904667"/>
            <a:gd name="connsiteY1" fmla="*/ 47709 h 1084022"/>
            <a:gd name="connsiteX2" fmla="*/ 2904667 w 2904667"/>
            <a:gd name="connsiteY2" fmla="*/ 53358 h 1084022"/>
            <a:gd name="connsiteX0" fmla="*/ 0 w 2904667"/>
            <a:gd name="connsiteY0" fmla="*/ 1051529 h 1051529"/>
            <a:gd name="connsiteX1" fmla="*/ 2029938 w 2904667"/>
            <a:gd name="connsiteY1" fmla="*/ 260032 h 1051529"/>
            <a:gd name="connsiteX2" fmla="*/ 2904667 w 2904667"/>
            <a:gd name="connsiteY2" fmla="*/ 20865 h 1051529"/>
            <a:gd name="connsiteX0" fmla="*/ 0 w 2904667"/>
            <a:gd name="connsiteY0" fmla="*/ 1051529 h 1051529"/>
            <a:gd name="connsiteX1" fmla="*/ 2029938 w 2904667"/>
            <a:gd name="connsiteY1" fmla="*/ 260032 h 1051529"/>
            <a:gd name="connsiteX2" fmla="*/ 2904667 w 2904667"/>
            <a:gd name="connsiteY2" fmla="*/ 20865 h 1051529"/>
            <a:gd name="connsiteX0" fmla="*/ 0 w 2904667"/>
            <a:gd name="connsiteY0" fmla="*/ 1069717 h 1069717"/>
            <a:gd name="connsiteX1" fmla="*/ 2029938 w 2904667"/>
            <a:gd name="connsiteY1" fmla="*/ 278220 h 1069717"/>
            <a:gd name="connsiteX2" fmla="*/ 2904667 w 2904667"/>
            <a:gd name="connsiteY2" fmla="*/ 39053 h 1069717"/>
            <a:gd name="connsiteX0" fmla="*/ 0 w 2904667"/>
            <a:gd name="connsiteY0" fmla="*/ 1059424 h 1059424"/>
            <a:gd name="connsiteX1" fmla="*/ 2029938 w 2904667"/>
            <a:gd name="connsiteY1" fmla="*/ 267927 h 1059424"/>
            <a:gd name="connsiteX2" fmla="*/ 2904667 w 2904667"/>
            <a:gd name="connsiteY2" fmla="*/ 28760 h 1059424"/>
            <a:gd name="connsiteX0" fmla="*/ 0 w 2904667"/>
            <a:gd name="connsiteY0" fmla="*/ 1050395 h 1050395"/>
            <a:gd name="connsiteX1" fmla="*/ 1938018 w 2904667"/>
            <a:gd name="connsiteY1" fmla="*/ 344584 h 1050395"/>
            <a:gd name="connsiteX2" fmla="*/ 2904667 w 2904667"/>
            <a:gd name="connsiteY2" fmla="*/ 19731 h 1050395"/>
            <a:gd name="connsiteX0" fmla="*/ 0 w 2904667"/>
            <a:gd name="connsiteY0" fmla="*/ 1063244 h 1063244"/>
            <a:gd name="connsiteX1" fmla="*/ 1938018 w 2904667"/>
            <a:gd name="connsiteY1" fmla="*/ 357433 h 1063244"/>
            <a:gd name="connsiteX2" fmla="*/ 2904667 w 2904667"/>
            <a:gd name="connsiteY2" fmla="*/ 32580 h 1063244"/>
            <a:gd name="connsiteX0" fmla="*/ 0 w 2904667"/>
            <a:gd name="connsiteY0" fmla="*/ 1063244 h 1063244"/>
            <a:gd name="connsiteX1" fmla="*/ 1938018 w 2904667"/>
            <a:gd name="connsiteY1" fmla="*/ 357433 h 1063244"/>
            <a:gd name="connsiteX2" fmla="*/ 2904667 w 2904667"/>
            <a:gd name="connsiteY2" fmla="*/ 32580 h 1063244"/>
            <a:gd name="connsiteX0" fmla="*/ 0 w 2904667"/>
            <a:gd name="connsiteY0" fmla="*/ 1060654 h 1060654"/>
            <a:gd name="connsiteX1" fmla="*/ 1938018 w 2904667"/>
            <a:gd name="connsiteY1" fmla="*/ 354843 h 1060654"/>
            <a:gd name="connsiteX2" fmla="*/ 2904667 w 2904667"/>
            <a:gd name="connsiteY2" fmla="*/ 29990 h 1060654"/>
            <a:gd name="connsiteX0" fmla="*/ 0 w 2904667"/>
            <a:gd name="connsiteY0" fmla="*/ 1050566 h 1050566"/>
            <a:gd name="connsiteX1" fmla="*/ 1938018 w 2904667"/>
            <a:gd name="connsiteY1" fmla="*/ 344755 h 1050566"/>
            <a:gd name="connsiteX2" fmla="*/ 2904667 w 2904667"/>
            <a:gd name="connsiteY2" fmla="*/ 19902 h 1050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04667" h="1050566">
              <a:moveTo>
                <a:pt x="0" y="1050566"/>
              </a:moveTo>
              <a:cubicBezTo>
                <a:pt x="586834" y="1045248"/>
                <a:pt x="1580519" y="677734"/>
                <a:pt x="1938018" y="344755"/>
              </a:cubicBezTo>
              <a:cubicBezTo>
                <a:pt x="2295517" y="11776"/>
                <a:pt x="2598350" y="-35955"/>
                <a:pt x="2904667" y="19902"/>
              </a:cubicBezTo>
            </a:path>
          </a:pathLst>
        </a:custGeom>
        <a:noFill xmlns:a="http://schemas.openxmlformats.org/drawingml/2006/main"/>
        <a:ln xmlns:a="http://schemas.openxmlformats.org/drawingml/2006/main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0.15421</cdr:x>
      <cdr:y>0.69291</cdr:y>
    </cdr:from>
    <cdr:to>
      <cdr:x>0.91756</cdr:x>
      <cdr:y>0.85509</cdr:y>
    </cdr:to>
    <cdr:sp macro="" textlink="">
      <cdr:nvSpPr>
        <cdr:cNvPr id="3" name="Freihandform: Form 2">
          <a:extLst xmlns:a="http://schemas.openxmlformats.org/drawingml/2006/main">
            <a:ext uri="{FF2B5EF4-FFF2-40B4-BE49-F238E27FC236}">
              <a16:creationId xmlns:a16="http://schemas.microsoft.com/office/drawing/2014/main" id="{3ECACF1E-A5E4-424D-B5C7-106F9570441C}"/>
            </a:ext>
          </a:extLst>
        </cdr:cNvPr>
        <cdr:cNvSpPr/>
      </cdr:nvSpPr>
      <cdr:spPr>
        <a:xfrm xmlns:a="http://schemas.openxmlformats.org/drawingml/2006/main" flipV="1">
          <a:off x="446332" y="1529250"/>
          <a:ext cx="2209284" cy="357920"/>
        </a:xfrm>
        <a:custGeom xmlns:a="http://schemas.openxmlformats.org/drawingml/2006/main">
          <a:avLst/>
          <a:gdLst>
            <a:gd name="connsiteX0" fmla="*/ 0 w 2834640"/>
            <a:gd name="connsiteY0" fmla="*/ 636488 h 750788"/>
            <a:gd name="connsiteX1" fmla="*/ 487680 w 2834640"/>
            <a:gd name="connsiteY1" fmla="*/ 247868 h 750788"/>
            <a:gd name="connsiteX2" fmla="*/ 990600 w 2834640"/>
            <a:gd name="connsiteY2" fmla="*/ 19268 h 750788"/>
            <a:gd name="connsiteX3" fmla="*/ 1546860 w 2834640"/>
            <a:gd name="connsiteY3" fmla="*/ 95468 h 750788"/>
            <a:gd name="connsiteX4" fmla="*/ 2834640 w 2834640"/>
            <a:gd name="connsiteY4" fmla="*/ 750788 h 750788"/>
            <a:gd name="connsiteX0" fmla="*/ 0 w 2827020"/>
            <a:gd name="connsiteY0" fmla="*/ 552643 h 750788"/>
            <a:gd name="connsiteX1" fmla="*/ 480060 w 2827020"/>
            <a:gd name="connsiteY1" fmla="*/ 247868 h 750788"/>
            <a:gd name="connsiteX2" fmla="*/ 982980 w 2827020"/>
            <a:gd name="connsiteY2" fmla="*/ 19268 h 750788"/>
            <a:gd name="connsiteX3" fmla="*/ 1539240 w 2827020"/>
            <a:gd name="connsiteY3" fmla="*/ 95468 h 750788"/>
            <a:gd name="connsiteX4" fmla="*/ 2827020 w 2827020"/>
            <a:gd name="connsiteY4" fmla="*/ 750788 h 750788"/>
            <a:gd name="connsiteX0" fmla="*/ 0 w 2842260"/>
            <a:gd name="connsiteY0" fmla="*/ 550900 h 710934"/>
            <a:gd name="connsiteX1" fmla="*/ 480060 w 2842260"/>
            <a:gd name="connsiteY1" fmla="*/ 246125 h 710934"/>
            <a:gd name="connsiteX2" fmla="*/ 982980 w 2842260"/>
            <a:gd name="connsiteY2" fmla="*/ 17525 h 710934"/>
            <a:gd name="connsiteX3" fmla="*/ 1539240 w 2842260"/>
            <a:gd name="connsiteY3" fmla="*/ 93725 h 710934"/>
            <a:gd name="connsiteX4" fmla="*/ 2842260 w 2842260"/>
            <a:gd name="connsiteY4" fmla="*/ 710934 h 710934"/>
            <a:gd name="connsiteX0" fmla="*/ 0 w 2842260"/>
            <a:gd name="connsiteY0" fmla="*/ 533868 h 693902"/>
            <a:gd name="connsiteX1" fmla="*/ 480060 w 2842260"/>
            <a:gd name="connsiteY1" fmla="*/ 229093 h 693902"/>
            <a:gd name="connsiteX2" fmla="*/ 982980 w 2842260"/>
            <a:gd name="connsiteY2" fmla="*/ 493 h 693902"/>
            <a:gd name="connsiteX3" fmla="*/ 1920240 w 2842260"/>
            <a:gd name="connsiteY3" fmla="*/ 290163 h 693902"/>
            <a:gd name="connsiteX4" fmla="*/ 2842260 w 2842260"/>
            <a:gd name="connsiteY4" fmla="*/ 693902 h 693902"/>
            <a:gd name="connsiteX0" fmla="*/ 0 w 2842260"/>
            <a:gd name="connsiteY0" fmla="*/ 548084 h 708118"/>
            <a:gd name="connsiteX1" fmla="*/ 480060 w 2842260"/>
            <a:gd name="connsiteY1" fmla="*/ 243309 h 708118"/>
            <a:gd name="connsiteX2" fmla="*/ 982980 w 2842260"/>
            <a:gd name="connsiteY2" fmla="*/ 14709 h 708118"/>
            <a:gd name="connsiteX3" fmla="*/ 1524000 w 2842260"/>
            <a:gd name="connsiteY3" fmla="*/ 98496 h 708118"/>
            <a:gd name="connsiteX4" fmla="*/ 2842260 w 2842260"/>
            <a:gd name="connsiteY4" fmla="*/ 708118 h 708118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982980 w 2842260"/>
            <a:gd name="connsiteY1" fmla="*/ 44883 h 738292"/>
            <a:gd name="connsiteX2" fmla="*/ 1524000 w 2842260"/>
            <a:gd name="connsiteY2" fmla="*/ 128670 h 738292"/>
            <a:gd name="connsiteX3" fmla="*/ 2842260 w 2842260"/>
            <a:gd name="connsiteY3" fmla="*/ 738292 h 738292"/>
            <a:gd name="connsiteX0" fmla="*/ 0 w 2842260"/>
            <a:gd name="connsiteY0" fmla="*/ 616278 h 776312"/>
            <a:gd name="connsiteX1" fmla="*/ 982980 w 2842260"/>
            <a:gd name="connsiteY1" fmla="*/ 82903 h 776312"/>
            <a:gd name="connsiteX2" fmla="*/ 1524000 w 2842260"/>
            <a:gd name="connsiteY2" fmla="*/ 166690 h 776312"/>
            <a:gd name="connsiteX3" fmla="*/ 2842260 w 2842260"/>
            <a:gd name="connsiteY3" fmla="*/ 776312 h 776312"/>
            <a:gd name="connsiteX0" fmla="*/ 0 w 2842260"/>
            <a:gd name="connsiteY0" fmla="*/ 616358 h 776392"/>
            <a:gd name="connsiteX1" fmla="*/ 982980 w 2842260"/>
            <a:gd name="connsiteY1" fmla="*/ 82983 h 776392"/>
            <a:gd name="connsiteX2" fmla="*/ 1524000 w 2842260"/>
            <a:gd name="connsiteY2" fmla="*/ 166770 h 776392"/>
            <a:gd name="connsiteX3" fmla="*/ 2842260 w 2842260"/>
            <a:gd name="connsiteY3" fmla="*/ 776392 h 776392"/>
            <a:gd name="connsiteX0" fmla="*/ 0 w 2842260"/>
            <a:gd name="connsiteY0" fmla="*/ 533375 h 693409"/>
            <a:gd name="connsiteX1" fmla="*/ 982980 w 2842260"/>
            <a:gd name="connsiteY1" fmla="*/ 0 h 693409"/>
            <a:gd name="connsiteX2" fmla="*/ 1524000 w 2842260"/>
            <a:gd name="connsiteY2" fmla="*/ 83787 h 693409"/>
            <a:gd name="connsiteX3" fmla="*/ 2842260 w 2842260"/>
            <a:gd name="connsiteY3" fmla="*/ 693409 h 693409"/>
            <a:gd name="connsiteX0" fmla="*/ 0 w 2842260"/>
            <a:gd name="connsiteY0" fmla="*/ 552632 h 712666"/>
            <a:gd name="connsiteX1" fmla="*/ 982980 w 2842260"/>
            <a:gd name="connsiteY1" fmla="*/ 19257 h 712666"/>
            <a:gd name="connsiteX2" fmla="*/ 1524000 w 2842260"/>
            <a:gd name="connsiteY2" fmla="*/ 103044 h 712666"/>
            <a:gd name="connsiteX3" fmla="*/ 2842260 w 2842260"/>
            <a:gd name="connsiteY3" fmla="*/ 712666 h 712666"/>
            <a:gd name="connsiteX0" fmla="*/ 0 w 2880360"/>
            <a:gd name="connsiteY0" fmla="*/ 544506 h 544507"/>
            <a:gd name="connsiteX1" fmla="*/ 982980 w 2880360"/>
            <a:gd name="connsiteY1" fmla="*/ 11131 h 544507"/>
            <a:gd name="connsiteX2" fmla="*/ 1524000 w 2880360"/>
            <a:gd name="connsiteY2" fmla="*/ 94918 h 544507"/>
            <a:gd name="connsiteX3" fmla="*/ 2880360 w 2880360"/>
            <a:gd name="connsiteY3" fmla="*/ 419474 h 544507"/>
            <a:gd name="connsiteX0" fmla="*/ 0 w 2880360"/>
            <a:gd name="connsiteY0" fmla="*/ 652674 h 652673"/>
            <a:gd name="connsiteX1" fmla="*/ 1089660 w 2880360"/>
            <a:gd name="connsiteY1" fmla="*/ 5166 h 652673"/>
            <a:gd name="connsiteX2" fmla="*/ 1524000 w 2880360"/>
            <a:gd name="connsiteY2" fmla="*/ 203086 h 652673"/>
            <a:gd name="connsiteX3" fmla="*/ 2880360 w 2880360"/>
            <a:gd name="connsiteY3" fmla="*/ 527642 h 652673"/>
            <a:gd name="connsiteX0" fmla="*/ 0 w 2880360"/>
            <a:gd name="connsiteY0" fmla="*/ 650478 h 650479"/>
            <a:gd name="connsiteX1" fmla="*/ 1089660 w 2880360"/>
            <a:gd name="connsiteY1" fmla="*/ 2970 h 650479"/>
            <a:gd name="connsiteX2" fmla="*/ 2171700 w 2880360"/>
            <a:gd name="connsiteY2" fmla="*/ 329284 h 650479"/>
            <a:gd name="connsiteX3" fmla="*/ 2880360 w 2880360"/>
            <a:gd name="connsiteY3" fmla="*/ 525446 h 650479"/>
            <a:gd name="connsiteX0" fmla="*/ 0 w 2880360"/>
            <a:gd name="connsiteY0" fmla="*/ 650478 h 650477"/>
            <a:gd name="connsiteX1" fmla="*/ 1089660 w 2880360"/>
            <a:gd name="connsiteY1" fmla="*/ 2970 h 650477"/>
            <a:gd name="connsiteX2" fmla="*/ 2171700 w 2880360"/>
            <a:gd name="connsiteY2" fmla="*/ 329284 h 650477"/>
            <a:gd name="connsiteX3" fmla="*/ 2880360 w 2880360"/>
            <a:gd name="connsiteY3" fmla="*/ 525446 h 650477"/>
            <a:gd name="connsiteX0" fmla="*/ 0 w 2880360"/>
            <a:gd name="connsiteY0" fmla="*/ 721335 h 721336"/>
            <a:gd name="connsiteX1" fmla="*/ 1196340 w 2880360"/>
            <a:gd name="connsiteY1" fmla="*/ 2477 h 721336"/>
            <a:gd name="connsiteX2" fmla="*/ 2171700 w 2880360"/>
            <a:gd name="connsiteY2" fmla="*/ 400141 h 721336"/>
            <a:gd name="connsiteX3" fmla="*/ 2880360 w 2880360"/>
            <a:gd name="connsiteY3" fmla="*/ 596303 h 721336"/>
            <a:gd name="connsiteX0" fmla="*/ 0 w 2880360"/>
            <a:gd name="connsiteY0" fmla="*/ 718858 h 718858"/>
            <a:gd name="connsiteX1" fmla="*/ 1196340 w 2880360"/>
            <a:gd name="connsiteY1" fmla="*/ 0 h 718858"/>
            <a:gd name="connsiteX2" fmla="*/ 2171700 w 2880360"/>
            <a:gd name="connsiteY2" fmla="*/ 397664 h 718858"/>
            <a:gd name="connsiteX3" fmla="*/ 2880360 w 2880360"/>
            <a:gd name="connsiteY3" fmla="*/ 593826 h 718858"/>
            <a:gd name="connsiteX0" fmla="*/ 0 w 2880360"/>
            <a:gd name="connsiteY0" fmla="*/ 676083 h 676083"/>
            <a:gd name="connsiteX1" fmla="*/ 1173480 w 2880360"/>
            <a:gd name="connsiteY1" fmla="*/ 0 h 676083"/>
            <a:gd name="connsiteX2" fmla="*/ 2171700 w 2880360"/>
            <a:gd name="connsiteY2" fmla="*/ 354889 h 676083"/>
            <a:gd name="connsiteX3" fmla="*/ 2880360 w 2880360"/>
            <a:gd name="connsiteY3" fmla="*/ 551051 h 676083"/>
            <a:gd name="connsiteX0" fmla="*/ 0 w 2880360"/>
            <a:gd name="connsiteY0" fmla="*/ 684076 h 684076"/>
            <a:gd name="connsiteX1" fmla="*/ 1173480 w 2880360"/>
            <a:gd name="connsiteY1" fmla="*/ 7993 h 684076"/>
            <a:gd name="connsiteX2" fmla="*/ 2171700 w 2880360"/>
            <a:gd name="connsiteY2" fmla="*/ 362882 h 684076"/>
            <a:gd name="connsiteX3" fmla="*/ 2880360 w 2880360"/>
            <a:gd name="connsiteY3" fmla="*/ 559044 h 684076"/>
            <a:gd name="connsiteX0" fmla="*/ 0 w 2880360"/>
            <a:gd name="connsiteY0" fmla="*/ 656071 h 656071"/>
            <a:gd name="connsiteX1" fmla="*/ 1264920 w 2880360"/>
            <a:gd name="connsiteY1" fmla="*/ 8540 h 656071"/>
            <a:gd name="connsiteX2" fmla="*/ 2171700 w 2880360"/>
            <a:gd name="connsiteY2" fmla="*/ 334877 h 656071"/>
            <a:gd name="connsiteX3" fmla="*/ 2880360 w 2880360"/>
            <a:gd name="connsiteY3" fmla="*/ 531039 h 656071"/>
            <a:gd name="connsiteX0" fmla="*/ 0 w 2880360"/>
            <a:gd name="connsiteY0" fmla="*/ 656069 h 656069"/>
            <a:gd name="connsiteX1" fmla="*/ 1264920 w 2880360"/>
            <a:gd name="connsiteY1" fmla="*/ 8538 h 656069"/>
            <a:gd name="connsiteX2" fmla="*/ 2171700 w 2880360"/>
            <a:gd name="connsiteY2" fmla="*/ 334875 h 656069"/>
            <a:gd name="connsiteX3" fmla="*/ 2880360 w 2880360"/>
            <a:gd name="connsiteY3" fmla="*/ 531037 h 656069"/>
            <a:gd name="connsiteX0" fmla="*/ 0 w 2880360"/>
            <a:gd name="connsiteY0" fmla="*/ 656069 h 656069"/>
            <a:gd name="connsiteX1" fmla="*/ 1264920 w 2880360"/>
            <a:gd name="connsiteY1" fmla="*/ 8538 h 656069"/>
            <a:gd name="connsiteX2" fmla="*/ 2171700 w 2880360"/>
            <a:gd name="connsiteY2" fmla="*/ 334875 h 656069"/>
            <a:gd name="connsiteX3" fmla="*/ 2880360 w 2880360"/>
            <a:gd name="connsiteY3" fmla="*/ 531037 h 656069"/>
            <a:gd name="connsiteX0" fmla="*/ 0 w 2880360"/>
            <a:gd name="connsiteY0" fmla="*/ 628170 h 628170"/>
            <a:gd name="connsiteX1" fmla="*/ 1325880 w 2880360"/>
            <a:gd name="connsiteY1" fmla="*/ 9164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28170 h 628170"/>
            <a:gd name="connsiteX1" fmla="*/ 1325880 w 2880360"/>
            <a:gd name="connsiteY1" fmla="*/ 9164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37122 h 637122"/>
            <a:gd name="connsiteX1" fmla="*/ 1264920 w 2880360"/>
            <a:gd name="connsiteY1" fmla="*/ 8952 h 637122"/>
            <a:gd name="connsiteX2" fmla="*/ 2171700 w 2880360"/>
            <a:gd name="connsiteY2" fmla="*/ 315928 h 637122"/>
            <a:gd name="connsiteX3" fmla="*/ 2880360 w 2880360"/>
            <a:gd name="connsiteY3" fmla="*/ 512090 h 637122"/>
            <a:gd name="connsiteX0" fmla="*/ 0 w 2880360"/>
            <a:gd name="connsiteY0" fmla="*/ 628170 h 628170"/>
            <a:gd name="connsiteX1" fmla="*/ 1264920 w 2880360"/>
            <a:gd name="connsiteY1" fmla="*/ 0 h 628170"/>
            <a:gd name="connsiteX2" fmla="*/ 2171700 w 2880360"/>
            <a:gd name="connsiteY2" fmla="*/ 306976 h 628170"/>
            <a:gd name="connsiteX3" fmla="*/ 2880360 w 2880360"/>
            <a:gd name="connsiteY3" fmla="*/ 503138 h 628170"/>
            <a:gd name="connsiteX0" fmla="*/ 0 w 2880360"/>
            <a:gd name="connsiteY0" fmla="*/ 628920 h 628920"/>
            <a:gd name="connsiteX1" fmla="*/ 1264920 w 2880360"/>
            <a:gd name="connsiteY1" fmla="*/ 750 h 628920"/>
            <a:gd name="connsiteX2" fmla="*/ 2880360 w 2880360"/>
            <a:gd name="connsiteY2" fmla="*/ 503888 h 628920"/>
            <a:gd name="connsiteX0" fmla="*/ 0 w 2880360"/>
            <a:gd name="connsiteY0" fmla="*/ 628169 h 628169"/>
            <a:gd name="connsiteX1" fmla="*/ 1264920 w 2880360"/>
            <a:gd name="connsiteY1" fmla="*/ -1 h 628169"/>
            <a:gd name="connsiteX2" fmla="*/ 2880360 w 2880360"/>
            <a:gd name="connsiteY2" fmla="*/ 503137 h 628169"/>
            <a:gd name="connsiteX0" fmla="*/ 0 w 2880360"/>
            <a:gd name="connsiteY0" fmla="*/ 628169 h 628169"/>
            <a:gd name="connsiteX1" fmla="*/ 1264920 w 2880360"/>
            <a:gd name="connsiteY1" fmla="*/ -1 h 628169"/>
            <a:gd name="connsiteX2" fmla="*/ 2880360 w 2880360"/>
            <a:gd name="connsiteY2" fmla="*/ 503137 h 6281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80360" h="628169">
              <a:moveTo>
                <a:pt x="0" y="628169"/>
              </a:moveTo>
              <a:cubicBezTo>
                <a:pt x="401320" y="469414"/>
                <a:pt x="833120" y="16063"/>
                <a:pt x="1264920" y="-1"/>
              </a:cubicBezTo>
              <a:cubicBezTo>
                <a:pt x="1774272" y="25179"/>
                <a:pt x="2543811" y="336907"/>
                <a:pt x="2880360" y="503137"/>
              </a:cubicBezTo>
            </a:path>
          </a:pathLst>
        </a:custGeom>
        <a:noFill xmlns:a="http://schemas.openxmlformats.org/drawingml/2006/main"/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0.14818</cdr:x>
      <cdr:y>0.06693</cdr:y>
    </cdr:from>
    <cdr:to>
      <cdr:x>0.91683</cdr:x>
      <cdr:y>0.4384</cdr:y>
    </cdr:to>
    <cdr:sp macro="" textlink="">
      <cdr:nvSpPr>
        <cdr:cNvPr id="4" name="Freihandform: Form 3">
          <a:extLst xmlns:a="http://schemas.openxmlformats.org/drawingml/2006/main">
            <a:ext uri="{FF2B5EF4-FFF2-40B4-BE49-F238E27FC236}">
              <a16:creationId xmlns:a16="http://schemas.microsoft.com/office/drawing/2014/main" id="{89FB649D-2AEF-4286-9932-5C0F3410EFEE}"/>
            </a:ext>
          </a:extLst>
        </cdr:cNvPr>
        <cdr:cNvSpPr/>
      </cdr:nvSpPr>
      <cdr:spPr>
        <a:xfrm xmlns:a="http://schemas.openxmlformats.org/drawingml/2006/main">
          <a:off x="428866" y="147708"/>
          <a:ext cx="2224637" cy="819835"/>
        </a:xfrm>
        <a:custGeom xmlns:a="http://schemas.openxmlformats.org/drawingml/2006/main">
          <a:avLst/>
          <a:gdLst>
            <a:gd name="connsiteX0" fmla="*/ 0 w 2834640"/>
            <a:gd name="connsiteY0" fmla="*/ 636488 h 750788"/>
            <a:gd name="connsiteX1" fmla="*/ 487680 w 2834640"/>
            <a:gd name="connsiteY1" fmla="*/ 247868 h 750788"/>
            <a:gd name="connsiteX2" fmla="*/ 990600 w 2834640"/>
            <a:gd name="connsiteY2" fmla="*/ 19268 h 750788"/>
            <a:gd name="connsiteX3" fmla="*/ 1546860 w 2834640"/>
            <a:gd name="connsiteY3" fmla="*/ 95468 h 750788"/>
            <a:gd name="connsiteX4" fmla="*/ 2834640 w 2834640"/>
            <a:gd name="connsiteY4" fmla="*/ 750788 h 750788"/>
            <a:gd name="connsiteX0" fmla="*/ 0 w 2827020"/>
            <a:gd name="connsiteY0" fmla="*/ 552643 h 750788"/>
            <a:gd name="connsiteX1" fmla="*/ 480060 w 2827020"/>
            <a:gd name="connsiteY1" fmla="*/ 247868 h 750788"/>
            <a:gd name="connsiteX2" fmla="*/ 982980 w 2827020"/>
            <a:gd name="connsiteY2" fmla="*/ 19268 h 750788"/>
            <a:gd name="connsiteX3" fmla="*/ 1539240 w 2827020"/>
            <a:gd name="connsiteY3" fmla="*/ 95468 h 750788"/>
            <a:gd name="connsiteX4" fmla="*/ 2827020 w 2827020"/>
            <a:gd name="connsiteY4" fmla="*/ 750788 h 750788"/>
            <a:gd name="connsiteX0" fmla="*/ 0 w 2842260"/>
            <a:gd name="connsiteY0" fmla="*/ 550900 h 710934"/>
            <a:gd name="connsiteX1" fmla="*/ 480060 w 2842260"/>
            <a:gd name="connsiteY1" fmla="*/ 246125 h 710934"/>
            <a:gd name="connsiteX2" fmla="*/ 982980 w 2842260"/>
            <a:gd name="connsiteY2" fmla="*/ 17525 h 710934"/>
            <a:gd name="connsiteX3" fmla="*/ 1539240 w 2842260"/>
            <a:gd name="connsiteY3" fmla="*/ 93725 h 710934"/>
            <a:gd name="connsiteX4" fmla="*/ 2842260 w 2842260"/>
            <a:gd name="connsiteY4" fmla="*/ 710934 h 710934"/>
            <a:gd name="connsiteX0" fmla="*/ 0 w 2842260"/>
            <a:gd name="connsiteY0" fmla="*/ 533868 h 693902"/>
            <a:gd name="connsiteX1" fmla="*/ 480060 w 2842260"/>
            <a:gd name="connsiteY1" fmla="*/ 229093 h 693902"/>
            <a:gd name="connsiteX2" fmla="*/ 982980 w 2842260"/>
            <a:gd name="connsiteY2" fmla="*/ 493 h 693902"/>
            <a:gd name="connsiteX3" fmla="*/ 1920240 w 2842260"/>
            <a:gd name="connsiteY3" fmla="*/ 290163 h 693902"/>
            <a:gd name="connsiteX4" fmla="*/ 2842260 w 2842260"/>
            <a:gd name="connsiteY4" fmla="*/ 693902 h 693902"/>
            <a:gd name="connsiteX0" fmla="*/ 0 w 2842260"/>
            <a:gd name="connsiteY0" fmla="*/ 548084 h 708118"/>
            <a:gd name="connsiteX1" fmla="*/ 480060 w 2842260"/>
            <a:gd name="connsiteY1" fmla="*/ 243309 h 708118"/>
            <a:gd name="connsiteX2" fmla="*/ 982980 w 2842260"/>
            <a:gd name="connsiteY2" fmla="*/ 14709 h 708118"/>
            <a:gd name="connsiteX3" fmla="*/ 1524000 w 2842260"/>
            <a:gd name="connsiteY3" fmla="*/ 98496 h 708118"/>
            <a:gd name="connsiteX4" fmla="*/ 2842260 w 2842260"/>
            <a:gd name="connsiteY4" fmla="*/ 708118 h 708118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480060 w 2842260"/>
            <a:gd name="connsiteY1" fmla="*/ 273483 h 738292"/>
            <a:gd name="connsiteX2" fmla="*/ 982980 w 2842260"/>
            <a:gd name="connsiteY2" fmla="*/ 44883 h 738292"/>
            <a:gd name="connsiteX3" fmla="*/ 1524000 w 2842260"/>
            <a:gd name="connsiteY3" fmla="*/ 128670 h 738292"/>
            <a:gd name="connsiteX4" fmla="*/ 2842260 w 2842260"/>
            <a:gd name="connsiteY4" fmla="*/ 738292 h 738292"/>
            <a:gd name="connsiteX0" fmla="*/ 0 w 2842260"/>
            <a:gd name="connsiteY0" fmla="*/ 578258 h 738292"/>
            <a:gd name="connsiteX1" fmla="*/ 982980 w 2842260"/>
            <a:gd name="connsiteY1" fmla="*/ 44883 h 738292"/>
            <a:gd name="connsiteX2" fmla="*/ 1524000 w 2842260"/>
            <a:gd name="connsiteY2" fmla="*/ 128670 h 738292"/>
            <a:gd name="connsiteX3" fmla="*/ 2842260 w 2842260"/>
            <a:gd name="connsiteY3" fmla="*/ 738292 h 738292"/>
            <a:gd name="connsiteX0" fmla="*/ 0 w 2842260"/>
            <a:gd name="connsiteY0" fmla="*/ 616278 h 776312"/>
            <a:gd name="connsiteX1" fmla="*/ 982980 w 2842260"/>
            <a:gd name="connsiteY1" fmla="*/ 82903 h 776312"/>
            <a:gd name="connsiteX2" fmla="*/ 1524000 w 2842260"/>
            <a:gd name="connsiteY2" fmla="*/ 166690 h 776312"/>
            <a:gd name="connsiteX3" fmla="*/ 2842260 w 2842260"/>
            <a:gd name="connsiteY3" fmla="*/ 776312 h 776312"/>
            <a:gd name="connsiteX0" fmla="*/ 0 w 2842260"/>
            <a:gd name="connsiteY0" fmla="*/ 616358 h 776392"/>
            <a:gd name="connsiteX1" fmla="*/ 982980 w 2842260"/>
            <a:gd name="connsiteY1" fmla="*/ 82983 h 776392"/>
            <a:gd name="connsiteX2" fmla="*/ 1524000 w 2842260"/>
            <a:gd name="connsiteY2" fmla="*/ 166770 h 776392"/>
            <a:gd name="connsiteX3" fmla="*/ 2842260 w 2842260"/>
            <a:gd name="connsiteY3" fmla="*/ 776392 h 776392"/>
            <a:gd name="connsiteX0" fmla="*/ 0 w 2842260"/>
            <a:gd name="connsiteY0" fmla="*/ 533375 h 693409"/>
            <a:gd name="connsiteX1" fmla="*/ 982980 w 2842260"/>
            <a:gd name="connsiteY1" fmla="*/ 0 h 693409"/>
            <a:gd name="connsiteX2" fmla="*/ 1524000 w 2842260"/>
            <a:gd name="connsiteY2" fmla="*/ 83787 h 693409"/>
            <a:gd name="connsiteX3" fmla="*/ 2842260 w 2842260"/>
            <a:gd name="connsiteY3" fmla="*/ 693409 h 693409"/>
            <a:gd name="connsiteX0" fmla="*/ 0 w 2842260"/>
            <a:gd name="connsiteY0" fmla="*/ 552632 h 712666"/>
            <a:gd name="connsiteX1" fmla="*/ 982980 w 2842260"/>
            <a:gd name="connsiteY1" fmla="*/ 19257 h 712666"/>
            <a:gd name="connsiteX2" fmla="*/ 1524000 w 2842260"/>
            <a:gd name="connsiteY2" fmla="*/ 103044 h 712666"/>
            <a:gd name="connsiteX3" fmla="*/ 2842260 w 2842260"/>
            <a:gd name="connsiteY3" fmla="*/ 712666 h 712666"/>
            <a:gd name="connsiteX0" fmla="*/ 0 w 2842260"/>
            <a:gd name="connsiteY0" fmla="*/ 553851 h 713885"/>
            <a:gd name="connsiteX1" fmla="*/ 982980 w 2842260"/>
            <a:gd name="connsiteY1" fmla="*/ 20476 h 713885"/>
            <a:gd name="connsiteX2" fmla="*/ 1524000 w 2842260"/>
            <a:gd name="connsiteY2" fmla="*/ 104263 h 713885"/>
            <a:gd name="connsiteX3" fmla="*/ 2842260 w 2842260"/>
            <a:gd name="connsiteY3" fmla="*/ 713885 h 713885"/>
            <a:gd name="connsiteX0" fmla="*/ 0 w 2842260"/>
            <a:gd name="connsiteY0" fmla="*/ 562893 h 722927"/>
            <a:gd name="connsiteX1" fmla="*/ 982980 w 2842260"/>
            <a:gd name="connsiteY1" fmla="*/ 29518 h 722927"/>
            <a:gd name="connsiteX2" fmla="*/ 1524000 w 2842260"/>
            <a:gd name="connsiteY2" fmla="*/ 113305 h 722927"/>
            <a:gd name="connsiteX3" fmla="*/ 2842260 w 2842260"/>
            <a:gd name="connsiteY3" fmla="*/ 722927 h 7229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42260" h="722927">
              <a:moveTo>
                <a:pt x="0" y="562893"/>
              </a:moveTo>
              <a:lnTo>
                <a:pt x="982980" y="29518"/>
              </a:lnTo>
              <a:cubicBezTo>
                <a:pt x="1180428" y="-25258"/>
                <a:pt x="1288837" y="-7363"/>
                <a:pt x="1524000" y="113305"/>
              </a:cubicBezTo>
              <a:cubicBezTo>
                <a:pt x="1833880" y="320325"/>
                <a:pt x="2557780" y="616247"/>
                <a:pt x="2842260" y="722927"/>
              </a:cubicBezTo>
            </a:path>
          </a:pathLst>
        </a:cu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0.20973</cdr:x>
      <cdr:y>0.65093</cdr:y>
    </cdr:from>
    <cdr:to>
      <cdr:x>0.52052</cdr:x>
      <cdr:y>0.81758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CFFA635C-4A34-4EBE-AAB1-B5368599AE4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009" y="1436587"/>
          <a:ext cx="899482" cy="3678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2000</a:t>
          </a:r>
          <a:b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0.25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0.35902</cdr:x>
      <cdr:y>0.42615</cdr:y>
    </cdr:from>
    <cdr:to>
      <cdr:x>0.58372</cdr:x>
      <cdr:y>0.5122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C3EC4103-6FF7-440D-9350-21E92F935E4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6" y="940512"/>
          <a:ext cx="650328" cy="189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</a:t>
          </a: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0.12207</cdr:x>
      <cdr:y>0.23987</cdr:y>
    </cdr:from>
    <cdr:to>
      <cdr:x>0.49784</cdr:x>
      <cdr:y>0.38108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BF360486-6D19-49F6-98E1-3B302E86DC0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294" y="529382"/>
          <a:ext cx="1087557" cy="311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500 </a:t>
          </a:r>
          <a:b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100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0.58077</cdr:x>
      <cdr:y>0.05969</cdr:y>
    </cdr:from>
    <cdr:to>
      <cdr:x>0.7914</cdr:x>
      <cdr:y>0.20577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B1A3956A-65DA-49ED-95CF-E0E6BB0AFA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0885" y="131742"/>
          <a:ext cx="609609" cy="3223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ct val="107000"/>
            </a:lnSpc>
            <a:spcAft>
              <a:spcPts val="80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60</a:t>
          </a:r>
          <a:b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100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134316</xdr:colOff>
      <xdr:row>10</xdr:row>
      <xdr:rowOff>98051</xdr:rowOff>
    </xdr:from>
    <xdr:to>
      <xdr:col>10</xdr:col>
      <xdr:colOff>742283</xdr:colOff>
      <xdr:row>25</xdr:row>
      <xdr:rowOff>132901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493CBA5-B418-4CB6-9F76-40B6AA3BA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167610</xdr:colOff>
      <xdr:row>26</xdr:row>
      <xdr:rowOff>26353</xdr:rowOff>
    </xdr:from>
    <xdr:to>
      <xdr:col>11</xdr:col>
      <xdr:colOff>1407</xdr:colOff>
      <xdr:row>40</xdr:row>
      <xdr:rowOff>177665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6FFCBD8-24A9-4BC5-8121-F498CCBC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159971</xdr:colOff>
      <xdr:row>41</xdr:row>
      <xdr:rowOff>3385</xdr:rowOff>
    </xdr:from>
    <xdr:to>
      <xdr:col>10</xdr:col>
      <xdr:colOff>792425</xdr:colOff>
      <xdr:row>55</xdr:row>
      <xdr:rowOff>142945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B06F2E0-1B4E-4F5A-BBF4-309991C67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0.01101</cdr:x>
      <cdr:y>0.01912</cdr:y>
    </cdr:from>
    <cdr:to>
      <cdr:x>0.08369</cdr:x>
      <cdr:y>0.18542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E31B7C73-E261-4D39-AC35-53E2A5276DC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35277" cy="441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de-DE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a)</a:t>
          </a:r>
          <a:endParaRPr lang="de-DE" sz="110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0.14947</cdr:x>
      <cdr:y>0.07815</cdr:y>
    </cdr:from>
    <cdr:to>
      <cdr:x>0.39972</cdr:x>
      <cdr:y>0.24445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BA31FE1A-E57F-452D-ABEF-57FAC1E3BC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535" y="207683"/>
          <a:ext cx="1154455" cy="441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9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300</a:t>
          </a:r>
          <a:b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9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</a:t>
          </a:r>
          <a:b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--&gt; K</a:t>
          </a:r>
          <a:r>
            <a:rPr lang="de-DE" sz="900" b="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/K</a:t>
          </a:r>
          <a:r>
            <a:rPr lang="de-DE" sz="900" b="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lang="de-DE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&gt; 2</a:t>
          </a:r>
          <a:endParaRPr lang="de-DE" sz="110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0.65672</cdr:x>
      <cdr:y>0.64883</cdr:y>
    </cdr:from>
    <cdr:to>
      <cdr:x>0.94578</cdr:x>
      <cdr:y>0.82703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C133025A-8007-427F-B9CD-6D6C61E6E3F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0658" y="1769437"/>
          <a:ext cx="1320781" cy="485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</a:p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  with equation (8)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0.61782</cdr:x>
      <cdr:y>0.28118</cdr:y>
    </cdr:from>
    <cdr:to>
      <cdr:x>0.72874</cdr:x>
      <cdr:y>0.41182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E64DFB1A-EF9A-4746-A29B-9022D97355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2903" y="766818"/>
          <a:ext cx="506833" cy="35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 </a:t>
          </a:r>
          <a:endParaRPr lang="de-DE" sz="800" b="0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0.68705</cdr:x>
      <cdr:y>0.48352</cdr:y>
    </cdr:from>
    <cdr:to>
      <cdr:x>0.79729</cdr:x>
      <cdr:y>0.61175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FFD7CD4C-133B-4AAF-82ED-83DE84113F8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9236" y="1318611"/>
          <a:ext cx="503707" cy="349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 </a:t>
          </a:r>
          <a:endParaRPr lang="de-DE" sz="800" b="0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0.61494</cdr:x>
      <cdr:y>0.06439</cdr:y>
    </cdr:from>
    <cdr:to>
      <cdr:x>0.87682</cdr:x>
      <cdr:y>0.19503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999ED728-C657-4593-9881-1522B24DD3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9766" y="175610"/>
          <a:ext cx="1196574" cy="35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25,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1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3000 </a:t>
          </a:r>
          <a:endParaRPr lang="de-DE" sz="800" b="1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0.78481</cdr:x>
      <cdr:y>0.38957</cdr:y>
    </cdr:from>
    <cdr:to>
      <cdr:x>0.99425</cdr:x>
      <cdr:y>0.52021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FF870018-5F8D-4501-80F1-5BF68F82F8B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5925" y="1062420"/>
          <a:ext cx="956965" cy="35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5,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1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100 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</a:t>
          </a:r>
          <a:endParaRPr lang="de-DE" sz="800" b="1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0.1348</cdr:x>
      <cdr:y>0.05501</cdr:y>
    </cdr:from>
    <cdr:to>
      <cdr:x>0.40594</cdr:x>
      <cdr:y>0.22206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D865DA59-D8C2-4258-8C21-A80D875A25A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731" y="149334"/>
          <a:ext cx="1238513" cy="453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9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100</a:t>
          </a:r>
          <a:b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9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300</a:t>
          </a:r>
          <a:b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--&gt; K</a:t>
          </a:r>
          <a:r>
            <a:rPr lang="de-DE" sz="900" b="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lang="de-DE" sz="9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/K</a:t>
          </a:r>
          <a:r>
            <a:rPr lang="de-DE" sz="900" b="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lang="de-DE" sz="9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&lt; 2</a:t>
          </a:r>
          <a:endParaRPr lang="de-DE" sz="110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0.69855</cdr:x>
      <cdr:y>0.65023</cdr:y>
    </cdr:from>
    <cdr:to>
      <cdr:x>0.9877</cdr:x>
      <cdr:y>0.82924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1710A85E-DE99-4B10-BE0E-5386A728430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765" y="1765300"/>
          <a:ext cx="1320781" cy="485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</a:p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2.5  with equation (8)</a:t>
          </a:r>
          <a:endParaRPr lang="de-DE" sz="1050" b="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0.56828</cdr:x>
      <cdr:y>0.27455</cdr:y>
    </cdr:from>
    <cdr:to>
      <cdr:x>0.67856</cdr:x>
      <cdr:y>0.40336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906AFABD-0FE5-4BA9-ACF5-1B0D990EFA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893" y="738780"/>
          <a:ext cx="502762" cy="34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 </a:t>
          </a:r>
          <a:endParaRPr lang="de-DE" sz="800" b="0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0.65109</cdr:x>
      <cdr:y>0.47844</cdr:y>
    </cdr:from>
    <cdr:to>
      <cdr:x>0.76205</cdr:x>
      <cdr:y>0.60967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AD635AD3-6BCA-41E8-AFF9-F5569A9743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3990" y="1298903"/>
          <a:ext cx="506833" cy="35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25 </a:t>
          </a:r>
          <a:endParaRPr lang="de-DE" sz="800" b="0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0.78273</cdr:x>
      <cdr:y>0.35746</cdr:y>
    </cdr:from>
    <cdr:to>
      <cdr:x>1</cdr:x>
      <cdr:y>0.48869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29FEE3FD-195E-49BC-B2FA-337ACE10CBA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311" y="970455"/>
          <a:ext cx="992413" cy="35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5,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1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Hetero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300</a:t>
          </a:r>
          <a:endParaRPr lang="de-DE" sz="800" b="1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0.70147</cdr:x>
      <cdr:y>0.05873</cdr:y>
    </cdr:from>
    <cdr:to>
      <cdr:x>0.93167</cdr:x>
      <cdr:y>0.18995</cdr:y>
    </cdr:to>
    <cdr:sp macro="" textlink="">
      <cdr:nvSpPr>
        <cdr:cNvPr id="9" name="Textfeld 1">
          <a:extLst xmlns:a="http://schemas.openxmlformats.org/drawingml/2006/main">
            <a:ext uri="{FF2B5EF4-FFF2-40B4-BE49-F238E27FC236}">
              <a16:creationId xmlns:a16="http://schemas.microsoft.com/office/drawing/2014/main" id="{2F064156-0795-4DDA-8BF7-6D531353769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095" y="158025"/>
          <a:ext cx="1049537" cy="353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14400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07000"/>
            </a:lnSpc>
            <a:spcAft>
              <a:spcPts val="0"/>
            </a:spcAft>
          </a:pPr>
          <a:r>
            <a:rPr lang="de-DE" sz="800" b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800" b="0" baseline="-25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25,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1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Homo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= 3000 </a:t>
          </a:r>
          <a:br>
            <a:rPr lang="de-DE" sz="8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kumimoji="0" lang="de-DE" sz="800" b="0" i="0" u="none" strike="noStrike" kern="0" cap="none" spc="0" normalizeH="0" baseline="-25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' = 5</a:t>
          </a:r>
          <a:endParaRPr lang="de-DE" sz="800" b="1" baseline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0.01111</cdr:x>
      <cdr:y>0.01942</cdr:y>
    </cdr:from>
    <cdr:to>
      <cdr:x>0.08381</cdr:x>
      <cdr:y>0.18605</cdr:y>
    </cdr:to>
    <cdr:sp macro="" textlink="">
      <cdr:nvSpPr>
        <cdr:cNvPr id="10" name="Textfeld 1">
          <a:extLst xmlns:a="http://schemas.openxmlformats.org/drawingml/2006/main">
            <a:ext uri="{FF2B5EF4-FFF2-40B4-BE49-F238E27FC236}">
              <a16:creationId xmlns:a16="http://schemas.microsoft.com/office/drawing/2014/main" id="{B1C8F028-6694-47EB-B112-0EEA293296E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32485" cy="435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de-DE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b)</a:t>
          </a:r>
          <a:endParaRPr lang="de-DE" sz="1100">
            <a:solidFill>
              <a:srgbClr val="0000CC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II%20kobs_Ctot%20vs%20Ctot%20(eeL=0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I kobs_Ctot vs Ctot (eeL=0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FF84-FB12-4349-81C9-5F4B79DF29BB}">
  <dimension ref="A1:O62"/>
  <sheetViews>
    <sheetView zoomScale="85" zoomScaleNormal="85" workbookViewId="0">
      <selection activeCell="Q20" sqref="Q20"/>
    </sheetView>
  </sheetViews>
  <sheetFormatPr baseColWidth="10" defaultRowHeight="14.4" x14ac:dyDescent="0.3"/>
  <cols>
    <col min="3" max="3" width="12" bestFit="1" customWidth="1"/>
    <col min="5" max="5" width="12" bestFit="1" customWidth="1"/>
    <col min="12" max="12" width="13.44140625" style="3" customWidth="1"/>
    <col min="13" max="13" width="16.21875" style="3" customWidth="1"/>
    <col min="14" max="14" width="14.33203125" style="3" customWidth="1"/>
    <col min="15" max="15" width="13.5546875" style="3" customWidth="1"/>
  </cols>
  <sheetData>
    <row r="1" spans="1:15" ht="15.6" x14ac:dyDescent="0.35">
      <c r="B1" s="3" t="s">
        <v>25</v>
      </c>
      <c r="C1" s="3" t="s">
        <v>46</v>
      </c>
      <c r="D1" s="3" t="s">
        <v>26</v>
      </c>
      <c r="E1" s="3" t="s">
        <v>3</v>
      </c>
      <c r="G1" s="14" t="s">
        <v>40</v>
      </c>
      <c r="H1" s="14" t="s">
        <v>41</v>
      </c>
      <c r="L1" s="20" t="s">
        <v>47</v>
      </c>
      <c r="M1" s="20" t="s">
        <v>48</v>
      </c>
      <c r="N1" s="20" t="s">
        <v>49</v>
      </c>
      <c r="O1" s="20" t="s">
        <v>50</v>
      </c>
    </row>
    <row r="2" spans="1:15" ht="15.6" x14ac:dyDescent="0.35">
      <c r="A2">
        <v>-5</v>
      </c>
      <c r="B2">
        <f>10^(A2)</f>
        <v>1.0000000000000001E-5</v>
      </c>
      <c r="C2">
        <f t="shared" ref="C2:C33" si="0">$H$3*(SQRT(1+8*$H$2*B2)-1)/(4*$H$2)+$H$4*(SQRT(1+8*$H$2*B2)-1)^2/(16*$H$2)</f>
        <v>2.5480947161671095E-5</v>
      </c>
      <c r="D2">
        <f t="shared" ref="D2:D33" si="1">C2/B2</f>
        <v>2.5480947161671095</v>
      </c>
      <c r="E2">
        <f t="shared" ref="E2:E33" si="2">(SQRT(1+8*$H$2*B2)-1)/(4*$H$2)/B2</f>
        <v>0.98076211353316223</v>
      </c>
      <c r="G2" s="15" t="s">
        <v>28</v>
      </c>
      <c r="H2" s="16">
        <v>1000</v>
      </c>
      <c r="L2" s="3" t="s">
        <v>26</v>
      </c>
      <c r="M2" s="3" t="s">
        <v>26</v>
      </c>
      <c r="N2" s="3" t="s">
        <v>26</v>
      </c>
      <c r="O2" s="3" t="s">
        <v>26</v>
      </c>
    </row>
    <row r="3" spans="1:15" ht="15.6" x14ac:dyDescent="0.35">
      <c r="A3">
        <v>-4.9000000000000004</v>
      </c>
      <c r="B3">
        <f t="shared" ref="B3:B52" si="3">10^(A3)</f>
        <v>1.2589254117941658E-5</v>
      </c>
      <c r="C3">
        <f t="shared" si="0"/>
        <v>3.2228023841482002E-5</v>
      </c>
      <c r="D3">
        <f t="shared" si="1"/>
        <v>2.5599629286656485</v>
      </c>
      <c r="E3">
        <f t="shared" si="2"/>
        <v>0.97601482853373633</v>
      </c>
      <c r="G3" s="15" t="s">
        <v>30</v>
      </c>
      <c r="H3" s="16">
        <v>2.5</v>
      </c>
      <c r="L3" s="3">
        <v>2.5000000000000075</v>
      </c>
      <c r="M3" s="3">
        <v>2.4543100196412611</v>
      </c>
      <c r="N3" s="3">
        <v>2.5480947161671095</v>
      </c>
      <c r="O3" s="3">
        <v>0.99038105676658261</v>
      </c>
    </row>
    <row r="4" spans="1:15" ht="15.6" x14ac:dyDescent="0.35">
      <c r="A4">
        <v>-4.8</v>
      </c>
      <c r="B4">
        <f t="shared" si="3"/>
        <v>1.5848931924611131E-5</v>
      </c>
      <c r="C4">
        <f t="shared" si="0"/>
        <v>4.0804449608309992E-5</v>
      </c>
      <c r="D4">
        <f t="shared" si="1"/>
        <v>2.5745867167835139</v>
      </c>
      <c r="E4">
        <f t="shared" si="2"/>
        <v>0.97016531328659272</v>
      </c>
      <c r="G4" s="15" t="s">
        <v>31</v>
      </c>
      <c r="H4" s="16">
        <v>10</v>
      </c>
      <c r="L4" s="3">
        <v>2.4999999999999947</v>
      </c>
      <c r="M4" s="3">
        <v>2.4430352177676236</v>
      </c>
      <c r="N4" s="3">
        <v>2.5599629286656485</v>
      </c>
      <c r="O4" s="3">
        <v>0.98800741426686711</v>
      </c>
    </row>
    <row r="5" spans="1:15" ht="15.6" x14ac:dyDescent="0.35">
      <c r="A5">
        <v>-4.7</v>
      </c>
      <c r="B5">
        <f t="shared" si="3"/>
        <v>1.9952623149688769E-5</v>
      </c>
      <c r="C5">
        <f t="shared" si="0"/>
        <v>5.1727494593978221E-5</v>
      </c>
      <c r="D5">
        <f t="shared" si="1"/>
        <v>2.592515991802566</v>
      </c>
      <c r="E5">
        <f t="shared" si="2"/>
        <v>0.96299360327897421</v>
      </c>
      <c r="G5" s="12" t="s">
        <v>0</v>
      </c>
      <c r="H5" s="13">
        <v>0.83299999999999996</v>
      </c>
      <c r="L5" s="3">
        <v>2.4999999999999978</v>
      </c>
      <c r="M5" s="3">
        <v>2.4291426190556575</v>
      </c>
      <c r="N5" s="3">
        <v>2.5745867167835139</v>
      </c>
      <c r="O5" s="3">
        <v>0.98508265664329608</v>
      </c>
    </row>
    <row r="6" spans="1:15" x14ac:dyDescent="0.3">
      <c r="A6">
        <v>-4.5999999999999996</v>
      </c>
      <c r="B6">
        <f t="shared" si="3"/>
        <v>2.5118864315095791E-5</v>
      </c>
      <c r="C6">
        <f t="shared" si="0"/>
        <v>6.5669908968748737E-5</v>
      </c>
      <c r="D6">
        <f t="shared" si="1"/>
        <v>2.6143661650054302</v>
      </c>
      <c r="E6">
        <f t="shared" si="2"/>
        <v>0.95425353399782642</v>
      </c>
      <c r="L6" s="3">
        <v>2.5000000000000009</v>
      </c>
      <c r="M6" s="3">
        <v>2.412109807787564</v>
      </c>
      <c r="N6" s="3">
        <v>2.592515991802566</v>
      </c>
      <c r="O6" s="3">
        <v>0.98149680163948716</v>
      </c>
    </row>
    <row r="7" spans="1:15" x14ac:dyDescent="0.3">
      <c r="A7">
        <v>-4.5</v>
      </c>
      <c r="B7">
        <f t="shared" si="3"/>
        <v>3.1622776601683748E-5</v>
      </c>
      <c r="C7">
        <f t="shared" si="0"/>
        <v>8.3509582792745516E-5</v>
      </c>
      <c r="D7">
        <f t="shared" si="1"/>
        <v>2.6408048807548123</v>
      </c>
      <c r="E7">
        <f t="shared" si="2"/>
        <v>0.94367804769807317</v>
      </c>
      <c r="L7" s="3">
        <v>2.4999999999999978</v>
      </c>
      <c r="M7" s="3">
        <v>2.3913521432448372</v>
      </c>
      <c r="N7" s="3">
        <v>2.6143661650054302</v>
      </c>
      <c r="O7" s="3">
        <v>0.97712676699891288</v>
      </c>
    </row>
    <row r="8" spans="1:15" x14ac:dyDescent="0.3">
      <c r="A8">
        <v>-4.4000000000000004</v>
      </c>
      <c r="B8">
        <f t="shared" si="3"/>
        <v>3.9810717055349634E-5</v>
      </c>
      <c r="C8">
        <f t="shared" si="0"/>
        <v>1.0639524679110945E-4</v>
      </c>
      <c r="D8">
        <f t="shared" si="1"/>
        <v>2.6725277679170163</v>
      </c>
      <c r="E8">
        <f t="shared" si="2"/>
        <v>0.93098889283319364</v>
      </c>
      <c r="L8" s="3">
        <v>2.4999999999999978</v>
      </c>
      <c r="M8" s="3">
        <v>2.3662353632829238</v>
      </c>
      <c r="N8" s="3">
        <v>2.6408048807548123</v>
      </c>
      <c r="O8" s="3">
        <v>0.9718390238490362</v>
      </c>
    </row>
    <row r="9" spans="1:15" x14ac:dyDescent="0.3">
      <c r="A9">
        <v>-4.3</v>
      </c>
      <c r="B9">
        <f t="shared" si="3"/>
        <v>5.0118723362727238E-5</v>
      </c>
      <c r="C9">
        <f t="shared" si="0"/>
        <v>1.358328375690736E-4</v>
      </c>
      <c r="D9">
        <f t="shared" si="1"/>
        <v>2.7102214193686152</v>
      </c>
      <c r="E9">
        <f t="shared" si="2"/>
        <v>0.91591143225255534</v>
      </c>
      <c r="L9" s="3">
        <v>2.5000000000000004</v>
      </c>
      <c r="M9" s="3">
        <v>2.3360986204788348</v>
      </c>
      <c r="N9" s="3">
        <v>2.6725277679170163</v>
      </c>
      <c r="O9" s="3">
        <v>0.96549444641659687</v>
      </c>
    </row>
    <row r="10" spans="1:15" x14ac:dyDescent="0.3">
      <c r="A10">
        <v>-4.2</v>
      </c>
      <c r="B10">
        <f t="shared" si="3"/>
        <v>6.3095734448019279E-5</v>
      </c>
      <c r="C10">
        <f t="shared" si="0"/>
        <v>1.7379805415322942E-4</v>
      </c>
      <c r="D10">
        <f t="shared" si="1"/>
        <v>2.7545135289044147</v>
      </c>
      <c r="E10">
        <f t="shared" si="2"/>
        <v>0.89819458843823319</v>
      </c>
      <c r="L10" s="3">
        <v>2.5000000000000018</v>
      </c>
      <c r="M10" s="3">
        <v>2.3002896515998188</v>
      </c>
      <c r="N10" s="3">
        <v>2.7102214193686152</v>
      </c>
      <c r="O10" s="3">
        <v>0.95795571612627806</v>
      </c>
    </row>
    <row r="11" spans="1:15" x14ac:dyDescent="0.3">
      <c r="A11">
        <v>-4.0999999999999996</v>
      </c>
      <c r="B11">
        <f t="shared" si="3"/>
        <v>7.9432823472428153E-5</v>
      </c>
      <c r="C11">
        <f t="shared" si="0"/>
        <v>2.2288158073861477E-4</v>
      </c>
      <c r="D11">
        <f t="shared" si="1"/>
        <v>2.805912858126955</v>
      </c>
      <c r="E11">
        <f t="shared" si="2"/>
        <v>0.87763485674921693</v>
      </c>
      <c r="L11" s="3">
        <v>2.4999999999999991</v>
      </c>
      <c r="M11" s="3">
        <v>2.2582121475408039</v>
      </c>
      <c r="N11" s="3">
        <v>2.7545135289044147</v>
      </c>
      <c r="O11" s="3">
        <v>0.94909729421911637</v>
      </c>
    </row>
    <row r="12" spans="1:15" x14ac:dyDescent="0.3">
      <c r="A12">
        <v>-4</v>
      </c>
      <c r="B12">
        <f t="shared" si="3"/>
        <v>1E-4</v>
      </c>
      <c r="C12">
        <f t="shared" si="0"/>
        <v>2.8647450843757887E-4</v>
      </c>
      <c r="D12">
        <f t="shared" si="1"/>
        <v>2.8647450843757887</v>
      </c>
      <c r="E12">
        <f t="shared" si="2"/>
        <v>0.8541019662496846</v>
      </c>
      <c r="L12" s="3">
        <v>2.4999999999999991</v>
      </c>
      <c r="M12" s="3">
        <v>2.2093827847793901</v>
      </c>
      <c r="N12" s="3">
        <v>2.805912858126955</v>
      </c>
      <c r="O12" s="3">
        <v>0.93881742837460835</v>
      </c>
    </row>
    <row r="13" spans="1:15" x14ac:dyDescent="0.3">
      <c r="A13">
        <v>-3.9</v>
      </c>
      <c r="B13">
        <f t="shared" si="3"/>
        <v>1.2589254117941672E-4</v>
      </c>
      <c r="C13">
        <f t="shared" si="0"/>
        <v>3.6900283036026563E-4</v>
      </c>
      <c r="D13">
        <f t="shared" si="1"/>
        <v>2.9310936684833333</v>
      </c>
      <c r="E13">
        <f t="shared" si="2"/>
        <v>0.8275625326066669</v>
      </c>
      <c r="L13" s="3">
        <v>2.5</v>
      </c>
      <c r="M13" s="3">
        <v>2.153492169843001</v>
      </c>
      <c r="N13" s="3">
        <v>2.8647450843757887</v>
      </c>
      <c r="O13" s="3">
        <v>0.92705098312484235</v>
      </c>
    </row>
    <row r="14" spans="1:15" x14ac:dyDescent="0.3">
      <c r="A14">
        <v>-3.8</v>
      </c>
      <c r="B14">
        <f t="shared" si="3"/>
        <v>1.584893192461112E-4</v>
      </c>
      <c r="C14">
        <f t="shared" si="0"/>
        <v>4.7622179702257861E-4</v>
      </c>
      <c r="D14">
        <f t="shared" si="1"/>
        <v>3.004756404329521</v>
      </c>
      <c r="E14">
        <f t="shared" si="2"/>
        <v>0.79809743826819202</v>
      </c>
      <c r="L14" s="3">
        <v>2.5000000000000004</v>
      </c>
      <c r="M14" s="3">
        <v>2.0904610149408343</v>
      </c>
      <c r="N14" s="3">
        <v>2.9310936684833333</v>
      </c>
      <c r="O14" s="3">
        <v>0.91378126630333345</v>
      </c>
    </row>
    <row r="15" spans="1:15" x14ac:dyDescent="0.3">
      <c r="A15">
        <v>-3.7</v>
      </c>
      <c r="B15">
        <f t="shared" si="3"/>
        <v>1.9952623149688758E-4</v>
      </c>
      <c r="C15">
        <f t="shared" si="0"/>
        <v>6.155837537204572E-4</v>
      </c>
      <c r="D15">
        <f t="shared" si="1"/>
        <v>3.0852271859304863</v>
      </c>
      <c r="E15">
        <f t="shared" si="2"/>
        <v>0.76590912562780511</v>
      </c>
      <c r="L15" s="3">
        <v>2.5</v>
      </c>
      <c r="M15" s="3">
        <v>2.0204814158869557</v>
      </c>
      <c r="N15" s="3">
        <v>3.004756404329521</v>
      </c>
      <c r="O15" s="3">
        <v>0.89904871913409623</v>
      </c>
    </row>
    <row r="16" spans="1:15" x14ac:dyDescent="0.3">
      <c r="A16">
        <v>-3.6</v>
      </c>
      <c r="B16">
        <f t="shared" si="3"/>
        <v>2.5118864315095774E-4</v>
      </c>
      <c r="C16">
        <f t="shared" si="0"/>
        <v>7.9669715980312296E-4</v>
      </c>
      <c r="D16">
        <f t="shared" si="1"/>
        <v>3.1717085207722908</v>
      </c>
      <c r="E16">
        <f t="shared" si="2"/>
        <v>0.73131659169108398</v>
      </c>
      <c r="L16" s="3">
        <v>2.4999999999999996</v>
      </c>
      <c r="M16" s="3">
        <v>1.9440341733660371</v>
      </c>
      <c r="N16" s="3">
        <v>3.0852271859304863</v>
      </c>
      <c r="O16" s="3">
        <v>0.88295456281390239</v>
      </c>
    </row>
    <row r="17" spans="1:15" x14ac:dyDescent="0.3">
      <c r="A17">
        <v>-3.5000000000000102</v>
      </c>
      <c r="B17">
        <f t="shared" si="3"/>
        <v>3.1622776601683057E-4</v>
      </c>
      <c r="C17">
        <f t="shared" si="0"/>
        <v>1.031900026091287E-3</v>
      </c>
      <c r="D17">
        <f t="shared" si="1"/>
        <v>3.2631544000357207</v>
      </c>
      <c r="E17">
        <f t="shared" si="2"/>
        <v>0.69473823998571138</v>
      </c>
      <c r="L17" s="3">
        <v>2.5000000000000004</v>
      </c>
      <c r="M17" s="3">
        <v>1.8618769052663244</v>
      </c>
      <c r="N17" s="3">
        <v>3.1717085207722908</v>
      </c>
      <c r="O17" s="3">
        <v>0.86565829584554199</v>
      </c>
    </row>
    <row r="18" spans="1:15" x14ac:dyDescent="0.3">
      <c r="A18">
        <v>-3.4000000000000101</v>
      </c>
      <c r="B18">
        <f t="shared" si="3"/>
        <v>3.9810717055348759E-4</v>
      </c>
      <c r="C18">
        <f t="shared" si="0"/>
        <v>1.3369781075014489E-3</v>
      </c>
      <c r="D18">
        <f t="shared" si="1"/>
        <v>3.3583371674583278</v>
      </c>
      <c r="E18">
        <f t="shared" si="2"/>
        <v>0.65666513301666829</v>
      </c>
      <c r="L18" s="3">
        <v>2.4999999999999991</v>
      </c>
      <c r="M18" s="3">
        <v>1.7750033199660642</v>
      </c>
      <c r="N18" s="3">
        <v>3.2631544000357207</v>
      </c>
      <c r="O18" s="3">
        <v>0.84736911999285558</v>
      </c>
    </row>
    <row r="19" spans="1:15" x14ac:dyDescent="0.3">
      <c r="A19">
        <v>-3.30000000000001</v>
      </c>
      <c r="B19">
        <f t="shared" si="3"/>
        <v>5.0118723362726049E-4</v>
      </c>
      <c r="C19">
        <f t="shared" si="0"/>
        <v>1.7320669444112293E-3</v>
      </c>
      <c r="D19">
        <f t="shared" si="1"/>
        <v>3.4559279011871045</v>
      </c>
      <c r="E19">
        <f t="shared" si="2"/>
        <v>0.61762883952515835</v>
      </c>
      <c r="L19" s="3">
        <v>2.4999999999999991</v>
      </c>
      <c r="M19" s="3">
        <v>1.6845796909145874</v>
      </c>
      <c r="N19" s="3">
        <v>3.3583371674583278</v>
      </c>
      <c r="O19" s="3">
        <v>0.82833256650833409</v>
      </c>
    </row>
    <row r="20" spans="1:15" x14ac:dyDescent="0.3">
      <c r="A20">
        <v>-3.2000000000000099</v>
      </c>
      <c r="B20">
        <f t="shared" si="3"/>
        <v>6.3095734448017835E-4</v>
      </c>
      <c r="C20">
        <f t="shared" si="0"/>
        <v>2.242787470123729E-3</v>
      </c>
      <c r="D20">
        <f t="shared" si="1"/>
        <v>3.5545785935362648</v>
      </c>
      <c r="E20">
        <f t="shared" si="2"/>
        <v>0.57816856258549398</v>
      </c>
      <c r="L20" s="3">
        <v>2.5</v>
      </c>
      <c r="M20" s="3">
        <v>1.5918684938722509</v>
      </c>
      <c r="N20" s="3">
        <v>3.4559279011871045</v>
      </c>
      <c r="O20" s="3">
        <v>0.80881441976257928</v>
      </c>
    </row>
    <row r="21" spans="1:15" x14ac:dyDescent="0.3">
      <c r="A21">
        <v>-3.1000000000000099</v>
      </c>
      <c r="B21">
        <f t="shared" si="3"/>
        <v>7.9432823472426267E-4</v>
      </c>
      <c r="C21">
        <f t="shared" si="0"/>
        <v>2.901677830798431E-3</v>
      </c>
      <c r="D21">
        <f t="shared" si="1"/>
        <v>3.6529959580320073</v>
      </c>
      <c r="E21">
        <f t="shared" si="2"/>
        <v>0.53880161678719729</v>
      </c>
      <c r="L21" s="3">
        <v>2.4999999999999996</v>
      </c>
      <c r="M21" s="3">
        <v>1.4981503361405484</v>
      </c>
      <c r="N21" s="3">
        <v>3.5545785935362648</v>
      </c>
      <c r="O21" s="3">
        <v>0.78908428129274699</v>
      </c>
    </row>
    <row r="22" spans="1:15" x14ac:dyDescent="0.3">
      <c r="A22">
        <v>-3.0000000000000102</v>
      </c>
      <c r="B22">
        <f t="shared" si="3"/>
        <v>9.9999999999997617E-4</v>
      </c>
      <c r="C22">
        <f t="shared" si="0"/>
        <v>3.7499999999999001E-3</v>
      </c>
      <c r="D22">
        <f t="shared" si="1"/>
        <v>3.7499999999999893</v>
      </c>
      <c r="E22">
        <f t="shared" si="2"/>
        <v>0.50000000000000389</v>
      </c>
      <c r="L22" s="3">
        <v>2.5000000000000004</v>
      </c>
      <c r="M22" s="3">
        <v>1.4046538398695936</v>
      </c>
      <c r="N22" s="3">
        <v>3.6529959580320073</v>
      </c>
      <c r="O22" s="3">
        <v>0.7694008083935987</v>
      </c>
    </row>
    <row r="23" spans="1:15" x14ac:dyDescent="0.3">
      <c r="A23">
        <v>-2.9000000000000101</v>
      </c>
      <c r="B23">
        <f t="shared" si="3"/>
        <v>1.2589254117941373E-3</v>
      </c>
      <c r="C23">
        <f t="shared" si="0"/>
        <v>4.8400196652887261E-3</v>
      </c>
      <c r="D23">
        <f t="shared" si="1"/>
        <v>3.844564276759693</v>
      </c>
      <c r="E23">
        <f t="shared" si="2"/>
        <v>0.46217428929612309</v>
      </c>
      <c r="L23" s="3">
        <v>2.5</v>
      </c>
      <c r="M23" s="3">
        <v>1.3125000000000095</v>
      </c>
      <c r="N23" s="3">
        <v>3.7499999999999893</v>
      </c>
      <c r="O23" s="3">
        <v>0.75000000000000189</v>
      </c>
    </row>
    <row r="24" spans="1:15" x14ac:dyDescent="0.3">
      <c r="A24">
        <v>-2.80000000000001</v>
      </c>
      <c r="B24">
        <f t="shared" si="3"/>
        <v>1.5848931924610755E-3</v>
      </c>
      <c r="C24">
        <f t="shared" si="0"/>
        <v>6.2378829059474917E-3</v>
      </c>
      <c r="D24">
        <f t="shared" si="1"/>
        <v>3.9358380335151146</v>
      </c>
      <c r="E24">
        <f t="shared" si="2"/>
        <v>0.42566478659395385</v>
      </c>
      <c r="L24" s="3">
        <v>2.5000000000000004</v>
      </c>
      <c r="M24" s="3">
        <v>1.2226639370782924</v>
      </c>
      <c r="N24" s="3">
        <v>3.844564276759693</v>
      </c>
      <c r="O24" s="3">
        <v>0.73108714464806157</v>
      </c>
    </row>
    <row r="25" spans="1:15" x14ac:dyDescent="0.3">
      <c r="A25">
        <v>-2.7000000000000099</v>
      </c>
      <c r="B25">
        <f t="shared" si="3"/>
        <v>1.9952623149688338E-3</v>
      </c>
      <c r="C25">
        <f t="shared" si="0"/>
        <v>8.0272448052599761E-3</v>
      </c>
      <c r="D25">
        <f t="shared" si="1"/>
        <v>4.0231526175972316</v>
      </c>
      <c r="E25">
        <f t="shared" si="2"/>
        <v>0.39073895296110739</v>
      </c>
      <c r="L25" s="3">
        <v>2.4999999999999996</v>
      </c>
      <c r="M25" s="3">
        <v>1.1359538681606403</v>
      </c>
      <c r="N25" s="3">
        <v>3.9358380335151146</v>
      </c>
      <c r="O25" s="3">
        <v>0.7128323932969769</v>
      </c>
    </row>
    <row r="26" spans="1:15" x14ac:dyDescent="0.3">
      <c r="A26">
        <v>-2.6000000000000099</v>
      </c>
      <c r="B26">
        <f t="shared" si="3"/>
        <v>2.5118864315095218E-3</v>
      </c>
      <c r="C26">
        <f t="shared" si="0"/>
        <v>1.031384509242186E-2</v>
      </c>
      <c r="D26">
        <f t="shared" si="1"/>
        <v>4.1060156872712357</v>
      </c>
      <c r="E26">
        <f t="shared" si="2"/>
        <v>0.35759372509150572</v>
      </c>
      <c r="L26" s="3">
        <v>2.5</v>
      </c>
      <c r="M26" s="3">
        <v>1.0530050132826301</v>
      </c>
      <c r="N26" s="3">
        <v>4.0231526175972316</v>
      </c>
      <c r="O26" s="3">
        <v>0.69536947648055369</v>
      </c>
    </row>
    <row r="27" spans="1:15" x14ac:dyDescent="0.3">
      <c r="A27">
        <v>-2.5000000000000102</v>
      </c>
      <c r="B27">
        <f t="shared" si="3"/>
        <v>3.1622776601683035E-3</v>
      </c>
      <c r="C27">
        <f t="shared" si="0"/>
        <v>1.3231276338986532E-2</v>
      </c>
      <c r="D27">
        <f t="shared" si="1"/>
        <v>4.1840969582292571</v>
      </c>
      <c r="E27">
        <f t="shared" si="2"/>
        <v>0.32636121670829776</v>
      </c>
      <c r="L27" s="3">
        <v>2.5</v>
      </c>
      <c r="M27" s="3">
        <v>0.97428509709232602</v>
      </c>
      <c r="N27" s="3">
        <v>4.1060156872712357</v>
      </c>
      <c r="O27" s="3">
        <v>0.67879686254575289</v>
      </c>
    </row>
    <row r="28" spans="1:15" x14ac:dyDescent="0.3">
      <c r="A28">
        <v>-2.4000000000000101</v>
      </c>
      <c r="B28">
        <f t="shared" si="3"/>
        <v>3.9810717055348763E-3</v>
      </c>
      <c r="C28">
        <f t="shared" si="0"/>
        <v>1.6948253827948748E-2</v>
      </c>
      <c r="D28">
        <f t="shared" si="1"/>
        <v>4.2572088828205787</v>
      </c>
      <c r="E28">
        <f t="shared" si="2"/>
        <v>0.29711644687176864</v>
      </c>
      <c r="L28" s="3">
        <v>2.5000000000000009</v>
      </c>
      <c r="M28" s="3">
        <v>0.90010788968220723</v>
      </c>
      <c r="N28" s="3">
        <v>4.1840969582292571</v>
      </c>
      <c r="O28" s="3">
        <v>0.66318060835414905</v>
      </c>
    </row>
    <row r="29" spans="1:15" x14ac:dyDescent="0.3">
      <c r="A29">
        <v>-2.30000000000001</v>
      </c>
      <c r="B29">
        <f t="shared" si="3"/>
        <v>5.0118723362726058E-3</v>
      </c>
      <c r="C29">
        <f t="shared" si="0"/>
        <v>2.1677776345837039E-2</v>
      </c>
      <c r="D29">
        <f t="shared" si="1"/>
        <v>4.3252850215173444</v>
      </c>
      <c r="E29">
        <f t="shared" si="2"/>
        <v>0.26988599139306224</v>
      </c>
      <c r="L29" s="3">
        <v>2.5000000000000004</v>
      </c>
      <c r="M29" s="3">
        <v>0.83065156132045059</v>
      </c>
      <c r="N29" s="3">
        <v>4.2572088828205787</v>
      </c>
      <c r="O29" s="3">
        <v>0.64855822343588432</v>
      </c>
    </row>
    <row r="30" spans="1:15" x14ac:dyDescent="0.3">
      <c r="A30">
        <v>-2.2000000000000099</v>
      </c>
      <c r="B30">
        <f t="shared" si="3"/>
        <v>6.3095734448017846E-3</v>
      </c>
      <c r="C30">
        <f t="shared" si="0"/>
        <v>2.7688668074215775E-2</v>
      </c>
      <c r="D30">
        <f t="shared" si="1"/>
        <v>4.3883581539140977</v>
      </c>
      <c r="E30">
        <f t="shared" si="2"/>
        <v>0.2446567384343607</v>
      </c>
      <c r="L30" s="3">
        <v>2.4999999999999996</v>
      </c>
      <c r="M30" s="3">
        <v>0.76597922955852271</v>
      </c>
      <c r="N30" s="3">
        <v>4.3252850215173444</v>
      </c>
      <c r="O30" s="3">
        <v>0.63494299569653101</v>
      </c>
    </row>
    <row r="31" spans="1:15" x14ac:dyDescent="0.3">
      <c r="A31">
        <v>-2.1000000000000099</v>
      </c>
      <c r="B31">
        <f t="shared" si="3"/>
        <v>7.9432823472426282E-3</v>
      </c>
      <c r="C31">
        <f t="shared" si="0"/>
        <v>3.5320118841436626E-2</v>
      </c>
      <c r="D31">
        <f t="shared" si="1"/>
        <v>4.4465395157075571</v>
      </c>
      <c r="E31">
        <f t="shared" si="2"/>
        <v>0.22138419371697757</v>
      </c>
      <c r="L31" s="3">
        <v>2.5</v>
      </c>
      <c r="M31" s="3">
        <v>0.70605975378160657</v>
      </c>
      <c r="N31" s="3">
        <v>4.3883581539140977</v>
      </c>
      <c r="O31" s="3">
        <v>0.62232836921718038</v>
      </c>
    </row>
    <row r="32" spans="1:15" x14ac:dyDescent="0.3">
      <c r="A32">
        <v>-2.0000000000000102</v>
      </c>
      <c r="B32">
        <f t="shared" si="3"/>
        <v>9.9999999999997643E-3</v>
      </c>
      <c r="C32">
        <f t="shared" si="0"/>
        <v>4.4999999999998881E-2</v>
      </c>
      <c r="D32">
        <f t="shared" si="1"/>
        <v>4.4999999999999938</v>
      </c>
      <c r="E32">
        <f t="shared" si="2"/>
        <v>0.20000000000000207</v>
      </c>
      <c r="L32" s="3">
        <v>2.5000000000000009</v>
      </c>
      <c r="M32" s="3">
        <v>0.65078746007782173</v>
      </c>
      <c r="N32" s="3">
        <v>4.4465395157075571</v>
      </c>
      <c r="O32" s="3">
        <v>0.6106920968584888</v>
      </c>
    </row>
    <row r="33" spans="1:15" x14ac:dyDescent="0.3">
      <c r="A33">
        <v>-1.9000000000000099</v>
      </c>
      <c r="B33">
        <f t="shared" si="3"/>
        <v>1.2589254117941375E-2</v>
      </c>
      <c r="C33">
        <f t="shared" si="0"/>
        <v>5.7267934638120063E-2</v>
      </c>
      <c r="D33">
        <f t="shared" si="1"/>
        <v>4.5489537427404523</v>
      </c>
      <c r="E33">
        <f t="shared" si="2"/>
        <v>0.18041850290381922</v>
      </c>
      <c r="L33" s="3">
        <v>2.4999999999999996</v>
      </c>
      <c r="M33" s="3">
        <v>0.60000000000000497</v>
      </c>
      <c r="N33" s="3">
        <v>4.4999999999999938</v>
      </c>
      <c r="O33" s="3">
        <v>0.60000000000000098</v>
      </c>
    </row>
    <row r="34" spans="1:15" x14ac:dyDescent="0.3">
      <c r="A34">
        <v>-1.80000000000001</v>
      </c>
      <c r="B34">
        <f t="shared" si="3"/>
        <v>1.584893192461076E-2</v>
      </c>
      <c r="C34">
        <f t="shared" ref="C34:C52" si="4">$H$3*(SQRT(1+8*$H$2*B34)-1)/(4*$H$2)+$H$4*(SQRT(1+8*$H$2*B34)-1)^2/(16*$H$2)</f>
        <v>7.2804354444619634E-2</v>
      </c>
      <c r="D34">
        <f t="shared" ref="D34:D52" si="5">C34/B34</f>
        <v>4.5936442146973047</v>
      </c>
      <c r="E34">
        <f t="shared" ref="E34:E52" si="6">(SQRT(1+8*$H$2*B34)-1)/(4*$H$2)/B34</f>
        <v>0.16254231412107814</v>
      </c>
      <c r="L34" s="3">
        <v>2.5</v>
      </c>
      <c r="M34" s="3">
        <v>0.55349394439657063</v>
      </c>
      <c r="N34" s="3">
        <v>4.5489537427404523</v>
      </c>
      <c r="O34" s="3">
        <v>0.59020925145190961</v>
      </c>
    </row>
    <row r="35" spans="1:15" x14ac:dyDescent="0.3">
      <c r="A35">
        <v>-1.7000000000000099</v>
      </c>
      <c r="B35">
        <f t="shared" si="3"/>
        <v>1.995262314968833E-2</v>
      </c>
      <c r="C35">
        <f t="shared" si="4"/>
        <v>9.2467094833005581E-2</v>
      </c>
      <c r="D35">
        <f t="shared" si="5"/>
        <v>4.6343327460905792</v>
      </c>
      <c r="E35">
        <f t="shared" si="6"/>
        <v>0.14626690156376879</v>
      </c>
      <c r="L35" s="3">
        <v>2.5</v>
      </c>
      <c r="M35" s="3">
        <v>0.51103799603756062</v>
      </c>
      <c r="N35" s="3">
        <v>4.5936442146973047</v>
      </c>
      <c r="O35" s="3">
        <v>0.581271157060539</v>
      </c>
    </row>
    <row r="36" spans="1:15" x14ac:dyDescent="0.3">
      <c r="A36">
        <v>-1.6000000000000101</v>
      </c>
      <c r="B36">
        <f t="shared" si="3"/>
        <v>2.5118864315095212E-2</v>
      </c>
      <c r="C36">
        <f t="shared" si="4"/>
        <v>0.11733748190203722</v>
      </c>
      <c r="D36">
        <f t="shared" si="5"/>
        <v>4.6712892919893321</v>
      </c>
      <c r="E36">
        <f t="shared" si="6"/>
        <v>0.13148428320426739</v>
      </c>
      <c r="L36" s="3">
        <v>2.5000000000000009</v>
      </c>
      <c r="M36" s="3">
        <v>0.47238389121395091</v>
      </c>
      <c r="N36" s="3">
        <v>4.6343327460905792</v>
      </c>
      <c r="O36" s="3">
        <v>0.57313345078188438</v>
      </c>
    </row>
    <row r="37" spans="1:15" x14ac:dyDescent="0.3">
      <c r="A37">
        <v>-1.50000000000001</v>
      </c>
      <c r="B37">
        <f t="shared" si="3"/>
        <v>3.1622776601683049E-2</v>
      </c>
      <c r="C37">
        <f t="shared" si="4"/>
        <v>0.14877837087899842</v>
      </c>
      <c r="D37">
        <f t="shared" si="5"/>
        <v>4.7047851854691354</v>
      </c>
      <c r="E37">
        <f t="shared" si="6"/>
        <v>0.11808592581234573</v>
      </c>
      <c r="L37" s="3">
        <v>2.5</v>
      </c>
      <c r="M37" s="3">
        <v>0.4372751726101351</v>
      </c>
      <c r="N37" s="3">
        <v>4.6712892919893321</v>
      </c>
      <c r="O37" s="3">
        <v>0.56574214160213376</v>
      </c>
    </row>
    <row r="38" spans="1:15" x14ac:dyDescent="0.3">
      <c r="A38">
        <v>-1.4000000000000099</v>
      </c>
      <c r="B38">
        <f t="shared" si="3"/>
        <v>3.9810717055348804E-2</v>
      </c>
      <c r="C38">
        <f t="shared" si="4"/>
        <v>0.18850723281618828</v>
      </c>
      <c r="D38">
        <f t="shared" si="5"/>
        <v>4.7350876035241178</v>
      </c>
      <c r="E38">
        <f t="shared" si="6"/>
        <v>0.1059649585903531</v>
      </c>
      <c r="L38" s="3">
        <v>2.4999999999999996</v>
      </c>
      <c r="M38" s="3">
        <v>0.40545407380432108</v>
      </c>
      <c r="N38" s="3">
        <v>4.7047851854691354</v>
      </c>
      <c r="O38" s="3">
        <v>0.55904296290617284</v>
      </c>
    </row>
    <row r="39" spans="1:15" x14ac:dyDescent="0.3">
      <c r="A39">
        <v>-1.30000000000001</v>
      </c>
      <c r="B39">
        <f t="shared" si="3"/>
        <v>5.0118723362726048E-2</v>
      </c>
      <c r="C39">
        <f t="shared" si="4"/>
        <v>0.23868818842875375</v>
      </c>
      <c r="D39">
        <f t="shared" si="5"/>
        <v>4.7624554740009453</v>
      </c>
      <c r="E39">
        <f t="shared" si="6"/>
        <v>9.5017810399621885E-2</v>
      </c>
      <c r="L39" s="3">
        <v>2.5000000000000004</v>
      </c>
      <c r="M39" s="3">
        <v>0.37666677665208864</v>
      </c>
      <c r="N39" s="3">
        <v>4.7350876035241178</v>
      </c>
      <c r="O39" s="3">
        <v>0.55298247929517652</v>
      </c>
    </row>
    <row r="40" spans="1:15" x14ac:dyDescent="0.3">
      <c r="A40">
        <v>-1.2000000000000099</v>
      </c>
      <c r="B40">
        <f t="shared" si="3"/>
        <v>6.3095734448017859E-2</v>
      </c>
      <c r="C40">
        <f t="shared" si="4"/>
        <v>0.30204789779859881</v>
      </c>
      <c r="D40">
        <f t="shared" si="5"/>
        <v>4.787136570182005</v>
      </c>
      <c r="E40">
        <f t="shared" si="6"/>
        <v>8.5145371927197594E-2</v>
      </c>
      <c r="L40" s="3">
        <v>2.5</v>
      </c>
      <c r="M40" s="3">
        <v>0.35066729969910199</v>
      </c>
      <c r="N40" s="3">
        <v>4.7624554740009453</v>
      </c>
      <c r="O40" s="3">
        <v>0.54750890519981099</v>
      </c>
    </row>
    <row r="41" spans="1:15" x14ac:dyDescent="0.3">
      <c r="A41">
        <v>-1.1000000000000101</v>
      </c>
      <c r="B41">
        <f t="shared" si="3"/>
        <v>7.9432823472426306E-2</v>
      </c>
      <c r="C41">
        <f t="shared" si="4"/>
        <v>0.38202148601334202</v>
      </c>
      <c r="D41">
        <f t="shared" si="5"/>
        <v>4.8093655659357744</v>
      </c>
      <c r="E41">
        <f t="shared" si="6"/>
        <v>7.6253773625690566E-2</v>
      </c>
      <c r="L41" s="3">
        <v>2.4999999999999996</v>
      </c>
      <c r="M41" s="3">
        <v>0.32722025832709434</v>
      </c>
      <c r="N41" s="3">
        <v>4.787136570182005</v>
      </c>
      <c r="O41" s="3">
        <v>0.54257268596359876</v>
      </c>
    </row>
    <row r="42" spans="1:15" x14ac:dyDescent="0.3">
      <c r="A42">
        <v>-1.00000000000001</v>
      </c>
      <c r="B42">
        <f t="shared" si="3"/>
        <v>9.9999999999997674E-2</v>
      </c>
      <c r="C42">
        <f t="shared" si="4"/>
        <v>0.48293628537738237</v>
      </c>
      <c r="D42">
        <f t="shared" si="5"/>
        <v>4.8293628537739357</v>
      </c>
      <c r="E42">
        <f t="shared" si="6"/>
        <v>6.8254858490425285E-2</v>
      </c>
      <c r="L42" s="3">
        <v>2.5000000000000009</v>
      </c>
      <c r="M42" s="3">
        <v>0.30610271236101511</v>
      </c>
      <c r="N42" s="3">
        <v>4.8093655659357744</v>
      </c>
      <c r="O42" s="3">
        <v>0.53812688681284537</v>
      </c>
    </row>
    <row r="43" spans="1:15" x14ac:dyDescent="0.3">
      <c r="A43">
        <v>-0.90000000000001001</v>
      </c>
      <c r="B43">
        <f t="shared" si="3"/>
        <v>0.12589254117941379</v>
      </c>
      <c r="C43">
        <f t="shared" si="4"/>
        <v>0.61024318987410509</v>
      </c>
      <c r="D43">
        <f t="shared" si="5"/>
        <v>4.8473339576522374</v>
      </c>
      <c r="E43">
        <f t="shared" si="6"/>
        <v>6.1066416939105028E-2</v>
      </c>
      <c r="L43" s="3">
        <v>2.4999999999999996</v>
      </c>
      <c r="M43" s="3">
        <v>0.28710528891476006</v>
      </c>
      <c r="N43" s="3">
        <v>4.8293628537739357</v>
      </c>
      <c r="O43" s="3">
        <v>0.53412742924521261</v>
      </c>
    </row>
    <row r="44" spans="1:15" x14ac:dyDescent="0.3">
      <c r="A44">
        <v>-0.80000000000001004</v>
      </c>
      <c r="B44">
        <f t="shared" si="3"/>
        <v>0.15848931924610768</v>
      </c>
      <c r="C44">
        <f t="shared" si="4"/>
        <v>0.7708079543980777</v>
      </c>
      <c r="D44">
        <f t="shared" si="5"/>
        <v>4.8634694001123222</v>
      </c>
      <c r="E44">
        <f t="shared" si="6"/>
        <v>5.461223995507053E-2</v>
      </c>
      <c r="L44" s="3">
        <v>2.5</v>
      </c>
      <c r="M44" s="3">
        <v>0.27003274023037444</v>
      </c>
      <c r="N44" s="3">
        <v>4.8473339576522374</v>
      </c>
      <c r="O44" s="3">
        <v>0.53053320846955254</v>
      </c>
    </row>
    <row r="45" spans="1:15" x14ac:dyDescent="0.3">
      <c r="A45">
        <v>-0.70000000000002005</v>
      </c>
      <c r="B45">
        <f t="shared" si="3"/>
        <v>0.1995262314968787</v>
      </c>
      <c r="C45">
        <f t="shared" si="4"/>
        <v>0.9732779650272172</v>
      </c>
      <c r="D45">
        <f t="shared" si="5"/>
        <v>4.877944908423947</v>
      </c>
      <c r="E45">
        <f t="shared" si="6"/>
        <v>4.8822036630421513E-2</v>
      </c>
      <c r="L45" s="3">
        <v>2.4999999999999991</v>
      </c>
      <c r="M45" s="3">
        <v>0.25470406989329247</v>
      </c>
      <c r="N45" s="3">
        <v>4.8634694001123222</v>
      </c>
      <c r="O45" s="3">
        <v>0.52730611997753507</v>
      </c>
    </row>
    <row r="46" spans="1:15" x14ac:dyDescent="0.3">
      <c r="A46">
        <v>-0.60000000000001996</v>
      </c>
      <c r="B46">
        <f t="shared" si="3"/>
        <v>0.25118864315094647</v>
      </c>
      <c r="C46">
        <f t="shared" si="4"/>
        <v>1.2285440273660082</v>
      </c>
      <c r="D46">
        <f t="shared" si="5"/>
        <v>4.8909218663510234</v>
      </c>
      <c r="E46">
        <f t="shared" si="6"/>
        <v>4.3631253459591006E-2</v>
      </c>
      <c r="L46" s="3">
        <v>2.5</v>
      </c>
      <c r="M46" s="3">
        <v>0.2409523369972511</v>
      </c>
      <c r="N46" s="3">
        <v>4.877944908423947</v>
      </c>
      <c r="O46" s="3">
        <v>0.52441101831521075</v>
      </c>
    </row>
    <row r="47" spans="1:15" x14ac:dyDescent="0.3">
      <c r="A47">
        <v>-0.50000000000001998</v>
      </c>
      <c r="B47">
        <f t="shared" si="3"/>
        <v>0.31622776601682334</v>
      </c>
      <c r="C47">
        <f t="shared" si="4"/>
        <v>1.5503217819033352</v>
      </c>
      <c r="D47">
        <f t="shared" si="5"/>
        <v>4.9025479369855773</v>
      </c>
      <c r="E47">
        <f t="shared" si="6"/>
        <v>3.8980825205768718E-2</v>
      </c>
      <c r="L47" s="3">
        <v>2.5</v>
      </c>
      <c r="M47" s="3">
        <v>0.22862422696652865</v>
      </c>
      <c r="N47" s="3">
        <v>4.8909218663510234</v>
      </c>
      <c r="O47" s="3">
        <v>0.52181562672979553</v>
      </c>
    </row>
    <row r="48" spans="1:15" x14ac:dyDescent="0.3">
      <c r="A48">
        <v>-0.40000000000002001</v>
      </c>
      <c r="B48">
        <f t="shared" si="3"/>
        <v>0.39810717055347888</v>
      </c>
      <c r="C48">
        <f t="shared" si="4"/>
        <v>1.9558837279840504</v>
      </c>
      <c r="D48">
        <f t="shared" si="5"/>
        <v>4.9129577979337373</v>
      </c>
      <c r="E48">
        <f t="shared" si="6"/>
        <v>3.4816880826505039E-2</v>
      </c>
      <c r="L48" s="3">
        <v>2.5</v>
      </c>
      <c r="M48" s="3">
        <v>0.2175794598637007</v>
      </c>
      <c r="N48" s="3">
        <v>4.9025479369855773</v>
      </c>
      <c r="O48" s="3">
        <v>0.51949041260288431</v>
      </c>
    </row>
    <row r="49" spans="1:15" x14ac:dyDescent="0.3">
      <c r="A49">
        <v>-0.30000000000001997</v>
      </c>
      <c r="B49">
        <f t="shared" si="3"/>
        <v>0.50118723362724915</v>
      </c>
      <c r="C49">
        <f t="shared" si="4"/>
        <v>2.4669808607841657</v>
      </c>
      <c r="D49">
        <f t="shared" si="5"/>
        <v>4.9222739432723612</v>
      </c>
      <c r="E49">
        <f t="shared" si="6"/>
        <v>3.1090422691055938E-2</v>
      </c>
      <c r="L49" s="3">
        <v>2.5</v>
      </c>
      <c r="M49" s="3">
        <v>0.20769009196294944</v>
      </c>
      <c r="N49" s="3">
        <v>4.9129577979337373</v>
      </c>
      <c r="O49" s="3">
        <v>0.51740844041325251</v>
      </c>
    </row>
    <row r="50" spans="1:15" x14ac:dyDescent="0.3">
      <c r="A50">
        <v>-0.20000000000002</v>
      </c>
      <c r="B50">
        <f t="shared" si="3"/>
        <v>0.63095734448016416</v>
      </c>
      <c r="C50">
        <f t="shared" si="4"/>
        <v>3.1110030258820025</v>
      </c>
      <c r="D50">
        <f t="shared" si="5"/>
        <v>4.9306075174465382</v>
      </c>
      <c r="E50">
        <f t="shared" si="6"/>
        <v>2.7756993021384728E-2</v>
      </c>
      <c r="L50" s="3">
        <v>2.5000000000000004</v>
      </c>
      <c r="M50" s="3">
        <v>0.19883975389125788</v>
      </c>
      <c r="N50" s="3">
        <v>4.9222739432723612</v>
      </c>
      <c r="O50" s="3">
        <v>0.51554521134552811</v>
      </c>
    </row>
    <row r="51" spans="1:15" x14ac:dyDescent="0.3">
      <c r="A51">
        <v>-0.10000000000002</v>
      </c>
      <c r="B51">
        <f t="shared" si="3"/>
        <v>0.79432823472424485</v>
      </c>
      <c r="C51">
        <f t="shared" si="4"/>
        <v>3.9224398115373509</v>
      </c>
      <c r="D51">
        <f t="shared" si="5"/>
        <v>4.9380591549777231</v>
      </c>
      <c r="E51">
        <f t="shared" si="6"/>
        <v>2.4776338008910884E-2</v>
      </c>
      <c r="L51" s="3">
        <v>2.5</v>
      </c>
      <c r="M51" s="3">
        <v>0.19092285842578874</v>
      </c>
      <c r="N51" s="3">
        <v>4.9306075174465382</v>
      </c>
      <c r="O51" s="3">
        <v>0.51387849651069228</v>
      </c>
    </row>
    <row r="52" spans="1:15" x14ac:dyDescent="0.3">
      <c r="A52">
        <v>0</v>
      </c>
      <c r="B52">
        <f t="shared" si="3"/>
        <v>1</v>
      </c>
      <c r="C52">
        <f t="shared" si="4"/>
        <v>4.9447198068154661</v>
      </c>
      <c r="D52">
        <f t="shared" si="5"/>
        <v>4.9447198068154661</v>
      </c>
      <c r="E52">
        <f t="shared" si="6"/>
        <v>2.2112077273813362E-2</v>
      </c>
      <c r="L52" s="3">
        <v>2.5</v>
      </c>
      <c r="M52" s="3">
        <v>0.18384380277116333</v>
      </c>
      <c r="N52" s="3">
        <v>4.9380591549777231</v>
      </c>
      <c r="O52" s="3">
        <v>0.5123881690044555</v>
      </c>
    </row>
    <row r="53" spans="1:15" x14ac:dyDescent="0.3">
      <c r="A53">
        <v>9.9999999999980105E-2</v>
      </c>
      <c r="L53" s="3">
        <v>2.5</v>
      </c>
      <c r="M53" s="3">
        <v>0.17751618352530674</v>
      </c>
      <c r="N53" s="3">
        <v>4.9447198068154661</v>
      </c>
      <c r="O53" s="3">
        <v>0.51105603863690674</v>
      </c>
    </row>
    <row r="54" spans="1:15" x14ac:dyDescent="0.3">
      <c r="A54">
        <v>0.19999999999998</v>
      </c>
    </row>
    <row r="55" spans="1:15" x14ac:dyDescent="0.3">
      <c r="A55">
        <v>0.29999999999998</v>
      </c>
    </row>
    <row r="56" spans="1:15" x14ac:dyDescent="0.3">
      <c r="A56">
        <v>0.39999999999997998</v>
      </c>
    </row>
    <row r="57" spans="1:15" x14ac:dyDescent="0.3">
      <c r="A57">
        <v>0.49999999999998002</v>
      </c>
    </row>
    <row r="58" spans="1:15" x14ac:dyDescent="0.3">
      <c r="A58">
        <v>0.59999999999997999</v>
      </c>
    </row>
    <row r="59" spans="1:15" x14ac:dyDescent="0.3">
      <c r="A59">
        <v>0.69999999999997997</v>
      </c>
    </row>
    <row r="60" spans="1:15" x14ac:dyDescent="0.3">
      <c r="A60">
        <v>0.79999999999997995</v>
      </c>
    </row>
    <row r="61" spans="1:15" x14ac:dyDescent="0.3">
      <c r="A61">
        <v>0.89999999999998004</v>
      </c>
    </row>
    <row r="62" spans="1:15" x14ac:dyDescent="0.3">
      <c r="A62">
        <v>0.99999999999998002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185F-CAA6-43D1-A3A7-BD96BD283271}">
  <dimension ref="A1:AD60"/>
  <sheetViews>
    <sheetView topLeftCell="F22" zoomScale="130" zoomScaleNormal="130" workbookViewId="0">
      <selection activeCell="K33" sqref="K33"/>
    </sheetView>
  </sheetViews>
  <sheetFormatPr baseColWidth="10" defaultRowHeight="14.4" x14ac:dyDescent="0.3"/>
  <cols>
    <col min="13" max="16" width="11.5546875" style="3"/>
    <col min="17" max="17" width="11.5546875" style="25"/>
    <col min="18" max="20" width="11.5546875" style="3"/>
    <col min="21" max="21" width="11.5546875" style="25"/>
    <col min="22" max="24" width="11.5546875" style="3"/>
    <col min="25" max="25" width="11.5546875" style="25"/>
    <col min="26" max="28" width="11.5546875" style="3"/>
    <col min="29" max="30" width="11.5546875" style="4"/>
    <col min="33" max="33" width="12" bestFit="1" customWidth="1"/>
  </cols>
  <sheetData>
    <row r="1" spans="1:29" ht="15.6" x14ac:dyDescent="0.35">
      <c r="A1" s="22" t="s">
        <v>46</v>
      </c>
      <c r="B1" s="3" t="s">
        <v>27</v>
      </c>
      <c r="C1" s="3" t="s">
        <v>6</v>
      </c>
      <c r="D1" s="3" t="s">
        <v>5</v>
      </c>
      <c r="G1" s="14" t="s">
        <v>40</v>
      </c>
      <c r="H1" s="14" t="s">
        <v>41</v>
      </c>
      <c r="M1" s="15" t="s">
        <v>28</v>
      </c>
      <c r="N1" s="3">
        <v>30</v>
      </c>
      <c r="O1" s="15" t="s">
        <v>30</v>
      </c>
      <c r="P1" s="3">
        <v>2.5</v>
      </c>
      <c r="Q1" s="23" t="s">
        <v>28</v>
      </c>
      <c r="R1" s="3">
        <v>30</v>
      </c>
      <c r="S1" s="15" t="s">
        <v>30</v>
      </c>
      <c r="T1" s="3">
        <v>2.5</v>
      </c>
      <c r="U1" s="23" t="s">
        <v>28</v>
      </c>
      <c r="V1" s="3">
        <v>30</v>
      </c>
      <c r="W1" s="15" t="s">
        <v>30</v>
      </c>
      <c r="X1" s="3">
        <v>2.5</v>
      </c>
      <c r="Y1" s="23" t="s">
        <v>28</v>
      </c>
      <c r="Z1" s="3">
        <v>30</v>
      </c>
      <c r="AA1" s="15" t="s">
        <v>30</v>
      </c>
      <c r="AB1" s="3">
        <v>2.5</v>
      </c>
      <c r="AC1" s="6"/>
    </row>
    <row r="2" spans="1:29" ht="15.6" x14ac:dyDescent="0.35">
      <c r="A2">
        <f t="shared" ref="A2:A33" si="0">$H$5*D2+$H$6*$H$2*(D2^2-2*C2)+$H$7*$H$3*C2</f>
        <v>2.4798345194449796E-2</v>
      </c>
      <c r="B2">
        <f t="shared" ref="B2:B33" si="1">SQRT(D2^2-4*C2)*(1+2*D2*$H$2)/$H$4</f>
        <v>1.1599894574345152E-9</v>
      </c>
      <c r="C2">
        <f t="shared" ref="C2:C33" si="2">(D2+2*$H$2*D2^2-$H$4)/(4*$H$2-2*$H$3)</f>
        <v>2.4525388424064464E-5</v>
      </c>
      <c r="D2" s="47">
        <f>H10</f>
        <v>9.9046228447254806E-3</v>
      </c>
      <c r="G2" s="15" t="s">
        <v>28</v>
      </c>
      <c r="H2" s="16">
        <v>30</v>
      </c>
      <c r="M2" s="15" t="s">
        <v>29</v>
      </c>
      <c r="N2" s="3">
        <v>3000</v>
      </c>
      <c r="O2" s="15" t="s">
        <v>31</v>
      </c>
      <c r="P2" s="3">
        <v>5</v>
      </c>
      <c r="Q2" s="23" t="s">
        <v>29</v>
      </c>
      <c r="R2" s="3">
        <v>3000</v>
      </c>
      <c r="S2" s="15" t="s">
        <v>31</v>
      </c>
      <c r="T2" s="3">
        <v>25</v>
      </c>
      <c r="U2" s="23" t="s">
        <v>29</v>
      </c>
      <c r="V2" s="3">
        <v>3000</v>
      </c>
      <c r="W2" s="15" t="s">
        <v>31</v>
      </c>
      <c r="X2" s="3">
        <v>5</v>
      </c>
      <c r="Y2" s="23" t="s">
        <v>29</v>
      </c>
      <c r="Z2" s="3">
        <v>3000</v>
      </c>
      <c r="AA2" s="15" t="s">
        <v>31</v>
      </c>
      <c r="AB2" s="3">
        <v>25</v>
      </c>
      <c r="AC2" s="6"/>
    </row>
    <row r="3" spans="1:29" ht="15.6" x14ac:dyDescent="0.35">
      <c r="A3">
        <f t="shared" si="0"/>
        <v>2.4823499423370889E-2</v>
      </c>
      <c r="B3">
        <f t="shared" si="1"/>
        <v>4.601330329934766E-3</v>
      </c>
      <c r="C3">
        <f t="shared" si="2"/>
        <v>2.4521665371783229E-5</v>
      </c>
      <c r="D3">
        <f>D2+10^E3</f>
        <v>9.9146228447254802E-3</v>
      </c>
      <c r="E3">
        <v>-5</v>
      </c>
      <c r="G3" s="15" t="s">
        <v>29</v>
      </c>
      <c r="H3" s="16">
        <v>3000</v>
      </c>
      <c r="M3" s="12" t="s">
        <v>25</v>
      </c>
      <c r="N3" s="20">
        <v>0.16</v>
      </c>
      <c r="O3" s="12" t="s">
        <v>32</v>
      </c>
      <c r="P3" s="20">
        <v>5</v>
      </c>
      <c r="Q3" s="24" t="s">
        <v>25</v>
      </c>
      <c r="R3" s="20">
        <v>0.16</v>
      </c>
      <c r="S3" s="12" t="s">
        <v>32</v>
      </c>
      <c r="T3" s="20">
        <v>5</v>
      </c>
      <c r="U3" s="24" t="s">
        <v>25</v>
      </c>
      <c r="V3" s="20">
        <v>0.16</v>
      </c>
      <c r="W3" s="12" t="s">
        <v>32</v>
      </c>
      <c r="X3" s="20">
        <v>25</v>
      </c>
      <c r="Y3" s="24" t="s">
        <v>25</v>
      </c>
      <c r="Z3" s="20">
        <v>0.16</v>
      </c>
      <c r="AA3" s="12" t="s">
        <v>32</v>
      </c>
      <c r="AB3" s="20">
        <v>25</v>
      </c>
      <c r="AC3" s="21"/>
    </row>
    <row r="4" spans="1:29" ht="15.6" x14ac:dyDescent="0.35">
      <c r="A4">
        <f t="shared" si="0"/>
        <v>2.4852380531158499E-2</v>
      </c>
      <c r="B4">
        <f t="shared" si="1"/>
        <v>6.7487816191179771E-3</v>
      </c>
      <c r="C4">
        <f t="shared" si="2"/>
        <v>2.4517388219078239E-5</v>
      </c>
      <c r="D4">
        <f t="shared" ref="D4:D45" si="3">D3+10^E4</f>
        <v>9.9261043809404492E-3</v>
      </c>
      <c r="E4">
        <v>-4.9400000000000004</v>
      </c>
      <c r="G4" s="15" t="s">
        <v>25</v>
      </c>
      <c r="H4" s="16">
        <v>0.16</v>
      </c>
      <c r="M4" s="22" t="s">
        <v>46</v>
      </c>
      <c r="N4" s="3" t="s">
        <v>27</v>
      </c>
      <c r="O4" s="3" t="s">
        <v>6</v>
      </c>
      <c r="P4" s="3" t="s">
        <v>5</v>
      </c>
      <c r="Q4" s="22" t="s">
        <v>46</v>
      </c>
      <c r="R4" s="3" t="s">
        <v>27</v>
      </c>
      <c r="S4" s="3" t="s">
        <v>6</v>
      </c>
      <c r="T4" s="3" t="s">
        <v>5</v>
      </c>
      <c r="U4" s="22" t="s">
        <v>46</v>
      </c>
      <c r="V4" s="3" t="s">
        <v>27</v>
      </c>
      <c r="W4" s="3" t="s">
        <v>6</v>
      </c>
      <c r="X4" s="3" t="s">
        <v>5</v>
      </c>
      <c r="Y4" s="22" t="s">
        <v>46</v>
      </c>
      <c r="Z4" s="3" t="s">
        <v>27</v>
      </c>
      <c r="AA4" s="3" t="s">
        <v>6</v>
      </c>
      <c r="AB4" s="3" t="s">
        <v>5</v>
      </c>
    </row>
    <row r="5" spans="1:29" ht="15.6" x14ac:dyDescent="0.35">
      <c r="A5">
        <f t="shared" si="0"/>
        <v>2.4885540728486415E-2</v>
      </c>
      <c r="B5">
        <f t="shared" si="1"/>
        <v>8.5800067251116646E-3</v>
      </c>
      <c r="C5">
        <f t="shared" si="2"/>
        <v>2.4512474072993903E-5</v>
      </c>
      <c r="D5">
        <f t="shared" si="3"/>
        <v>9.9392869483260135E-3</v>
      </c>
      <c r="E5">
        <v>-4.88</v>
      </c>
      <c r="G5" s="15" t="s">
        <v>30</v>
      </c>
      <c r="H5" s="16">
        <v>2.5</v>
      </c>
      <c r="M5" s="3">
        <v>0.4</v>
      </c>
      <c r="N5" s="3">
        <v>1.1599894574345152E-7</v>
      </c>
      <c r="O5" s="3">
        <v>2.4525388424064464E-5</v>
      </c>
      <c r="P5" s="3">
        <v>9.9046228447254806E-3</v>
      </c>
      <c r="Q5" s="25">
        <v>0.42943046610887736</v>
      </c>
      <c r="R5" s="3">
        <v>1.1599894574345152E-7</v>
      </c>
      <c r="S5" s="3">
        <v>2.4525388424064464E-5</v>
      </c>
      <c r="T5" s="3">
        <v>9.9046228447254806E-3</v>
      </c>
      <c r="U5" s="25">
        <v>1.8715233054438678</v>
      </c>
      <c r="V5" s="3">
        <v>1.1599894574345152E-7</v>
      </c>
      <c r="W5" s="3">
        <v>2.4525388424064464E-5</v>
      </c>
      <c r="X5" s="3">
        <v>9.9046228447254806E-3</v>
      </c>
      <c r="Y5" s="25">
        <v>1.9009537715527454</v>
      </c>
      <c r="Z5" s="3">
        <v>1.1599894574345152E-7</v>
      </c>
      <c r="AA5" s="3">
        <v>2.4525388424064464E-5</v>
      </c>
      <c r="AB5" s="3">
        <v>9.9046228447254806E-3</v>
      </c>
    </row>
    <row r="6" spans="1:29" ht="15.6" x14ac:dyDescent="0.35">
      <c r="A6">
        <f t="shared" si="0"/>
        <v>2.492361405715816E-2</v>
      </c>
      <c r="B6">
        <f t="shared" si="1"/>
        <v>1.0293625200762808E-2</v>
      </c>
      <c r="C6">
        <f t="shared" si="2"/>
        <v>2.4506827504768605E-5</v>
      </c>
      <c r="D6">
        <f t="shared" si="3"/>
        <v>9.9544225608103748E-3</v>
      </c>
      <c r="E6">
        <v>-4.82</v>
      </c>
      <c r="G6" s="15" t="s">
        <v>31</v>
      </c>
      <c r="H6" s="16">
        <v>2.5000000000000001E-2</v>
      </c>
      <c r="M6" s="3">
        <v>0.4</v>
      </c>
      <c r="N6" s="3">
        <v>0.46013303299347658</v>
      </c>
      <c r="O6" s="3">
        <v>2.4521665371783229E-5</v>
      </c>
      <c r="P6" s="3">
        <v>9.9146228447254802E-3</v>
      </c>
      <c r="Q6" s="25">
        <v>0.42955384924575157</v>
      </c>
      <c r="R6" s="3">
        <v>0.46013303299347658</v>
      </c>
      <c r="S6" s="3">
        <v>2.4521665371783229E-5</v>
      </c>
      <c r="T6" s="3">
        <v>9.9146228447254802E-3</v>
      </c>
      <c r="U6" s="25">
        <v>1.8712999223069937</v>
      </c>
      <c r="V6" s="3">
        <v>0.46013303299347658</v>
      </c>
      <c r="W6" s="3">
        <v>2.4521665371783229E-5</v>
      </c>
      <c r="X6" s="3">
        <v>9.9146228447254802E-3</v>
      </c>
      <c r="Y6" s="25">
        <v>1.9008537715527454</v>
      </c>
      <c r="Z6" s="3">
        <v>0.46013303299347658</v>
      </c>
      <c r="AA6" s="3">
        <v>2.4521665371783229E-5</v>
      </c>
      <c r="AB6" s="3">
        <v>9.9146228447254802E-3</v>
      </c>
    </row>
    <row r="7" spans="1:29" ht="15.6" x14ac:dyDescent="0.35">
      <c r="A7">
        <f t="shared" si="0"/>
        <v>2.4967328519769846E-2</v>
      </c>
      <c r="B7">
        <f t="shared" si="1"/>
        <v>1.1968365924926517E-2</v>
      </c>
      <c r="C7">
        <f t="shared" si="2"/>
        <v>2.4500338611481376E-5</v>
      </c>
      <c r="D7">
        <f t="shared" si="3"/>
        <v>9.9718005690978689E-3</v>
      </c>
      <c r="E7">
        <v>-4.76</v>
      </c>
      <c r="G7" s="12" t="s">
        <v>32</v>
      </c>
      <c r="H7" s="13">
        <v>0</v>
      </c>
      <c r="M7" s="3">
        <v>0.4</v>
      </c>
      <c r="N7" s="3">
        <v>0.67487816191179772</v>
      </c>
      <c r="O7" s="3">
        <v>2.4517388219078239E-5</v>
      </c>
      <c r="P7" s="3">
        <v>9.9261043809404492E-3</v>
      </c>
      <c r="Q7" s="25">
        <v>0.42969566304590123</v>
      </c>
      <c r="R7" s="3">
        <v>0.67487816191179772</v>
      </c>
      <c r="S7" s="3">
        <v>2.4517388219078239E-5</v>
      </c>
      <c r="T7" s="3">
        <v>9.9261043809404492E-3</v>
      </c>
      <c r="U7" s="25">
        <v>1.8710432931446943</v>
      </c>
      <c r="V7" s="3">
        <v>0.67487816191179772</v>
      </c>
      <c r="W7" s="3">
        <v>2.4517388219078239E-5</v>
      </c>
      <c r="X7" s="3">
        <v>9.9261043809404492E-3</v>
      </c>
      <c r="Y7" s="25">
        <v>1.9007389561905956</v>
      </c>
      <c r="Z7" s="3">
        <v>0.67487816191179772</v>
      </c>
      <c r="AA7" s="3">
        <v>2.4517388219078239E-5</v>
      </c>
      <c r="AB7" s="3">
        <v>9.9261043809404492E-3</v>
      </c>
    </row>
    <row r="8" spans="1:29" ht="15.6" x14ac:dyDescent="0.35">
      <c r="A8">
        <f t="shared" si="0"/>
        <v>2.5017520008362926E-2</v>
      </c>
      <c r="B8">
        <f t="shared" si="1"/>
        <v>1.3647184004192519E-2</v>
      </c>
      <c r="C8">
        <f t="shared" si="2"/>
        <v>2.4492880764704946E-5</v>
      </c>
      <c r="D8">
        <f t="shared" si="3"/>
        <v>9.9917531922475572E-3</v>
      </c>
      <c r="E8">
        <v>-4.7</v>
      </c>
      <c r="G8" s="3" t="s">
        <v>33</v>
      </c>
      <c r="H8" s="3">
        <f>H6/H5</f>
        <v>0.01</v>
      </c>
      <c r="M8" s="3">
        <v>0.39999999999999997</v>
      </c>
      <c r="N8" s="3">
        <v>0.85800067251116641</v>
      </c>
      <c r="O8" s="3">
        <v>2.4512474072993903E-5</v>
      </c>
      <c r="P8" s="3">
        <v>9.9392869483260135E-3</v>
      </c>
      <c r="Q8" s="25">
        <v>0.42985868613710559</v>
      </c>
      <c r="R8" s="3">
        <v>0.85800067251116641</v>
      </c>
      <c r="S8" s="3">
        <v>2.4512474072993903E-5</v>
      </c>
      <c r="T8" s="3">
        <v>9.9392869483260135E-3</v>
      </c>
      <c r="U8" s="25">
        <v>1.8707484443796341</v>
      </c>
      <c r="V8" s="3">
        <v>0.85800067251116641</v>
      </c>
      <c r="W8" s="3">
        <v>2.4512474072993903E-5</v>
      </c>
      <c r="X8" s="3">
        <v>9.9392869483260135E-3</v>
      </c>
      <c r="Y8" s="25">
        <v>1.9006071305167396</v>
      </c>
      <c r="Z8" s="3">
        <v>0.85800067251116641</v>
      </c>
      <c r="AA8" s="3">
        <v>2.4512474072993903E-5</v>
      </c>
      <c r="AB8" s="3">
        <v>9.9392869483260135E-3</v>
      </c>
    </row>
    <row r="9" spans="1:29" ht="15.6" x14ac:dyDescent="0.35">
      <c r="A9">
        <f t="shared" si="0"/>
        <v>2.5075148299210148E-2</v>
      </c>
      <c r="B9">
        <f t="shared" si="1"/>
        <v>1.5358424679749275E-2</v>
      </c>
      <c r="C9">
        <f t="shared" si="2"/>
        <v>2.4484307991576654E-5</v>
      </c>
      <c r="D9">
        <f t="shared" si="3"/>
        <v>1.0014661868775235E-2</v>
      </c>
      <c r="E9">
        <v>-4.6399999999999997</v>
      </c>
      <c r="G9" s="20" t="s">
        <v>34</v>
      </c>
      <c r="H9" s="20">
        <f>H7/H5</f>
        <v>0</v>
      </c>
      <c r="M9" s="3">
        <v>0.4</v>
      </c>
      <c r="N9" s="3">
        <v>1.0293625200762808</v>
      </c>
      <c r="O9" s="3">
        <v>2.4506827504768605E-5</v>
      </c>
      <c r="P9" s="3">
        <v>9.9544225608103748E-3</v>
      </c>
      <c r="Q9" s="25">
        <v>0.43004612410578008</v>
      </c>
      <c r="R9" s="3">
        <v>1.0293625200762808</v>
      </c>
      <c r="S9" s="3">
        <v>2.4506827504768605E-5</v>
      </c>
      <c r="T9" s="3">
        <v>9.9544225608103748E-3</v>
      </c>
      <c r="U9" s="25">
        <v>1.8704096502861163</v>
      </c>
      <c r="V9" s="3">
        <v>1.0293625200762808</v>
      </c>
      <c r="W9" s="3">
        <v>2.4506827504768605E-5</v>
      </c>
      <c r="X9" s="3">
        <v>9.9544225608103748E-3</v>
      </c>
      <c r="Y9" s="25">
        <v>1.9004557743918962</v>
      </c>
      <c r="Z9" s="3">
        <v>1.0293625200762808</v>
      </c>
      <c r="AA9" s="3">
        <v>2.4506827504768605E-5</v>
      </c>
      <c r="AB9" s="3">
        <v>9.9544225608103748E-3</v>
      </c>
    </row>
    <row r="10" spans="1:29" ht="15.6" x14ac:dyDescent="0.35">
      <c r="A10">
        <f t="shared" si="0"/>
        <v>2.5141315420652077E-2</v>
      </c>
      <c r="B10">
        <f t="shared" si="1"/>
        <v>1.7123519566004684E-2</v>
      </c>
      <c r="C10">
        <f t="shared" si="2"/>
        <v>2.4474451922996224E-5</v>
      </c>
      <c r="D10">
        <f t="shared" si="3"/>
        <v>1.0040964548694188E-2</v>
      </c>
      <c r="E10">
        <v>-4.58</v>
      </c>
      <c r="G10" s="46" t="s">
        <v>51</v>
      </c>
      <c r="H10" s="46">
        <f>(SQRT(1+2*$H$4*(2*$H$2+$H$3))-1)/(2*$H$2+$H$3)</f>
        <v>9.9046228447254806E-3</v>
      </c>
      <c r="M10" s="3">
        <v>0.39999999999999997</v>
      </c>
      <c r="N10" s="3">
        <v>1.1968365924926516</v>
      </c>
      <c r="O10" s="3">
        <v>2.4500338611481376E-5</v>
      </c>
      <c r="P10" s="3">
        <v>9.9718005690978689E-3</v>
      </c>
      <c r="Q10" s="25">
        <v>0.43026167762013867</v>
      </c>
      <c r="R10" s="3">
        <v>1.1968365924926516</v>
      </c>
      <c r="S10" s="3">
        <v>2.4500338611481376E-5</v>
      </c>
      <c r="T10" s="3">
        <v>9.9718005690978689E-3</v>
      </c>
      <c r="U10" s="25">
        <v>1.8700203166888825</v>
      </c>
      <c r="V10" s="3">
        <v>1.1968365924926516</v>
      </c>
      <c r="W10" s="3">
        <v>2.4500338611481376E-5</v>
      </c>
      <c r="X10" s="3">
        <v>9.9718005690978689E-3</v>
      </c>
      <c r="Y10" s="25">
        <v>1.900281994309021</v>
      </c>
      <c r="Z10" s="3">
        <v>1.1968365924926516</v>
      </c>
      <c r="AA10" s="3">
        <v>2.4500338611481376E-5</v>
      </c>
      <c r="AB10" s="3">
        <v>9.9718005690978689E-3</v>
      </c>
    </row>
    <row r="11" spans="1:29" x14ac:dyDescent="0.3">
      <c r="A11">
        <f t="shared" si="0"/>
        <v>2.5217286746631394E-2</v>
      </c>
      <c r="B11">
        <f t="shared" si="1"/>
        <v>1.8960442266838223E-2</v>
      </c>
      <c r="C11">
        <f t="shared" si="2"/>
        <v>2.4463118230538681E-5</v>
      </c>
      <c r="D11">
        <f t="shared" si="3"/>
        <v>1.0071164065898209E-2</v>
      </c>
      <c r="E11">
        <v>-4.5199999999999996</v>
      </c>
      <c r="M11" s="3">
        <v>0.39999999999999997</v>
      </c>
      <c r="N11" s="3">
        <v>1.3647184004192519</v>
      </c>
      <c r="O11" s="3">
        <v>2.4492880764704946E-5</v>
      </c>
      <c r="P11" s="3">
        <v>9.9917531922475572E-3</v>
      </c>
      <c r="Q11" s="25">
        <v>0.43050962219522759</v>
      </c>
      <c r="R11" s="3">
        <v>1.3647184004192519</v>
      </c>
      <c r="S11" s="3">
        <v>2.4492880764704946E-5</v>
      </c>
      <c r="T11" s="3">
        <v>9.9917531922475572E-3</v>
      </c>
      <c r="U11" s="25">
        <v>1.8695728458822969</v>
      </c>
      <c r="V11" s="3">
        <v>1.3647184004192519</v>
      </c>
      <c r="W11" s="3">
        <v>2.4492880764704946E-5</v>
      </c>
      <c r="X11" s="3">
        <v>9.9917531922475572E-3</v>
      </c>
      <c r="Y11" s="25">
        <v>1.9000824680775243</v>
      </c>
      <c r="Z11" s="3">
        <v>1.3647184004192519</v>
      </c>
      <c r="AA11" s="3">
        <v>2.4492880764704946E-5</v>
      </c>
      <c r="AB11" s="3">
        <v>9.9917531922475572E-3</v>
      </c>
    </row>
    <row r="12" spans="1:29" x14ac:dyDescent="0.3">
      <c r="A12">
        <f t="shared" si="0"/>
        <v>2.5304515221158692E-2</v>
      </c>
      <c r="B12">
        <f t="shared" si="1"/>
        <v>2.0885514023122838E-2</v>
      </c>
      <c r="C12">
        <f t="shared" si="2"/>
        <v>2.4450082457508996E-5</v>
      </c>
      <c r="D12">
        <f t="shared" si="3"/>
        <v>1.0105837750943463E-2</v>
      </c>
      <c r="E12">
        <v>-4.46</v>
      </c>
      <c r="M12" s="3">
        <v>0.4</v>
      </c>
      <c r="N12" s="3">
        <v>1.5358424679749274</v>
      </c>
      <c r="O12" s="3">
        <v>2.4484307991576654E-5</v>
      </c>
      <c r="P12" s="3">
        <v>1.0014661868775235E-2</v>
      </c>
      <c r="Q12" s="25">
        <v>0.43079490181764846</v>
      </c>
      <c r="R12" s="3">
        <v>1.5358424679749274</v>
      </c>
      <c r="S12" s="3">
        <v>2.4484307991576654E-5</v>
      </c>
      <c r="T12" s="3">
        <v>1.0014661868775235E-2</v>
      </c>
      <c r="U12" s="25">
        <v>1.8690584794945992</v>
      </c>
      <c r="V12" s="3">
        <v>1.5358424679749274</v>
      </c>
      <c r="W12" s="3">
        <v>2.4484307991576654E-5</v>
      </c>
      <c r="X12" s="3">
        <v>1.0014661868775235E-2</v>
      </c>
      <c r="Y12" s="25">
        <v>1.8998533813122478</v>
      </c>
      <c r="Z12" s="3">
        <v>1.5358424679749274</v>
      </c>
      <c r="AA12" s="3">
        <v>2.4484307991576654E-5</v>
      </c>
      <c r="AB12" s="3">
        <v>1.0014661868775235E-2</v>
      </c>
    </row>
    <row r="13" spans="1:29" x14ac:dyDescent="0.3">
      <c r="A13">
        <f t="shared" si="0"/>
        <v>2.5404669179429844E-2</v>
      </c>
      <c r="B13">
        <f t="shared" si="1"/>
        <v>2.2914477729278394E-2</v>
      </c>
      <c r="C13">
        <f t="shared" si="2"/>
        <v>2.443508512956272E-5</v>
      </c>
      <c r="D13">
        <f t="shared" si="3"/>
        <v>1.0145648467998813E-2</v>
      </c>
      <c r="E13">
        <v>-4.4000000000000004</v>
      </c>
      <c r="M13" s="3">
        <v>0.4</v>
      </c>
      <c r="N13" s="3">
        <v>1.7123519566004684</v>
      </c>
      <c r="O13" s="3">
        <v>2.4474451922996224E-5</v>
      </c>
      <c r="P13" s="3">
        <v>1.0040964548694188E-2</v>
      </c>
      <c r="Q13" s="25">
        <v>0.43112323913328465</v>
      </c>
      <c r="R13" s="3">
        <v>1.7123519566004684</v>
      </c>
      <c r="S13" s="3">
        <v>2.4474451922996224E-5</v>
      </c>
      <c r="T13" s="3">
        <v>1.0040964548694188E-2</v>
      </c>
      <c r="U13" s="25">
        <v>1.8684671153797736</v>
      </c>
      <c r="V13" s="3">
        <v>1.7123519566004684</v>
      </c>
      <c r="W13" s="3">
        <v>2.4474451922996224E-5</v>
      </c>
      <c r="X13" s="3">
        <v>1.0040964548694188E-2</v>
      </c>
      <c r="Y13" s="25">
        <v>1.8995903545130581</v>
      </c>
      <c r="Z13" s="3">
        <v>1.7123519566004684</v>
      </c>
      <c r="AA13" s="3">
        <v>2.4474451922996224E-5</v>
      </c>
      <c r="AB13" s="3">
        <v>1.0040964548694188E-2</v>
      </c>
    </row>
    <row r="14" spans="1:29" x14ac:dyDescent="0.3">
      <c r="A14">
        <f t="shared" si="0"/>
        <v>2.5519664300905444E-2</v>
      </c>
      <c r="B14">
        <f t="shared" si="1"/>
        <v>2.5063222291759911E-2</v>
      </c>
      <c r="C14">
        <f t="shared" si="2"/>
        <v>2.441782600544404E-5</v>
      </c>
      <c r="D14">
        <f t="shared" si="3"/>
        <v>1.0191357286960301E-2</v>
      </c>
      <c r="E14">
        <v>-4.34</v>
      </c>
      <c r="M14" s="3">
        <v>0.4</v>
      </c>
      <c r="N14" s="3">
        <v>1.8960442266838222</v>
      </c>
      <c r="O14" s="3">
        <v>2.4463118230538681E-5</v>
      </c>
      <c r="P14" s="3">
        <v>1.0071164065898209E-2</v>
      </c>
      <c r="Q14" s="25">
        <v>0.43150126550869722</v>
      </c>
      <c r="R14" s="3">
        <v>1.8960442266838222</v>
      </c>
      <c r="S14" s="3">
        <v>2.4463118230538681E-5</v>
      </c>
      <c r="T14" s="3">
        <v>1.0071164065898209E-2</v>
      </c>
      <c r="U14" s="25">
        <v>1.8677870938323209</v>
      </c>
      <c r="V14" s="3">
        <v>1.8960442266838222</v>
      </c>
      <c r="W14" s="3">
        <v>2.4463118230538681E-5</v>
      </c>
      <c r="X14" s="3">
        <v>1.0071164065898209E-2</v>
      </c>
      <c r="Y14" s="25">
        <v>1.8992883593410179</v>
      </c>
      <c r="Z14" s="3">
        <v>1.8960442266838222</v>
      </c>
      <c r="AA14" s="3">
        <v>2.4463118230538681E-5</v>
      </c>
      <c r="AB14" s="3">
        <v>1.0071164065898209E-2</v>
      </c>
    </row>
    <row r="15" spans="1:29" x14ac:dyDescent="0.3">
      <c r="A15">
        <f t="shared" si="0"/>
        <v>2.5651700309751738E-2</v>
      </c>
      <c r="B15">
        <f t="shared" si="1"/>
        <v>2.7348337470241089E-2</v>
      </c>
      <c r="C15">
        <f t="shared" si="2"/>
        <v>2.4397957297321871E-5</v>
      </c>
      <c r="D15">
        <f t="shared" si="3"/>
        <v>1.0243838032985278E-2</v>
      </c>
      <c r="E15">
        <v>-4.28</v>
      </c>
      <c r="M15" s="3">
        <v>0.4</v>
      </c>
      <c r="N15" s="3">
        <v>2.0885514023122838</v>
      </c>
      <c r="O15" s="3">
        <v>2.4450082457508996E-5</v>
      </c>
      <c r="P15" s="3">
        <v>1.0105837750943463E-2</v>
      </c>
      <c r="Q15" s="25">
        <v>0.43193667504002564</v>
      </c>
      <c r="R15" s="3">
        <v>2.0885514023122838</v>
      </c>
      <c r="S15" s="3">
        <v>2.4450082457508996E-5</v>
      </c>
      <c r="T15" s="3">
        <v>1.0105837750943463E-2</v>
      </c>
      <c r="U15" s="25">
        <v>1.8670049474505397</v>
      </c>
      <c r="V15" s="3">
        <v>2.0885514023122838</v>
      </c>
      <c r="W15" s="3">
        <v>2.4450082457508996E-5</v>
      </c>
      <c r="X15" s="3">
        <v>1.0105837750943463E-2</v>
      </c>
      <c r="Y15" s="25">
        <v>1.8989416224905653</v>
      </c>
      <c r="Z15" s="3">
        <v>2.0885514023122838</v>
      </c>
      <c r="AA15" s="3">
        <v>2.4450082457508996E-5</v>
      </c>
      <c r="AB15" s="3">
        <v>1.0105837750943463E-2</v>
      </c>
    </row>
    <row r="16" spans="1:29" x14ac:dyDescent="0.3">
      <c r="A16">
        <f t="shared" si="0"/>
        <v>2.5803303130245637E-2</v>
      </c>
      <c r="B16">
        <f t="shared" si="1"/>
        <v>2.9787594489635208E-2</v>
      </c>
      <c r="C16">
        <f t="shared" si="2"/>
        <v>2.4375075651216438E-5</v>
      </c>
      <c r="D16">
        <f t="shared" si="3"/>
        <v>1.0304093991592711E-2</v>
      </c>
      <c r="E16">
        <v>-4.2200000000000104</v>
      </c>
      <c r="M16" s="3">
        <v>0.4</v>
      </c>
      <c r="N16" s="3">
        <v>2.2914477729278393</v>
      </c>
      <c r="O16" s="3">
        <v>2.443508512956272E-5</v>
      </c>
      <c r="P16" s="3">
        <v>1.0145648467998813E-2</v>
      </c>
      <c r="Q16" s="25">
        <v>0.43243840754624874</v>
      </c>
      <c r="R16" s="3">
        <v>2.2914477729278393</v>
      </c>
      <c r="S16" s="3">
        <v>2.443508512956272E-5</v>
      </c>
      <c r="T16" s="3">
        <v>1.0145648467998813E-2</v>
      </c>
      <c r="U16" s="25">
        <v>1.8661051077737631</v>
      </c>
      <c r="V16" s="3">
        <v>2.2914477729278393</v>
      </c>
      <c r="W16" s="3">
        <v>2.443508512956272E-5</v>
      </c>
      <c r="X16" s="3">
        <v>1.0145648467998813E-2</v>
      </c>
      <c r="Y16" s="25">
        <v>1.8985435153200119</v>
      </c>
      <c r="Z16" s="3">
        <v>2.2914477729278393</v>
      </c>
      <c r="AA16" s="3">
        <v>2.443508512956272E-5</v>
      </c>
      <c r="AB16" s="3">
        <v>1.0145648467998813E-2</v>
      </c>
    </row>
    <row r="17" spans="1:28" x14ac:dyDescent="0.3">
      <c r="A17">
        <f t="shared" si="0"/>
        <v>2.5977373310937163E-2</v>
      </c>
      <c r="B17">
        <f t="shared" si="1"/>
        <v>3.2400409400572934E-2</v>
      </c>
      <c r="C17">
        <f t="shared" si="2"/>
        <v>2.4348712628877154E-5</v>
      </c>
      <c r="D17">
        <f t="shared" si="3"/>
        <v>1.0373277088684603E-2</v>
      </c>
      <c r="E17">
        <v>-4.1600000000000099</v>
      </c>
      <c r="M17" s="3">
        <v>0.39999999999999997</v>
      </c>
      <c r="N17" s="3">
        <v>2.506322229175991</v>
      </c>
      <c r="O17" s="3">
        <v>2.441782600544404E-5</v>
      </c>
      <c r="P17" s="3">
        <v>1.0191357286960301E-2</v>
      </c>
      <c r="Q17" s="25">
        <v>0.4330168668037544</v>
      </c>
      <c r="R17" s="3">
        <v>2.506322229175991</v>
      </c>
      <c r="S17" s="3">
        <v>2.441782600544404E-5</v>
      </c>
      <c r="T17" s="3">
        <v>1.0191357286960301E-2</v>
      </c>
      <c r="U17" s="25">
        <v>1.8650695603266423</v>
      </c>
      <c r="V17" s="3">
        <v>2.506322229175991</v>
      </c>
      <c r="W17" s="3">
        <v>2.441782600544404E-5</v>
      </c>
      <c r="X17" s="3">
        <v>1.0191357286960301E-2</v>
      </c>
      <c r="Y17" s="25">
        <v>1.8980864271303968</v>
      </c>
      <c r="Z17" s="3">
        <v>2.506322229175991</v>
      </c>
      <c r="AA17" s="3">
        <v>2.441782600544404E-5</v>
      </c>
      <c r="AB17" s="3">
        <v>1.0191357286960301E-2</v>
      </c>
    </row>
    <row r="18" spans="1:28" x14ac:dyDescent="0.3">
      <c r="A18">
        <f t="shared" si="0"/>
        <v>2.61772416537179E-2</v>
      </c>
      <c r="B18">
        <f t="shared" si="1"/>
        <v>3.5208328466847606E-2</v>
      </c>
      <c r="C18">
        <f t="shared" si="2"/>
        <v>2.4318323370302828E-5</v>
      </c>
      <c r="D18">
        <f t="shared" si="3"/>
        <v>1.045270991215703E-2</v>
      </c>
      <c r="E18">
        <v>-4.1000000000000103</v>
      </c>
      <c r="M18" s="3">
        <v>0.4</v>
      </c>
      <c r="N18" s="3">
        <v>2.7348337470241089</v>
      </c>
      <c r="O18" s="3">
        <v>2.4397957297321871E-5</v>
      </c>
      <c r="P18" s="3">
        <v>1.0243838032985278E-2</v>
      </c>
      <c r="Q18" s="25">
        <v>0.43368418183083524</v>
      </c>
      <c r="R18" s="3">
        <v>2.7348337470241089</v>
      </c>
      <c r="S18" s="3">
        <v>2.4397957297321871E-5</v>
      </c>
      <c r="T18" s="3">
        <v>1.0243838032985278E-2</v>
      </c>
      <c r="U18" s="25">
        <v>1.8638774378393124</v>
      </c>
      <c r="V18" s="3">
        <v>2.7348337470241089</v>
      </c>
      <c r="W18" s="3">
        <v>2.4397957297321871E-5</v>
      </c>
      <c r="X18" s="3">
        <v>1.0243838032985278E-2</v>
      </c>
      <c r="Y18" s="25">
        <v>1.8975616196701475</v>
      </c>
      <c r="Z18" s="3">
        <v>2.7348337470241089</v>
      </c>
      <c r="AA18" s="3">
        <v>2.4397957297321871E-5</v>
      </c>
      <c r="AB18" s="3">
        <v>1.0243838032985278E-2</v>
      </c>
    </row>
    <row r="19" spans="1:28" x14ac:dyDescent="0.3">
      <c r="A19">
        <f t="shared" si="0"/>
        <v>2.6406733124995998E-2</v>
      </c>
      <c r="B19">
        <f t="shared" si="1"/>
        <v>3.8235567271491827E-2</v>
      </c>
      <c r="C19">
        <f t="shared" si="2"/>
        <v>2.4283273037125174E-5</v>
      </c>
      <c r="D19">
        <f t="shared" si="3"/>
        <v>1.0543910996092618E-2</v>
      </c>
      <c r="E19">
        <v>-4.0400000000000098</v>
      </c>
      <c r="M19" s="3">
        <v>0.39999999999999997</v>
      </c>
      <c r="N19" s="3">
        <v>2.9787594489635207</v>
      </c>
      <c r="O19" s="3">
        <v>2.4375075651216438E-5</v>
      </c>
      <c r="P19" s="3">
        <v>1.0304093991592711E-2</v>
      </c>
      <c r="Q19" s="25">
        <v>0.43445452101108645</v>
      </c>
      <c r="R19" s="3">
        <v>2.9787594489635207</v>
      </c>
      <c r="S19" s="3">
        <v>2.4375075651216438E-5</v>
      </c>
      <c r="T19" s="3">
        <v>1.0304093991592711E-2</v>
      </c>
      <c r="U19" s="25">
        <v>1.8625045390729862</v>
      </c>
      <c r="V19" s="3">
        <v>2.9787594489635207</v>
      </c>
      <c r="W19" s="3">
        <v>2.4375075651216438E-5</v>
      </c>
      <c r="X19" s="3">
        <v>1.0304093991592711E-2</v>
      </c>
      <c r="Y19" s="25">
        <v>1.8969590600840727</v>
      </c>
      <c r="Z19" s="3">
        <v>2.9787594489635207</v>
      </c>
      <c r="AA19" s="3">
        <v>2.4375075651216438E-5</v>
      </c>
      <c r="AB19" s="3">
        <v>1.0304093991592711E-2</v>
      </c>
    </row>
    <row r="20" spans="1:28" x14ac:dyDescent="0.3">
      <c r="A20">
        <f t="shared" si="0"/>
        <v>2.66702402888781E-2</v>
      </c>
      <c r="B20">
        <f t="shared" si="1"/>
        <v>4.150963322432951E-2</v>
      </c>
      <c r="C20">
        <f t="shared" si="2"/>
        <v>2.4242820536399293E-5</v>
      </c>
      <c r="D20">
        <f t="shared" si="3"/>
        <v>1.0648623850897706E-2</v>
      </c>
      <c r="E20">
        <v>-3.9800000000000102</v>
      </c>
      <c r="M20" s="3">
        <v>0.4</v>
      </c>
      <c r="N20" s="3">
        <v>3.2400409400572934</v>
      </c>
      <c r="O20" s="3">
        <v>2.4348712628877154E-5</v>
      </c>
      <c r="P20" s="3">
        <v>1.0373277088684603E-2</v>
      </c>
      <c r="Q20" s="25">
        <v>0.43534447138052479</v>
      </c>
      <c r="R20" s="3">
        <v>3.2400409400572934</v>
      </c>
      <c r="S20" s="3">
        <v>2.4348712628877154E-5</v>
      </c>
      <c r="T20" s="3">
        <v>1.0373277088684603E-2</v>
      </c>
      <c r="U20" s="25">
        <v>1.8609227577326293</v>
      </c>
      <c r="V20" s="3">
        <v>3.2400409400572934</v>
      </c>
      <c r="W20" s="3">
        <v>2.4348712628877154E-5</v>
      </c>
      <c r="X20" s="3">
        <v>1.0373277088684603E-2</v>
      </c>
      <c r="Y20" s="25">
        <v>1.8962672291131539</v>
      </c>
      <c r="Z20" s="3">
        <v>3.2400409400572934</v>
      </c>
      <c r="AA20" s="3">
        <v>2.4348712628877154E-5</v>
      </c>
      <c r="AB20" s="3">
        <v>1.0373277088684603E-2</v>
      </c>
    </row>
    <row r="21" spans="1:28" x14ac:dyDescent="0.3">
      <c r="A21">
        <f t="shared" si="0"/>
        <v>2.6972807690052013E-2</v>
      </c>
      <c r="B21">
        <f t="shared" si="1"/>
        <v>4.5062062723045561E-2</v>
      </c>
      <c r="C21">
        <f t="shared" si="2"/>
        <v>2.4196098895561398E-5</v>
      </c>
      <c r="D21">
        <f t="shared" si="3"/>
        <v>1.0768850294359445E-2</v>
      </c>
      <c r="E21">
        <v>-3.9200000000000101</v>
      </c>
      <c r="M21" s="3">
        <v>0.4</v>
      </c>
      <c r="N21" s="3">
        <v>3.5208328466847605</v>
      </c>
      <c r="O21" s="3">
        <v>2.4318323370302828E-5</v>
      </c>
      <c r="P21" s="3">
        <v>1.045270991215703E-2</v>
      </c>
      <c r="Q21" s="25">
        <v>0.43637349866026015</v>
      </c>
      <c r="R21" s="3">
        <v>3.5208328466847605</v>
      </c>
      <c r="S21" s="3">
        <v>2.4318323370302828E-5</v>
      </c>
      <c r="T21" s="3">
        <v>1.045270991215703E-2</v>
      </c>
      <c r="U21" s="25">
        <v>1.8590994022181697</v>
      </c>
      <c r="V21" s="3">
        <v>3.5208328466847605</v>
      </c>
      <c r="W21" s="3">
        <v>2.4318323370302828E-5</v>
      </c>
      <c r="X21" s="3">
        <v>1.045270991215703E-2</v>
      </c>
      <c r="Y21" s="25">
        <v>1.8954729008784299</v>
      </c>
      <c r="Z21" s="3">
        <v>3.5208328466847605</v>
      </c>
      <c r="AA21" s="3">
        <v>2.4318323370302828E-5</v>
      </c>
      <c r="AB21" s="3">
        <v>1.045270991215703E-2</v>
      </c>
    </row>
    <row r="22" spans="1:28" x14ac:dyDescent="0.3">
      <c r="A22">
        <f t="shared" si="0"/>
        <v>2.7320228830984492E-2</v>
      </c>
      <c r="B22">
        <f t="shared" si="1"/>
        <v>4.8929308551665808E-2</v>
      </c>
      <c r="C22">
        <f t="shared" si="2"/>
        <v>2.4142091494061154E-5</v>
      </c>
      <c r="D22">
        <f t="shared" si="3"/>
        <v>1.090688872081973E-2</v>
      </c>
      <c r="E22">
        <v>-3.8600000000000101</v>
      </c>
      <c r="M22" s="3">
        <v>0.4</v>
      </c>
      <c r="N22" s="3">
        <v>3.8235567271491826</v>
      </c>
      <c r="O22" s="3">
        <v>2.4283273037125174E-5</v>
      </c>
      <c r="P22" s="3">
        <v>1.0543910996092618E-2</v>
      </c>
      <c r="Q22" s="25">
        <v>0.43756450781156353</v>
      </c>
      <c r="R22" s="3">
        <v>3.8235567271491826</v>
      </c>
      <c r="S22" s="3">
        <v>2.4283273037125174E-5</v>
      </c>
      <c r="T22" s="3">
        <v>1.0543910996092618E-2</v>
      </c>
      <c r="U22" s="25">
        <v>1.8569963822275104</v>
      </c>
      <c r="V22" s="3">
        <v>3.8235567271491826</v>
      </c>
      <c r="W22" s="3">
        <v>2.4283273037125174E-5</v>
      </c>
      <c r="X22" s="3">
        <v>1.0543910996092618E-2</v>
      </c>
      <c r="Y22" s="25">
        <v>1.894560890039074</v>
      </c>
      <c r="Z22" s="3">
        <v>3.8235567271491826</v>
      </c>
      <c r="AA22" s="3">
        <v>2.4283273037125174E-5</v>
      </c>
      <c r="AB22" s="3">
        <v>1.0543910996092618E-2</v>
      </c>
    </row>
    <row r="23" spans="1:28" x14ac:dyDescent="0.3">
      <c r="A23">
        <f t="shared" si="0"/>
        <v>2.7719157638825001E-2</v>
      </c>
      <c r="B23">
        <f t="shared" si="1"/>
        <v>5.3153820003157326E-2</v>
      </c>
      <c r="C23">
        <f t="shared" si="2"/>
        <v>2.4079603144516988E-5</v>
      </c>
      <c r="D23">
        <f t="shared" si="3"/>
        <v>1.1065378040065839E-2</v>
      </c>
      <c r="E23">
        <v>-3.80000000000001</v>
      </c>
      <c r="M23" s="3">
        <v>0.4</v>
      </c>
      <c r="N23" s="3">
        <v>4.1509633224329514</v>
      </c>
      <c r="O23" s="3">
        <v>2.4242820536399293E-5</v>
      </c>
      <c r="P23" s="3">
        <v>1.0648623850897706E-2</v>
      </c>
      <c r="Q23" s="25">
        <v>0.43894452930706535</v>
      </c>
      <c r="R23" s="3">
        <v>4.1509633224329514</v>
      </c>
      <c r="S23" s="3">
        <v>2.4242820536399293E-5</v>
      </c>
      <c r="T23" s="3">
        <v>1.0648623850897706E-2</v>
      </c>
      <c r="U23" s="25">
        <v>1.8545692321839575</v>
      </c>
      <c r="V23" s="3">
        <v>4.1509633224329514</v>
      </c>
      <c r="W23" s="3">
        <v>2.4242820536399293E-5</v>
      </c>
      <c r="X23" s="3">
        <v>1.0648623850897706E-2</v>
      </c>
      <c r="Y23" s="25">
        <v>1.8935137614910229</v>
      </c>
      <c r="Z23" s="3">
        <v>4.1509633224329514</v>
      </c>
      <c r="AA23" s="3">
        <v>2.4242820536399293E-5</v>
      </c>
      <c r="AB23" s="3">
        <v>1.0648623850897706E-2</v>
      </c>
    </row>
    <row r="24" spans="1:28" x14ac:dyDescent="0.3">
      <c r="A24">
        <f t="shared" si="0"/>
        <v>2.8177236607603635E-2</v>
      </c>
      <c r="B24">
        <f t="shared" si="1"/>
        <v>5.7785367883500645E-2</v>
      </c>
      <c r="C24">
        <f t="shared" si="2"/>
        <v>2.4007224741858128E-5</v>
      </c>
      <c r="D24">
        <f t="shared" si="3"/>
        <v>1.1247348125926832E-2</v>
      </c>
      <c r="E24">
        <v>-3.74000000000001</v>
      </c>
      <c r="M24" s="3">
        <v>0.4</v>
      </c>
      <c r="N24" s="3">
        <v>4.5062062723045564</v>
      </c>
      <c r="O24" s="3">
        <v>2.4196098895561398E-5</v>
      </c>
      <c r="P24" s="3">
        <v>1.0768850294359445E-2</v>
      </c>
      <c r="Q24" s="25">
        <v>0.4405455633227216</v>
      </c>
      <c r="R24" s="3">
        <v>4.5062062723045564</v>
      </c>
      <c r="S24" s="3">
        <v>2.4196098895561398E-5</v>
      </c>
      <c r="T24" s="3">
        <v>1.0768850294359445E-2</v>
      </c>
      <c r="U24" s="25">
        <v>1.8517659337336838</v>
      </c>
      <c r="V24" s="3">
        <v>4.5062062723045564</v>
      </c>
      <c r="W24" s="3">
        <v>2.4196098895561398E-5</v>
      </c>
      <c r="X24" s="3">
        <v>1.0768850294359445E-2</v>
      </c>
      <c r="Y24" s="25">
        <v>1.8923114970564054</v>
      </c>
      <c r="Z24" s="3">
        <v>4.5062062723045564</v>
      </c>
      <c r="AA24" s="3">
        <v>2.4196098895561398E-5</v>
      </c>
      <c r="AB24" s="3">
        <v>1.0768850294359445E-2</v>
      </c>
    </row>
    <row r="25" spans="1:28" x14ac:dyDescent="0.3">
      <c r="A25">
        <f t="shared" si="0"/>
        <v>2.8703244137489547E-2</v>
      </c>
      <c r="B25">
        <f t="shared" si="1"/>
        <v>6.2882679491150437E-2</v>
      </c>
      <c r="C25">
        <f t="shared" si="2"/>
        <v>2.3923289844044989E-5</v>
      </c>
      <c r="D25">
        <f t="shared" si="3"/>
        <v>1.1456277739012231E-2</v>
      </c>
      <c r="E25">
        <v>-3.6800000000000099</v>
      </c>
      <c r="M25" s="3">
        <v>0.39999999999999997</v>
      </c>
      <c r="N25" s="3">
        <v>4.8929308551665809</v>
      </c>
      <c r="O25" s="3">
        <v>2.4142091494061154E-5</v>
      </c>
      <c r="P25" s="3">
        <v>1.090688872081973E-2</v>
      </c>
      <c r="Q25" s="25">
        <v>0.44240562314813336</v>
      </c>
      <c r="R25" s="3">
        <v>4.8929308551665809</v>
      </c>
      <c r="S25" s="3">
        <v>2.4142091494061154E-5</v>
      </c>
      <c r="T25" s="3">
        <v>1.090688872081973E-2</v>
      </c>
      <c r="U25" s="25">
        <v>1.8485254896436694</v>
      </c>
      <c r="V25" s="3">
        <v>4.8929308551665809</v>
      </c>
      <c r="W25" s="3">
        <v>2.4142091494061154E-5</v>
      </c>
      <c r="X25" s="3">
        <v>1.090688872081973E-2</v>
      </c>
      <c r="Y25" s="25">
        <v>1.8909311127918027</v>
      </c>
      <c r="Z25" s="3">
        <v>4.8929308551665809</v>
      </c>
      <c r="AA25" s="3">
        <v>2.4142091494061154E-5</v>
      </c>
      <c r="AB25" s="3">
        <v>1.090688872081973E-2</v>
      </c>
    </row>
    <row r="26" spans="1:28" x14ac:dyDescent="0.3">
      <c r="A26">
        <f t="shared" si="0"/>
        <v>2.9307263982799245E-2</v>
      </c>
      <c r="B26">
        <f t="shared" si="1"/>
        <v>6.8515465656525706E-2</v>
      </c>
      <c r="C26">
        <f t="shared" si="2"/>
        <v>2.3825821087996822E-5</v>
      </c>
      <c r="D26">
        <f t="shared" si="3"/>
        <v>1.1696161030914174E-2</v>
      </c>
      <c r="E26">
        <v>-3.6200000000000099</v>
      </c>
      <c r="M26" s="3">
        <v>0.4</v>
      </c>
      <c r="N26" s="3">
        <v>5.3153820003157328</v>
      </c>
      <c r="O26" s="3">
        <v>2.4079603144516988E-5</v>
      </c>
      <c r="P26" s="3">
        <v>1.1065378040065839E-2</v>
      </c>
      <c r="Q26" s="25">
        <v>0.44457003092832242</v>
      </c>
      <c r="R26" s="3">
        <v>5.3153820003157328</v>
      </c>
      <c r="S26" s="3">
        <v>2.4079603144516988E-5</v>
      </c>
      <c r="T26" s="3">
        <v>1.1065378040065839E-2</v>
      </c>
      <c r="U26" s="25">
        <v>1.8447761886710192</v>
      </c>
      <c r="V26" s="3">
        <v>5.3153820003157328</v>
      </c>
      <c r="W26" s="3">
        <v>2.4079603144516988E-5</v>
      </c>
      <c r="X26" s="3">
        <v>1.1065378040065839E-2</v>
      </c>
      <c r="Y26" s="25">
        <v>1.8893462195993418</v>
      </c>
      <c r="Z26" s="3">
        <v>5.3153820003157328</v>
      </c>
      <c r="AA26" s="3">
        <v>2.4079603144516988E-5</v>
      </c>
      <c r="AB26" s="3">
        <v>1.1065378040065839E-2</v>
      </c>
    </row>
    <row r="27" spans="1:28" x14ac:dyDescent="0.3">
      <c r="A27">
        <f t="shared" si="0"/>
        <v>3.0000880173327898E-2</v>
      </c>
      <c r="B27">
        <f t="shared" si="1"/>
        <v>7.4766944085905548E-2</v>
      </c>
      <c r="C27">
        <f t="shared" si="2"/>
        <v>2.3712463747019528E-5</v>
      </c>
      <c r="D27">
        <f t="shared" si="3"/>
        <v>1.1971583901247985E-2</v>
      </c>
      <c r="E27">
        <v>-3.5600000000000098</v>
      </c>
      <c r="M27" s="3">
        <v>0.4</v>
      </c>
      <c r="N27" s="3">
        <v>5.7785367883500642</v>
      </c>
      <c r="O27" s="3">
        <v>2.4007224741858128E-5</v>
      </c>
      <c r="P27" s="3">
        <v>1.1247348125926832E-2</v>
      </c>
      <c r="Q27" s="25">
        <v>0.44709303422924418</v>
      </c>
      <c r="R27" s="3">
        <v>5.7785367883500642</v>
      </c>
      <c r="S27" s="3">
        <v>2.4007224741858128E-5</v>
      </c>
      <c r="T27" s="3">
        <v>1.1247348125926832E-2</v>
      </c>
      <c r="U27" s="25">
        <v>1.8404334845114876</v>
      </c>
      <c r="V27" s="3">
        <v>5.7785367883500642</v>
      </c>
      <c r="W27" s="3">
        <v>2.4007224741858128E-5</v>
      </c>
      <c r="X27" s="3">
        <v>1.1247348125926832E-2</v>
      </c>
      <c r="Y27" s="25">
        <v>1.8875265187407317</v>
      </c>
      <c r="Z27" s="3">
        <v>5.7785367883500642</v>
      </c>
      <c r="AA27" s="3">
        <v>2.4007224741858128E-5</v>
      </c>
      <c r="AB27" s="3">
        <v>1.1247348125926832E-2</v>
      </c>
    </row>
    <row r="28" spans="1:28" x14ac:dyDescent="0.3">
      <c r="A28">
        <f t="shared" si="0"/>
        <v>3.0797401300401265E-2</v>
      </c>
      <c r="B28">
        <f t="shared" si="1"/>
        <v>8.1736992098654496E-2</v>
      </c>
      <c r="C28">
        <f t="shared" si="2"/>
        <v>2.3580402958932828E-5</v>
      </c>
      <c r="D28">
        <f t="shared" si="3"/>
        <v>1.2287811667264815E-2</v>
      </c>
      <c r="E28">
        <v>-3.5000000000000102</v>
      </c>
      <c r="M28" s="3">
        <v>0.39999999999999997</v>
      </c>
      <c r="N28" s="3">
        <v>6.2882679491150437</v>
      </c>
      <c r="O28" s="3">
        <v>2.3923289844044989E-5</v>
      </c>
      <c r="P28" s="3">
        <v>1.1456277739012231E-2</v>
      </c>
      <c r="Q28" s="25">
        <v>0.45003983196717834</v>
      </c>
      <c r="R28" s="3">
        <v>6.2882679491150437</v>
      </c>
      <c r="S28" s="3">
        <v>2.3923289844044989E-5</v>
      </c>
      <c r="T28" s="3">
        <v>1.1456277739012231E-2</v>
      </c>
      <c r="U28" s="25">
        <v>1.8353973906426995</v>
      </c>
      <c r="V28" s="3">
        <v>6.2882679491150437</v>
      </c>
      <c r="W28" s="3">
        <v>2.3923289844044989E-5</v>
      </c>
      <c r="X28" s="3">
        <v>1.1456277739012231E-2</v>
      </c>
      <c r="Y28" s="25">
        <v>1.8854372226098777</v>
      </c>
      <c r="Z28" s="3">
        <v>6.2882679491150437</v>
      </c>
      <c r="AA28" s="3">
        <v>2.3923289844044989E-5</v>
      </c>
      <c r="AB28" s="3">
        <v>1.1456277739012231E-2</v>
      </c>
    </row>
    <row r="29" spans="1:28" x14ac:dyDescent="0.3">
      <c r="A29">
        <f t="shared" si="0"/>
        <v>3.1712118672944233E-2</v>
      </c>
      <c r="B29">
        <f t="shared" si="1"/>
        <v>8.9546099404961235E-2</v>
      </c>
      <c r="C29">
        <f t="shared" si="2"/>
        <v>2.3426260141567991E-5</v>
      </c>
      <c r="D29">
        <f t="shared" si="3"/>
        <v>1.2650889722034908E-2</v>
      </c>
      <c r="E29">
        <v>-3.4400000000000102</v>
      </c>
      <c r="M29" s="3">
        <v>0.4</v>
      </c>
      <c r="N29" s="3">
        <v>6.8515465656525709</v>
      </c>
      <c r="O29" s="3">
        <v>2.3825821087996822E-5</v>
      </c>
      <c r="P29" s="3">
        <v>1.1696161030914174E-2</v>
      </c>
      <c r="Q29" s="25">
        <v>0.45348912441104905</v>
      </c>
      <c r="R29" s="3">
        <v>6.8515465656525709</v>
      </c>
      <c r="S29" s="3">
        <v>2.3825821087996822E-5</v>
      </c>
      <c r="T29" s="3">
        <v>1.1696161030914174E-2</v>
      </c>
      <c r="U29" s="25">
        <v>1.8295492652798093</v>
      </c>
      <c r="V29" s="3">
        <v>6.8515465656525709</v>
      </c>
      <c r="W29" s="3">
        <v>2.3825821087996822E-5</v>
      </c>
      <c r="X29" s="3">
        <v>1.1696161030914174E-2</v>
      </c>
      <c r="Y29" s="25">
        <v>1.8830383896908582</v>
      </c>
      <c r="Z29" s="3">
        <v>6.8515465656525709</v>
      </c>
      <c r="AA29" s="3">
        <v>2.3825821087996822E-5</v>
      </c>
      <c r="AB29" s="3">
        <v>1.1696161030914174E-2</v>
      </c>
    </row>
    <row r="30" spans="1:28" x14ac:dyDescent="0.3">
      <c r="A30">
        <f t="shared" si="0"/>
        <v>3.2762603565605952E-2</v>
      </c>
      <c r="B30">
        <f t="shared" si="1"/>
        <v>9.8340340540789134E-2</v>
      </c>
      <c r="C30">
        <f t="shared" si="2"/>
        <v>2.3245962791177531E-5</v>
      </c>
      <c r="D30">
        <f t="shared" si="3"/>
        <v>1.3067759105505233E-2</v>
      </c>
      <c r="E30">
        <v>-3.3800000000000101</v>
      </c>
      <c r="M30" s="3">
        <v>0.39999999999999997</v>
      </c>
      <c r="N30" s="3">
        <v>7.4766944085905545</v>
      </c>
      <c r="O30" s="3">
        <v>2.3712463747019528E-5</v>
      </c>
      <c r="P30" s="3">
        <v>1.1971583901247985E-2</v>
      </c>
      <c r="Q30" s="25">
        <v>0.45753633616634848</v>
      </c>
      <c r="R30" s="3">
        <v>7.4766944085905545</v>
      </c>
      <c r="S30" s="3">
        <v>2.3712463747019528E-5</v>
      </c>
      <c r="T30" s="3">
        <v>1.1971583901247985E-2</v>
      </c>
      <c r="U30" s="25">
        <v>1.8227478248211717</v>
      </c>
      <c r="V30" s="3">
        <v>7.4766944085905545</v>
      </c>
      <c r="W30" s="3">
        <v>2.3712463747019528E-5</v>
      </c>
      <c r="X30" s="3">
        <v>1.1971583901247985E-2</v>
      </c>
      <c r="Y30" s="25">
        <v>1.8802841609875203</v>
      </c>
      <c r="Z30" s="3">
        <v>7.4766944085905545</v>
      </c>
      <c r="AA30" s="3">
        <v>2.3712463747019528E-5</v>
      </c>
      <c r="AB30" s="3">
        <v>1.1971583901247985E-2</v>
      </c>
    </row>
    <row r="31" spans="1:28" x14ac:dyDescent="0.3">
      <c r="A31">
        <f t="shared" si="0"/>
        <v>3.3969049619593863E-2</v>
      </c>
      <c r="B31">
        <f t="shared" si="1"/>
        <v>0.10829765053288101</v>
      </c>
      <c r="C31">
        <f t="shared" si="2"/>
        <v>2.3034580133372537E-5</v>
      </c>
      <c r="D31">
        <f t="shared" si="3"/>
        <v>1.3546389197827859E-2</v>
      </c>
      <c r="E31">
        <v>-3.3200000000000101</v>
      </c>
      <c r="M31" s="3">
        <v>0.39999999999999997</v>
      </c>
      <c r="N31" s="3">
        <v>8.1736992098654504</v>
      </c>
      <c r="O31" s="3">
        <v>2.3580402958932828E-5</v>
      </c>
      <c r="P31" s="3">
        <v>1.2287811667264815E-2</v>
      </c>
      <c r="Q31" s="25">
        <v>0.46229770579138219</v>
      </c>
      <c r="R31" s="3">
        <v>8.1736992098654504</v>
      </c>
      <c r="S31" s="3">
        <v>2.3580402958932828E-5</v>
      </c>
      <c r="T31" s="3">
        <v>1.2287811667264815E-2</v>
      </c>
      <c r="U31" s="25">
        <v>1.8148241775359697</v>
      </c>
      <c r="V31" s="3">
        <v>8.1736992098654504</v>
      </c>
      <c r="W31" s="3">
        <v>2.3580402958932828E-5</v>
      </c>
      <c r="X31" s="3">
        <v>1.2287811667264815E-2</v>
      </c>
      <c r="Y31" s="25">
        <v>1.877121883327352</v>
      </c>
      <c r="Z31" s="3">
        <v>8.1736992098654504</v>
      </c>
      <c r="AA31" s="3">
        <v>2.3580402958932828E-5</v>
      </c>
      <c r="AB31" s="3">
        <v>1.2287811667264815E-2</v>
      </c>
    </row>
    <row r="32" spans="1:28" x14ac:dyDescent="0.3">
      <c r="A32">
        <f t="shared" si="0"/>
        <v>3.5354667440394602E-2</v>
      </c>
      <c r="B32">
        <f t="shared" si="1"/>
        <v>0.1196357710401499</v>
      </c>
      <c r="C32">
        <f t="shared" si="2"/>
        <v>2.2786114838973426E-5</v>
      </c>
      <c r="D32">
        <f t="shared" si="3"/>
        <v>1.409593007168547E-2</v>
      </c>
      <c r="E32">
        <v>-3.26000000000001</v>
      </c>
      <c r="M32" s="3">
        <v>0.4</v>
      </c>
      <c r="N32" s="3">
        <v>8.9546099404961232</v>
      </c>
      <c r="O32" s="3">
        <v>2.3426260141567991E-5</v>
      </c>
      <c r="P32" s="3">
        <v>1.2650889722034908E-2</v>
      </c>
      <c r="Q32" s="25">
        <v>0.46791549428557155</v>
      </c>
      <c r="R32" s="3">
        <v>8.9546099404961232</v>
      </c>
      <c r="S32" s="3">
        <v>2.3426260141567991E-5</v>
      </c>
      <c r="T32" s="3">
        <v>1.2650889722034908E-2</v>
      </c>
      <c r="U32" s="25">
        <v>1.8055756084940795</v>
      </c>
      <c r="V32" s="3">
        <v>8.9546099404961232</v>
      </c>
      <c r="W32" s="3">
        <v>2.3426260141567991E-5</v>
      </c>
      <c r="X32" s="3">
        <v>1.2650889722034908E-2</v>
      </c>
      <c r="Y32" s="25">
        <v>1.873491102779651</v>
      </c>
      <c r="Z32" s="3">
        <v>8.9546099404961232</v>
      </c>
      <c r="AA32" s="3">
        <v>2.3426260141567991E-5</v>
      </c>
      <c r="AB32" s="3">
        <v>1.2650889722034908E-2</v>
      </c>
    </row>
    <row r="33" spans="1:28" x14ac:dyDescent="0.3">
      <c r="A33">
        <f t="shared" si="0"/>
        <v>3.6946139593047135E-2</v>
      </c>
      <c r="B33">
        <f t="shared" si="1"/>
        <v>0.13262234386030702</v>
      </c>
      <c r="C33">
        <f t="shared" si="2"/>
        <v>2.2493238062198853E-5</v>
      </c>
      <c r="D33">
        <f t="shared" si="3"/>
        <v>1.4726887416165648E-2</v>
      </c>
      <c r="E33">
        <v>-3.2000000000000099</v>
      </c>
      <c r="M33" s="3">
        <v>0.4</v>
      </c>
      <c r="N33" s="3">
        <v>9.8340340540789128</v>
      </c>
      <c r="O33" s="3">
        <v>2.3245962791177531E-5</v>
      </c>
      <c r="P33" s="3">
        <v>1.3067759105505233E-2</v>
      </c>
      <c r="Q33" s="25">
        <v>0.47456464147429595</v>
      </c>
      <c r="R33" s="3">
        <v>9.8340340540789128</v>
      </c>
      <c r="S33" s="3">
        <v>2.3245962791177531E-5</v>
      </c>
      <c r="T33" s="3">
        <v>1.3067759105505233E-2</v>
      </c>
      <c r="U33" s="25">
        <v>1.7947577674706519</v>
      </c>
      <c r="V33" s="3">
        <v>9.8340340540789128</v>
      </c>
      <c r="W33" s="3">
        <v>2.3245962791177531E-5</v>
      </c>
      <c r="X33" s="3">
        <v>1.3067759105505233E-2</v>
      </c>
      <c r="Y33" s="25">
        <v>1.8693224089449478</v>
      </c>
      <c r="Z33" s="3">
        <v>9.8340340540789128</v>
      </c>
      <c r="AA33" s="3">
        <v>2.3245962791177531E-5</v>
      </c>
      <c r="AB33" s="3">
        <v>1.3067759105505233E-2</v>
      </c>
    </row>
    <row r="34" spans="1:28" x14ac:dyDescent="0.3">
      <c r="A34">
        <f t="shared" ref="A34:A57" si="4">$H$5*D34+$H$6*$H$2*(D34^2-2*C34)+$H$7*$H$3*C34</f>
        <v>3.8774145559379032E-2</v>
      </c>
      <c r="B34">
        <f t="shared" ref="B34:B57" si="5">SQRT(D34^2-4*C34)*(1+2*D34*$H$2)/$H$4</f>
        <v>0.1475877725548515</v>
      </c>
      <c r="C34">
        <f t="shared" ref="C34:C57" si="6">(D34+2*$H$2*D34^2-$H$4)/(4*$H$2-2*$H$3)</f>
        <v>2.2146951186926838E-5</v>
      </c>
      <c r="D34">
        <f t="shared" si="3"/>
        <v>1.5451323376240621E-2</v>
      </c>
      <c r="E34">
        <v>-3.1400000000000099</v>
      </c>
      <c r="M34" s="3">
        <v>0.4</v>
      </c>
      <c r="N34" s="3">
        <v>10.829765053288101</v>
      </c>
      <c r="O34" s="3">
        <v>2.3034580133372537E-5</v>
      </c>
      <c r="P34" s="3">
        <v>1.3546389197827859E-2</v>
      </c>
      <c r="Q34" s="25">
        <v>0.48246130001936938</v>
      </c>
      <c r="R34" s="3">
        <v>10.829765053288101</v>
      </c>
      <c r="S34" s="3">
        <v>2.3034580133372537E-5</v>
      </c>
      <c r="T34" s="3">
        <v>1.3546389197827859E-2</v>
      </c>
      <c r="U34" s="25">
        <v>1.7820748080023523</v>
      </c>
      <c r="V34" s="3">
        <v>10.829765053288101</v>
      </c>
      <c r="W34" s="3">
        <v>2.3034580133372537E-5</v>
      </c>
      <c r="X34" s="3">
        <v>1.3546389197827859E-2</v>
      </c>
      <c r="Y34" s="25">
        <v>1.8645361080217215</v>
      </c>
      <c r="Z34" s="3">
        <v>10.829765053288101</v>
      </c>
      <c r="AA34" s="3">
        <v>2.3034580133372537E-5</v>
      </c>
      <c r="AB34" s="3">
        <v>1.3546389197827859E-2</v>
      </c>
    </row>
    <row r="35" spans="1:28" x14ac:dyDescent="0.3">
      <c r="A35">
        <f t="shared" si="4"/>
        <v>4.0873967834759023E-2</v>
      </c>
      <c r="B35">
        <f t="shared" si="5"/>
        <v>0.1649416619145164</v>
      </c>
      <c r="C35">
        <f t="shared" si="6"/>
        <v>2.1736152590098329E-5</v>
      </c>
      <c r="D35">
        <f t="shared" si="3"/>
        <v>1.6283087147343275E-2</v>
      </c>
      <c r="E35">
        <v>-3.0800000000000098</v>
      </c>
      <c r="M35" s="3">
        <v>0.4</v>
      </c>
      <c r="N35" s="3">
        <v>11.963577104014989</v>
      </c>
      <c r="O35" s="3">
        <v>2.2786114838973426E-5</v>
      </c>
      <c r="P35" s="3">
        <v>1.409593007168547E-2</v>
      </c>
      <c r="Q35" s="25">
        <v>0.49187380894473998</v>
      </c>
      <c r="R35" s="3">
        <v>11.963577104014989</v>
      </c>
      <c r="S35" s="3">
        <v>2.2786114838973426E-5</v>
      </c>
      <c r="T35" s="3">
        <v>1.409593007168547E-2</v>
      </c>
      <c r="U35" s="25">
        <v>1.7671668903384057</v>
      </c>
      <c r="V35" s="3">
        <v>11.963577104014989</v>
      </c>
      <c r="W35" s="3">
        <v>2.2786114838973426E-5</v>
      </c>
      <c r="X35" s="3">
        <v>1.409593007168547E-2</v>
      </c>
      <c r="Y35" s="25">
        <v>1.8590406992831456</v>
      </c>
      <c r="Z35" s="3">
        <v>11.963577104014989</v>
      </c>
      <c r="AA35" s="3">
        <v>2.2786114838973426E-5</v>
      </c>
      <c r="AB35" s="3">
        <v>1.409593007168547E-2</v>
      </c>
    </row>
    <row r="36" spans="1:28" x14ac:dyDescent="0.3">
      <c r="A36">
        <f t="shared" si="4"/>
        <v>4.3286192256476744E-2</v>
      </c>
      <c r="B36">
        <f t="shared" si="5"/>
        <v>0.18519389339832823</v>
      </c>
      <c r="C36">
        <f t="shared" si="6"/>
        <v>2.1247081070238947E-5</v>
      </c>
      <c r="D36">
        <f t="shared" si="3"/>
        <v>1.7238079733364688E-2</v>
      </c>
      <c r="E36">
        <v>-3.0200000000000098</v>
      </c>
      <c r="M36" s="3">
        <v>0.4</v>
      </c>
      <c r="N36" s="3">
        <v>13.262234386030702</v>
      </c>
      <c r="O36" s="3">
        <v>2.2493238062198853E-5</v>
      </c>
      <c r="P36" s="3">
        <v>1.4726887416165648E-2</v>
      </c>
      <c r="Q36" s="25">
        <v>0.50313684210641219</v>
      </c>
      <c r="R36" s="3">
        <v>13.262234386030702</v>
      </c>
      <c r="S36" s="3">
        <v>2.2493238062198853E-5</v>
      </c>
      <c r="T36" s="3">
        <v>1.4726887416165648E-2</v>
      </c>
      <c r="U36" s="25">
        <v>1.7495942837319312</v>
      </c>
      <c r="V36" s="3">
        <v>13.262234386030702</v>
      </c>
      <c r="W36" s="3">
        <v>2.2493238062198853E-5</v>
      </c>
      <c r="X36" s="3">
        <v>1.4726887416165648E-2</v>
      </c>
      <c r="Y36" s="25">
        <v>1.8527311258383434</v>
      </c>
      <c r="Z36" s="3">
        <v>13.262234386030702</v>
      </c>
      <c r="AA36" s="3">
        <v>2.2493238062198853E-5</v>
      </c>
      <c r="AB36" s="3">
        <v>1.4726887416165648E-2</v>
      </c>
    </row>
    <row r="37" spans="1:28" x14ac:dyDescent="0.3">
      <c r="A37">
        <f t="shared" si="4"/>
        <v>4.6057517936356596E-2</v>
      </c>
      <c r="B37">
        <f t="shared" si="5"/>
        <v>0.20898172140497379</v>
      </c>
      <c r="C37">
        <f t="shared" si="6"/>
        <v>2.0662598843922346E-5</v>
      </c>
      <c r="D37">
        <f t="shared" si="3"/>
        <v>1.8334557929507847E-2</v>
      </c>
      <c r="E37">
        <v>-2.9600000000000102</v>
      </c>
      <c r="M37" s="3">
        <v>0.4</v>
      </c>
      <c r="N37" s="3">
        <v>14.75877725548515</v>
      </c>
      <c r="O37" s="3">
        <v>2.2146951186926838E-5</v>
      </c>
      <c r="P37" s="3">
        <v>1.5451323376240621E-2</v>
      </c>
      <c r="Q37" s="25">
        <v>0.51666969502198379</v>
      </c>
      <c r="R37" s="3">
        <v>14.75877725548515</v>
      </c>
      <c r="S37" s="3">
        <v>2.2146951186926838E-5</v>
      </c>
      <c r="T37" s="3">
        <v>1.5451323376240621E-2</v>
      </c>
      <c r="U37" s="25">
        <v>1.7288170712156103</v>
      </c>
      <c r="V37" s="3">
        <v>14.75877725548515</v>
      </c>
      <c r="W37" s="3">
        <v>2.2146951186926838E-5</v>
      </c>
      <c r="X37" s="3">
        <v>1.5451323376240621E-2</v>
      </c>
      <c r="Y37" s="25">
        <v>1.845486766237594</v>
      </c>
      <c r="Z37" s="3">
        <v>14.75877725548515</v>
      </c>
      <c r="AA37" s="3">
        <v>2.2146951186926838E-5</v>
      </c>
      <c r="AB37" s="3">
        <v>1.5451323376240621E-2</v>
      </c>
    </row>
    <row r="38" spans="1:28" x14ac:dyDescent="0.3">
      <c r="A38">
        <f t="shared" si="4"/>
        <v>4.924169489705061E-2</v>
      </c>
      <c r="B38">
        <f t="shared" si="5"/>
        <v>0.23710470510096576</v>
      </c>
      <c r="C38">
        <f t="shared" si="6"/>
        <v>1.9961265525841041E-5</v>
      </c>
      <c r="D38">
        <f t="shared" si="3"/>
        <v>1.9593483341301985E-2</v>
      </c>
      <c r="E38">
        <v>-2.9000000000000101</v>
      </c>
      <c r="M38" s="3">
        <v>0.4</v>
      </c>
      <c r="N38" s="3">
        <v>16.49416619145164</v>
      </c>
      <c r="O38" s="3">
        <v>2.1736152590098329E-5</v>
      </c>
      <c r="P38" s="3">
        <v>1.6283087147343275E-2</v>
      </c>
      <c r="Q38" s="25">
        <v>0.53299997312066749</v>
      </c>
      <c r="R38" s="3">
        <v>16.49416619145164</v>
      </c>
      <c r="S38" s="3">
        <v>2.1736152590098329E-5</v>
      </c>
      <c r="T38" s="3">
        <v>1.6283087147343275E-2</v>
      </c>
      <c r="U38" s="25">
        <v>1.7041691554058997</v>
      </c>
      <c r="V38" s="3">
        <v>16.49416619145164</v>
      </c>
      <c r="W38" s="3">
        <v>2.1736152590098329E-5</v>
      </c>
      <c r="X38" s="3">
        <v>1.6283087147343275E-2</v>
      </c>
      <c r="Y38" s="25">
        <v>1.8371691285265672</v>
      </c>
      <c r="Z38" s="3">
        <v>16.49416619145164</v>
      </c>
      <c r="AA38" s="3">
        <v>2.1736152590098329E-5</v>
      </c>
      <c r="AB38" s="3">
        <v>1.6283087147343275E-2</v>
      </c>
    </row>
    <row r="39" spans="1:28" x14ac:dyDescent="0.3">
      <c r="A39">
        <f t="shared" si="4"/>
        <v>5.2900610785287058E-2</v>
      </c>
      <c r="B39">
        <f t="shared" si="5"/>
        <v>0.27056985618121721</v>
      </c>
      <c r="C39">
        <f t="shared" si="6"/>
        <v>1.9116139412427276E-5</v>
      </c>
      <c r="D39">
        <f t="shared" si="3"/>
        <v>2.1038923112047879E-2</v>
      </c>
      <c r="E39">
        <v>-2.8400000000000101</v>
      </c>
      <c r="M39" s="3">
        <v>0.39999999999999997</v>
      </c>
      <c r="N39" s="3">
        <v>18.519389339832824</v>
      </c>
      <c r="O39" s="3">
        <v>2.1247081070238947E-5</v>
      </c>
      <c r="P39" s="3">
        <v>1.7238079733364688E-2</v>
      </c>
      <c r="Q39" s="25">
        <v>0.55279433845201631</v>
      </c>
      <c r="R39" s="3">
        <v>18.519389339832824</v>
      </c>
      <c r="S39" s="3">
        <v>2.1247081070238947E-5</v>
      </c>
      <c r="T39" s="3">
        <v>1.7238079733364688E-2</v>
      </c>
      <c r="U39" s="25">
        <v>1.6748248642143369</v>
      </c>
      <c r="V39" s="3">
        <v>18.519389339832824</v>
      </c>
      <c r="W39" s="3">
        <v>2.1247081070238947E-5</v>
      </c>
      <c r="X39" s="3">
        <v>1.7238079733364688E-2</v>
      </c>
      <c r="Y39" s="25">
        <v>1.8276192026663531</v>
      </c>
      <c r="Z39" s="3">
        <v>18.519389339832824</v>
      </c>
      <c r="AA39" s="3">
        <v>2.1247081070238947E-5</v>
      </c>
      <c r="AB39" s="3">
        <v>1.7238079733364688E-2</v>
      </c>
    </row>
    <row r="40" spans="1:28" x14ac:dyDescent="0.3">
      <c r="A40">
        <f t="shared" si="4"/>
        <v>5.7105551982727161E-2</v>
      </c>
      <c r="B40">
        <f t="shared" si="5"/>
        <v>0.31065012729776387</v>
      </c>
      <c r="C40">
        <f t="shared" si="6"/>
        <v>1.8093222543237051E-5</v>
      </c>
      <c r="D40">
        <f t="shared" si="3"/>
        <v>2.2698510019485401E-2</v>
      </c>
      <c r="E40">
        <v>-2.78000000000001</v>
      </c>
      <c r="M40" s="3">
        <v>0.39999999999999997</v>
      </c>
      <c r="N40" s="3">
        <v>20.89817214049738</v>
      </c>
      <c r="O40" s="3">
        <v>2.0662598843922346E-5</v>
      </c>
      <c r="P40" s="3">
        <v>1.8334557929507847E-2</v>
      </c>
      <c r="Q40" s="25">
        <v>0.57689849006958061</v>
      </c>
      <c r="R40" s="3">
        <v>20.89817214049738</v>
      </c>
      <c r="S40" s="3">
        <v>2.0662598843922346E-5</v>
      </c>
      <c r="T40" s="3">
        <v>1.8334557929507847E-2</v>
      </c>
      <c r="U40" s="25">
        <v>1.6397559306353406</v>
      </c>
      <c r="V40" s="3">
        <v>20.89817214049738</v>
      </c>
      <c r="W40" s="3">
        <v>2.0662598843922346E-5</v>
      </c>
      <c r="X40" s="3">
        <v>1.8334557929507847E-2</v>
      </c>
      <c r="Y40" s="25">
        <v>1.8166544207049213</v>
      </c>
      <c r="Z40" s="3">
        <v>20.89817214049738</v>
      </c>
      <c r="AA40" s="3">
        <v>2.0662598843922346E-5</v>
      </c>
      <c r="AB40" s="3">
        <v>1.8334557929507847E-2</v>
      </c>
    </row>
    <row r="41" spans="1:28" x14ac:dyDescent="0.3">
      <c r="A41">
        <f t="shared" si="4"/>
        <v>6.1938669215786078E-2</v>
      </c>
      <c r="B41">
        <f t="shared" si="5"/>
        <v>0.35896034541128308</v>
      </c>
      <c r="C41">
        <f t="shared" si="6"/>
        <v>1.6849439914897581E-5</v>
      </c>
      <c r="D41">
        <f t="shared" si="3"/>
        <v>2.4603970737448601E-2</v>
      </c>
      <c r="E41">
        <v>-2.72000000000001</v>
      </c>
      <c r="M41" s="3">
        <v>0.4</v>
      </c>
      <c r="N41" s="3">
        <v>23.710470510096577</v>
      </c>
      <c r="O41" s="3">
        <v>1.9961265525841041E-5</v>
      </c>
      <c r="P41" s="3">
        <v>1.9593483341301985E-2</v>
      </c>
      <c r="Q41" s="25">
        <v>0.60638923503651776</v>
      </c>
      <c r="R41" s="3">
        <v>23.710470510096577</v>
      </c>
      <c r="S41" s="3">
        <v>1.9961265525841041E-5</v>
      </c>
      <c r="T41" s="3">
        <v>1.9593483341301985E-2</v>
      </c>
      <c r="U41" s="25">
        <v>1.5976759315504625</v>
      </c>
      <c r="V41" s="3">
        <v>23.710470510096577</v>
      </c>
      <c r="W41" s="3">
        <v>1.9961265525841041E-5</v>
      </c>
      <c r="X41" s="3">
        <v>1.9593483341301985E-2</v>
      </c>
      <c r="Y41" s="25">
        <v>1.8040651665869802</v>
      </c>
      <c r="Z41" s="3">
        <v>23.710470510096577</v>
      </c>
      <c r="AA41" s="3">
        <v>1.9961265525841041E-5</v>
      </c>
      <c r="AB41" s="3">
        <v>1.9593483341301985E-2</v>
      </c>
    </row>
    <row r="42" spans="1:28" x14ac:dyDescent="0.3">
      <c r="A42">
        <f t="shared" si="4"/>
        <v>6.7494683582356288E-2</v>
      </c>
      <c r="B42">
        <f t="shared" si="5"/>
        <v>0.4175559832663906</v>
      </c>
      <c r="C42">
        <f t="shared" si="6"/>
        <v>1.533000888828485E-5</v>
      </c>
      <c r="D42">
        <f t="shared" si="3"/>
        <v>2.6791732361398053E-2</v>
      </c>
      <c r="E42">
        <v>-2.6600000000000201</v>
      </c>
      <c r="M42" s="3">
        <v>0.4</v>
      </c>
      <c r="N42" s="3">
        <v>27.056985618121722</v>
      </c>
      <c r="O42" s="3">
        <v>1.9116139412427276E-5</v>
      </c>
      <c r="P42" s="3">
        <v>2.1038923112047879E-2</v>
      </c>
      <c r="Q42" s="25">
        <v>0.64264240413388474</v>
      </c>
      <c r="R42" s="3">
        <v>27.056985618121722</v>
      </c>
      <c r="S42" s="3">
        <v>1.9116139412427276E-5</v>
      </c>
      <c r="T42" s="3">
        <v>2.1038923112047879E-2</v>
      </c>
      <c r="U42" s="25">
        <v>1.5469683647456365</v>
      </c>
      <c r="V42" s="3">
        <v>27.056985618121722</v>
      </c>
      <c r="W42" s="3">
        <v>1.9116139412427276E-5</v>
      </c>
      <c r="X42" s="3">
        <v>2.1038923112047879E-2</v>
      </c>
      <c r="Y42" s="25">
        <v>1.7896107688795213</v>
      </c>
      <c r="Z42" s="3">
        <v>27.056985618121722</v>
      </c>
      <c r="AA42" s="3">
        <v>1.9116139412427276E-5</v>
      </c>
      <c r="AB42" s="3">
        <v>2.1038923112047879E-2</v>
      </c>
    </row>
    <row r="43" spans="1:28" x14ac:dyDescent="0.3">
      <c r="A43">
        <f t="shared" si="4"/>
        <v>7.3882876023562929E-2</v>
      </c>
      <c r="B43">
        <f t="shared" si="5"/>
        <v>0.48906185832920684</v>
      </c>
      <c r="C43">
        <f t="shared" si="6"/>
        <v>1.3465009650593529E-5</v>
      </c>
      <c r="D43">
        <f t="shared" si="3"/>
        <v>2.9303618792907514E-2</v>
      </c>
      <c r="E43">
        <v>-2.6000000000000201</v>
      </c>
      <c r="M43" s="3">
        <v>0.4</v>
      </c>
      <c r="N43" s="3">
        <v>31.065012729776388</v>
      </c>
      <c r="O43" s="3">
        <v>1.8093222543237051E-5</v>
      </c>
      <c r="P43" s="3">
        <v>2.2698510019485401E-2</v>
      </c>
      <c r="Q43" s="25">
        <v>0.68742154721092308</v>
      </c>
      <c r="R43" s="3">
        <v>31.065012729776388</v>
      </c>
      <c r="S43" s="3">
        <v>1.8093222543237051E-5</v>
      </c>
      <c r="T43" s="3">
        <v>2.2698510019485401E-2</v>
      </c>
      <c r="U43" s="25">
        <v>1.4855933525942231</v>
      </c>
      <c r="V43" s="3">
        <v>31.065012729776388</v>
      </c>
      <c r="W43" s="3">
        <v>1.8093222543237051E-5</v>
      </c>
      <c r="X43" s="3">
        <v>2.2698510019485401E-2</v>
      </c>
      <c r="Y43" s="25">
        <v>1.773014899805146</v>
      </c>
      <c r="Z43" s="3">
        <v>31.065012729776388</v>
      </c>
      <c r="AA43" s="3">
        <v>1.8093222543237051E-5</v>
      </c>
      <c r="AB43" s="3">
        <v>2.2698510019485401E-2</v>
      </c>
    </row>
    <row r="44" spans="1:28" x14ac:dyDescent="0.3">
      <c r="A44">
        <f t="shared" si="4"/>
        <v>8.1229412001573575E-2</v>
      </c>
      <c r="B44">
        <f t="shared" si="5"/>
        <v>0.57684008061559477</v>
      </c>
      <c r="C44">
        <f t="shared" si="6"/>
        <v>1.1164908130812823E-5</v>
      </c>
      <c r="D44">
        <f t="shared" si="3"/>
        <v>3.2187650296033987E-2</v>
      </c>
      <c r="E44">
        <v>-2.54000000000002</v>
      </c>
      <c r="M44" s="3">
        <v>0.39999999999999997</v>
      </c>
      <c r="N44" s="3">
        <v>35.896034541128309</v>
      </c>
      <c r="O44" s="3">
        <v>1.6849439914897581E-5</v>
      </c>
      <c r="P44" s="3">
        <v>2.4603970737448601E-2</v>
      </c>
      <c r="Q44" s="25">
        <v>0.74299389773165914</v>
      </c>
      <c r="R44" s="3">
        <v>35.896034541128309</v>
      </c>
      <c r="S44" s="3">
        <v>1.6849439914897581E-5</v>
      </c>
      <c r="T44" s="3">
        <v>2.4603970737448601E-2</v>
      </c>
      <c r="U44" s="25">
        <v>1.4109663948938549</v>
      </c>
      <c r="V44" s="3">
        <v>35.896034541128309</v>
      </c>
      <c r="W44" s="3">
        <v>1.6849439914897581E-5</v>
      </c>
      <c r="X44" s="3">
        <v>2.4603970737448601E-2</v>
      </c>
      <c r="Y44" s="25">
        <v>1.753960292625514</v>
      </c>
      <c r="Z44" s="3">
        <v>35.896034541128309</v>
      </c>
      <c r="AA44" s="3">
        <v>1.6849439914897581E-5</v>
      </c>
      <c r="AB44" s="3">
        <v>2.4603970737448601E-2</v>
      </c>
    </row>
    <row r="45" spans="1:28" x14ac:dyDescent="0.3">
      <c r="A45">
        <f t="shared" si="4"/>
        <v>8.9680063921679806E-2</v>
      </c>
      <c r="B45">
        <f t="shared" si="5"/>
        <v>0.68520950854632678</v>
      </c>
      <c r="C45">
        <f t="shared" si="6"/>
        <v>8.3147044877840409E-6</v>
      </c>
      <c r="D45">
        <f t="shared" si="3"/>
        <v>3.5498961510859746E-2</v>
      </c>
      <c r="E45">
        <v>-2.48000000000002</v>
      </c>
      <c r="M45" s="3">
        <v>0.39999999999999997</v>
      </c>
      <c r="N45" s="3">
        <v>41.75559832663906</v>
      </c>
      <c r="O45" s="3">
        <v>1.533000888828485E-5</v>
      </c>
      <c r="P45" s="3">
        <v>2.6791732361398053E-2</v>
      </c>
      <c r="Q45" s="25">
        <v>0.81228214308892832</v>
      </c>
      <c r="R45" s="3">
        <v>41.75559832663906</v>
      </c>
      <c r="S45" s="3">
        <v>1.533000888828485E-5</v>
      </c>
      <c r="T45" s="3">
        <v>2.6791732361398053E-2</v>
      </c>
      <c r="U45" s="25">
        <v>1.319800533297091</v>
      </c>
      <c r="V45" s="3">
        <v>41.75559832663906</v>
      </c>
      <c r="W45" s="3">
        <v>1.533000888828485E-5</v>
      </c>
      <c r="X45" s="3">
        <v>2.6791732361398053E-2</v>
      </c>
      <c r="Y45" s="25">
        <v>1.7320826763860193</v>
      </c>
      <c r="Z45" s="3">
        <v>41.75559832663906</v>
      </c>
      <c r="AA45" s="3">
        <v>1.533000888828485E-5</v>
      </c>
      <c r="AB45" s="3">
        <v>2.6791732361398053E-2</v>
      </c>
    </row>
    <row r="46" spans="1:28" x14ac:dyDescent="0.3">
      <c r="A46">
        <f t="shared" si="4"/>
        <v>9.9403407200074748E-2</v>
      </c>
      <c r="B46">
        <f t="shared" si="5"/>
        <v>0.81973283892860882</v>
      </c>
      <c r="C46">
        <f t="shared" si="6"/>
        <v>4.7662772221655197E-6</v>
      </c>
      <c r="D46">
        <f t="shared" ref="D46:D57" si="7">D45+10^E46</f>
        <v>3.9300855474065186E-2</v>
      </c>
      <c r="E46">
        <v>-2.4200000000000199</v>
      </c>
      <c r="M46" s="3">
        <v>0.4</v>
      </c>
      <c r="N46" s="3">
        <v>48.906185832920684</v>
      </c>
      <c r="O46" s="3">
        <v>1.3465009650593529E-5</v>
      </c>
      <c r="P46" s="3">
        <v>2.9303618792907514E-2</v>
      </c>
      <c r="Q46" s="25">
        <v>0.89906323303531321</v>
      </c>
      <c r="R46" s="3">
        <v>48.906185832920684</v>
      </c>
      <c r="S46" s="3">
        <v>1.3465009650593529E-5</v>
      </c>
      <c r="T46" s="3">
        <v>2.9303618792907514E-2</v>
      </c>
      <c r="U46" s="25">
        <v>1.2079005790356117</v>
      </c>
      <c r="V46" s="3">
        <v>48.906185832920684</v>
      </c>
      <c r="W46" s="3">
        <v>1.3465009650593529E-5</v>
      </c>
      <c r="X46" s="3">
        <v>2.9303618792907514E-2</v>
      </c>
      <c r="Y46" s="25">
        <v>1.706963812070925</v>
      </c>
      <c r="Z46" s="3">
        <v>48.906185832920684</v>
      </c>
      <c r="AA46" s="3">
        <v>1.3465009650593529E-5</v>
      </c>
      <c r="AB46" s="3">
        <v>2.9303618792907514E-2</v>
      </c>
    </row>
    <row r="47" spans="1:28" x14ac:dyDescent="0.3">
      <c r="A47">
        <f t="shared" si="4"/>
        <v>0.11059458252596664</v>
      </c>
      <c r="B47">
        <f t="shared" si="5"/>
        <v>0.98759254821307885</v>
      </c>
      <c r="C47">
        <f t="shared" si="6"/>
        <v>3.2835723658850768E-7</v>
      </c>
      <c r="D47">
        <f t="shared" si="7"/>
        <v>4.3666013796466646E-2</v>
      </c>
      <c r="E47">
        <v>-2.3600000000000199</v>
      </c>
      <c r="M47" s="3">
        <v>0.4</v>
      </c>
      <c r="N47" s="3">
        <v>57.684008061559474</v>
      </c>
      <c r="O47" s="3">
        <v>1.1164908130812823E-5</v>
      </c>
      <c r="P47" s="3">
        <v>3.2187650296033987E-2</v>
      </c>
      <c r="Q47" s="25">
        <v>1.0082290091908908</v>
      </c>
      <c r="R47" s="3">
        <v>57.684008061559474</v>
      </c>
      <c r="S47" s="3">
        <v>1.1164908130812823E-5</v>
      </c>
      <c r="T47" s="3">
        <v>3.2187650296033987E-2</v>
      </c>
      <c r="U47" s="25">
        <v>1.0698944878487695</v>
      </c>
      <c r="V47" s="3">
        <v>57.684008061559474</v>
      </c>
      <c r="W47" s="3">
        <v>1.1164908130812823E-5</v>
      </c>
      <c r="X47" s="3">
        <v>3.2187650296033987E-2</v>
      </c>
      <c r="Y47" s="25">
        <v>1.6781234970396601</v>
      </c>
      <c r="Z47" s="3">
        <v>57.684008061559474</v>
      </c>
      <c r="AA47" s="3">
        <v>1.1164908130812823E-5</v>
      </c>
      <c r="AB47" s="3">
        <v>3.2187650296033987E-2</v>
      </c>
    </row>
    <row r="48" spans="1:28" x14ac:dyDescent="0.3">
      <c r="A48">
        <f t="shared" si="4"/>
        <v>0.12347973769949797</v>
      </c>
      <c r="B48">
        <f t="shared" si="5"/>
        <v>1.1980836060201243</v>
      </c>
      <c r="C48">
        <f t="shared" si="6"/>
        <v>-5.246612590791521E-6</v>
      </c>
      <c r="D48">
        <f t="shared" si="7"/>
        <v>4.8677886132739136E-2</v>
      </c>
      <c r="E48">
        <v>-2.3000000000000198</v>
      </c>
      <c r="M48" s="3">
        <v>0.4</v>
      </c>
      <c r="N48" s="3">
        <v>68.520950854632673</v>
      </c>
      <c r="O48" s="3">
        <v>8.3147044877840409E-6</v>
      </c>
      <c r="P48" s="3">
        <v>3.5498961510859746E-2</v>
      </c>
      <c r="Q48" s="25">
        <v>1.1461281156243601</v>
      </c>
      <c r="R48" s="3">
        <v>68.520950854632673</v>
      </c>
      <c r="S48" s="3">
        <v>8.3147044877840409E-6</v>
      </c>
      <c r="T48" s="3">
        <v>3.5498961510859746E-2</v>
      </c>
      <c r="U48" s="25">
        <v>0.89888226926704251</v>
      </c>
      <c r="V48" s="3">
        <v>68.520950854632673</v>
      </c>
      <c r="W48" s="3">
        <v>8.3147044877840409E-6</v>
      </c>
      <c r="X48" s="3">
        <v>3.5498961510859746E-2</v>
      </c>
      <c r="Y48" s="25">
        <v>1.6450103848914026</v>
      </c>
      <c r="Z48" s="3">
        <v>68.520950854632673</v>
      </c>
      <c r="AA48" s="3">
        <v>8.3147044877840409E-6</v>
      </c>
      <c r="AB48" s="3">
        <v>3.5498961510859746E-2</v>
      </c>
    </row>
    <row r="49" spans="1:28" x14ac:dyDescent="0.3">
      <c r="A49">
        <f t="shared" si="4"/>
        <v>0.13832128861266441</v>
      </c>
      <c r="B49">
        <f t="shared" si="5"/>
        <v>1.4632597110286227</v>
      </c>
      <c r="C49">
        <f t="shared" si="6"/>
        <v>-1.2279712216196193E-5</v>
      </c>
      <c r="D49">
        <f t="shared" si="7"/>
        <v>5.4432285506110435E-2</v>
      </c>
      <c r="E49">
        <v>-2.2400000000000202</v>
      </c>
      <c r="M49" s="3">
        <v>0.4</v>
      </c>
      <c r="N49" s="3">
        <v>81.973283892860877</v>
      </c>
      <c r="O49" s="3">
        <v>4.7662772221655197E-6</v>
      </c>
      <c r="P49" s="3">
        <v>3.9300855474065186E-2</v>
      </c>
      <c r="Q49" s="25">
        <v>1.3210148119294172</v>
      </c>
      <c r="R49" s="3">
        <v>81.973283892860877</v>
      </c>
      <c r="S49" s="3">
        <v>4.7662772221655197E-6</v>
      </c>
      <c r="T49" s="3">
        <v>3.9300855474065186E-2</v>
      </c>
      <c r="U49" s="25">
        <v>0.6859766333299312</v>
      </c>
      <c r="V49" s="3">
        <v>81.973283892860877</v>
      </c>
      <c r="W49" s="3">
        <v>4.7662772221655197E-6</v>
      </c>
      <c r="X49" s="3">
        <v>3.9300855474065186E-2</v>
      </c>
      <c r="Y49" s="25">
        <v>1.6069914452593483</v>
      </c>
      <c r="Z49" s="3">
        <v>81.973283892860877</v>
      </c>
      <c r="AA49" s="3">
        <v>4.7662772221655197E-6</v>
      </c>
      <c r="AB49" s="3">
        <v>3.9300855474065186E-2</v>
      </c>
    </row>
    <row r="50" spans="1:28" x14ac:dyDescent="0.3">
      <c r="A50">
        <f t="shared" si="4"/>
        <v>0.15542417199341221</v>
      </c>
      <c r="B50">
        <f t="shared" si="5"/>
        <v>1.79878142923241</v>
      </c>
      <c r="C50">
        <f t="shared" si="6"/>
        <v>-2.11881637036577E-5</v>
      </c>
      <c r="D50">
        <f t="shared" si="7"/>
        <v>6.103921998618609E-2</v>
      </c>
      <c r="E50">
        <v>-2.1800000000000201</v>
      </c>
      <c r="M50" s="3">
        <v>0.4</v>
      </c>
      <c r="N50" s="3">
        <v>98.759254821307891</v>
      </c>
      <c r="O50" s="3">
        <v>3.2835723658850768E-7</v>
      </c>
      <c r="P50" s="3">
        <v>4.3666013796466646E-2</v>
      </c>
      <c r="Q50" s="25">
        <v>1.543638427840023</v>
      </c>
      <c r="R50" s="3">
        <v>98.759254821307891</v>
      </c>
      <c r="S50" s="3">
        <v>3.2835723658850768E-7</v>
      </c>
      <c r="T50" s="3">
        <v>4.3666013796466646E-2</v>
      </c>
      <c r="U50" s="25">
        <v>0.41970143419531047</v>
      </c>
      <c r="V50" s="3">
        <v>98.759254821307891</v>
      </c>
      <c r="W50" s="3">
        <v>3.2835723658850768E-7</v>
      </c>
      <c r="X50" s="3">
        <v>4.3666013796466646E-2</v>
      </c>
      <c r="Y50" s="25">
        <v>1.5633398620353336</v>
      </c>
      <c r="Z50" s="3">
        <v>98.759254821307891</v>
      </c>
      <c r="AA50" s="3">
        <v>3.2835723658850768E-7</v>
      </c>
      <c r="AB50" s="3">
        <v>4.3666013796466646E-2</v>
      </c>
    </row>
    <row r="51" spans="1:28" x14ac:dyDescent="0.3">
      <c r="A51">
        <f t="shared" si="4"/>
        <v>0.17514330442161005</v>
      </c>
      <c r="B51">
        <f t="shared" si="5"/>
        <v>2.2250299357943852</v>
      </c>
      <c r="C51">
        <f t="shared" si="6"/>
        <v>-3.2515033694961144E-5</v>
      </c>
      <c r="D51">
        <f t="shared" si="7"/>
        <v>6.8624995736477581E-2</v>
      </c>
      <c r="E51">
        <v>-2.1200000000000201</v>
      </c>
      <c r="M51" s="3">
        <v>0.39999999999999997</v>
      </c>
      <c r="N51" s="3">
        <v>119.80836060201243</v>
      </c>
      <c r="O51" s="3">
        <v>-5.246612590791521E-6</v>
      </c>
      <c r="P51" s="3">
        <v>4.8677886132739136E-2</v>
      </c>
      <c r="Q51" s="25">
        <v>1.8280178941201</v>
      </c>
      <c r="R51" s="3">
        <v>119.80836060201243</v>
      </c>
      <c r="S51" s="3">
        <v>-5.246612590791521E-6</v>
      </c>
      <c r="T51" s="3">
        <v>4.8677886132739136E-2</v>
      </c>
      <c r="U51" s="25">
        <v>8.5203244552508717E-2</v>
      </c>
      <c r="V51" s="3">
        <v>119.80836060201243</v>
      </c>
      <c r="W51" s="3">
        <v>-5.246612590791521E-6</v>
      </c>
      <c r="X51" s="3">
        <v>4.8677886132739136E-2</v>
      </c>
      <c r="Y51" s="25">
        <v>1.5132211386726087</v>
      </c>
      <c r="Z51" s="3">
        <v>119.80836060201243</v>
      </c>
      <c r="AA51" s="3">
        <v>-5.246612590791521E-6</v>
      </c>
      <c r="AB51" s="3">
        <v>4.8677886132739136E-2</v>
      </c>
    </row>
    <row r="52" spans="1:28" x14ac:dyDescent="0.3">
      <c r="A52">
        <f t="shared" si="4"/>
        <v>0.19789251541215644</v>
      </c>
      <c r="B52">
        <f t="shared" si="5"/>
        <v>2.7685702480300223</v>
      </c>
      <c r="C52">
        <f t="shared" si="6"/>
        <v>-4.696825623349305E-5</v>
      </c>
      <c r="D52">
        <f t="shared" si="7"/>
        <v>7.7334631636037973E-2</v>
      </c>
      <c r="E52">
        <v>-2.06000000000002</v>
      </c>
      <c r="M52" s="3">
        <v>0.4</v>
      </c>
      <c r="N52" s="3">
        <v>146.32597110286227</v>
      </c>
      <c r="O52" s="3">
        <v>-1.2279712216196193E-5</v>
      </c>
      <c r="P52" s="3">
        <v>5.4432285506110435E-2</v>
      </c>
      <c r="Q52" s="25">
        <v>2.1924598779106672</v>
      </c>
      <c r="R52" s="3">
        <v>146.32597110286227</v>
      </c>
      <c r="S52" s="3">
        <v>-1.2279712216196193E-5</v>
      </c>
      <c r="T52" s="3">
        <v>5.4432285506110435E-2</v>
      </c>
      <c r="U52" s="25">
        <v>-0.33678273297177153</v>
      </c>
      <c r="V52" s="3">
        <v>146.32597110286227</v>
      </c>
      <c r="W52" s="3">
        <v>-1.2279712216196193E-5</v>
      </c>
      <c r="X52" s="3">
        <v>5.4432285506110435E-2</v>
      </c>
      <c r="Y52" s="25">
        <v>1.4556771449388957</v>
      </c>
      <c r="Z52" s="3">
        <v>146.32597110286227</v>
      </c>
      <c r="AA52" s="3">
        <v>-1.2279712216196193E-5</v>
      </c>
      <c r="AB52" s="3">
        <v>5.4432285506110435E-2</v>
      </c>
    </row>
    <row r="53" spans="1:28" x14ac:dyDescent="0.3">
      <c r="A53">
        <f t="shared" si="4"/>
        <v>0.22415529038617621</v>
      </c>
      <c r="B53">
        <f t="shared" si="5"/>
        <v>3.464074435526534</v>
      </c>
      <c r="C53">
        <f t="shared" si="6"/>
        <v>-6.5471922553771993E-5</v>
      </c>
      <c r="D53">
        <f t="shared" si="7"/>
        <v>8.733463163603751E-2</v>
      </c>
      <c r="E53">
        <v>-2.00000000000002</v>
      </c>
      <c r="M53" s="3">
        <v>0.39999999999999997</v>
      </c>
      <c r="N53" s="3">
        <v>179.878142923241</v>
      </c>
      <c r="O53" s="3">
        <v>-2.11881637036577E-5</v>
      </c>
      <c r="P53" s="3">
        <v>6.103921998618609E-2</v>
      </c>
      <c r="Q53" s="25">
        <v>2.6608976223576009</v>
      </c>
      <c r="R53" s="3">
        <v>179.878142923241</v>
      </c>
      <c r="S53" s="3">
        <v>-2.11881637036577E-5</v>
      </c>
      <c r="T53" s="3">
        <v>6.103921998618609E-2</v>
      </c>
      <c r="U53" s="25">
        <v>-0.87128982221946194</v>
      </c>
      <c r="V53" s="3">
        <v>179.878142923241</v>
      </c>
      <c r="W53" s="3">
        <v>-2.11881637036577E-5</v>
      </c>
      <c r="X53" s="3">
        <v>6.103921998618609E-2</v>
      </c>
      <c r="Y53" s="25">
        <v>1.3896078001381389</v>
      </c>
      <c r="Z53" s="3">
        <v>179.878142923241</v>
      </c>
      <c r="AA53" s="3">
        <v>-2.11881637036577E-5</v>
      </c>
      <c r="AB53" s="3">
        <v>6.103921998618609E-2</v>
      </c>
    </row>
    <row r="54" spans="1:28" x14ac:dyDescent="0.3">
      <c r="A54">
        <f t="shared" si="4"/>
        <v>0.25449774647805673</v>
      </c>
      <c r="B54">
        <f t="shared" si="5"/>
        <v>4.3568503432148962</v>
      </c>
      <c r="C54">
        <f t="shared" si="6"/>
        <v>-8.9233719315730424E-5</v>
      </c>
      <c r="D54">
        <f t="shared" si="7"/>
        <v>9.8816167851005804E-2</v>
      </c>
      <c r="E54">
        <v>-1.9400000000000199</v>
      </c>
      <c r="M54" s="3">
        <v>0.40000000000000013</v>
      </c>
      <c r="N54" s="3">
        <v>222.50299357943851</v>
      </c>
      <c r="O54" s="3">
        <v>-3.2515033694961144E-5</v>
      </c>
      <c r="P54" s="3">
        <v>6.8624995736477581E-2</v>
      </c>
      <c r="Q54" s="25">
        <v>3.2646520643328931</v>
      </c>
      <c r="R54" s="3">
        <v>222.50299357943851</v>
      </c>
      <c r="S54" s="3">
        <v>-3.2515033694961144E-5</v>
      </c>
      <c r="T54" s="3">
        <v>6.8624995736477581E-2</v>
      </c>
      <c r="U54" s="25">
        <v>-1.5509020216976686</v>
      </c>
      <c r="V54" s="3">
        <v>222.50299357943851</v>
      </c>
      <c r="W54" s="3">
        <v>-3.2515033694961144E-5</v>
      </c>
      <c r="X54" s="3">
        <v>6.8624995736477581E-2</v>
      </c>
      <c r="Y54" s="25">
        <v>1.3137500426352244</v>
      </c>
      <c r="Z54" s="3">
        <v>222.50299357943851</v>
      </c>
      <c r="AA54" s="3">
        <v>-3.2515033694961144E-5</v>
      </c>
      <c r="AB54" s="3">
        <v>6.8624995736477581E-2</v>
      </c>
    </row>
    <row r="55" spans="1:28" x14ac:dyDescent="0.3">
      <c r="A55">
        <f t="shared" si="4"/>
        <v>0.28958437605545628</v>
      </c>
      <c r="B55">
        <f t="shared" si="5"/>
        <v>5.5061675521338005</v>
      </c>
      <c r="C55">
        <f t="shared" si="6"/>
        <v>-1.19833628726537E-4</v>
      </c>
      <c r="D55">
        <f t="shared" si="7"/>
        <v>0.11199873523656925</v>
      </c>
      <c r="E55">
        <v>-1.8800000000000201</v>
      </c>
      <c r="M55" s="3">
        <v>0.39999999999999991</v>
      </c>
      <c r="N55" s="3">
        <v>276.85702480300222</v>
      </c>
      <c r="O55" s="3">
        <v>-4.696825623349305E-5</v>
      </c>
      <c r="P55" s="3">
        <v>7.7334631636037973E-2</v>
      </c>
      <c r="Q55" s="25">
        <v>4.0447490576492031</v>
      </c>
      <c r="R55" s="3">
        <v>276.85702480300222</v>
      </c>
      <c r="S55" s="3">
        <v>-4.696825623349305E-5</v>
      </c>
      <c r="T55" s="3">
        <v>7.7334631636037973E-2</v>
      </c>
      <c r="U55" s="25">
        <v>-2.4180953740095834</v>
      </c>
      <c r="V55" s="3">
        <v>276.85702480300222</v>
      </c>
      <c r="W55" s="3">
        <v>-4.696825623349305E-5</v>
      </c>
      <c r="X55" s="3">
        <v>7.7334631636037973E-2</v>
      </c>
      <c r="Y55" s="25">
        <v>1.2266536836396202</v>
      </c>
      <c r="Z55" s="3">
        <v>276.85702480300222</v>
      </c>
      <c r="AA55" s="3">
        <v>-4.696825623349305E-5</v>
      </c>
      <c r="AB55" s="3">
        <v>7.7334631636037973E-2</v>
      </c>
    </row>
    <row r="56" spans="1:28" x14ac:dyDescent="0.3">
      <c r="A56">
        <f t="shared" si="4"/>
        <v>0.33019723702145931</v>
      </c>
      <c r="B56">
        <f t="shared" si="5"/>
        <v>6.9896331734211081</v>
      </c>
      <c r="C56">
        <f t="shared" si="6"/>
        <v>-1.5934062754192527E-4</v>
      </c>
      <c r="D56">
        <f t="shared" si="7"/>
        <v>0.12713434772093063</v>
      </c>
      <c r="E56">
        <v>-1.82000000000002</v>
      </c>
      <c r="M56" s="3">
        <v>0.39999999999999991</v>
      </c>
      <c r="N56" s="3">
        <v>346.40744355265338</v>
      </c>
      <c r="O56" s="3">
        <v>-6.5471922553771993E-5</v>
      </c>
      <c r="P56" s="3">
        <v>8.733463163603751E-2</v>
      </c>
      <c r="Q56" s="25">
        <v>5.0549690368659448</v>
      </c>
      <c r="R56" s="3">
        <v>346.40744355265338</v>
      </c>
      <c r="S56" s="3">
        <v>-6.5471922553771993E-5</v>
      </c>
      <c r="T56" s="3">
        <v>8.733463163603751E-2</v>
      </c>
      <c r="U56" s="25">
        <v>-3.5283153532263203</v>
      </c>
      <c r="V56" s="3">
        <v>346.40744355265338</v>
      </c>
      <c r="W56" s="3">
        <v>-6.5471922553771993E-5</v>
      </c>
      <c r="X56" s="3">
        <v>8.733463163603751E-2</v>
      </c>
      <c r="Y56" s="25">
        <v>1.126653683639625</v>
      </c>
      <c r="Z56" s="3">
        <v>346.40744355265338</v>
      </c>
      <c r="AA56" s="3">
        <v>-6.5471922553771993E-5</v>
      </c>
      <c r="AB56" s="3">
        <v>8.733463163603751E-2</v>
      </c>
    </row>
    <row r="57" spans="1:28" x14ac:dyDescent="0.3">
      <c r="A57">
        <f t="shared" si="4"/>
        <v>0.37725945519282539</v>
      </c>
      <c r="B57">
        <f t="shared" si="5"/>
        <v>8.9089502935646152</v>
      </c>
      <c r="C57">
        <f t="shared" si="6"/>
        <v>-2.1046626162495667E-4</v>
      </c>
      <c r="D57">
        <f t="shared" si="7"/>
        <v>0.14451235600842358</v>
      </c>
      <c r="E57">
        <v>-1.76000000000002</v>
      </c>
      <c r="M57" s="3">
        <v>0.40000000000000013</v>
      </c>
      <c r="N57" s="3">
        <v>435.68503432148964</v>
      </c>
      <c r="O57" s="3">
        <v>-8.9233719315730424E-5</v>
      </c>
      <c r="P57" s="3">
        <v>9.8816167851005804E-2</v>
      </c>
      <c r="Q57" s="25">
        <v>6.3658614804337681</v>
      </c>
      <c r="R57" s="3">
        <v>435.68503432148964</v>
      </c>
      <c r="S57" s="3">
        <v>-8.9233719315730424E-5</v>
      </c>
      <c r="T57" s="3">
        <v>9.8816167851005804E-2</v>
      </c>
      <c r="U57" s="25">
        <v>-4.9540231589438255</v>
      </c>
      <c r="V57" s="3">
        <v>435.68503432148964</v>
      </c>
      <c r="W57" s="3">
        <v>-8.9233719315730424E-5</v>
      </c>
      <c r="X57" s="3">
        <v>9.8816167851005804E-2</v>
      </c>
      <c r="Y57" s="25">
        <v>1.0118383214899422</v>
      </c>
      <c r="Z57" s="3">
        <v>435.68503432148964</v>
      </c>
      <c r="AA57" s="3">
        <v>-8.9233719315730424E-5</v>
      </c>
      <c r="AB57" s="3">
        <v>9.8816167851005804E-2</v>
      </c>
    </row>
    <row r="58" spans="1:28" x14ac:dyDescent="0.3">
      <c r="M58" s="3">
        <v>0.40000000000000036</v>
      </c>
      <c r="N58" s="3">
        <v>550.61675521338009</v>
      </c>
      <c r="O58" s="3">
        <v>-1.19833628726537E-4</v>
      </c>
      <c r="P58" s="3">
        <v>0.11199873523656925</v>
      </c>
      <c r="Q58" s="25">
        <v>8.0700303712265278</v>
      </c>
      <c r="R58" s="3">
        <v>550.61675521338009</v>
      </c>
      <c r="S58" s="3">
        <v>-1.19833628726537E-4</v>
      </c>
      <c r="T58" s="3">
        <v>0.11199873523656925</v>
      </c>
      <c r="U58" s="25">
        <v>-6.7900177235922197</v>
      </c>
      <c r="V58" s="3">
        <v>550.61675521338009</v>
      </c>
      <c r="W58" s="3">
        <v>-1.19833628726537E-4</v>
      </c>
      <c r="X58" s="3">
        <v>0.11199873523656925</v>
      </c>
      <c r="Y58" s="25">
        <v>0.88001264763430775</v>
      </c>
      <c r="Z58" s="3">
        <v>550.61675521338009</v>
      </c>
      <c r="AA58" s="3">
        <v>-1.19833628726537E-4</v>
      </c>
      <c r="AB58" s="3">
        <v>0.11199873523656925</v>
      </c>
    </row>
    <row r="59" spans="1:28" x14ac:dyDescent="0.3">
      <c r="M59" s="3">
        <v>0.40000000000000036</v>
      </c>
      <c r="N59" s="3">
        <v>698.96331734211083</v>
      </c>
      <c r="O59" s="3">
        <v>-1.5934062754192527E-4</v>
      </c>
      <c r="P59" s="3">
        <v>0.12713434772093063</v>
      </c>
      <c r="Q59" s="25">
        <v>10.289094175306211</v>
      </c>
      <c r="R59" s="3">
        <v>698.96331734211083</v>
      </c>
      <c r="S59" s="3">
        <v>-1.5934062754192527E-4</v>
      </c>
      <c r="T59" s="3">
        <v>0.12713434772093063</v>
      </c>
      <c r="U59" s="25">
        <v>-9.1604376525155153</v>
      </c>
      <c r="V59" s="3">
        <v>698.96331734211083</v>
      </c>
      <c r="W59" s="3">
        <v>-1.5934062754192527E-4</v>
      </c>
      <c r="X59" s="3">
        <v>0.12713434772093063</v>
      </c>
      <c r="Y59" s="25">
        <v>0.72865652279069515</v>
      </c>
      <c r="Z59" s="3">
        <v>698.96331734211083</v>
      </c>
      <c r="AA59" s="3">
        <v>-1.5934062754192527E-4</v>
      </c>
      <c r="AB59" s="3">
        <v>0.12713434772093063</v>
      </c>
    </row>
    <row r="60" spans="1:28" x14ac:dyDescent="0.3">
      <c r="M60" s="3">
        <v>0.39999999999999991</v>
      </c>
      <c r="N60" s="3">
        <v>890.89502935646146</v>
      </c>
      <c r="O60" s="3">
        <v>-2.1046626162495667E-4</v>
      </c>
      <c r="P60" s="3">
        <v>0.14451235600842358</v>
      </c>
      <c r="Q60" s="25">
        <v>13.182852137413166</v>
      </c>
      <c r="R60" s="3">
        <v>890.89502935646146</v>
      </c>
      <c r="S60" s="3">
        <v>-2.1046626162495667E-4</v>
      </c>
      <c r="T60" s="3">
        <v>0.14451235600842358</v>
      </c>
      <c r="U60" s="25">
        <v>-12.227975697497401</v>
      </c>
      <c r="V60" s="3">
        <v>890.89502935646146</v>
      </c>
      <c r="W60" s="3">
        <v>-2.1046626162495667E-4</v>
      </c>
      <c r="X60" s="3">
        <v>0.14451235600842358</v>
      </c>
      <c r="Y60" s="25">
        <v>0.55487643991576441</v>
      </c>
      <c r="Z60" s="3">
        <v>890.89502935646146</v>
      </c>
      <c r="AA60" s="3">
        <v>-2.1046626162495667E-4</v>
      </c>
      <c r="AB60" s="3">
        <v>0.14451235600842358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BC81-C3B1-4905-A577-70003D5CC941}">
  <dimension ref="A1:AY657"/>
  <sheetViews>
    <sheetView topLeftCell="D17" zoomScale="115" zoomScaleNormal="115" workbookViewId="0">
      <selection activeCell="I30" sqref="I30"/>
    </sheetView>
  </sheetViews>
  <sheetFormatPr baseColWidth="10" defaultRowHeight="14.4" x14ac:dyDescent="0.3"/>
  <cols>
    <col min="2" max="2" width="16.21875" customWidth="1"/>
    <col min="3" max="3" width="12" bestFit="1" customWidth="1"/>
    <col min="6" max="6" width="12" bestFit="1" customWidth="1"/>
    <col min="12" max="12" width="11.5546875" style="3"/>
    <col min="13" max="13" width="8.6640625" style="3" customWidth="1"/>
    <col min="14" max="14" width="9.109375" style="3" customWidth="1"/>
    <col min="15" max="15" width="16.21875" style="3" customWidth="1"/>
    <col min="16" max="16" width="11.5546875" style="3"/>
    <col min="18" max="18" width="17.88671875" style="28" customWidth="1"/>
    <col min="19" max="19" width="11.5546875" style="28"/>
    <col min="20" max="20" width="11.77734375" style="28" customWidth="1"/>
    <col min="21" max="21" width="11.5546875" style="28"/>
    <col min="22" max="22" width="13.109375" style="28" customWidth="1"/>
    <col min="23" max="23" width="11.5546875" style="28"/>
    <col min="24" max="24" width="12.21875" style="28" customWidth="1"/>
    <col min="25" max="25" width="11.5546875" style="28"/>
    <col min="26" max="26" width="12.77734375" style="28" customWidth="1"/>
    <col min="27" max="27" width="11.5546875" style="28"/>
    <col min="28" max="28" width="11.6640625" style="28" customWidth="1"/>
    <col min="29" max="29" width="11.5546875" style="28"/>
    <col min="30" max="30" width="12.88671875" style="28" customWidth="1"/>
    <col min="31" max="31" width="11.5546875" style="28"/>
    <col min="32" max="32" width="12" style="28" customWidth="1"/>
    <col min="33" max="33" width="11.5546875" style="28"/>
    <col min="34" max="34" width="12.109375" style="28" customWidth="1"/>
    <col min="35" max="51" width="11.5546875" style="4"/>
  </cols>
  <sheetData>
    <row r="1" spans="1:49" x14ac:dyDescent="0.3">
      <c r="L1" s="14" t="s">
        <v>40</v>
      </c>
      <c r="M1" s="14" t="s">
        <v>41</v>
      </c>
      <c r="AK1"/>
      <c r="AL1"/>
      <c r="AM1"/>
      <c r="AN1"/>
      <c r="AO1" s="3"/>
      <c r="AW1" s="5"/>
    </row>
    <row r="2" spans="1:49" ht="15.6" x14ac:dyDescent="0.35">
      <c r="A2" s="11" t="s">
        <v>45</v>
      </c>
      <c r="B2" s="26"/>
      <c r="C2" s="2"/>
      <c r="D2" s="2"/>
      <c r="E2" s="2"/>
      <c r="F2" s="2"/>
      <c r="G2" s="2"/>
      <c r="H2" s="2"/>
      <c r="I2" s="2"/>
      <c r="J2" s="2"/>
      <c r="L2" s="15" t="s">
        <v>42</v>
      </c>
      <c r="M2" s="16">
        <v>500</v>
      </c>
      <c r="AI2" s="6"/>
      <c r="AJ2" s="6"/>
      <c r="AK2" s="3"/>
      <c r="AL2" s="3"/>
      <c r="AM2"/>
      <c r="AN2" s="3"/>
      <c r="AO2"/>
      <c r="AP2" s="6"/>
      <c r="AQ2" s="6"/>
      <c r="AR2" s="6"/>
      <c r="AS2" s="6"/>
      <c r="AT2" s="6"/>
      <c r="AU2" s="6"/>
      <c r="AV2" s="6"/>
      <c r="AW2" s="6"/>
    </row>
    <row r="3" spans="1:49" ht="15.6" x14ac:dyDescent="0.35">
      <c r="B3" s="3" t="s">
        <v>7</v>
      </c>
      <c r="C3" s="16">
        <v>20</v>
      </c>
      <c r="D3" s="16">
        <v>10</v>
      </c>
      <c r="E3" s="16">
        <v>2</v>
      </c>
      <c r="F3" s="16">
        <v>1</v>
      </c>
      <c r="G3" s="16">
        <v>0.2</v>
      </c>
      <c r="H3" s="16">
        <v>0.1</v>
      </c>
      <c r="I3" s="16">
        <v>0.02</v>
      </c>
      <c r="J3" s="16">
        <v>0.01</v>
      </c>
      <c r="L3" s="15" t="s">
        <v>43</v>
      </c>
      <c r="M3" s="16">
        <v>2.5</v>
      </c>
      <c r="AI3" s="7"/>
      <c r="AK3" s="3"/>
      <c r="AL3" s="3"/>
      <c r="AM3"/>
      <c r="AN3" s="3"/>
      <c r="AO3"/>
      <c r="AP3" s="7"/>
      <c r="AT3" s="7"/>
    </row>
    <row r="4" spans="1:49" ht="15.6" x14ac:dyDescent="0.35">
      <c r="B4" s="3" t="s">
        <v>25</v>
      </c>
      <c r="C4" s="3">
        <f t="shared" ref="C4:J4" si="0">$M$5*C3*0.01</f>
        <v>0.1666</v>
      </c>
      <c r="D4" s="3">
        <f t="shared" si="0"/>
        <v>8.3299999999999999E-2</v>
      </c>
      <c r="E4" s="3">
        <f t="shared" si="0"/>
        <v>1.6660000000000001E-2</v>
      </c>
      <c r="F4" s="3">
        <f t="shared" si="0"/>
        <v>8.3300000000000006E-3</v>
      </c>
      <c r="G4" s="3">
        <f t="shared" si="0"/>
        <v>1.6659999999999999E-3</v>
      </c>
      <c r="H4" s="3">
        <f t="shared" si="0"/>
        <v>8.3299999999999997E-4</v>
      </c>
      <c r="I4" s="3">
        <f t="shared" si="0"/>
        <v>1.6660000000000001E-4</v>
      </c>
      <c r="J4" s="3">
        <f t="shared" si="0"/>
        <v>8.3300000000000005E-5</v>
      </c>
      <c r="L4" s="15" t="s">
        <v>31</v>
      </c>
      <c r="M4" s="16">
        <v>100</v>
      </c>
      <c r="Q4" s="11" t="s">
        <v>39</v>
      </c>
      <c r="R4" s="33"/>
      <c r="S4" s="33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7"/>
      <c r="AK4" s="3"/>
      <c r="AL4" s="3"/>
      <c r="AM4"/>
      <c r="AN4" s="3"/>
      <c r="AO4"/>
      <c r="AP4" s="8"/>
      <c r="AT4" s="8"/>
    </row>
    <row r="5" spans="1:49" ht="15.6" x14ac:dyDescent="0.35">
      <c r="B5" s="3" t="s">
        <v>46</v>
      </c>
      <c r="C5" s="3">
        <f t="shared" ref="C5:J5" si="1">$M$3*(SQRT(1+8*$M$2*C4)-1)/(4*$M$2)+$M$4*(SQRT(1+8*$M$2*C4)-1)^2/(16*$M$2)</f>
        <v>7.740190457249664</v>
      </c>
      <c r="D5" s="3">
        <f t="shared" si="1"/>
        <v>3.7545729767709952</v>
      </c>
      <c r="E5" s="3">
        <f t="shared" si="1"/>
        <v>0.66142159064795525</v>
      </c>
      <c r="F5" s="3">
        <f t="shared" si="1"/>
        <v>0.30111472409917028</v>
      </c>
      <c r="G5" s="3">
        <f t="shared" si="1"/>
        <v>4.1300665402606532E-2</v>
      </c>
      <c r="H5" s="3">
        <f t="shared" si="1"/>
        <v>1.5968039185158756E-2</v>
      </c>
      <c r="I5" s="3">
        <f t="shared" si="1"/>
        <v>1.4213348301006412E-3</v>
      </c>
      <c r="J5" s="3">
        <f t="shared" si="1"/>
        <v>4.9223345466398822E-4</v>
      </c>
      <c r="L5" s="12" t="s">
        <v>0</v>
      </c>
      <c r="M5" s="13">
        <v>0.83299999999999996</v>
      </c>
      <c r="R5" s="28" t="s">
        <v>7</v>
      </c>
      <c r="S5" s="67">
        <f>C3</f>
        <v>20</v>
      </c>
      <c r="U5" s="67">
        <f>D3</f>
        <v>10</v>
      </c>
      <c r="W5" s="67">
        <f>E3</f>
        <v>2</v>
      </c>
      <c r="Y5" s="67">
        <f>F3</f>
        <v>1</v>
      </c>
      <c r="AA5" s="67">
        <f>G3</f>
        <v>0.2</v>
      </c>
      <c r="AC5" s="67">
        <f>H3</f>
        <v>0.1</v>
      </c>
      <c r="AE5" s="67">
        <f>I3</f>
        <v>0.02</v>
      </c>
      <c r="AG5" s="67">
        <f>J3</f>
        <v>0.01</v>
      </c>
      <c r="AI5" s="7"/>
      <c r="AK5" s="3"/>
      <c r="AL5" s="3"/>
      <c r="AM5"/>
      <c r="AN5" s="3"/>
      <c r="AO5"/>
      <c r="AP5" s="8"/>
      <c r="AT5" s="8"/>
    </row>
    <row r="6" spans="1:49" ht="15.6" x14ac:dyDescent="0.35">
      <c r="B6" s="20" t="s">
        <v>4</v>
      </c>
      <c r="C6" s="20">
        <f t="shared" ref="C6:J6" si="2">(SQRT(1+8*$M$2*C$4)-1)/(4*$M$2)/C$4</f>
        <v>7.453207085996523E-2</v>
      </c>
      <c r="D6" s="20">
        <f t="shared" si="2"/>
        <v>0.10372831824831112</v>
      </c>
      <c r="E6" s="20">
        <f t="shared" si="2"/>
        <v>0.21681734927913671</v>
      </c>
      <c r="F6" s="20">
        <f t="shared" si="2"/>
        <v>0.29161629089740237</v>
      </c>
      <c r="G6" s="20">
        <f t="shared" si="2"/>
        <v>0.53073020278503125</v>
      </c>
      <c r="H6" s="20">
        <f t="shared" si="2"/>
        <v>0.64906705793495278</v>
      </c>
      <c r="I6" s="20">
        <f t="shared" si="2"/>
        <v>0.87302270422687223</v>
      </c>
      <c r="J6" s="20">
        <f t="shared" si="2"/>
        <v>0.9282281026943866</v>
      </c>
      <c r="Q6" s="2"/>
      <c r="R6" s="30" t="s">
        <v>55</v>
      </c>
      <c r="S6" s="31">
        <f>C4</f>
        <v>0.1666</v>
      </c>
      <c r="T6" s="30"/>
      <c r="U6" s="31">
        <f>D4</f>
        <v>8.3299999999999999E-2</v>
      </c>
      <c r="V6" s="30"/>
      <c r="W6" s="31">
        <f>E4</f>
        <v>1.6660000000000001E-2</v>
      </c>
      <c r="X6" s="30"/>
      <c r="Y6" s="31">
        <f>F4</f>
        <v>8.3300000000000006E-3</v>
      </c>
      <c r="Z6" s="30"/>
      <c r="AA6" s="31">
        <f>G4</f>
        <v>1.6659999999999999E-3</v>
      </c>
      <c r="AB6" s="30"/>
      <c r="AC6" s="30">
        <f>H4</f>
        <v>8.3299999999999997E-4</v>
      </c>
      <c r="AD6" s="30"/>
      <c r="AE6" s="30">
        <f>I4</f>
        <v>1.6660000000000001E-4</v>
      </c>
      <c r="AF6" s="30"/>
      <c r="AG6" s="30">
        <f>J4</f>
        <v>8.3300000000000005E-5</v>
      </c>
      <c r="AH6" s="31"/>
      <c r="AI6" s="7"/>
      <c r="AK6" s="3"/>
      <c r="AL6" s="3"/>
      <c r="AM6"/>
      <c r="AN6" s="3"/>
      <c r="AO6"/>
      <c r="AP6" s="8"/>
      <c r="AT6" s="8"/>
    </row>
    <row r="7" spans="1:49" ht="15.6" x14ac:dyDescent="0.35">
      <c r="B7" s="19" t="s">
        <v>1</v>
      </c>
      <c r="C7" s="19" t="s">
        <v>52</v>
      </c>
      <c r="D7" s="19" t="s">
        <v>52</v>
      </c>
      <c r="E7" s="19" t="s">
        <v>52</v>
      </c>
      <c r="F7" s="19" t="s">
        <v>52</v>
      </c>
      <c r="G7" s="19" t="s">
        <v>52</v>
      </c>
      <c r="H7" s="19" t="s">
        <v>52</v>
      </c>
      <c r="I7" s="19" t="s">
        <v>52</v>
      </c>
      <c r="J7" s="19" t="s">
        <v>52</v>
      </c>
      <c r="Q7" s="15" t="s">
        <v>54</v>
      </c>
      <c r="R7" s="28" t="s">
        <v>1</v>
      </c>
      <c r="S7" s="49" t="s">
        <v>2</v>
      </c>
      <c r="T7" s="29" t="s">
        <v>53</v>
      </c>
      <c r="U7" s="51" t="s">
        <v>2</v>
      </c>
      <c r="V7" s="29" t="s">
        <v>53</v>
      </c>
      <c r="W7" s="51" t="s">
        <v>2</v>
      </c>
      <c r="X7" s="29" t="s">
        <v>53</v>
      </c>
      <c r="Y7" s="51" t="s">
        <v>2</v>
      </c>
      <c r="Z7" s="29" t="s">
        <v>53</v>
      </c>
      <c r="AA7" s="51" t="s">
        <v>2</v>
      </c>
      <c r="AB7" s="29" t="s">
        <v>53</v>
      </c>
      <c r="AC7" s="51" t="s">
        <v>2</v>
      </c>
      <c r="AD7" s="29" t="s">
        <v>53</v>
      </c>
      <c r="AE7" s="51" t="s">
        <v>2</v>
      </c>
      <c r="AF7" s="29" t="s">
        <v>53</v>
      </c>
      <c r="AG7" s="51" t="s">
        <v>2</v>
      </c>
      <c r="AH7" s="29" t="s">
        <v>53</v>
      </c>
      <c r="AI7" s="7"/>
      <c r="AK7" s="3"/>
      <c r="AL7" s="3"/>
      <c r="AM7"/>
      <c r="AN7" s="3"/>
      <c r="AO7"/>
      <c r="AP7" s="8"/>
      <c r="AT7" s="8"/>
    </row>
    <row r="8" spans="1:49" x14ac:dyDescent="0.3">
      <c r="A8">
        <v>0</v>
      </c>
      <c r="B8">
        <v>0</v>
      </c>
      <c r="C8">
        <f t="shared" ref="C8:J17" si="3">($M$5^(-1)+C$5*$B8)^(-1)</f>
        <v>0.83299999999999985</v>
      </c>
      <c r="D8">
        <f t="shared" si="3"/>
        <v>0.83299999999999985</v>
      </c>
      <c r="E8">
        <f t="shared" si="3"/>
        <v>0.83299999999999985</v>
      </c>
      <c r="F8">
        <f t="shared" si="3"/>
        <v>0.83299999999999985</v>
      </c>
      <c r="G8">
        <f t="shared" si="3"/>
        <v>0.83299999999999985</v>
      </c>
      <c r="H8">
        <f t="shared" si="3"/>
        <v>0.83299999999999985</v>
      </c>
      <c r="I8">
        <f t="shared" si="3"/>
        <v>0.83299999999999985</v>
      </c>
      <c r="J8">
        <f t="shared" si="3"/>
        <v>0.83299999999999985</v>
      </c>
      <c r="M8" s="60" t="s">
        <v>44</v>
      </c>
      <c r="N8" s="60"/>
      <c r="O8" s="60"/>
      <c r="Q8" s="13">
        <v>1.08</v>
      </c>
      <c r="R8" s="28">
        <v>0</v>
      </c>
      <c r="S8" s="50">
        <v>0</v>
      </c>
      <c r="T8" s="28">
        <f t="shared" ref="T8:T39" si="4">C8</f>
        <v>0.83299999999999985</v>
      </c>
      <c r="U8" s="52">
        <v>0</v>
      </c>
      <c r="V8" s="28">
        <f t="shared" ref="V8:V39" si="5">D8</f>
        <v>0.83299999999999985</v>
      </c>
      <c r="W8" s="52">
        <v>0</v>
      </c>
      <c r="X8" s="28">
        <f t="shared" ref="X8:X39" si="6">E8</f>
        <v>0.83299999999999985</v>
      </c>
      <c r="Y8" s="52">
        <v>0</v>
      </c>
      <c r="Z8" s="28">
        <f t="shared" ref="Z8:Z39" si="7">F8</f>
        <v>0.83299999999999985</v>
      </c>
      <c r="AA8" s="52">
        <v>0</v>
      </c>
      <c r="AB8" s="28">
        <f t="shared" ref="AB8:AB39" si="8">G8</f>
        <v>0.83299999999999985</v>
      </c>
      <c r="AC8" s="52">
        <v>0</v>
      </c>
      <c r="AD8" s="28">
        <f t="shared" ref="AD8:AD39" si="9">H8</f>
        <v>0.83299999999999985</v>
      </c>
      <c r="AE8" s="52">
        <v>0</v>
      </c>
      <c r="AF8" s="28">
        <f t="shared" ref="AF8:AF39" si="10">I8</f>
        <v>0.83299999999999985</v>
      </c>
      <c r="AG8" s="52">
        <v>0</v>
      </c>
      <c r="AH8" s="28">
        <f t="shared" ref="AH8:AH39" si="11">J8</f>
        <v>0.83299999999999985</v>
      </c>
      <c r="AI8" s="7"/>
      <c r="AK8" s="3"/>
      <c r="AL8" s="3"/>
      <c r="AM8"/>
      <c r="AN8" s="3"/>
      <c r="AO8"/>
      <c r="AP8" s="8"/>
      <c r="AT8" s="8"/>
    </row>
    <row r="9" spans="1:49" x14ac:dyDescent="0.3">
      <c r="A9">
        <v>-1</v>
      </c>
      <c r="B9">
        <f>10^A9</f>
        <v>0.1</v>
      </c>
      <c r="C9">
        <f t="shared" si="3"/>
        <v>0.50645752647303943</v>
      </c>
      <c r="D9">
        <f t="shared" si="3"/>
        <v>0.63454293492068758</v>
      </c>
      <c r="E9">
        <f t="shared" si="3"/>
        <v>0.78950130565648435</v>
      </c>
      <c r="F9">
        <f t="shared" si="3"/>
        <v>0.81261723840546052</v>
      </c>
      <c r="G9">
        <f t="shared" si="3"/>
        <v>0.83014401782366787</v>
      </c>
      <c r="H9">
        <f t="shared" si="3"/>
        <v>0.83189346716678292</v>
      </c>
      <c r="I9">
        <f t="shared" si="3"/>
        <v>0.83290138681513159</v>
      </c>
      <c r="J9">
        <f t="shared" si="3"/>
        <v>0.83296584586246136</v>
      </c>
      <c r="R9" s="28">
        <v>0.1</v>
      </c>
      <c r="S9" s="50">
        <f t="shared" ref="S9:S40" si="12">S8+((S$6+S$6)/2)^$Q$8*($R9-$R8)</f>
        <v>1.4434741033859298E-2</v>
      </c>
      <c r="T9" s="28">
        <f t="shared" si="4"/>
        <v>0.50645752647303943</v>
      </c>
      <c r="U9" s="52">
        <f t="shared" ref="U9:U40" si="13">U8+((U$6+U$6)/2)^$Q$8*($R9-$R8)</f>
        <v>6.8280485667931608E-3</v>
      </c>
      <c r="V9" s="28">
        <f t="shared" si="5"/>
        <v>0.63454293492068758</v>
      </c>
      <c r="W9" s="52">
        <f t="shared" ref="W9:W40" si="14">W8+((W$6+W$6)/2)^$Q$8*($R9-$R8)</f>
        <v>1.2006294637213282E-3</v>
      </c>
      <c r="X9" s="28">
        <f t="shared" si="6"/>
        <v>0.78950130565648435</v>
      </c>
      <c r="Y9" s="52">
        <f t="shared" ref="Y9:Y40" si="15">Y8+((Y$6+Y$6)/2)^$Q$8*($R9-$R8)</f>
        <v>5.6793234251880677E-4</v>
      </c>
      <c r="Z9" s="28">
        <f t="shared" si="7"/>
        <v>0.81261723840546052</v>
      </c>
      <c r="AA9" s="52">
        <f t="shared" ref="AA9:AA40" si="16">AA8+((AA$6+AA$6)/2)^$Q$8*($R9-$R8)</f>
        <v>9.9864009044182901E-5</v>
      </c>
      <c r="AB9" s="28">
        <f t="shared" si="8"/>
        <v>0.83014401782366787</v>
      </c>
      <c r="AC9" s="52">
        <f t="shared" ref="AC9:AC40" si="17">AC8+((AC$6+AC$6)/2)^$Q$8*($R9-$R8)</f>
        <v>4.7238554694461639E-5</v>
      </c>
      <c r="AD9" s="28">
        <f t="shared" si="9"/>
        <v>0.83189346716678292</v>
      </c>
      <c r="AE9" s="52">
        <f t="shared" ref="AE9:AE40" si="18">AE8+((AE$6+AE$6)/2)^$Q$8*($R9-$R8)</f>
        <v>8.3063264760020857E-6</v>
      </c>
      <c r="AF9" s="28">
        <f t="shared" si="10"/>
        <v>0.83290138681513159</v>
      </c>
      <c r="AG9" s="52">
        <f t="shared" ref="AG9:AG40" si="19">AG8+((AG$6+AG$6)/2)^$Q$8*($R9-$R8)</f>
        <v>3.9291318394105215E-6</v>
      </c>
      <c r="AH9" s="28">
        <f t="shared" si="11"/>
        <v>0.83296584586246136</v>
      </c>
      <c r="AI9" s="7"/>
      <c r="AK9"/>
      <c r="AL9"/>
      <c r="AM9"/>
      <c r="AN9"/>
      <c r="AO9"/>
      <c r="AP9" s="8"/>
      <c r="AT9" s="8"/>
    </row>
    <row r="10" spans="1:49" x14ac:dyDescent="0.3">
      <c r="A10">
        <v>-0.9</v>
      </c>
      <c r="B10">
        <f t="shared" ref="B10:B60" si="20">10^A10</f>
        <v>0.12589254117941667</v>
      </c>
      <c r="C10">
        <f t="shared" si="3"/>
        <v>0.45978862530270076</v>
      </c>
      <c r="D10">
        <f t="shared" si="3"/>
        <v>0.59767399916581287</v>
      </c>
      <c r="E10">
        <f t="shared" si="3"/>
        <v>0.77896893740127748</v>
      </c>
      <c r="F10">
        <f t="shared" si="3"/>
        <v>0.80750117565850621</v>
      </c>
      <c r="G10">
        <f t="shared" si="3"/>
        <v>0.82940772046824929</v>
      </c>
      <c r="H10">
        <f t="shared" si="3"/>
        <v>0.83160743666796444</v>
      </c>
      <c r="I10">
        <f t="shared" si="3"/>
        <v>0.83287585716090884</v>
      </c>
      <c r="J10">
        <f t="shared" si="3"/>
        <v>0.83295700294480401</v>
      </c>
      <c r="L10" s="11">
        <v>1</v>
      </c>
      <c r="M10" s="61" t="s">
        <v>8</v>
      </c>
      <c r="N10" s="62" t="s">
        <v>9</v>
      </c>
      <c r="O10" s="62" t="s">
        <v>11</v>
      </c>
      <c r="P10" s="17" t="s">
        <v>10</v>
      </c>
      <c r="R10" s="28">
        <v>0.12589254117941667</v>
      </c>
      <c r="S10" s="50">
        <f t="shared" si="12"/>
        <v>1.8172262300193472E-2</v>
      </c>
      <c r="T10" s="28">
        <f t="shared" si="4"/>
        <v>0.45978862530270076</v>
      </c>
      <c r="U10" s="52">
        <f t="shared" si="13"/>
        <v>8.5960038537006497E-3</v>
      </c>
      <c r="V10" s="28">
        <f t="shared" si="5"/>
        <v>0.59767399916581287</v>
      </c>
      <c r="W10" s="52">
        <f t="shared" si="14"/>
        <v>1.5115029420275825E-3</v>
      </c>
      <c r="X10" s="28">
        <f t="shared" si="6"/>
        <v>0.77896893740127748</v>
      </c>
      <c r="Y10" s="52">
        <f t="shared" si="15"/>
        <v>7.1498445817671456E-4</v>
      </c>
      <c r="Z10" s="28">
        <f t="shared" si="7"/>
        <v>0.80750117565850621</v>
      </c>
      <c r="AA10" s="52">
        <f t="shared" si="16"/>
        <v>1.2572133870936435E-4</v>
      </c>
      <c r="AB10" s="28">
        <f t="shared" si="8"/>
        <v>0.82940772046824929</v>
      </c>
      <c r="AC10" s="52">
        <f t="shared" si="17"/>
        <v>5.9469816921286384E-5</v>
      </c>
      <c r="AD10" s="28">
        <f t="shared" si="9"/>
        <v>0.83160743666796444</v>
      </c>
      <c r="AE10" s="52">
        <f t="shared" si="18"/>
        <v>1.0457045479297715E-5</v>
      </c>
      <c r="AF10" s="28">
        <f t="shared" si="10"/>
        <v>0.83287585716090884</v>
      </c>
      <c r="AG10" s="52">
        <f t="shared" si="19"/>
        <v>4.9464839189234619E-6</v>
      </c>
      <c r="AH10" s="28">
        <f t="shared" si="11"/>
        <v>0.83295700294480401</v>
      </c>
      <c r="AI10" s="7"/>
      <c r="AK10"/>
      <c r="AL10"/>
      <c r="AM10"/>
      <c r="AN10"/>
      <c r="AO10"/>
      <c r="AP10" s="8"/>
      <c r="AT10" s="8"/>
    </row>
    <row r="11" spans="1:49" x14ac:dyDescent="0.3">
      <c r="A11">
        <v>-0.8</v>
      </c>
      <c r="B11">
        <f t="shared" si="20"/>
        <v>0.15848931924611132</v>
      </c>
      <c r="C11">
        <f t="shared" si="3"/>
        <v>0.41199435736878404</v>
      </c>
      <c r="D11">
        <f t="shared" si="3"/>
        <v>0.55693554678237922</v>
      </c>
      <c r="E11">
        <f t="shared" si="3"/>
        <v>0.7661024489802678</v>
      </c>
      <c r="F11">
        <f t="shared" si="3"/>
        <v>0.80115131230179037</v>
      </c>
      <c r="G11">
        <f t="shared" si="3"/>
        <v>0.82848263212943041</v>
      </c>
      <c r="H11">
        <f t="shared" si="3"/>
        <v>0.83124762516180539</v>
      </c>
      <c r="I11">
        <f t="shared" si="3"/>
        <v>0.83284371945571667</v>
      </c>
      <c r="J11">
        <f t="shared" si="3"/>
        <v>0.83294587063801939</v>
      </c>
      <c r="L11"/>
      <c r="M11" s="18">
        <v>20</v>
      </c>
      <c r="N11" s="19">
        <v>10</v>
      </c>
      <c r="O11" s="19">
        <f t="shared" ref="O11:O17" si="21">AVERAGE(M11:N11)</f>
        <v>15</v>
      </c>
      <c r="P11" s="63">
        <v>0.78</v>
      </c>
      <c r="R11" s="28">
        <v>0.15848931924611132</v>
      </c>
      <c r="S11" s="50">
        <f t="shared" si="12"/>
        <v>2.2877522799502691E-2</v>
      </c>
      <c r="T11" s="28">
        <f t="shared" si="4"/>
        <v>0.41199435736878404</v>
      </c>
      <c r="U11" s="52">
        <f t="shared" si="13"/>
        <v>1.082172769130434E-2</v>
      </c>
      <c r="V11" s="28">
        <f t="shared" si="5"/>
        <v>0.55693554678237922</v>
      </c>
      <c r="W11" s="52">
        <f t="shared" si="14"/>
        <v>1.9028694637201699E-3</v>
      </c>
      <c r="X11" s="28">
        <f t="shared" si="6"/>
        <v>0.7661024489802678</v>
      </c>
      <c r="Y11" s="52">
        <f t="shared" si="15"/>
        <v>9.0011210343655002E-4</v>
      </c>
      <c r="Z11" s="28">
        <f t="shared" si="7"/>
        <v>0.80115131230179037</v>
      </c>
      <c r="AA11" s="52">
        <f t="shared" si="16"/>
        <v>1.582737881060005E-4</v>
      </c>
      <c r="AB11" s="28">
        <f t="shared" si="8"/>
        <v>0.82848263212943041</v>
      </c>
      <c r="AC11" s="52">
        <f t="shared" si="17"/>
        <v>7.4868063756954213E-5</v>
      </c>
      <c r="AD11" s="28">
        <f t="shared" si="9"/>
        <v>0.83124762516180539</v>
      </c>
      <c r="AE11" s="52">
        <f t="shared" si="18"/>
        <v>1.3164640286175213E-5</v>
      </c>
      <c r="AF11" s="28">
        <f t="shared" si="10"/>
        <v>0.83284371945571667</v>
      </c>
      <c r="AG11" s="52">
        <f t="shared" si="19"/>
        <v>6.2272543045639468E-6</v>
      </c>
      <c r="AH11" s="28">
        <f t="shared" si="11"/>
        <v>0.83294587063801939</v>
      </c>
      <c r="AI11" s="7"/>
      <c r="AK11"/>
      <c r="AL11"/>
      <c r="AM11"/>
      <c r="AN11"/>
      <c r="AO11"/>
      <c r="AP11" s="8"/>
      <c r="AT11" s="8"/>
    </row>
    <row r="12" spans="1:49" x14ac:dyDescent="0.3">
      <c r="A12">
        <v>-0.7</v>
      </c>
      <c r="B12">
        <f t="shared" si="20"/>
        <v>0.19952623149688795</v>
      </c>
      <c r="C12">
        <f t="shared" si="3"/>
        <v>0.36431847047405763</v>
      </c>
      <c r="D12">
        <f t="shared" si="3"/>
        <v>0.51292152179505179</v>
      </c>
      <c r="E12">
        <f t="shared" si="3"/>
        <v>0.7504965569530504</v>
      </c>
      <c r="F12">
        <f t="shared" si="3"/>
        <v>0.79329791570845543</v>
      </c>
      <c r="G12">
        <f t="shared" si="3"/>
        <v>0.82732094506820264</v>
      </c>
      <c r="H12">
        <f t="shared" si="3"/>
        <v>0.83079509179679167</v>
      </c>
      <c r="I12">
        <f t="shared" si="3"/>
        <v>0.8328032640083628</v>
      </c>
      <c r="J12">
        <f t="shared" si="3"/>
        <v>0.83293185631721589</v>
      </c>
      <c r="L12"/>
      <c r="M12" s="18">
        <v>10</v>
      </c>
      <c r="N12" s="19">
        <v>2</v>
      </c>
      <c r="O12" s="19">
        <f t="shared" si="21"/>
        <v>6</v>
      </c>
      <c r="P12" s="63">
        <v>0.72</v>
      </c>
      <c r="R12" s="28">
        <v>0.19952623149688795</v>
      </c>
      <c r="S12" s="50">
        <f t="shared" si="12"/>
        <v>2.8801094811194378E-2</v>
      </c>
      <c r="T12" s="28">
        <f t="shared" si="4"/>
        <v>0.36431847047405763</v>
      </c>
      <c r="U12" s="52">
        <f t="shared" si="13"/>
        <v>1.3623747990099661E-2</v>
      </c>
      <c r="V12" s="28">
        <f t="shared" si="5"/>
        <v>0.51292152179505179</v>
      </c>
      <c r="W12" s="52">
        <f t="shared" si="14"/>
        <v>2.3955707232044612E-3</v>
      </c>
      <c r="X12" s="28">
        <f t="shared" si="6"/>
        <v>0.7504965569530504</v>
      </c>
      <c r="Y12" s="52">
        <f t="shared" si="15"/>
        <v>1.1331740004797729E-3</v>
      </c>
      <c r="Z12" s="28">
        <f t="shared" si="7"/>
        <v>0.79329791570845543</v>
      </c>
      <c r="AA12" s="52">
        <f t="shared" si="16"/>
        <v>1.9925489386756948E-4</v>
      </c>
      <c r="AB12" s="28">
        <f t="shared" si="8"/>
        <v>0.82732094506820264</v>
      </c>
      <c r="AC12" s="52">
        <f t="shared" si="17"/>
        <v>9.4253307995455563E-5</v>
      </c>
      <c r="AD12" s="28">
        <f t="shared" si="9"/>
        <v>0.83079509179679167</v>
      </c>
      <c r="AE12" s="52">
        <f t="shared" si="18"/>
        <v>1.6573300193395216E-5</v>
      </c>
      <c r="AF12" s="28">
        <f t="shared" si="10"/>
        <v>0.8328032640083628</v>
      </c>
      <c r="AG12" s="52">
        <f t="shared" si="19"/>
        <v>7.8396486897201688E-6</v>
      </c>
      <c r="AH12" s="28">
        <f t="shared" si="11"/>
        <v>0.83293185631721589</v>
      </c>
      <c r="AI12" s="7"/>
      <c r="AK12"/>
      <c r="AL12"/>
      <c r="AM12"/>
      <c r="AN12"/>
      <c r="AO12"/>
      <c r="AP12" s="8"/>
      <c r="AT12" s="8"/>
    </row>
    <row r="13" spans="1:49" x14ac:dyDescent="0.3">
      <c r="A13">
        <v>-0.6</v>
      </c>
      <c r="B13">
        <f t="shared" si="20"/>
        <v>0.25118864315095801</v>
      </c>
      <c r="C13">
        <f t="shared" si="3"/>
        <v>0.31799251268097856</v>
      </c>
      <c r="D13">
        <f t="shared" si="3"/>
        <v>0.46650793000182011</v>
      </c>
      <c r="E13">
        <f t="shared" si="3"/>
        <v>0.73173134785392091</v>
      </c>
      <c r="F13">
        <f t="shared" si="3"/>
        <v>0.78362733490281056</v>
      </c>
      <c r="G13">
        <f t="shared" si="3"/>
        <v>0.82586309184468532</v>
      </c>
      <c r="H13">
        <f t="shared" si="3"/>
        <v>0.83022608616816673</v>
      </c>
      <c r="I13">
        <f t="shared" si="3"/>
        <v>0.83275233920576497</v>
      </c>
      <c r="J13">
        <f t="shared" si="3"/>
        <v>0.8329142140031599</v>
      </c>
      <c r="L13"/>
      <c r="M13" s="18">
        <v>2</v>
      </c>
      <c r="N13" s="19">
        <v>1</v>
      </c>
      <c r="O13" s="19">
        <f t="shared" si="21"/>
        <v>1.5</v>
      </c>
      <c r="P13" s="63">
        <v>0.67</v>
      </c>
      <c r="R13" s="28">
        <v>0.25118864315095801</v>
      </c>
      <c r="S13" s="50">
        <f t="shared" si="12"/>
        <v>3.6258430145305734E-2</v>
      </c>
      <c r="T13" s="28">
        <f t="shared" si="4"/>
        <v>0.31799251268097856</v>
      </c>
      <c r="U13" s="52">
        <f t="shared" si="13"/>
        <v>1.7151282548616174E-2</v>
      </c>
      <c r="V13" s="28">
        <f t="shared" si="5"/>
        <v>0.46650793000182011</v>
      </c>
      <c r="W13" s="52">
        <f t="shared" si="14"/>
        <v>3.0158448591922275E-3</v>
      </c>
      <c r="X13" s="28">
        <f t="shared" si="6"/>
        <v>0.73173134785392091</v>
      </c>
      <c r="Y13" s="52">
        <f t="shared" si="15"/>
        <v>1.426581545188442E-3</v>
      </c>
      <c r="Z13" s="28">
        <f t="shared" si="7"/>
        <v>0.78362733490281056</v>
      </c>
      <c r="AA13" s="52">
        <f t="shared" si="16"/>
        <v>2.5084704931423304E-4</v>
      </c>
      <c r="AB13" s="28">
        <f t="shared" si="8"/>
        <v>0.82586309184468532</v>
      </c>
      <c r="AC13" s="52">
        <f t="shared" si="17"/>
        <v>1.1865788458114137E-4</v>
      </c>
      <c r="AD13" s="28">
        <f t="shared" si="9"/>
        <v>0.83022608616816673</v>
      </c>
      <c r="AE13" s="52">
        <f t="shared" si="18"/>
        <v>2.0864548770758424E-5</v>
      </c>
      <c r="AF13" s="28">
        <f t="shared" si="10"/>
        <v>0.83275233920576497</v>
      </c>
      <c r="AG13" s="52">
        <f t="shared" si="19"/>
        <v>9.8695329550275679E-6</v>
      </c>
      <c r="AH13" s="28">
        <f t="shared" si="11"/>
        <v>0.8329142140031599</v>
      </c>
      <c r="AI13" s="7"/>
      <c r="AL13" s="8"/>
      <c r="AP13" s="8"/>
      <c r="AT13" s="8"/>
    </row>
    <row r="14" spans="1:49" x14ac:dyDescent="0.3">
      <c r="A14">
        <v>-0.5</v>
      </c>
      <c r="B14">
        <f t="shared" si="20"/>
        <v>0.31622776601683794</v>
      </c>
      <c r="C14">
        <f t="shared" si="3"/>
        <v>0.27411203723091127</v>
      </c>
      <c r="D14">
        <f t="shared" si="3"/>
        <v>0.41879897872332328</v>
      </c>
      <c r="E14">
        <f t="shared" si="3"/>
        <v>0.70940094956133859</v>
      </c>
      <c r="F14">
        <f t="shared" si="3"/>
        <v>0.77178297919970162</v>
      </c>
      <c r="G14">
        <f t="shared" si="3"/>
        <v>0.8240350527970971</v>
      </c>
      <c r="H14">
        <f t="shared" si="3"/>
        <v>0.82951085782664613</v>
      </c>
      <c r="I14">
        <f t="shared" si="3"/>
        <v>0.83268823753260601</v>
      </c>
      <c r="J14">
        <f t="shared" si="3"/>
        <v>0.83289200470832614</v>
      </c>
      <c r="L14"/>
      <c r="M14" s="18">
        <v>1</v>
      </c>
      <c r="N14" s="19">
        <v>0.2</v>
      </c>
      <c r="O14" s="19">
        <f t="shared" si="21"/>
        <v>0.6</v>
      </c>
      <c r="P14" s="63">
        <v>0.65</v>
      </c>
      <c r="R14" s="28">
        <v>0.31622776601683794</v>
      </c>
      <c r="S14" s="50">
        <f t="shared" si="12"/>
        <v>4.5646659101689066E-2</v>
      </c>
      <c r="T14" s="28">
        <f t="shared" si="4"/>
        <v>0.27411203723091127</v>
      </c>
      <c r="U14" s="52">
        <f t="shared" si="13"/>
        <v>2.1592185445314729E-2</v>
      </c>
      <c r="V14" s="28">
        <f t="shared" si="5"/>
        <v>0.41879897872332328</v>
      </c>
      <c r="W14" s="52">
        <f t="shared" si="14"/>
        <v>3.7967237312658973E-3</v>
      </c>
      <c r="X14" s="28">
        <f t="shared" si="6"/>
        <v>0.70940094956133859</v>
      </c>
      <c r="Y14" s="52">
        <f t="shared" si="15"/>
        <v>1.7959597592343188E-3</v>
      </c>
      <c r="Z14" s="28">
        <f t="shared" si="7"/>
        <v>0.77178297919970162</v>
      </c>
      <c r="AA14" s="52">
        <f t="shared" si="16"/>
        <v>3.1579772485527263E-4</v>
      </c>
      <c r="AB14" s="28">
        <f t="shared" si="8"/>
        <v>0.8240350527970971</v>
      </c>
      <c r="AC14" s="52">
        <f t="shared" si="17"/>
        <v>1.4938142620893818E-4</v>
      </c>
      <c r="AD14" s="28">
        <f t="shared" si="9"/>
        <v>0.82951085782664613</v>
      </c>
      <c r="AE14" s="52">
        <f t="shared" si="18"/>
        <v>2.6266910653126534E-5</v>
      </c>
      <c r="AF14" s="28">
        <f t="shared" si="10"/>
        <v>0.83268823753260601</v>
      </c>
      <c r="AG14" s="52">
        <f t="shared" si="19"/>
        <v>1.2425005839624185E-5</v>
      </c>
      <c r="AH14" s="28">
        <f t="shared" si="11"/>
        <v>0.83289200470832614</v>
      </c>
      <c r="AI14" s="7"/>
      <c r="AL14" s="8"/>
      <c r="AP14" s="8"/>
      <c r="AT14" s="8"/>
    </row>
    <row r="15" spans="1:49" x14ac:dyDescent="0.3">
      <c r="A15">
        <v>-0.4</v>
      </c>
      <c r="B15">
        <f t="shared" si="20"/>
        <v>0.3981071705534972</v>
      </c>
      <c r="C15">
        <f t="shared" si="3"/>
        <v>0.23354088421619482</v>
      </c>
      <c r="D15">
        <f t="shared" si="3"/>
        <v>0.37102961902737369</v>
      </c>
      <c r="E15">
        <f t="shared" si="3"/>
        <v>0.68315489699765997</v>
      </c>
      <c r="F15">
        <f t="shared" si="3"/>
        <v>0.75737142628131404</v>
      </c>
      <c r="G15">
        <f t="shared" si="3"/>
        <v>0.82174516308002432</v>
      </c>
      <c r="H15">
        <f t="shared" si="3"/>
        <v>0.82861218903941058</v>
      </c>
      <c r="I15">
        <f t="shared" si="3"/>
        <v>0.83260755233813555</v>
      </c>
      <c r="J15">
        <f t="shared" si="3"/>
        <v>0.83286404654673796</v>
      </c>
      <c r="L15"/>
      <c r="M15" s="18">
        <v>0.2</v>
      </c>
      <c r="N15" s="19">
        <v>0.1</v>
      </c>
      <c r="O15" s="19">
        <f t="shared" si="21"/>
        <v>0.15000000000000002</v>
      </c>
      <c r="P15" s="63">
        <v>0.65</v>
      </c>
      <c r="R15" s="28">
        <v>0.3981071705534972</v>
      </c>
      <c r="S15" s="50">
        <f t="shared" si="12"/>
        <v>5.7465739106621873E-2</v>
      </c>
      <c r="T15" s="28">
        <f t="shared" si="4"/>
        <v>0.23354088421619482</v>
      </c>
      <c r="U15" s="52">
        <f t="shared" si="13"/>
        <v>2.7182950953278866E-2</v>
      </c>
      <c r="V15" s="28">
        <f t="shared" si="5"/>
        <v>0.37102961902737369</v>
      </c>
      <c r="W15" s="52">
        <f t="shared" si="14"/>
        <v>4.779791986852606E-3</v>
      </c>
      <c r="X15" s="28">
        <f t="shared" si="6"/>
        <v>0.68315489699765997</v>
      </c>
      <c r="Y15" s="52">
        <f t="shared" si="15"/>
        <v>2.2609793794598179E-3</v>
      </c>
      <c r="Z15" s="28">
        <f t="shared" si="7"/>
        <v>0.75737142628131404</v>
      </c>
      <c r="AA15" s="52">
        <f t="shared" si="16"/>
        <v>3.9756578080708512E-4</v>
      </c>
      <c r="AB15" s="28">
        <f t="shared" si="8"/>
        <v>0.82174516308002432</v>
      </c>
      <c r="AC15" s="52">
        <f t="shared" si="17"/>
        <v>1.8806007350448748E-4</v>
      </c>
      <c r="AD15" s="28">
        <f t="shared" si="9"/>
        <v>0.82861218903941058</v>
      </c>
      <c r="AE15" s="52">
        <f t="shared" si="18"/>
        <v>3.3068081310547917E-5</v>
      </c>
      <c r="AF15" s="28">
        <f t="shared" si="10"/>
        <v>0.83260755233813555</v>
      </c>
      <c r="AG15" s="52">
        <f t="shared" si="19"/>
        <v>1.5642155593193806E-5</v>
      </c>
      <c r="AH15" s="28">
        <f t="shared" si="11"/>
        <v>0.83286404654673796</v>
      </c>
      <c r="AI15" s="7"/>
      <c r="AL15" s="8"/>
      <c r="AP15" s="8"/>
      <c r="AT15" s="8"/>
    </row>
    <row r="16" spans="1:49" x14ac:dyDescent="0.3">
      <c r="A16">
        <v>-0.3</v>
      </c>
      <c r="B16">
        <f t="shared" si="20"/>
        <v>0.50118723362727224</v>
      </c>
      <c r="C16">
        <f t="shared" si="3"/>
        <v>0.19685950678098565</v>
      </c>
      <c r="D16">
        <f t="shared" si="3"/>
        <v>0.32444102813778353</v>
      </c>
      <c r="E16">
        <f t="shared" si="3"/>
        <v>0.65275163398976022</v>
      </c>
      <c r="F16">
        <f t="shared" si="3"/>
        <v>0.73997607267916898</v>
      </c>
      <c r="G16">
        <f t="shared" si="3"/>
        <v>0.81888039575296678</v>
      </c>
      <c r="H16">
        <f t="shared" si="3"/>
        <v>0.82748359701590113</v>
      </c>
      <c r="I16">
        <f t="shared" si="3"/>
        <v>0.83250599792721502</v>
      </c>
      <c r="J16">
        <f t="shared" si="3"/>
        <v>0.83282885197542333</v>
      </c>
      <c r="L16"/>
      <c r="M16" s="18">
        <v>0.1</v>
      </c>
      <c r="N16" s="19">
        <v>0.02</v>
      </c>
      <c r="O16" s="19">
        <f t="shared" si="21"/>
        <v>6.0000000000000005E-2</v>
      </c>
      <c r="P16" s="63">
        <v>0.72</v>
      </c>
      <c r="R16" s="28">
        <v>0.50118723362727224</v>
      </c>
      <c r="S16" s="50">
        <f t="shared" si="12"/>
        <v>7.2345079268860121E-2</v>
      </c>
      <c r="T16" s="28">
        <f t="shared" si="4"/>
        <v>0.19685950678098565</v>
      </c>
      <c r="U16" s="52">
        <f t="shared" si="13"/>
        <v>3.4221307722637248E-2</v>
      </c>
      <c r="V16" s="28">
        <f t="shared" si="5"/>
        <v>0.32444102813778353</v>
      </c>
      <c r="W16" s="52">
        <f t="shared" si="14"/>
        <v>6.0174015953388775E-3</v>
      </c>
      <c r="X16" s="28">
        <f t="shared" si="6"/>
        <v>0.65275163398976022</v>
      </c>
      <c r="Y16" s="52">
        <f t="shared" si="15"/>
        <v>2.846404396344572E-3</v>
      </c>
      <c r="Z16" s="28">
        <f t="shared" si="7"/>
        <v>0.73997607267916898</v>
      </c>
      <c r="AA16" s="52">
        <f t="shared" si="16"/>
        <v>5.0050566431782931E-4</v>
      </c>
      <c r="AB16" s="28">
        <f t="shared" si="8"/>
        <v>0.81888039575296678</v>
      </c>
      <c r="AC16" s="52">
        <f t="shared" si="17"/>
        <v>2.3675360547867824E-4</v>
      </c>
      <c r="AD16" s="28">
        <f t="shared" si="9"/>
        <v>0.82748359701590113</v>
      </c>
      <c r="AE16" s="52">
        <f t="shared" si="18"/>
        <v>4.1630247881124541E-5</v>
      </c>
      <c r="AF16" s="28">
        <f t="shared" si="10"/>
        <v>0.83250599792721502</v>
      </c>
      <c r="AG16" s="52">
        <f t="shared" si="19"/>
        <v>1.9692307171509949E-5</v>
      </c>
      <c r="AH16" s="28">
        <f t="shared" si="11"/>
        <v>0.83282885197542333</v>
      </c>
      <c r="AI16" s="7"/>
      <c r="AL16" s="8"/>
      <c r="AP16" s="8"/>
      <c r="AT16" s="8"/>
    </row>
    <row r="17" spans="1:46" x14ac:dyDescent="0.3">
      <c r="A17">
        <v>-0.2</v>
      </c>
      <c r="B17">
        <f t="shared" si="20"/>
        <v>0.63095734448019325</v>
      </c>
      <c r="C17">
        <f t="shared" si="3"/>
        <v>0.16435987017036194</v>
      </c>
      <c r="D17">
        <f t="shared" si="3"/>
        <v>0.28015476746592083</v>
      </c>
      <c r="E17">
        <f t="shared" si="3"/>
        <v>0.61811993780381491</v>
      </c>
      <c r="F17">
        <f t="shared" si="3"/>
        <v>0.71918090191426975</v>
      </c>
      <c r="G17">
        <f t="shared" si="3"/>
        <v>0.81530214490148045</v>
      </c>
      <c r="H17">
        <f t="shared" si="3"/>
        <v>0.82606714779516854</v>
      </c>
      <c r="I17">
        <f t="shared" si="3"/>
        <v>0.83237818371887806</v>
      </c>
      <c r="J17">
        <f t="shared" si="3"/>
        <v>0.83278454886441688</v>
      </c>
      <c r="L17"/>
      <c r="M17" s="18">
        <v>0.02</v>
      </c>
      <c r="N17" s="19">
        <v>0.01</v>
      </c>
      <c r="O17" s="19">
        <f t="shared" si="21"/>
        <v>1.4999999999999999E-2</v>
      </c>
      <c r="P17" s="63">
        <v>0.81</v>
      </c>
      <c r="R17" s="28">
        <v>0.63095734448019325</v>
      </c>
      <c r="S17" s="50">
        <f t="shared" si="12"/>
        <v>9.1077058709831404E-2</v>
      </c>
      <c r="T17" s="28">
        <f t="shared" si="4"/>
        <v>0.16435987017036194</v>
      </c>
      <c r="U17" s="52">
        <f t="shared" si="13"/>
        <v>4.308207391685602E-2</v>
      </c>
      <c r="V17" s="28">
        <f t="shared" si="5"/>
        <v>0.28015476746592083</v>
      </c>
      <c r="W17" s="52">
        <f t="shared" si="14"/>
        <v>7.5754597813428755E-3</v>
      </c>
      <c r="X17" s="28">
        <f t="shared" si="6"/>
        <v>0.61811993780381491</v>
      </c>
      <c r="Y17" s="52">
        <f t="shared" si="15"/>
        <v>3.5834108268008183E-3</v>
      </c>
      <c r="Z17" s="28">
        <f t="shared" si="7"/>
        <v>0.71918090191426975</v>
      </c>
      <c r="AA17" s="52">
        <f t="shared" si="16"/>
        <v>6.3009929955663651E-4</v>
      </c>
      <c r="AB17" s="28">
        <f t="shared" si="8"/>
        <v>0.81530214490148045</v>
      </c>
      <c r="AC17" s="52">
        <f t="shared" si="17"/>
        <v>2.9805513027099883E-4</v>
      </c>
      <c r="AD17" s="28">
        <f t="shared" si="9"/>
        <v>0.82606714779516854</v>
      </c>
      <c r="AE17" s="52">
        <f t="shared" si="18"/>
        <v>5.2409376956837976E-5</v>
      </c>
      <c r="AF17" s="28">
        <f t="shared" si="10"/>
        <v>0.83237818371887806</v>
      </c>
      <c r="AG17" s="52">
        <f t="shared" si="19"/>
        <v>2.4791145915070398E-5</v>
      </c>
      <c r="AH17" s="28">
        <f t="shared" si="11"/>
        <v>0.83278454886441688</v>
      </c>
      <c r="AI17" s="7"/>
      <c r="AL17" s="8"/>
      <c r="AP17" s="8"/>
      <c r="AT17" s="8"/>
    </row>
    <row r="18" spans="1:46" ht="15.6" x14ac:dyDescent="0.35">
      <c r="A18">
        <v>-0.1</v>
      </c>
      <c r="B18">
        <f t="shared" si="20"/>
        <v>0.79432823472428149</v>
      </c>
      <c r="C18">
        <f t="shared" ref="C18:J27" si="22">($M$5^(-1)+C$5*$B18)^(-1)</f>
        <v>0.13607789725337868</v>
      </c>
      <c r="D18">
        <f t="shared" si="22"/>
        <v>0.23907181704731001</v>
      </c>
      <c r="E18">
        <f t="shared" si="22"/>
        <v>0.57941924738194805</v>
      </c>
      <c r="F18">
        <f t="shared" si="22"/>
        <v>0.6946064617296448</v>
      </c>
      <c r="G18">
        <f t="shared" si="22"/>
        <v>0.81084161618341422</v>
      </c>
      <c r="H18">
        <f t="shared" si="22"/>
        <v>0.82429082421242128</v>
      </c>
      <c r="I18">
        <f t="shared" si="22"/>
        <v>0.83221733095818884</v>
      </c>
      <c r="J18">
        <f t="shared" si="22"/>
        <v>0.8327287812538573</v>
      </c>
      <c r="L18"/>
      <c r="M18" s="18"/>
      <c r="N18" s="15" t="s">
        <v>42</v>
      </c>
      <c r="O18" s="58">
        <v>2000</v>
      </c>
      <c r="P18" s="63"/>
      <c r="R18" s="28">
        <v>0.79432823472428149</v>
      </c>
      <c r="S18" s="50">
        <f t="shared" si="12"/>
        <v>0.11465922364127604</v>
      </c>
      <c r="T18" s="28">
        <f t="shared" si="4"/>
        <v>0.13607789725337868</v>
      </c>
      <c r="U18" s="52">
        <f t="shared" si="13"/>
        <v>5.4237117646724717E-2</v>
      </c>
      <c r="V18" s="28">
        <f t="shared" si="5"/>
        <v>0.23907181704731001</v>
      </c>
      <c r="W18" s="52">
        <f t="shared" si="14"/>
        <v>9.5369388247572313E-3</v>
      </c>
      <c r="X18" s="28">
        <f t="shared" si="6"/>
        <v>0.57941924738194805</v>
      </c>
      <c r="Y18" s="52">
        <f t="shared" si="15"/>
        <v>4.5112469507578978E-3</v>
      </c>
      <c r="Z18" s="28">
        <f t="shared" si="7"/>
        <v>0.6946064617296448</v>
      </c>
      <c r="AA18" s="52">
        <f t="shared" si="16"/>
        <v>7.9324802016555486E-4</v>
      </c>
      <c r="AB18" s="28">
        <f t="shared" si="8"/>
        <v>0.81084161618341422</v>
      </c>
      <c r="AC18" s="52">
        <f t="shared" si="17"/>
        <v>3.7522917761378136E-4</v>
      </c>
      <c r="AD18" s="28">
        <f t="shared" si="9"/>
        <v>0.82429082421242128</v>
      </c>
      <c r="AE18" s="52">
        <f t="shared" si="18"/>
        <v>6.5979496467262984E-5</v>
      </c>
      <c r="AF18" s="28">
        <f t="shared" si="10"/>
        <v>0.83221733095818884</v>
      </c>
      <c r="AG18" s="52">
        <f t="shared" si="19"/>
        <v>3.1210203579979285E-5</v>
      </c>
      <c r="AH18" s="28">
        <f t="shared" si="11"/>
        <v>0.8327287812538573</v>
      </c>
      <c r="AI18" s="7"/>
      <c r="AL18" s="8"/>
      <c r="AP18" s="8"/>
      <c r="AT18" s="8"/>
    </row>
    <row r="19" spans="1:46" ht="15.6" x14ac:dyDescent="0.35">
      <c r="A19">
        <v>0</v>
      </c>
      <c r="B19">
        <f t="shared" si="20"/>
        <v>1</v>
      </c>
      <c r="C19">
        <f t="shared" si="22"/>
        <v>0.11184843276553649</v>
      </c>
      <c r="D19">
        <f t="shared" si="22"/>
        <v>0.20181418158879719</v>
      </c>
      <c r="E19">
        <f t="shared" si="22"/>
        <v>0.53708525835157506</v>
      </c>
      <c r="F19">
        <f t="shared" si="22"/>
        <v>0.66595856793829911</v>
      </c>
      <c r="G19">
        <f t="shared" si="22"/>
        <v>0.80529506794765437</v>
      </c>
      <c r="H19">
        <f t="shared" si="22"/>
        <v>0.82206539851068061</v>
      </c>
      <c r="I19">
        <f t="shared" si="22"/>
        <v>0.8320149177058449</v>
      </c>
      <c r="J19">
        <f t="shared" si="22"/>
        <v>0.83265858461108821</v>
      </c>
      <c r="L19"/>
      <c r="M19" s="18"/>
      <c r="N19" s="15" t="s">
        <v>43</v>
      </c>
      <c r="O19" s="58">
        <v>2.5</v>
      </c>
      <c r="P19" s="63"/>
      <c r="R19" s="28">
        <v>1</v>
      </c>
      <c r="S19" s="50">
        <f t="shared" si="12"/>
        <v>0.14434741033859294</v>
      </c>
      <c r="T19" s="28">
        <f t="shared" si="4"/>
        <v>0.11184843276553649</v>
      </c>
      <c r="U19" s="52">
        <f t="shared" si="13"/>
        <v>6.8280485667931601E-2</v>
      </c>
      <c r="V19" s="28">
        <f t="shared" si="5"/>
        <v>0.20181418158879719</v>
      </c>
      <c r="W19" s="52">
        <f t="shared" si="14"/>
        <v>1.2006294637213279E-2</v>
      </c>
      <c r="X19" s="28">
        <f t="shared" si="6"/>
        <v>0.53708525835157506</v>
      </c>
      <c r="Y19" s="52">
        <f t="shared" si="15"/>
        <v>5.6793234251880671E-3</v>
      </c>
      <c r="Z19" s="28">
        <f t="shared" si="7"/>
        <v>0.66595856793829911</v>
      </c>
      <c r="AA19" s="52">
        <f t="shared" si="16"/>
        <v>9.9864009044182901E-4</v>
      </c>
      <c r="AB19" s="28">
        <f t="shared" si="8"/>
        <v>0.80529506794765437</v>
      </c>
      <c r="AC19" s="52">
        <f t="shared" si="17"/>
        <v>4.7238554694461641E-4</v>
      </c>
      <c r="AD19" s="28">
        <f t="shared" si="9"/>
        <v>0.82206539851068061</v>
      </c>
      <c r="AE19" s="52">
        <f t="shared" si="18"/>
        <v>8.3063264760020861E-5</v>
      </c>
      <c r="AF19" s="28">
        <f t="shared" si="10"/>
        <v>0.8320149177058449</v>
      </c>
      <c r="AG19" s="52">
        <f t="shared" si="19"/>
        <v>3.9291318394105217E-5</v>
      </c>
      <c r="AH19" s="28">
        <f t="shared" si="11"/>
        <v>0.83265858461108821</v>
      </c>
      <c r="AI19" s="7"/>
      <c r="AL19" s="8"/>
      <c r="AP19" s="8"/>
      <c r="AT19" s="8"/>
    </row>
    <row r="20" spans="1:46" ht="15.6" x14ac:dyDescent="0.35">
      <c r="A20">
        <v>0.1</v>
      </c>
      <c r="B20">
        <f t="shared" si="20"/>
        <v>1.2589254117941673</v>
      </c>
      <c r="C20">
        <f t="shared" si="22"/>
        <v>9.1367567959180565E-2</v>
      </c>
      <c r="D20">
        <f t="shared" si="22"/>
        <v>0.16871351241284088</v>
      </c>
      <c r="E20">
        <f t="shared" si="22"/>
        <v>0.49184505154362151</v>
      </c>
      <c r="F20">
        <f t="shared" si="22"/>
        <v>0.63308722632751147</v>
      </c>
      <c r="G20">
        <f t="shared" si="22"/>
        <v>0.79841935369942341</v>
      </c>
      <c r="H20">
        <f t="shared" si="22"/>
        <v>0.81928078194976417</v>
      </c>
      <c r="I20">
        <f t="shared" si="22"/>
        <v>0.8317602344807602</v>
      </c>
      <c r="J20">
        <f t="shared" si="22"/>
        <v>0.8325702290998398</v>
      </c>
      <c r="L20"/>
      <c r="M20" s="18"/>
      <c r="N20" s="15" t="s">
        <v>31</v>
      </c>
      <c r="O20" s="58">
        <v>0.25</v>
      </c>
      <c r="P20" s="63"/>
      <c r="R20" s="28">
        <v>1.2589254117941673</v>
      </c>
      <c r="S20" s="50">
        <f t="shared" si="12"/>
        <v>0.18172262300193476</v>
      </c>
      <c r="T20" s="28">
        <f t="shared" si="4"/>
        <v>9.1367567959180565E-2</v>
      </c>
      <c r="U20" s="52">
        <f t="shared" si="13"/>
        <v>8.5960038537006525E-2</v>
      </c>
      <c r="V20" s="28">
        <f t="shared" si="5"/>
        <v>0.16871351241284088</v>
      </c>
      <c r="W20" s="52">
        <f t="shared" si="14"/>
        <v>1.511502942027583E-2</v>
      </c>
      <c r="X20" s="28">
        <f t="shared" si="6"/>
        <v>0.49184505154362151</v>
      </c>
      <c r="Y20" s="52">
        <f t="shared" si="15"/>
        <v>7.1498445817671482E-3</v>
      </c>
      <c r="Z20" s="28">
        <f t="shared" si="7"/>
        <v>0.63308722632751147</v>
      </c>
      <c r="AA20" s="52">
        <f t="shared" si="16"/>
        <v>1.2572133870936441E-3</v>
      </c>
      <c r="AB20" s="28">
        <f t="shared" si="8"/>
        <v>0.79841935369942341</v>
      </c>
      <c r="AC20" s="52">
        <f t="shared" si="17"/>
        <v>5.9469816921286416E-4</v>
      </c>
      <c r="AD20" s="28">
        <f t="shared" si="9"/>
        <v>0.81928078194976417</v>
      </c>
      <c r="AE20" s="52">
        <f t="shared" si="18"/>
        <v>1.045704547929772E-4</v>
      </c>
      <c r="AF20" s="28">
        <f t="shared" si="10"/>
        <v>0.8317602344807602</v>
      </c>
      <c r="AG20" s="52">
        <f t="shared" si="19"/>
        <v>4.9464839189234649E-5</v>
      </c>
      <c r="AH20" s="28">
        <f t="shared" si="11"/>
        <v>0.8325702290998398</v>
      </c>
      <c r="AI20" s="7"/>
      <c r="AL20" s="8"/>
      <c r="AP20" s="8"/>
      <c r="AT20" s="8"/>
    </row>
    <row r="21" spans="1:46" ht="15.6" x14ac:dyDescent="0.35">
      <c r="A21">
        <v>0.2</v>
      </c>
      <c r="B21">
        <f t="shared" si="20"/>
        <v>1.5848931924611136</v>
      </c>
      <c r="C21">
        <f t="shared" si="22"/>
        <v>7.4250871690960465E-2</v>
      </c>
      <c r="D21">
        <f t="shared" si="22"/>
        <v>0.13983906926983722</v>
      </c>
      <c r="E21">
        <f t="shared" si="22"/>
        <v>0.44468897032345206</v>
      </c>
      <c r="F21">
        <f t="shared" si="22"/>
        <v>0.59604883928997654</v>
      </c>
      <c r="G21">
        <f t="shared" si="22"/>
        <v>0.78992851537251119</v>
      </c>
      <c r="H21">
        <f t="shared" si="22"/>
        <v>0.81580186766759766</v>
      </c>
      <c r="I21">
        <f t="shared" si="22"/>
        <v>0.83143982891428414</v>
      </c>
      <c r="J21">
        <f t="shared" si="22"/>
        <v>0.83245902276047834</v>
      </c>
      <c r="L21"/>
      <c r="M21" s="64"/>
      <c r="N21" s="12" t="s">
        <v>0</v>
      </c>
      <c r="O21" s="59">
        <v>0.83299999999999996</v>
      </c>
      <c r="P21" s="65"/>
      <c r="R21" s="28">
        <v>1.5848931924611136</v>
      </c>
      <c r="S21" s="50">
        <f t="shared" si="12"/>
        <v>0.22877522799502692</v>
      </c>
      <c r="T21" s="28">
        <f t="shared" si="4"/>
        <v>7.4250871690960465E-2</v>
      </c>
      <c r="U21" s="52">
        <f t="shared" si="13"/>
        <v>0.10821727691304342</v>
      </c>
      <c r="V21" s="28">
        <f t="shared" si="5"/>
        <v>0.13983906926983722</v>
      </c>
      <c r="W21" s="52">
        <f t="shared" si="14"/>
        <v>1.9028694637201703E-2</v>
      </c>
      <c r="X21" s="28">
        <f t="shared" si="6"/>
        <v>0.44468897032345206</v>
      </c>
      <c r="Y21" s="52">
        <f t="shared" si="15"/>
        <v>9.0011210343655026E-3</v>
      </c>
      <c r="Z21" s="28">
        <f t="shared" si="7"/>
        <v>0.59604883928997654</v>
      </c>
      <c r="AA21" s="52">
        <f t="shared" si="16"/>
        <v>1.5827378810600056E-3</v>
      </c>
      <c r="AB21" s="28">
        <f t="shared" si="8"/>
        <v>0.78992851537251119</v>
      </c>
      <c r="AC21" s="52">
        <f t="shared" si="17"/>
        <v>7.4868063756954235E-4</v>
      </c>
      <c r="AD21" s="28">
        <f t="shared" si="9"/>
        <v>0.81580186766759766</v>
      </c>
      <c r="AE21" s="52">
        <f t="shared" si="18"/>
        <v>1.3164640286175217E-4</v>
      </c>
      <c r="AF21" s="28">
        <f t="shared" si="10"/>
        <v>0.83143982891428414</v>
      </c>
      <c r="AG21" s="52">
        <f t="shared" si="19"/>
        <v>6.2272543045639492E-5</v>
      </c>
      <c r="AH21" s="28">
        <f t="shared" si="11"/>
        <v>0.83245902276047834</v>
      </c>
      <c r="AI21" s="7"/>
      <c r="AL21" s="8"/>
      <c r="AP21" s="8"/>
      <c r="AT21" s="8"/>
    </row>
    <row r="22" spans="1:46" x14ac:dyDescent="0.3">
      <c r="A22">
        <v>0.3</v>
      </c>
      <c r="B22">
        <f t="shared" si="20"/>
        <v>1.9952623149688797</v>
      </c>
      <c r="C22">
        <f t="shared" si="22"/>
        <v>6.0081023386008417E-2</v>
      </c>
      <c r="D22">
        <f t="shared" si="22"/>
        <v>0.11505046244851476</v>
      </c>
      <c r="E22">
        <f t="shared" si="22"/>
        <v>0.39679551651637984</v>
      </c>
      <c r="F22">
        <f t="shared" si="22"/>
        <v>0.55515983344587339</v>
      </c>
      <c r="G22">
        <f t="shared" si="22"/>
        <v>0.77949257714411369</v>
      </c>
      <c r="H22">
        <f t="shared" si="22"/>
        <v>0.81146396106540031</v>
      </c>
      <c r="I22">
        <f t="shared" si="22"/>
        <v>0.83103681303178567</v>
      </c>
      <c r="J22">
        <f t="shared" si="22"/>
        <v>0.83231906450837678</v>
      </c>
      <c r="R22" s="28">
        <v>1.9952623149688797</v>
      </c>
      <c r="S22" s="50">
        <f t="shared" si="12"/>
        <v>0.28801094811194378</v>
      </c>
      <c r="T22" s="28">
        <f t="shared" si="4"/>
        <v>6.0081023386008417E-2</v>
      </c>
      <c r="U22" s="52">
        <f t="shared" si="13"/>
        <v>0.13623747990099661</v>
      </c>
      <c r="V22" s="28">
        <f t="shared" si="5"/>
        <v>0.11505046244851476</v>
      </c>
      <c r="W22" s="52">
        <f t="shared" si="14"/>
        <v>2.3955707232044616E-2</v>
      </c>
      <c r="X22" s="28">
        <f t="shared" si="6"/>
        <v>0.39679551651637984</v>
      </c>
      <c r="Y22" s="52">
        <f t="shared" si="15"/>
        <v>1.1331740004797732E-2</v>
      </c>
      <c r="Z22" s="28">
        <f t="shared" si="7"/>
        <v>0.55515983344587339</v>
      </c>
      <c r="AA22" s="52">
        <f t="shared" si="16"/>
        <v>1.9925489386756951E-3</v>
      </c>
      <c r="AB22" s="28">
        <f t="shared" si="8"/>
        <v>0.77949257714411369</v>
      </c>
      <c r="AC22" s="52">
        <f t="shared" si="17"/>
        <v>9.4253307995455574E-4</v>
      </c>
      <c r="AD22" s="28">
        <f t="shared" si="9"/>
        <v>0.81146396106540031</v>
      </c>
      <c r="AE22" s="52">
        <f t="shared" si="18"/>
        <v>1.6573300193395218E-4</v>
      </c>
      <c r="AF22" s="28">
        <f t="shared" si="10"/>
        <v>0.83103681303178567</v>
      </c>
      <c r="AG22" s="52">
        <f t="shared" si="19"/>
        <v>7.8396486897201701E-5</v>
      </c>
      <c r="AH22" s="28">
        <f t="shared" si="11"/>
        <v>0.83231906450837678</v>
      </c>
      <c r="AI22" s="7"/>
      <c r="AL22" s="8"/>
      <c r="AP22" s="8"/>
      <c r="AT22" s="8"/>
    </row>
    <row r="23" spans="1:46" x14ac:dyDescent="0.3">
      <c r="A23">
        <v>0.4</v>
      </c>
      <c r="B23">
        <f t="shared" si="20"/>
        <v>2.5118864315095806</v>
      </c>
      <c r="C23">
        <f t="shared" si="22"/>
        <v>4.8442666187269771E-2</v>
      </c>
      <c r="D23">
        <f t="shared" si="22"/>
        <v>9.4059740708399217E-2</v>
      </c>
      <c r="E23">
        <f t="shared" si="22"/>
        <v>0.34941869347037158</v>
      </c>
      <c r="F23">
        <f t="shared" si="22"/>
        <v>0.51102636950480429</v>
      </c>
      <c r="G23">
        <f t="shared" si="22"/>
        <v>0.76674017707297459</v>
      </c>
      <c r="H23">
        <f t="shared" si="22"/>
        <v>0.80606802005524181</v>
      </c>
      <c r="I23">
        <f t="shared" si="22"/>
        <v>0.8305300012972231</v>
      </c>
      <c r="J23">
        <f t="shared" si="22"/>
        <v>0.8321429344109913</v>
      </c>
      <c r="R23" s="28">
        <v>2.5118864315095806</v>
      </c>
      <c r="S23" s="50">
        <f t="shared" si="12"/>
        <v>0.36258430145305742</v>
      </c>
      <c r="T23" s="28">
        <f t="shared" si="4"/>
        <v>4.8442666187269771E-2</v>
      </c>
      <c r="U23" s="52">
        <f t="shared" si="13"/>
        <v>0.17151282548616176</v>
      </c>
      <c r="V23" s="28">
        <f t="shared" si="5"/>
        <v>9.4059740708399217E-2</v>
      </c>
      <c r="W23" s="52">
        <f t="shared" si="14"/>
        <v>3.0158448591922279E-2</v>
      </c>
      <c r="X23" s="28">
        <f t="shared" si="6"/>
        <v>0.34941869347037158</v>
      </c>
      <c r="Y23" s="52">
        <f t="shared" si="15"/>
        <v>1.4265815451884423E-2</v>
      </c>
      <c r="Z23" s="28">
        <f t="shared" si="7"/>
        <v>0.51102636950480429</v>
      </c>
      <c r="AA23" s="52">
        <f t="shared" si="16"/>
        <v>2.5084704931423304E-3</v>
      </c>
      <c r="AB23" s="28">
        <f t="shared" si="8"/>
        <v>0.76674017707297459</v>
      </c>
      <c r="AC23" s="52">
        <f t="shared" si="17"/>
        <v>1.1865788458114139E-3</v>
      </c>
      <c r="AD23" s="28">
        <f t="shared" si="9"/>
        <v>0.80606802005524181</v>
      </c>
      <c r="AE23" s="52">
        <f t="shared" si="18"/>
        <v>2.0864548770758428E-4</v>
      </c>
      <c r="AF23" s="28">
        <f t="shared" si="10"/>
        <v>0.8305300012972231</v>
      </c>
      <c r="AG23" s="52">
        <f t="shared" si="19"/>
        <v>9.8695329550275689E-5</v>
      </c>
      <c r="AH23" s="28">
        <f t="shared" si="11"/>
        <v>0.8321429344109913</v>
      </c>
      <c r="AI23" s="7"/>
      <c r="AL23" s="8"/>
      <c r="AP23" s="8"/>
      <c r="AT23" s="8"/>
    </row>
    <row r="24" spans="1:46" x14ac:dyDescent="0.3">
      <c r="A24">
        <v>0.5</v>
      </c>
      <c r="B24">
        <f t="shared" si="20"/>
        <v>3.1622776601683795</v>
      </c>
      <c r="C24">
        <f t="shared" si="22"/>
        <v>3.8945190452764296E-2</v>
      </c>
      <c r="D24">
        <f t="shared" si="22"/>
        <v>7.6490713517999673E-2</v>
      </c>
      <c r="E24">
        <f t="shared" si="22"/>
        <v>0.30375942578824811</v>
      </c>
      <c r="F24">
        <f t="shared" si="22"/>
        <v>0.46453538141185519</v>
      </c>
      <c r="G24">
        <f t="shared" si="22"/>
        <v>0.7512671828502393</v>
      </c>
      <c r="H24">
        <f t="shared" si="22"/>
        <v>0.79937612487692022</v>
      </c>
      <c r="I24">
        <f t="shared" si="22"/>
        <v>0.82989284142308473</v>
      </c>
      <c r="J24">
        <f t="shared" si="22"/>
        <v>0.83192130572087275</v>
      </c>
      <c r="L24" s="11">
        <v>2</v>
      </c>
      <c r="M24" s="61" t="s">
        <v>8</v>
      </c>
      <c r="N24" s="62" t="s">
        <v>9</v>
      </c>
      <c r="O24" s="62" t="s">
        <v>11</v>
      </c>
      <c r="P24" s="17" t="s">
        <v>10</v>
      </c>
      <c r="R24" s="28">
        <v>3.1622776601683795</v>
      </c>
      <c r="S24" s="50">
        <f t="shared" si="12"/>
        <v>0.45646659101689069</v>
      </c>
      <c r="T24" s="28">
        <f t="shared" si="4"/>
        <v>3.8945190452764296E-2</v>
      </c>
      <c r="U24" s="52">
        <f t="shared" si="13"/>
        <v>0.21592185445314729</v>
      </c>
      <c r="V24" s="28">
        <f t="shared" si="5"/>
        <v>7.6490713517999673E-2</v>
      </c>
      <c r="W24" s="52">
        <f t="shared" si="14"/>
        <v>3.7967237312658976E-2</v>
      </c>
      <c r="X24" s="28">
        <f t="shared" si="6"/>
        <v>0.30375942578824811</v>
      </c>
      <c r="Y24" s="52">
        <f t="shared" si="15"/>
        <v>1.7959597592343189E-2</v>
      </c>
      <c r="Z24" s="28">
        <f t="shared" si="7"/>
        <v>0.46453538141185519</v>
      </c>
      <c r="AA24" s="52">
        <f t="shared" si="16"/>
        <v>3.1579772485527255E-3</v>
      </c>
      <c r="AB24" s="28">
        <f t="shared" si="8"/>
        <v>0.7512671828502393</v>
      </c>
      <c r="AC24" s="52">
        <f t="shared" si="17"/>
        <v>1.4938142620893817E-3</v>
      </c>
      <c r="AD24" s="28">
        <f t="shared" si="9"/>
        <v>0.79937612487692022</v>
      </c>
      <c r="AE24" s="52">
        <f t="shared" si="18"/>
        <v>2.6266910653126535E-4</v>
      </c>
      <c r="AF24" s="28">
        <f t="shared" si="10"/>
        <v>0.82989284142308473</v>
      </c>
      <c r="AG24" s="52">
        <f t="shared" si="19"/>
        <v>1.2425005839624185E-4</v>
      </c>
      <c r="AH24" s="28">
        <f t="shared" si="11"/>
        <v>0.83192130572087275</v>
      </c>
      <c r="AI24" s="7"/>
      <c r="AL24" s="8"/>
      <c r="AP24" s="8"/>
      <c r="AT24" s="8"/>
    </row>
    <row r="25" spans="1:46" x14ac:dyDescent="0.3">
      <c r="A25">
        <v>0.6</v>
      </c>
      <c r="B25">
        <f t="shared" si="20"/>
        <v>3.9810717055349727</v>
      </c>
      <c r="C25">
        <f t="shared" si="22"/>
        <v>3.1235618519084032E-2</v>
      </c>
      <c r="D25">
        <f t="shared" si="22"/>
        <v>6.1928307144023795E-2</v>
      </c>
      <c r="E25">
        <f t="shared" si="22"/>
        <v>0.26084822293094057</v>
      </c>
      <c r="F25">
        <f t="shared" si="22"/>
        <v>0.41679873971382309</v>
      </c>
      <c r="G25">
        <f t="shared" si="22"/>
        <v>0.73265381509745686</v>
      </c>
      <c r="H25">
        <f t="shared" si="22"/>
        <v>0.79110788342465244</v>
      </c>
      <c r="I25">
        <f t="shared" si="22"/>
        <v>0.82909209341642731</v>
      </c>
      <c r="J25">
        <f t="shared" si="22"/>
        <v>0.8316424595379982</v>
      </c>
      <c r="L25"/>
      <c r="M25" s="18">
        <v>20</v>
      </c>
      <c r="N25" s="19">
        <v>10</v>
      </c>
      <c r="O25" s="19">
        <f t="shared" ref="O25:O31" si="23">AVERAGE(M25:N25)</f>
        <v>15</v>
      </c>
      <c r="P25" s="63">
        <v>1</v>
      </c>
      <c r="R25" s="28">
        <v>3.9810717055349727</v>
      </c>
      <c r="S25" s="50">
        <f t="shared" si="12"/>
        <v>0.57465739106621883</v>
      </c>
      <c r="T25" s="28">
        <f t="shared" si="4"/>
        <v>3.1235618519084032E-2</v>
      </c>
      <c r="U25" s="52">
        <f t="shared" si="13"/>
        <v>0.27182950953278873</v>
      </c>
      <c r="V25" s="28">
        <f t="shared" si="5"/>
        <v>6.1928307144023795E-2</v>
      </c>
      <c r="W25" s="52">
        <f t="shared" si="14"/>
        <v>4.7797919868526072E-2</v>
      </c>
      <c r="X25" s="28">
        <f t="shared" si="6"/>
        <v>0.26084822293094057</v>
      </c>
      <c r="Y25" s="52">
        <f t="shared" si="15"/>
        <v>2.2609793794598182E-2</v>
      </c>
      <c r="Z25" s="28">
        <f t="shared" si="7"/>
        <v>0.41679873971382309</v>
      </c>
      <c r="AA25" s="52">
        <f t="shared" si="16"/>
        <v>3.9756578080708512E-3</v>
      </c>
      <c r="AB25" s="28">
        <f t="shared" si="8"/>
        <v>0.73265381509745686</v>
      </c>
      <c r="AC25" s="52">
        <f t="shared" si="17"/>
        <v>1.8806007350448749E-3</v>
      </c>
      <c r="AD25" s="28">
        <f t="shared" si="9"/>
        <v>0.79110788342465244</v>
      </c>
      <c r="AE25" s="52">
        <f t="shared" si="18"/>
        <v>3.3068081310547919E-4</v>
      </c>
      <c r="AF25" s="28">
        <f t="shared" si="10"/>
        <v>0.82909209341642731</v>
      </c>
      <c r="AG25" s="52">
        <f t="shared" si="19"/>
        <v>1.5642155593193808E-4</v>
      </c>
      <c r="AH25" s="28">
        <f t="shared" si="11"/>
        <v>0.8316424595379982</v>
      </c>
      <c r="AI25" s="7"/>
      <c r="AL25" s="8"/>
      <c r="AP25" s="8"/>
      <c r="AT25" s="8"/>
    </row>
    <row r="26" spans="1:46" x14ac:dyDescent="0.3">
      <c r="A26">
        <v>0.7</v>
      </c>
      <c r="B26">
        <f t="shared" si="20"/>
        <v>5.0118723362727229</v>
      </c>
      <c r="C26">
        <f t="shared" si="22"/>
        <v>2.5004171557054065E-2</v>
      </c>
      <c r="D26">
        <f t="shared" si="22"/>
        <v>4.9955238535498381E-2</v>
      </c>
      <c r="E26">
        <f t="shared" si="22"/>
        <v>0.22146232274431493</v>
      </c>
      <c r="F26">
        <f t="shared" si="22"/>
        <v>0.36905424804022496</v>
      </c>
      <c r="G26">
        <f t="shared" si="22"/>
        <v>0.71049277172613046</v>
      </c>
      <c r="H26">
        <f t="shared" si="22"/>
        <v>0.7809388654550885</v>
      </c>
      <c r="I26">
        <f t="shared" si="22"/>
        <v>0.82808620594685323</v>
      </c>
      <c r="J26">
        <f t="shared" si="22"/>
        <v>0.83129167867665843</v>
      </c>
      <c r="L26"/>
      <c r="M26" s="18">
        <v>10</v>
      </c>
      <c r="N26" s="19">
        <v>2</v>
      </c>
      <c r="O26" s="19">
        <f t="shared" si="23"/>
        <v>6</v>
      </c>
      <c r="P26" s="63">
        <v>1</v>
      </c>
      <c r="R26" s="28">
        <v>5.0118723362727229</v>
      </c>
      <c r="S26" s="50">
        <f t="shared" si="12"/>
        <v>0.72345079268860135</v>
      </c>
      <c r="T26" s="28">
        <f t="shared" si="4"/>
        <v>2.5004171557054065E-2</v>
      </c>
      <c r="U26" s="52">
        <f t="shared" si="13"/>
        <v>0.34221307722637251</v>
      </c>
      <c r="V26" s="28">
        <f t="shared" si="5"/>
        <v>4.9955238535498381E-2</v>
      </c>
      <c r="W26" s="52">
        <f t="shared" si="14"/>
        <v>6.0174015953388789E-2</v>
      </c>
      <c r="X26" s="28">
        <f t="shared" si="6"/>
        <v>0.22146232274431493</v>
      </c>
      <c r="Y26" s="52">
        <f t="shared" si="15"/>
        <v>2.846404396344572E-2</v>
      </c>
      <c r="Z26" s="28">
        <f t="shared" si="7"/>
        <v>0.36905424804022496</v>
      </c>
      <c r="AA26" s="52">
        <f t="shared" si="16"/>
        <v>5.0050566431782927E-3</v>
      </c>
      <c r="AB26" s="28">
        <f t="shared" si="8"/>
        <v>0.71049277172613046</v>
      </c>
      <c r="AC26" s="52">
        <f t="shared" si="17"/>
        <v>2.3675360547867827E-3</v>
      </c>
      <c r="AD26" s="28">
        <f t="shared" si="9"/>
        <v>0.7809388654550885</v>
      </c>
      <c r="AE26" s="52">
        <f t="shared" si="18"/>
        <v>4.1630247881124544E-4</v>
      </c>
      <c r="AF26" s="28">
        <f t="shared" si="10"/>
        <v>0.82808620594685323</v>
      </c>
      <c r="AG26" s="52">
        <f t="shared" si="19"/>
        <v>1.9692307171509951E-4</v>
      </c>
      <c r="AH26" s="28">
        <f t="shared" si="11"/>
        <v>0.83129167867665843</v>
      </c>
      <c r="AI26" s="7"/>
      <c r="AL26" s="8"/>
      <c r="AP26" s="8"/>
      <c r="AT26" s="8"/>
    </row>
    <row r="27" spans="1:46" x14ac:dyDescent="0.3">
      <c r="A27">
        <v>0.8</v>
      </c>
      <c r="B27">
        <f t="shared" si="20"/>
        <v>6.3095734448019343</v>
      </c>
      <c r="C27">
        <f t="shared" si="22"/>
        <v>1.9984899266683013E-2</v>
      </c>
      <c r="D27">
        <f t="shared" si="22"/>
        <v>4.0176399878744148E-2</v>
      </c>
      <c r="E27">
        <f t="shared" si="22"/>
        <v>0.18608915473676807</v>
      </c>
      <c r="F27">
        <f t="shared" si="22"/>
        <v>0.32254051913429566</v>
      </c>
      <c r="G27">
        <f t="shared" si="22"/>
        <v>0.68443001009514359</v>
      </c>
      <c r="H27">
        <f t="shared" si="22"/>
        <v>0.76850263775975181</v>
      </c>
      <c r="I27">
        <f t="shared" si="22"/>
        <v>0.82682333390411544</v>
      </c>
      <c r="J27">
        <f t="shared" si="22"/>
        <v>0.83085049227552887</v>
      </c>
      <c r="L27"/>
      <c r="M27" s="18">
        <v>2</v>
      </c>
      <c r="N27" s="19">
        <v>1</v>
      </c>
      <c r="O27" s="19">
        <f t="shared" si="23"/>
        <v>1.5</v>
      </c>
      <c r="P27" s="63">
        <v>1</v>
      </c>
      <c r="R27" s="28">
        <v>6.3095734448019343</v>
      </c>
      <c r="S27" s="50">
        <f t="shared" si="12"/>
        <v>0.91077058709831438</v>
      </c>
      <c r="T27" s="28">
        <f t="shared" si="4"/>
        <v>1.9984899266683013E-2</v>
      </c>
      <c r="U27" s="52">
        <f t="shared" si="13"/>
        <v>0.43082073916856028</v>
      </c>
      <c r="V27" s="28">
        <f t="shared" si="5"/>
        <v>4.0176399878744148E-2</v>
      </c>
      <c r="W27" s="52">
        <f t="shared" si="14"/>
        <v>7.575459781342879E-2</v>
      </c>
      <c r="X27" s="28">
        <f t="shared" si="6"/>
        <v>0.18608915473676807</v>
      </c>
      <c r="Y27" s="52">
        <f t="shared" si="15"/>
        <v>3.5834108268008195E-2</v>
      </c>
      <c r="Z27" s="28">
        <f t="shared" si="7"/>
        <v>0.32254051913429566</v>
      </c>
      <c r="AA27" s="52">
        <f t="shared" si="16"/>
        <v>6.3009929955663664E-3</v>
      </c>
      <c r="AB27" s="28">
        <f t="shared" si="8"/>
        <v>0.68443001009514359</v>
      </c>
      <c r="AC27" s="52">
        <f t="shared" si="17"/>
        <v>2.9805513027099891E-3</v>
      </c>
      <c r="AD27" s="28">
        <f t="shared" si="9"/>
        <v>0.76850263775975181</v>
      </c>
      <c r="AE27" s="52">
        <f t="shared" si="18"/>
        <v>5.2409376956837994E-4</v>
      </c>
      <c r="AF27" s="28">
        <f t="shared" si="10"/>
        <v>0.82682333390411544</v>
      </c>
      <c r="AG27" s="52">
        <f t="shared" si="19"/>
        <v>2.4791145915070402E-4</v>
      </c>
      <c r="AH27" s="28">
        <f t="shared" si="11"/>
        <v>0.83085049227552887</v>
      </c>
      <c r="AI27" s="7"/>
      <c r="AL27" s="8"/>
      <c r="AP27" s="8"/>
      <c r="AT27" s="8"/>
    </row>
    <row r="28" spans="1:46" x14ac:dyDescent="0.3">
      <c r="A28">
        <v>0.9</v>
      </c>
      <c r="B28">
        <f t="shared" si="20"/>
        <v>7.9432823472428176</v>
      </c>
      <c r="C28">
        <f t="shared" ref="C28:J37" si="24">($M$5^(-1)+C$5*$B28)^(-1)</f>
        <v>1.5953289173760953E-2</v>
      </c>
      <c r="D28">
        <f t="shared" si="24"/>
        <v>3.2232991989837395E-2</v>
      </c>
      <c r="E28">
        <f t="shared" si="24"/>
        <v>0.15493454189763958</v>
      </c>
      <c r="F28">
        <f t="shared" si="24"/>
        <v>0.27837167876626329</v>
      </c>
      <c r="G28">
        <f t="shared" si="24"/>
        <v>0.6542177582269143</v>
      </c>
      <c r="H28">
        <f t="shared" si="24"/>
        <v>0.75339848496522055</v>
      </c>
      <c r="I28">
        <f t="shared" si="24"/>
        <v>0.82523893873132326</v>
      </c>
      <c r="J28">
        <f t="shared" si="24"/>
        <v>0.83029573693418102</v>
      </c>
      <c r="L28"/>
      <c r="M28" s="18">
        <v>1</v>
      </c>
      <c r="N28" s="19">
        <v>0.2</v>
      </c>
      <c r="O28" s="19">
        <f t="shared" si="23"/>
        <v>0.6</v>
      </c>
      <c r="P28" s="63">
        <v>1</v>
      </c>
      <c r="R28" s="28">
        <v>7.9432823472428176</v>
      </c>
      <c r="S28" s="50">
        <f t="shared" si="12"/>
        <v>1.146592236412761</v>
      </c>
      <c r="T28" s="28">
        <f t="shared" si="4"/>
        <v>1.5953289173760953E-2</v>
      </c>
      <c r="U28" s="52">
        <f t="shared" si="13"/>
        <v>0.54237117646724731</v>
      </c>
      <c r="V28" s="28">
        <f t="shared" si="5"/>
        <v>3.2232991989837395E-2</v>
      </c>
      <c r="W28" s="52">
        <f t="shared" si="14"/>
        <v>9.5369388247572365E-2</v>
      </c>
      <c r="X28" s="28">
        <f t="shared" si="6"/>
        <v>0.15493454189763958</v>
      </c>
      <c r="Y28" s="52">
        <f t="shared" si="15"/>
        <v>4.5112469507578988E-2</v>
      </c>
      <c r="Z28" s="28">
        <f t="shared" si="7"/>
        <v>0.27837167876626329</v>
      </c>
      <c r="AA28" s="52">
        <f t="shared" si="16"/>
        <v>7.9324802016555521E-3</v>
      </c>
      <c r="AB28" s="28">
        <f t="shared" si="8"/>
        <v>0.6542177582269143</v>
      </c>
      <c r="AC28" s="52">
        <f t="shared" si="17"/>
        <v>3.7522917761378147E-3</v>
      </c>
      <c r="AD28" s="28">
        <f t="shared" si="9"/>
        <v>0.75339848496522055</v>
      </c>
      <c r="AE28" s="52">
        <f t="shared" si="18"/>
        <v>6.5979496467263009E-4</v>
      </c>
      <c r="AF28" s="28">
        <f t="shared" si="10"/>
        <v>0.82523893873132326</v>
      </c>
      <c r="AG28" s="52">
        <f t="shared" si="19"/>
        <v>3.121020357997929E-4</v>
      </c>
      <c r="AH28" s="28">
        <f t="shared" si="11"/>
        <v>0.83029573693418102</v>
      </c>
      <c r="AI28" s="7"/>
      <c r="AL28" s="8"/>
      <c r="AP28" s="8"/>
      <c r="AT28" s="8"/>
    </row>
    <row r="29" spans="1:46" x14ac:dyDescent="0.3">
      <c r="A29">
        <v>1</v>
      </c>
      <c r="B29">
        <f t="shared" si="20"/>
        <v>10</v>
      </c>
      <c r="C29">
        <f t="shared" si="24"/>
        <v>1.2722260310487494E-2</v>
      </c>
      <c r="D29">
        <f t="shared" si="24"/>
        <v>2.5808975924041654E-2</v>
      </c>
      <c r="E29">
        <f t="shared" si="24"/>
        <v>0.12796402923265704</v>
      </c>
      <c r="F29">
        <f t="shared" si="24"/>
        <v>0.23743790634192297</v>
      </c>
      <c r="G29">
        <f t="shared" si="24"/>
        <v>0.6197757375062154</v>
      </c>
      <c r="H29">
        <f t="shared" si="24"/>
        <v>0.73520730700179382</v>
      </c>
      <c r="I29">
        <f t="shared" si="24"/>
        <v>0.82325291668954148</v>
      </c>
      <c r="J29">
        <f t="shared" si="24"/>
        <v>0.82959839382547451</v>
      </c>
      <c r="L29"/>
      <c r="M29" s="18">
        <v>0.2</v>
      </c>
      <c r="N29" s="19">
        <v>0.1</v>
      </c>
      <c r="O29" s="19">
        <f t="shared" si="23"/>
        <v>0.15000000000000002</v>
      </c>
      <c r="P29" s="63">
        <v>1</v>
      </c>
      <c r="R29" s="28">
        <v>10</v>
      </c>
      <c r="S29" s="50">
        <f t="shared" si="12"/>
        <v>1.4434741033859297</v>
      </c>
      <c r="T29" s="28">
        <f t="shared" si="4"/>
        <v>1.2722260310487494E-2</v>
      </c>
      <c r="U29" s="52">
        <f t="shared" si="13"/>
        <v>0.68280485667931601</v>
      </c>
      <c r="V29" s="28">
        <f t="shared" si="5"/>
        <v>2.5808975924041654E-2</v>
      </c>
      <c r="W29" s="52">
        <f t="shared" si="14"/>
        <v>0.12006294637213281</v>
      </c>
      <c r="X29" s="28">
        <f t="shared" si="6"/>
        <v>0.12796402923265704</v>
      </c>
      <c r="Y29" s="52">
        <f t="shared" si="15"/>
        <v>5.6793234251880667E-2</v>
      </c>
      <c r="Z29" s="28">
        <f t="shared" si="7"/>
        <v>0.23743790634192297</v>
      </c>
      <c r="AA29" s="52">
        <f t="shared" si="16"/>
        <v>9.9864009044182914E-3</v>
      </c>
      <c r="AB29" s="28">
        <f t="shared" si="8"/>
        <v>0.6197757375062154</v>
      </c>
      <c r="AC29" s="52">
        <f t="shared" si="17"/>
        <v>4.7238554694461641E-3</v>
      </c>
      <c r="AD29" s="28">
        <f t="shared" si="9"/>
        <v>0.73520730700179382</v>
      </c>
      <c r="AE29" s="52">
        <f t="shared" si="18"/>
        <v>8.3063264760020858E-4</v>
      </c>
      <c r="AF29" s="28">
        <f t="shared" si="10"/>
        <v>0.82325291668954148</v>
      </c>
      <c r="AG29" s="52">
        <f t="shared" si="19"/>
        <v>3.9291318394105206E-4</v>
      </c>
      <c r="AH29" s="28">
        <f t="shared" si="11"/>
        <v>0.82959839382547451</v>
      </c>
      <c r="AI29" s="7"/>
      <c r="AL29" s="8"/>
      <c r="AP29" s="8"/>
      <c r="AT29" s="8"/>
    </row>
    <row r="30" spans="1:46" x14ac:dyDescent="0.3">
      <c r="A30">
        <v>1.1000000000000001</v>
      </c>
      <c r="B30">
        <f t="shared" si="20"/>
        <v>12.58925411794168</v>
      </c>
      <c r="C30">
        <f t="shared" si="24"/>
        <v>1.0137494351349587E-2</v>
      </c>
      <c r="D30">
        <f t="shared" si="24"/>
        <v>2.0632274610773795E-2</v>
      </c>
      <c r="E30">
        <f t="shared" si="24"/>
        <v>0.10496170042406468</v>
      </c>
      <c r="F30">
        <f t="shared" si="24"/>
        <v>0.200349009079134</v>
      </c>
      <c r="G30">
        <f t="shared" si="24"/>
        <v>0.58125180530075338</v>
      </c>
      <c r="H30">
        <f t="shared" si="24"/>
        <v>0.71351822597736658</v>
      </c>
      <c r="I30">
        <f t="shared" si="24"/>
        <v>0.82076621423361384</v>
      </c>
      <c r="J30">
        <f t="shared" si="24"/>
        <v>0.82872215467298649</v>
      </c>
      <c r="L30"/>
      <c r="M30" s="18">
        <v>0.1</v>
      </c>
      <c r="N30" s="19">
        <v>0.02</v>
      </c>
      <c r="O30" s="19">
        <f t="shared" si="23"/>
        <v>6.0000000000000005E-2</v>
      </c>
      <c r="P30" s="63">
        <v>1</v>
      </c>
      <c r="R30" s="28">
        <v>12.58925411794168</v>
      </c>
      <c r="S30" s="50">
        <f t="shared" si="12"/>
        <v>1.8172262300193491</v>
      </c>
      <c r="T30" s="28">
        <f t="shared" si="4"/>
        <v>1.0137494351349587E-2</v>
      </c>
      <c r="U30" s="52">
        <f t="shared" si="13"/>
        <v>0.85960038537006578</v>
      </c>
      <c r="V30" s="28">
        <f t="shared" si="5"/>
        <v>2.0632274610773795E-2</v>
      </c>
      <c r="W30" s="52">
        <f t="shared" si="14"/>
        <v>0.15115029420275841</v>
      </c>
      <c r="X30" s="28">
        <f t="shared" si="6"/>
        <v>0.10496170042406468</v>
      </c>
      <c r="Y30" s="52">
        <f t="shared" si="15"/>
        <v>7.1498445817671522E-2</v>
      </c>
      <c r="Z30" s="28">
        <f t="shared" si="7"/>
        <v>0.200349009079134</v>
      </c>
      <c r="AA30" s="52">
        <f t="shared" si="16"/>
        <v>1.2572133870936449E-2</v>
      </c>
      <c r="AB30" s="28">
        <f t="shared" si="8"/>
        <v>0.58125180530075338</v>
      </c>
      <c r="AC30" s="52">
        <f t="shared" si="17"/>
        <v>5.9469816921286448E-3</v>
      </c>
      <c r="AD30" s="28">
        <f t="shared" si="9"/>
        <v>0.71351822597736658</v>
      </c>
      <c r="AE30" s="52">
        <f t="shared" si="18"/>
        <v>1.0457045479297727E-3</v>
      </c>
      <c r="AF30" s="28">
        <f t="shared" si="10"/>
        <v>0.82076621423361384</v>
      </c>
      <c r="AG30" s="52">
        <f t="shared" si="19"/>
        <v>4.9464839189234668E-4</v>
      </c>
      <c r="AH30" s="28">
        <f t="shared" si="11"/>
        <v>0.82872215467298649</v>
      </c>
      <c r="AI30" s="7"/>
      <c r="AL30" s="8"/>
      <c r="AP30" s="8"/>
      <c r="AT30" s="8"/>
    </row>
    <row r="31" spans="1:46" x14ac:dyDescent="0.3">
      <c r="A31">
        <v>1.2</v>
      </c>
      <c r="B31">
        <f t="shared" si="20"/>
        <v>15.848931924611136</v>
      </c>
      <c r="C31">
        <f t="shared" si="24"/>
        <v>8.0727039450122461E-3</v>
      </c>
      <c r="D31">
        <f t="shared" si="24"/>
        <v>1.6472713721237923E-2</v>
      </c>
      <c r="E31">
        <f t="shared" si="24"/>
        <v>8.5592211980894464E-2</v>
      </c>
      <c r="F31">
        <f t="shared" si="24"/>
        <v>0.16742490740086555</v>
      </c>
      <c r="G31">
        <f t="shared" si="24"/>
        <v>0.53906855514066065</v>
      </c>
      <c r="H31">
        <f t="shared" si="24"/>
        <v>0.68796772608056411</v>
      </c>
      <c r="I31">
        <f t="shared" si="24"/>
        <v>0.81765692113810717</v>
      </c>
      <c r="J31">
        <f t="shared" si="24"/>
        <v>0.82762166340211085</v>
      </c>
      <c r="L31"/>
      <c r="M31" s="18">
        <v>0.02</v>
      </c>
      <c r="N31" s="19">
        <v>0.01</v>
      </c>
      <c r="O31" s="19">
        <f t="shared" si="23"/>
        <v>1.4999999999999999E-2</v>
      </c>
      <c r="P31" s="63">
        <v>1</v>
      </c>
      <c r="R31" s="28">
        <v>15.848931924611136</v>
      </c>
      <c r="S31" s="50">
        <f t="shared" si="12"/>
        <v>2.2877522799502699</v>
      </c>
      <c r="T31" s="28">
        <f t="shared" si="4"/>
        <v>8.0727039450122461E-3</v>
      </c>
      <c r="U31" s="52">
        <f t="shared" si="13"/>
        <v>1.0821727691304344</v>
      </c>
      <c r="V31" s="28">
        <f t="shared" si="5"/>
        <v>1.6472713721237923E-2</v>
      </c>
      <c r="W31" s="52">
        <f t="shared" si="14"/>
        <v>0.19028694637201704</v>
      </c>
      <c r="X31" s="28">
        <f t="shared" si="6"/>
        <v>8.5592211980894464E-2</v>
      </c>
      <c r="Y31" s="52">
        <f t="shared" si="15"/>
        <v>9.0011210343655029E-2</v>
      </c>
      <c r="Z31" s="28">
        <f t="shared" si="7"/>
        <v>0.16742490740086555</v>
      </c>
      <c r="AA31" s="52">
        <f t="shared" si="16"/>
        <v>1.5827378810600059E-2</v>
      </c>
      <c r="AB31" s="28">
        <f t="shared" si="8"/>
        <v>0.53906855514066065</v>
      </c>
      <c r="AC31" s="52">
        <f t="shared" si="17"/>
        <v>7.4868063756954231E-3</v>
      </c>
      <c r="AD31" s="28">
        <f t="shared" si="9"/>
        <v>0.68796772608056411</v>
      </c>
      <c r="AE31" s="52">
        <f t="shared" si="18"/>
        <v>1.3164640286175218E-3</v>
      </c>
      <c r="AF31" s="28">
        <f t="shared" si="10"/>
        <v>0.81765692113810717</v>
      </c>
      <c r="AG31" s="52">
        <f t="shared" si="19"/>
        <v>6.2272543045639489E-4</v>
      </c>
      <c r="AH31" s="28">
        <f t="shared" si="11"/>
        <v>0.82762166340211085</v>
      </c>
      <c r="AI31" s="7"/>
      <c r="AL31" s="8"/>
      <c r="AP31" s="8"/>
      <c r="AT31" s="8"/>
    </row>
    <row r="32" spans="1:46" ht="15.6" x14ac:dyDescent="0.35">
      <c r="A32">
        <v>1.3</v>
      </c>
      <c r="B32">
        <f t="shared" si="20"/>
        <v>19.952623149688804</v>
      </c>
      <c r="C32">
        <f t="shared" si="24"/>
        <v>6.4251832851725792E-3</v>
      </c>
      <c r="D32">
        <f t="shared" si="24"/>
        <v>1.3138177118696455E-2</v>
      </c>
      <c r="E32">
        <f t="shared" si="24"/>
        <v>6.9456136548938702E-2</v>
      </c>
      <c r="F32">
        <f t="shared" si="24"/>
        <v>0.13872494669767502</v>
      </c>
      <c r="G32">
        <f t="shared" si="24"/>
        <v>0.49394014358503358</v>
      </c>
      <c r="H32">
        <f t="shared" si="24"/>
        <v>0.65829124455089161</v>
      </c>
      <c r="I32">
        <f t="shared" si="24"/>
        <v>0.81377589104014936</v>
      </c>
      <c r="J32">
        <f t="shared" si="24"/>
        <v>0.82624037594971456</v>
      </c>
      <c r="L32"/>
      <c r="M32" s="18"/>
      <c r="N32" s="15" t="s">
        <v>42</v>
      </c>
      <c r="O32" s="58">
        <v>2000</v>
      </c>
      <c r="P32" s="63"/>
      <c r="R32" s="28">
        <v>19.952623149688804</v>
      </c>
      <c r="S32" s="50">
        <f t="shared" si="12"/>
        <v>2.8801094811194394</v>
      </c>
      <c r="T32" s="28">
        <f t="shared" si="4"/>
        <v>6.4251832851725792E-3</v>
      </c>
      <c r="U32" s="52">
        <f t="shared" si="13"/>
        <v>1.3623747990099668</v>
      </c>
      <c r="V32" s="28">
        <f t="shared" si="5"/>
        <v>1.3138177118696455E-2</v>
      </c>
      <c r="W32" s="52">
        <f t="shared" si="14"/>
        <v>0.23955707232044626</v>
      </c>
      <c r="X32" s="28">
        <f t="shared" si="6"/>
        <v>6.9456136548938702E-2</v>
      </c>
      <c r="Y32" s="52">
        <f t="shared" si="15"/>
        <v>0.11331740004797734</v>
      </c>
      <c r="Z32" s="28">
        <f t="shared" si="7"/>
        <v>0.13872494669767502</v>
      </c>
      <c r="AA32" s="52">
        <f t="shared" si="16"/>
        <v>1.9925489386756961E-2</v>
      </c>
      <c r="AB32" s="28">
        <f t="shared" si="8"/>
        <v>0.49394014358503358</v>
      </c>
      <c r="AC32" s="52">
        <f t="shared" si="17"/>
        <v>9.4253307995455608E-3</v>
      </c>
      <c r="AD32" s="28">
        <f t="shared" si="9"/>
        <v>0.65829124455089161</v>
      </c>
      <c r="AE32" s="52">
        <f t="shared" si="18"/>
        <v>1.6573300193395224E-3</v>
      </c>
      <c r="AF32" s="28">
        <f t="shared" si="10"/>
        <v>0.81377589104014936</v>
      </c>
      <c r="AG32" s="52">
        <f t="shared" si="19"/>
        <v>7.8396486897201723E-4</v>
      </c>
      <c r="AH32" s="28">
        <f t="shared" si="11"/>
        <v>0.82624037594971456</v>
      </c>
      <c r="AI32" s="7"/>
      <c r="AL32" s="8"/>
      <c r="AP32" s="8"/>
      <c r="AT32" s="8"/>
    </row>
    <row r="33" spans="1:46" ht="15.6" x14ac:dyDescent="0.35">
      <c r="A33">
        <v>1.4</v>
      </c>
      <c r="B33">
        <f t="shared" si="20"/>
        <v>25.118864315095799</v>
      </c>
      <c r="C33">
        <f t="shared" si="24"/>
        <v>5.1118139248692235E-3</v>
      </c>
      <c r="D33">
        <f t="shared" si="24"/>
        <v>1.046998842474952E-2</v>
      </c>
      <c r="E33">
        <f t="shared" si="24"/>
        <v>5.6133608911253692E-2</v>
      </c>
      <c r="F33">
        <f t="shared" si="24"/>
        <v>0.11410132537028407</v>
      </c>
      <c r="G33">
        <f t="shared" si="24"/>
        <v>0.44684629242965812</v>
      </c>
      <c r="H33">
        <f t="shared" si="24"/>
        <v>0.62438373257421331</v>
      </c>
      <c r="I33">
        <f t="shared" si="24"/>
        <v>0.80894203959752575</v>
      </c>
      <c r="J33">
        <f t="shared" si="24"/>
        <v>0.82450798031719053</v>
      </c>
      <c r="L33"/>
      <c r="M33" s="18"/>
      <c r="N33" s="15" t="s">
        <v>43</v>
      </c>
      <c r="O33" s="58">
        <v>2.5</v>
      </c>
      <c r="P33" s="63"/>
      <c r="R33" s="28">
        <v>25.118864315095799</v>
      </c>
      <c r="S33" s="50">
        <f t="shared" si="12"/>
        <v>3.6258430145305738</v>
      </c>
      <c r="T33" s="28">
        <f t="shared" si="4"/>
        <v>5.1118139248692235E-3</v>
      </c>
      <c r="U33" s="52">
        <f t="shared" si="13"/>
        <v>1.7151282548616174</v>
      </c>
      <c r="V33" s="28">
        <f t="shared" si="5"/>
        <v>1.046998842474952E-2</v>
      </c>
      <c r="W33" s="52">
        <f t="shared" si="14"/>
        <v>0.30158448591922277</v>
      </c>
      <c r="X33" s="28">
        <f t="shared" si="6"/>
        <v>5.6133608911253692E-2</v>
      </c>
      <c r="Y33" s="52">
        <f t="shared" si="15"/>
        <v>0.14265815451884417</v>
      </c>
      <c r="Z33" s="28">
        <f t="shared" si="7"/>
        <v>0.11410132537028407</v>
      </c>
      <c r="AA33" s="52">
        <f t="shared" si="16"/>
        <v>2.5084704931423302E-2</v>
      </c>
      <c r="AB33" s="28">
        <f t="shared" si="8"/>
        <v>0.44684629242965812</v>
      </c>
      <c r="AC33" s="52">
        <f t="shared" si="17"/>
        <v>1.1865788458114136E-2</v>
      </c>
      <c r="AD33" s="28">
        <f t="shared" si="9"/>
        <v>0.62438373257421331</v>
      </c>
      <c r="AE33" s="52">
        <f t="shared" si="18"/>
        <v>2.0864548770758422E-3</v>
      </c>
      <c r="AF33" s="28">
        <f t="shared" si="10"/>
        <v>0.80894203959752575</v>
      </c>
      <c r="AG33" s="52">
        <f t="shared" si="19"/>
        <v>9.8695329550275664E-4</v>
      </c>
      <c r="AH33" s="28">
        <f t="shared" si="11"/>
        <v>0.82450798031719053</v>
      </c>
      <c r="AI33" s="7"/>
      <c r="AL33" s="8"/>
      <c r="AP33" s="8"/>
      <c r="AT33" s="8"/>
    </row>
    <row r="34" spans="1:46" ht="15.6" x14ac:dyDescent="0.35">
      <c r="A34">
        <v>1.5</v>
      </c>
      <c r="B34">
        <f t="shared" si="20"/>
        <v>31.622776601683803</v>
      </c>
      <c r="C34">
        <f t="shared" si="24"/>
        <v>4.0655894409204318E-3</v>
      </c>
      <c r="D34">
        <f t="shared" si="24"/>
        <v>8.3381623334088713E-3</v>
      </c>
      <c r="E34">
        <f t="shared" si="24"/>
        <v>4.5215177552792245E-2</v>
      </c>
      <c r="F34">
        <f t="shared" si="24"/>
        <v>9.3261277300165299E-2</v>
      </c>
      <c r="G34">
        <f t="shared" si="24"/>
        <v>0.3989592099579003</v>
      </c>
      <c r="H34">
        <f t="shared" si="24"/>
        <v>0.5863610331565553</v>
      </c>
      <c r="I34">
        <f t="shared" si="24"/>
        <v>0.80293763025713949</v>
      </c>
      <c r="J34">
        <f t="shared" si="24"/>
        <v>0.82233732598322862</v>
      </c>
      <c r="L34"/>
      <c r="M34" s="18"/>
      <c r="N34" s="15" t="s">
        <v>31</v>
      </c>
      <c r="O34" s="58">
        <v>5</v>
      </c>
      <c r="P34" s="63"/>
      <c r="R34" s="28">
        <v>31.622776601683803</v>
      </c>
      <c r="S34" s="50">
        <f t="shared" si="12"/>
        <v>4.5646659101689089</v>
      </c>
      <c r="T34" s="28">
        <f t="shared" si="4"/>
        <v>4.0655894409204318E-3</v>
      </c>
      <c r="U34" s="52">
        <f t="shared" si="13"/>
        <v>2.1592185445314738</v>
      </c>
      <c r="V34" s="28">
        <f t="shared" si="5"/>
        <v>8.3381623334088713E-3</v>
      </c>
      <c r="W34" s="52">
        <f t="shared" si="14"/>
        <v>0.37967237312658991</v>
      </c>
      <c r="X34" s="28">
        <f t="shared" si="6"/>
        <v>4.5215177552792245E-2</v>
      </c>
      <c r="Y34" s="52">
        <f t="shared" si="15"/>
        <v>0.17959597592343191</v>
      </c>
      <c r="Z34" s="28">
        <f t="shared" si="7"/>
        <v>9.3261277300165299E-2</v>
      </c>
      <c r="AA34" s="52">
        <f t="shared" si="16"/>
        <v>3.157977248552727E-2</v>
      </c>
      <c r="AB34" s="28">
        <f t="shared" si="8"/>
        <v>0.3989592099579003</v>
      </c>
      <c r="AC34" s="52">
        <f t="shared" si="17"/>
        <v>1.493814262089382E-2</v>
      </c>
      <c r="AD34" s="28">
        <f t="shared" si="9"/>
        <v>0.5863610331565553</v>
      </c>
      <c r="AE34" s="52">
        <f t="shared" si="18"/>
        <v>2.6266910653126542E-3</v>
      </c>
      <c r="AF34" s="28">
        <f t="shared" si="10"/>
        <v>0.80293763025713949</v>
      </c>
      <c r="AG34" s="52">
        <f t="shared" si="19"/>
        <v>1.2425005839624189E-3</v>
      </c>
      <c r="AH34" s="28">
        <f t="shared" si="11"/>
        <v>0.82233732598322862</v>
      </c>
      <c r="AI34" s="7"/>
      <c r="AL34" s="8"/>
      <c r="AP34" s="8"/>
      <c r="AT34" s="8"/>
    </row>
    <row r="35" spans="1:46" ht="15.6" x14ac:dyDescent="0.35">
      <c r="A35">
        <v>1.6</v>
      </c>
      <c r="B35">
        <f t="shared" si="20"/>
        <v>39.810717055349755</v>
      </c>
      <c r="C35">
        <f t="shared" si="24"/>
        <v>3.2326574701390335E-3</v>
      </c>
      <c r="D35">
        <f t="shared" si="24"/>
        <v>6.6369013748381681E-3</v>
      </c>
      <c r="E35">
        <f t="shared" si="24"/>
        <v>3.6321176259216964E-2</v>
      </c>
      <c r="F35">
        <f t="shared" si="24"/>
        <v>7.5826087647087301E-2</v>
      </c>
      <c r="G35">
        <f t="shared" si="24"/>
        <v>0.3515322398087542</v>
      </c>
      <c r="H35">
        <f t="shared" si="24"/>
        <v>0.54460912929349448</v>
      </c>
      <c r="I35">
        <f t="shared" si="24"/>
        <v>0.79550409669309874</v>
      </c>
      <c r="J35">
        <f t="shared" si="24"/>
        <v>0.81962083170740896</v>
      </c>
      <c r="L35"/>
      <c r="M35" s="64"/>
      <c r="N35" s="12" t="s">
        <v>0</v>
      </c>
      <c r="O35" s="59">
        <v>0.83299999999999996</v>
      </c>
      <c r="P35" s="65"/>
      <c r="R35" s="28">
        <v>39.810717055349755</v>
      </c>
      <c r="S35" s="50">
        <f t="shared" si="12"/>
        <v>5.7465739106621934</v>
      </c>
      <c r="T35" s="28">
        <f t="shared" si="4"/>
        <v>3.2326574701390335E-3</v>
      </c>
      <c r="U35" s="52">
        <f t="shared" si="13"/>
        <v>2.718295095327889</v>
      </c>
      <c r="V35" s="28">
        <f t="shared" si="5"/>
        <v>6.6369013748381681E-3</v>
      </c>
      <c r="W35" s="52">
        <f t="shared" si="14"/>
        <v>0.47797919868526112</v>
      </c>
      <c r="X35" s="28">
        <f t="shared" si="6"/>
        <v>3.6321176259216964E-2</v>
      </c>
      <c r="Y35" s="52">
        <f t="shared" si="15"/>
        <v>0.22609793794598196</v>
      </c>
      <c r="Z35" s="28">
        <f t="shared" si="7"/>
        <v>7.5826087647087301E-2</v>
      </c>
      <c r="AA35" s="52">
        <f t="shared" si="16"/>
        <v>3.9756578080708545E-2</v>
      </c>
      <c r="AB35" s="28">
        <f t="shared" si="8"/>
        <v>0.3515322398087542</v>
      </c>
      <c r="AC35" s="52">
        <f t="shared" si="17"/>
        <v>1.880600735044876E-2</v>
      </c>
      <c r="AD35" s="28">
        <f t="shared" si="9"/>
        <v>0.54460912929349448</v>
      </c>
      <c r="AE35" s="52">
        <f t="shared" si="18"/>
        <v>3.3068081310547942E-3</v>
      </c>
      <c r="AF35" s="28">
        <f t="shared" si="10"/>
        <v>0.79550409669309874</v>
      </c>
      <c r="AG35" s="52">
        <f t="shared" si="19"/>
        <v>1.5642155593193821E-3</v>
      </c>
      <c r="AH35" s="28">
        <f t="shared" si="11"/>
        <v>0.81962083170740896</v>
      </c>
      <c r="AI35" s="7"/>
      <c r="AL35" s="8"/>
      <c r="AP35" s="8"/>
      <c r="AT35" s="8"/>
    </row>
    <row r="36" spans="1:46" x14ac:dyDescent="0.3">
      <c r="A36">
        <v>1.7</v>
      </c>
      <c r="B36">
        <f t="shared" si="20"/>
        <v>50.118723362727238</v>
      </c>
      <c r="C36">
        <f t="shared" si="24"/>
        <v>2.5698422441971505E-3</v>
      </c>
      <c r="D36">
        <f t="shared" si="24"/>
        <v>5.2805312717325529E-3</v>
      </c>
      <c r="E36">
        <f t="shared" si="24"/>
        <v>2.9112008695756027E-2</v>
      </c>
      <c r="F36">
        <f t="shared" si="24"/>
        <v>6.1379947353600472E-2</v>
      </c>
      <c r="G36">
        <f t="shared" si="24"/>
        <v>0.3057714218815073</v>
      </c>
      <c r="H36">
        <f t="shared" si="24"/>
        <v>0.49980559295685029</v>
      </c>
      <c r="I36">
        <f t="shared" si="24"/>
        <v>0.78633928662698549</v>
      </c>
      <c r="J36">
        <f t="shared" si="24"/>
        <v>0.81622638168676209</v>
      </c>
      <c r="R36" s="28">
        <v>50.118723362727238</v>
      </c>
      <c r="S36" s="50">
        <f t="shared" si="12"/>
        <v>7.2345079268860157</v>
      </c>
      <c r="T36" s="28">
        <f t="shared" si="4"/>
        <v>2.5698422441971505E-3</v>
      </c>
      <c r="U36" s="52">
        <f t="shared" si="13"/>
        <v>3.422130772263726</v>
      </c>
      <c r="V36" s="28">
        <f t="shared" si="5"/>
        <v>5.2805312717325529E-3</v>
      </c>
      <c r="W36" s="52">
        <f t="shared" si="14"/>
        <v>0.60174015953388804</v>
      </c>
      <c r="X36" s="28">
        <f t="shared" si="6"/>
        <v>2.9112008695756027E-2</v>
      </c>
      <c r="Y36" s="52">
        <f t="shared" si="15"/>
        <v>0.28464043963445723</v>
      </c>
      <c r="Z36" s="28">
        <f t="shared" si="7"/>
        <v>6.1379947353600472E-2</v>
      </c>
      <c r="AA36" s="52">
        <f t="shared" si="16"/>
        <v>5.0050566431782934E-2</v>
      </c>
      <c r="AB36" s="28">
        <f t="shared" si="8"/>
        <v>0.3057714218815073</v>
      </c>
      <c r="AC36" s="52">
        <f t="shared" si="17"/>
        <v>2.3675360547867827E-2</v>
      </c>
      <c r="AD36" s="28">
        <f t="shared" si="9"/>
        <v>0.49980559295685029</v>
      </c>
      <c r="AE36" s="52">
        <f t="shared" si="18"/>
        <v>4.163024788112455E-3</v>
      </c>
      <c r="AF36" s="28">
        <f t="shared" si="10"/>
        <v>0.78633928662698549</v>
      </c>
      <c r="AG36" s="52">
        <f t="shared" si="19"/>
        <v>1.9692307171509955E-3</v>
      </c>
      <c r="AH36" s="28">
        <f t="shared" si="11"/>
        <v>0.81622638168676209</v>
      </c>
      <c r="AI36" s="7"/>
      <c r="AL36" s="8"/>
      <c r="AP36" s="8"/>
      <c r="AT36" s="8"/>
    </row>
    <row r="37" spans="1:46" x14ac:dyDescent="0.3">
      <c r="A37">
        <v>1.8</v>
      </c>
      <c r="B37">
        <f t="shared" si="20"/>
        <v>63.095734448019364</v>
      </c>
      <c r="C37">
        <f t="shared" si="24"/>
        <v>2.0425942928959163E-3</v>
      </c>
      <c r="D37">
        <f t="shared" si="24"/>
        <v>4.1999509330629585E-3</v>
      </c>
      <c r="E37">
        <f t="shared" si="24"/>
        <v>2.3291910329467549E-2</v>
      </c>
      <c r="F37">
        <f t="shared" si="24"/>
        <v>4.9506090453102891E-2</v>
      </c>
      <c r="G37">
        <f t="shared" si="24"/>
        <v>0.26271708251522025</v>
      </c>
      <c r="H37">
        <f t="shared" si="24"/>
        <v>0.45289950407826296</v>
      </c>
      <c r="I37">
        <f t="shared" si="24"/>
        <v>0.7750974477811301</v>
      </c>
      <c r="J37">
        <f t="shared" si="24"/>
        <v>0.811992793550951</v>
      </c>
      <c r="R37" s="28">
        <v>63.095734448019364</v>
      </c>
      <c r="S37" s="50">
        <f t="shared" si="12"/>
        <v>9.107705870983148</v>
      </c>
      <c r="T37" s="28">
        <f t="shared" si="4"/>
        <v>2.0425942928959163E-3</v>
      </c>
      <c r="U37" s="52">
        <f t="shared" si="13"/>
        <v>4.3082073916856043</v>
      </c>
      <c r="V37" s="28">
        <f t="shared" si="5"/>
        <v>4.1999509330629585E-3</v>
      </c>
      <c r="W37" s="52">
        <f t="shared" si="14"/>
        <v>0.75754597813428814</v>
      </c>
      <c r="X37" s="28">
        <f t="shared" si="6"/>
        <v>2.3291910329467549E-2</v>
      </c>
      <c r="Y37" s="52">
        <f t="shared" si="15"/>
        <v>0.35834108268008202</v>
      </c>
      <c r="Z37" s="28">
        <f t="shared" si="7"/>
        <v>4.9506090453102891E-2</v>
      </c>
      <c r="AA37" s="52">
        <f t="shared" si="16"/>
        <v>6.3009929955663679E-2</v>
      </c>
      <c r="AB37" s="28">
        <f t="shared" si="8"/>
        <v>0.26271708251522025</v>
      </c>
      <c r="AC37" s="52">
        <f t="shared" si="17"/>
        <v>2.9805513027099897E-2</v>
      </c>
      <c r="AD37" s="28">
        <f t="shared" si="9"/>
        <v>0.45289950407826296</v>
      </c>
      <c r="AE37" s="52">
        <f t="shared" si="18"/>
        <v>5.2409376956838007E-3</v>
      </c>
      <c r="AF37" s="28">
        <f t="shared" si="10"/>
        <v>0.7750974477811301</v>
      </c>
      <c r="AG37" s="52">
        <f t="shared" si="19"/>
        <v>2.4791145915070414E-3</v>
      </c>
      <c r="AH37" s="28">
        <f t="shared" si="11"/>
        <v>0.811992793550951</v>
      </c>
      <c r="AI37" s="7"/>
      <c r="AL37" s="8"/>
      <c r="AP37" s="8"/>
      <c r="AT37" s="8"/>
    </row>
    <row r="38" spans="1:46" x14ac:dyDescent="0.3">
      <c r="A38">
        <v>1.9</v>
      </c>
      <c r="B38">
        <f t="shared" si="20"/>
        <v>79.432823472428197</v>
      </c>
      <c r="C38">
        <f t="shared" ref="C38:J47" si="25">($M$5^(-1)+C$5*$B38)^(-1)</f>
        <v>1.6233089966775696E-3</v>
      </c>
      <c r="D38">
        <f t="shared" si="25"/>
        <v>3.3396027398312758E-3</v>
      </c>
      <c r="E38">
        <f t="shared" si="25"/>
        <v>1.8608437021478855E-2</v>
      </c>
      <c r="F38">
        <f t="shared" si="25"/>
        <v>3.981070342321362E-2</v>
      </c>
      <c r="G38">
        <f t="shared" si="25"/>
        <v>0.22315906100491745</v>
      </c>
      <c r="H38">
        <f t="shared" si="25"/>
        <v>0.40504415584883124</v>
      </c>
      <c r="I38">
        <f t="shared" si="25"/>
        <v>0.76139378358605603</v>
      </c>
      <c r="J38">
        <f t="shared" si="25"/>
        <v>0.80672506330081561</v>
      </c>
      <c r="R38" s="28">
        <v>79.432823472428197</v>
      </c>
      <c r="S38" s="50">
        <f t="shared" si="12"/>
        <v>11.465922364127614</v>
      </c>
      <c r="T38" s="28">
        <f t="shared" si="4"/>
        <v>1.6233089966775696E-3</v>
      </c>
      <c r="U38" s="52">
        <f t="shared" si="13"/>
        <v>5.4237117646724737</v>
      </c>
      <c r="V38" s="28">
        <f t="shared" si="5"/>
        <v>3.3396027398312758E-3</v>
      </c>
      <c r="W38" s="52">
        <f t="shared" si="14"/>
        <v>0.95369388247572384</v>
      </c>
      <c r="X38" s="28">
        <f t="shared" si="6"/>
        <v>1.8608437021478855E-2</v>
      </c>
      <c r="Y38" s="52">
        <f t="shared" si="15"/>
        <v>0.45112469507579001</v>
      </c>
      <c r="Z38" s="28">
        <f t="shared" si="7"/>
        <v>3.981070342321362E-2</v>
      </c>
      <c r="AA38" s="52">
        <f t="shared" si="16"/>
        <v>7.9324802016555535E-2</v>
      </c>
      <c r="AB38" s="28">
        <f t="shared" si="8"/>
        <v>0.22315906100491745</v>
      </c>
      <c r="AC38" s="52">
        <f t="shared" si="17"/>
        <v>3.7522917761378151E-2</v>
      </c>
      <c r="AD38" s="28">
        <f t="shared" si="9"/>
        <v>0.40504415584883124</v>
      </c>
      <c r="AE38" s="52">
        <f t="shared" si="18"/>
        <v>6.5979496467263024E-3</v>
      </c>
      <c r="AF38" s="28">
        <f t="shared" si="10"/>
        <v>0.76139378358605603</v>
      </c>
      <c r="AG38" s="52">
        <f t="shared" si="19"/>
        <v>3.1210203579979303E-3</v>
      </c>
      <c r="AH38" s="28">
        <f t="shared" si="11"/>
        <v>0.80672506330081561</v>
      </c>
      <c r="AI38" s="7"/>
      <c r="AL38" s="8"/>
      <c r="AP38" s="8"/>
      <c r="AT38" s="8"/>
    </row>
    <row r="39" spans="1:46" x14ac:dyDescent="0.3">
      <c r="A39">
        <v>2</v>
      </c>
      <c r="B39">
        <f t="shared" si="20"/>
        <v>100</v>
      </c>
      <c r="C39">
        <f t="shared" si="25"/>
        <v>1.2899571883423001E-3</v>
      </c>
      <c r="D39">
        <f t="shared" si="25"/>
        <v>2.654929909206143E-3</v>
      </c>
      <c r="E39">
        <f t="shared" si="25"/>
        <v>1.4849432856137273E-2</v>
      </c>
      <c r="F39">
        <f t="shared" si="25"/>
        <v>3.1936686054395813E-2</v>
      </c>
      <c r="G39">
        <f t="shared" si="25"/>
        <v>0.18759801765427778</v>
      </c>
      <c r="H39">
        <f t="shared" si="25"/>
        <v>0.35748960794265322</v>
      </c>
      <c r="I39">
        <f t="shared" si="25"/>
        <v>0.74481589049454555</v>
      </c>
      <c r="J39">
        <f t="shared" si="25"/>
        <v>0.80018978098268212</v>
      </c>
      <c r="L39" s="11">
        <v>3</v>
      </c>
      <c r="M39" s="61" t="s">
        <v>8</v>
      </c>
      <c r="N39" s="62" t="s">
        <v>9</v>
      </c>
      <c r="O39" s="62" t="s">
        <v>11</v>
      </c>
      <c r="P39" s="17" t="s">
        <v>10</v>
      </c>
      <c r="R39" s="28">
        <v>100</v>
      </c>
      <c r="S39" s="50">
        <f t="shared" si="12"/>
        <v>14.434741033859298</v>
      </c>
      <c r="T39" s="28">
        <f t="shared" si="4"/>
        <v>1.2899571883423001E-3</v>
      </c>
      <c r="U39" s="52">
        <f t="shared" si="13"/>
        <v>6.828048566793159</v>
      </c>
      <c r="V39" s="28">
        <f t="shared" si="5"/>
        <v>2.654929909206143E-3</v>
      </c>
      <c r="W39" s="52">
        <f t="shared" si="14"/>
        <v>1.2006294637213282</v>
      </c>
      <c r="X39" s="28">
        <f t="shared" si="6"/>
        <v>1.4849432856137273E-2</v>
      </c>
      <c r="Y39" s="52">
        <f t="shared" si="15"/>
        <v>0.56793234251880675</v>
      </c>
      <c r="Z39" s="28">
        <f t="shared" si="7"/>
        <v>3.1936686054395813E-2</v>
      </c>
      <c r="AA39" s="52">
        <f t="shared" si="16"/>
        <v>9.9864009044182911E-2</v>
      </c>
      <c r="AB39" s="28">
        <f t="shared" si="8"/>
        <v>0.18759801765427778</v>
      </c>
      <c r="AC39" s="52">
        <f t="shared" si="17"/>
        <v>4.7238554694461629E-2</v>
      </c>
      <c r="AD39" s="28">
        <f t="shared" si="9"/>
        <v>0.35748960794265322</v>
      </c>
      <c r="AE39" s="52">
        <f t="shared" si="18"/>
        <v>8.306326476002086E-3</v>
      </c>
      <c r="AF39" s="28">
        <f t="shared" si="10"/>
        <v>0.74481589049454555</v>
      </c>
      <c r="AG39" s="52">
        <f t="shared" si="19"/>
        <v>3.9291318394105209E-3</v>
      </c>
      <c r="AH39" s="28">
        <f t="shared" si="11"/>
        <v>0.80018978098268212</v>
      </c>
      <c r="AI39" s="7"/>
      <c r="AL39" s="8"/>
      <c r="AP39" s="8"/>
      <c r="AT39" s="8"/>
    </row>
    <row r="40" spans="1:46" x14ac:dyDescent="0.3">
      <c r="A40">
        <v>2.1</v>
      </c>
      <c r="B40">
        <f t="shared" si="20"/>
        <v>125.89254117941677</v>
      </c>
      <c r="C40">
        <f t="shared" si="25"/>
        <v>1.0249758677430784E-3</v>
      </c>
      <c r="D40">
        <f t="shared" si="25"/>
        <v>2.1102691014659378E-3</v>
      </c>
      <c r="E40">
        <f t="shared" si="25"/>
        <v>1.1838729273994403E-2</v>
      </c>
      <c r="F40">
        <f t="shared" si="25"/>
        <v>2.5569837904003523E-2</v>
      </c>
      <c r="G40">
        <f t="shared" si="25"/>
        <v>0.15625180880971398</v>
      </c>
      <c r="H40">
        <f t="shared" si="25"/>
        <v>0.31145494963422127</v>
      </c>
      <c r="I40">
        <f t="shared" si="25"/>
        <v>0.7249446554514779</v>
      </c>
      <c r="J40">
        <f t="shared" si="25"/>
        <v>0.79211138644168644</v>
      </c>
      <c r="L40"/>
      <c r="M40" s="18">
        <v>20</v>
      </c>
      <c r="N40" s="19">
        <v>10</v>
      </c>
      <c r="O40" s="19">
        <f t="shared" ref="O40:O46" si="26">AVERAGE(M40:N40)</f>
        <v>15</v>
      </c>
      <c r="P40" s="63">
        <v>1.1200000000000001</v>
      </c>
      <c r="R40" s="28">
        <v>125.89254117941677</v>
      </c>
      <c r="S40" s="50">
        <f t="shared" si="12"/>
        <v>18.172262300193488</v>
      </c>
      <c r="T40" s="28">
        <f t="shared" ref="T40:T60" si="27">C40</f>
        <v>1.0249758677430784E-3</v>
      </c>
      <c r="U40" s="52">
        <f t="shared" si="13"/>
        <v>8.5960038537006547</v>
      </c>
      <c r="V40" s="28">
        <f t="shared" ref="V40:V60" si="28">D40</f>
        <v>2.1102691014659378E-3</v>
      </c>
      <c r="W40" s="52">
        <f t="shared" si="14"/>
        <v>1.5115029420275836</v>
      </c>
      <c r="X40" s="28">
        <f t="shared" ref="X40:X60" si="29">E40</f>
        <v>1.1838729273994403E-2</v>
      </c>
      <c r="Y40" s="52">
        <f t="shared" si="15"/>
        <v>0.71498445817671508</v>
      </c>
      <c r="Z40" s="28">
        <f t="shared" ref="Z40:Z60" si="30">F40</f>
        <v>2.5569837904003523E-2</v>
      </c>
      <c r="AA40" s="52">
        <f t="shared" si="16"/>
        <v>0.12572133870936444</v>
      </c>
      <c r="AB40" s="28">
        <f t="shared" ref="AB40:AB60" si="31">G40</f>
        <v>0.15625180880971398</v>
      </c>
      <c r="AC40" s="52">
        <f t="shared" si="17"/>
        <v>5.9469816921286417E-2</v>
      </c>
      <c r="AD40" s="28">
        <f t="shared" ref="AD40:AD60" si="32">H40</f>
        <v>0.31145494963422127</v>
      </c>
      <c r="AE40" s="52">
        <f t="shared" si="18"/>
        <v>1.0457045479297725E-2</v>
      </c>
      <c r="AF40" s="28">
        <f t="shared" ref="AF40:AF60" si="33">I40</f>
        <v>0.7249446554514779</v>
      </c>
      <c r="AG40" s="52">
        <f t="shared" si="19"/>
        <v>4.9464839189234657E-3</v>
      </c>
      <c r="AH40" s="28">
        <f t="shared" ref="AH40:AH60" si="34">J40</f>
        <v>0.79211138644168644</v>
      </c>
      <c r="AI40" s="7"/>
      <c r="AL40" s="8"/>
      <c r="AP40" s="8"/>
      <c r="AT40" s="8"/>
    </row>
    <row r="41" spans="1:46" x14ac:dyDescent="0.3">
      <c r="A41">
        <v>2.2000000000000002</v>
      </c>
      <c r="B41">
        <f t="shared" si="20"/>
        <v>158.48931924611153</v>
      </c>
      <c r="C41">
        <f t="shared" si="25"/>
        <v>8.1437336638450408E-4</v>
      </c>
      <c r="D41">
        <f t="shared" si="25"/>
        <v>1.6771201697090949E-3</v>
      </c>
      <c r="E41">
        <f t="shared" si="25"/>
        <v>9.4314053008628697E-3</v>
      </c>
      <c r="F41">
        <f t="shared" si="25"/>
        <v>2.0439887710703254E-2</v>
      </c>
      <c r="G41">
        <f t="shared" si="25"/>
        <v>0.12909564758973349</v>
      </c>
      <c r="H41">
        <f t="shared" si="25"/>
        <v>0.26800714174789553</v>
      </c>
      <c r="I41">
        <f t="shared" si="25"/>
        <v>0.70138691743761772</v>
      </c>
      <c r="J41">
        <f t="shared" si="25"/>
        <v>0.78217031062112341</v>
      </c>
      <c r="L41"/>
      <c r="M41" s="18">
        <v>10</v>
      </c>
      <c r="N41" s="19">
        <v>2</v>
      </c>
      <c r="O41" s="19">
        <f t="shared" si="26"/>
        <v>6</v>
      </c>
      <c r="P41" s="63">
        <v>1.22</v>
      </c>
      <c r="R41" s="28">
        <v>158.48931924611153</v>
      </c>
      <c r="S41" s="50">
        <f t="shared" ref="S41:S60" si="35">S40+((S$6+S$6)/2)^$Q$8*($R41-$R40)</f>
        <v>22.877522799502724</v>
      </c>
      <c r="T41" s="28">
        <f t="shared" si="27"/>
        <v>8.1437336638450408E-4</v>
      </c>
      <c r="U41" s="52">
        <f t="shared" ref="U41:U60" si="36">U40+((U$6+U$6)/2)^$Q$8*($R41-$R40)</f>
        <v>10.821727691304353</v>
      </c>
      <c r="V41" s="28">
        <f t="shared" si="28"/>
        <v>1.6771201697090949E-3</v>
      </c>
      <c r="W41" s="52">
        <f t="shared" ref="W41:W60" si="37">W40+((W$6+W$6)/2)^$Q$8*($R41-$R40)</f>
        <v>1.9028694637201724</v>
      </c>
      <c r="X41" s="28">
        <f t="shared" si="29"/>
        <v>9.4314053008628697E-3</v>
      </c>
      <c r="Y41" s="52">
        <f t="shared" ref="Y41:Y60" si="38">Y40+((Y$6+Y$6)/2)^$Q$8*($R41-$R40)</f>
        <v>0.90011210343655124</v>
      </c>
      <c r="Z41" s="28">
        <f t="shared" si="30"/>
        <v>2.0439887710703254E-2</v>
      </c>
      <c r="AA41" s="52">
        <f t="shared" ref="AA41:AA60" si="39">AA40+((AA$6+AA$6)/2)^$Q$8*($R41-$R40)</f>
        <v>0.15827378810600073</v>
      </c>
      <c r="AB41" s="28">
        <f t="shared" si="31"/>
        <v>0.12909564758973349</v>
      </c>
      <c r="AC41" s="52">
        <f t="shared" ref="AC41:AC60" si="40">AC40+((AC$6+AC$6)/2)^$Q$8*($R41-$R40)</f>
        <v>7.4868063756954303E-2</v>
      </c>
      <c r="AD41" s="28">
        <f t="shared" si="32"/>
        <v>0.26800714174789553</v>
      </c>
      <c r="AE41" s="52">
        <f t="shared" ref="AE41:AE60" si="41">AE40+((AE$6+AE$6)/2)^$Q$8*($R41-$R40)</f>
        <v>1.3164640286175233E-2</v>
      </c>
      <c r="AF41" s="28">
        <f t="shared" si="33"/>
        <v>0.70138691743761772</v>
      </c>
      <c r="AG41" s="52">
        <f t="shared" ref="AG41:AG60" si="42">AG40+((AG$6+AG$6)/2)^$Q$8*($R41-$R40)</f>
        <v>6.2272543045639554E-3</v>
      </c>
      <c r="AH41" s="28">
        <f t="shared" si="34"/>
        <v>0.78217031062112341</v>
      </c>
      <c r="AI41" s="7"/>
      <c r="AL41" s="8"/>
      <c r="AP41" s="8"/>
      <c r="AT41" s="8"/>
    </row>
    <row r="42" spans="1:46" x14ac:dyDescent="0.3">
      <c r="A42">
        <v>2.2999999999999998</v>
      </c>
      <c r="B42">
        <f t="shared" si="20"/>
        <v>199.52623149688802</v>
      </c>
      <c r="C42">
        <f t="shared" si="25"/>
        <v>6.4700985458293321E-4</v>
      </c>
      <c r="D42">
        <f t="shared" si="25"/>
        <v>1.3327357752561579E-3</v>
      </c>
      <c r="E42">
        <f t="shared" si="25"/>
        <v>7.5091177056152911E-3</v>
      </c>
      <c r="F42">
        <f t="shared" si="25"/>
        <v>1.6318333789347151E-2</v>
      </c>
      <c r="G42">
        <f t="shared" si="25"/>
        <v>0.10592046329389646</v>
      </c>
      <c r="H42">
        <f t="shared" si="25"/>
        <v>0.22797099855095362</v>
      </c>
      <c r="I42">
        <f t="shared" si="25"/>
        <v>0.67382094962860828</v>
      </c>
      <c r="J42">
        <f t="shared" si="25"/>
        <v>0.77000451816088156</v>
      </c>
      <c r="L42"/>
      <c r="M42" s="18">
        <v>2</v>
      </c>
      <c r="N42" s="19">
        <v>1</v>
      </c>
      <c r="O42" s="19">
        <f t="shared" si="26"/>
        <v>1.5</v>
      </c>
      <c r="P42" s="63">
        <v>1.35</v>
      </c>
      <c r="R42" s="28">
        <v>199.52623149688802</v>
      </c>
      <c r="S42" s="50">
        <f t="shared" si="35"/>
        <v>28.801094811194389</v>
      </c>
      <c r="T42" s="28">
        <f t="shared" si="27"/>
        <v>6.4700985458293321E-4</v>
      </c>
      <c r="U42" s="52">
        <f t="shared" si="36"/>
        <v>13.623747990099664</v>
      </c>
      <c r="V42" s="28">
        <f t="shared" si="28"/>
        <v>1.3327357752561579E-3</v>
      </c>
      <c r="W42" s="52">
        <f t="shared" si="37"/>
        <v>2.3955707232044618</v>
      </c>
      <c r="X42" s="28">
        <f t="shared" si="29"/>
        <v>7.5091177056152911E-3</v>
      </c>
      <c r="Y42" s="52">
        <f t="shared" si="38"/>
        <v>1.1331740004797732</v>
      </c>
      <c r="Z42" s="28">
        <f t="shared" si="30"/>
        <v>1.6318333789347151E-2</v>
      </c>
      <c r="AA42" s="52">
        <f t="shared" si="39"/>
        <v>0.19925489386756956</v>
      </c>
      <c r="AB42" s="28">
        <f t="shared" si="31"/>
        <v>0.10592046329389646</v>
      </c>
      <c r="AC42" s="52">
        <f t="shared" si="40"/>
        <v>9.4253307995455587E-2</v>
      </c>
      <c r="AD42" s="28">
        <f t="shared" si="32"/>
        <v>0.22797099855095362</v>
      </c>
      <c r="AE42" s="52">
        <f t="shared" si="41"/>
        <v>1.6573300193395223E-2</v>
      </c>
      <c r="AF42" s="28">
        <f t="shared" si="33"/>
        <v>0.67382094962860828</v>
      </c>
      <c r="AG42" s="52">
        <f t="shared" si="42"/>
        <v>7.839648689720171E-3</v>
      </c>
      <c r="AH42" s="28">
        <f t="shared" si="34"/>
        <v>0.77000451816088156</v>
      </c>
      <c r="AI42" s="7"/>
      <c r="AL42" s="8"/>
      <c r="AP42" s="8"/>
      <c r="AT42" s="8"/>
    </row>
    <row r="43" spans="1:46" x14ac:dyDescent="0.3">
      <c r="A43">
        <v>2.4</v>
      </c>
      <c r="B43">
        <f t="shared" si="20"/>
        <v>251.18864315095806</v>
      </c>
      <c r="C43">
        <f t="shared" si="25"/>
        <v>5.1402031032846162E-4</v>
      </c>
      <c r="D43">
        <f t="shared" si="25"/>
        <v>1.0589781219600492E-3</v>
      </c>
      <c r="E43">
        <f t="shared" si="25"/>
        <v>5.975783540054738E-3</v>
      </c>
      <c r="F43">
        <f t="shared" si="25"/>
        <v>1.3014549886394234E-2</v>
      </c>
      <c r="G43">
        <f t="shared" si="25"/>
        <v>8.6395041896004263E-2</v>
      </c>
      <c r="H43">
        <f t="shared" si="25"/>
        <v>0.19188442888243859</v>
      </c>
      <c r="I43">
        <f t="shared" si="25"/>
        <v>0.64205318973608794</v>
      </c>
      <c r="J43">
        <f t="shared" si="25"/>
        <v>0.75521648093217053</v>
      </c>
      <c r="L43"/>
      <c r="M43" s="18">
        <v>1</v>
      </c>
      <c r="N43" s="19">
        <v>0.2</v>
      </c>
      <c r="O43" s="19">
        <f t="shared" si="26"/>
        <v>0.6</v>
      </c>
      <c r="P43" s="63">
        <v>1.48</v>
      </c>
      <c r="R43" s="28">
        <v>251.18864315095806</v>
      </c>
      <c r="S43" s="50">
        <f t="shared" si="35"/>
        <v>36.258430145305745</v>
      </c>
      <c r="T43" s="28">
        <f t="shared" si="27"/>
        <v>5.1402031032846162E-4</v>
      </c>
      <c r="U43" s="52">
        <f t="shared" si="36"/>
        <v>17.151282548616177</v>
      </c>
      <c r="V43" s="28">
        <f t="shared" si="28"/>
        <v>1.0589781219600492E-3</v>
      </c>
      <c r="W43" s="52">
        <f t="shared" si="37"/>
        <v>3.015844859192228</v>
      </c>
      <c r="X43" s="28">
        <f t="shared" si="29"/>
        <v>5.975783540054738E-3</v>
      </c>
      <c r="Y43" s="52">
        <f t="shared" si="38"/>
        <v>1.4265815451884423</v>
      </c>
      <c r="Z43" s="28">
        <f t="shared" si="30"/>
        <v>1.3014549886394234E-2</v>
      </c>
      <c r="AA43" s="52">
        <f t="shared" si="39"/>
        <v>0.25084704931423307</v>
      </c>
      <c r="AB43" s="28">
        <f t="shared" si="31"/>
        <v>8.6395041896004263E-2</v>
      </c>
      <c r="AC43" s="52">
        <f t="shared" si="40"/>
        <v>0.11865788458114139</v>
      </c>
      <c r="AD43" s="28">
        <f t="shared" si="32"/>
        <v>0.19188442888243859</v>
      </c>
      <c r="AE43" s="52">
        <f t="shared" si="41"/>
        <v>2.0864548770758429E-2</v>
      </c>
      <c r="AF43" s="28">
        <f t="shared" si="33"/>
        <v>0.64205318973608794</v>
      </c>
      <c r="AG43" s="52">
        <f t="shared" si="42"/>
        <v>9.8695329550275677E-3</v>
      </c>
      <c r="AH43" s="28">
        <f t="shared" si="34"/>
        <v>0.75521648093217053</v>
      </c>
      <c r="AI43" s="7"/>
      <c r="AL43" s="8"/>
      <c r="AP43" s="8"/>
      <c r="AT43" s="8"/>
    </row>
    <row r="44" spans="1:46" x14ac:dyDescent="0.3">
      <c r="A44">
        <v>2.5</v>
      </c>
      <c r="B44">
        <f t="shared" si="20"/>
        <v>316.22776601683825</v>
      </c>
      <c r="C44">
        <f t="shared" si="25"/>
        <v>4.0835267143687952E-4</v>
      </c>
      <c r="D44">
        <f t="shared" si="25"/>
        <v>8.4139621946108429E-4</v>
      </c>
      <c r="E44">
        <f t="shared" si="25"/>
        <v>4.7537475077948001E-3</v>
      </c>
      <c r="F44">
        <f t="shared" si="25"/>
        <v>1.0371150634882564E-2</v>
      </c>
      <c r="G44">
        <f t="shared" si="25"/>
        <v>7.0121814612576355E-2</v>
      </c>
      <c r="H44">
        <f t="shared" si="25"/>
        <v>0.15999955068877744</v>
      </c>
      <c r="I44">
        <f t="shared" si="25"/>
        <v>0.60608054054125204</v>
      </c>
      <c r="J44">
        <f t="shared" si="25"/>
        <v>0.73738804061849139</v>
      </c>
      <c r="L44"/>
      <c r="M44" s="18">
        <v>0.2</v>
      </c>
      <c r="N44" s="19">
        <v>0.1</v>
      </c>
      <c r="O44" s="19">
        <f t="shared" si="26"/>
        <v>0.15000000000000002</v>
      </c>
      <c r="P44" s="63">
        <v>1.53</v>
      </c>
      <c r="R44" s="28">
        <v>316.22776601683825</v>
      </c>
      <c r="S44" s="50">
        <f t="shared" si="35"/>
        <v>45.646659101689117</v>
      </c>
      <c r="T44" s="28">
        <f t="shared" si="27"/>
        <v>4.0835267143687952E-4</v>
      </c>
      <c r="U44" s="52">
        <f t="shared" si="36"/>
        <v>21.592185445314751</v>
      </c>
      <c r="V44" s="28">
        <f t="shared" si="28"/>
        <v>8.4139621946108429E-4</v>
      </c>
      <c r="W44" s="52">
        <f t="shared" si="37"/>
        <v>3.7967237312659012</v>
      </c>
      <c r="X44" s="28">
        <f t="shared" si="29"/>
        <v>4.7537475077948001E-3</v>
      </c>
      <c r="Y44" s="52">
        <f t="shared" si="38"/>
        <v>1.7959597592343206</v>
      </c>
      <c r="Z44" s="28">
        <f t="shared" si="30"/>
        <v>1.0371150634882564E-2</v>
      </c>
      <c r="AA44" s="52">
        <f t="shared" si="39"/>
        <v>0.31579772485527291</v>
      </c>
      <c r="AB44" s="28">
        <f t="shared" si="31"/>
        <v>7.0121814612576355E-2</v>
      </c>
      <c r="AC44" s="52">
        <f t="shared" si="40"/>
        <v>0.14938142620893829</v>
      </c>
      <c r="AD44" s="28">
        <f t="shared" si="32"/>
        <v>0.15999955068877744</v>
      </c>
      <c r="AE44" s="52">
        <f t="shared" si="41"/>
        <v>2.6266910653126564E-2</v>
      </c>
      <c r="AF44" s="28">
        <f t="shared" si="33"/>
        <v>0.60608054054125204</v>
      </c>
      <c r="AG44" s="52">
        <f t="shared" si="42"/>
        <v>1.2425005839624194E-2</v>
      </c>
      <c r="AH44" s="28">
        <f t="shared" si="34"/>
        <v>0.73738804061849139</v>
      </c>
      <c r="AI44" s="7"/>
      <c r="AL44" s="8"/>
      <c r="AP44" s="8"/>
      <c r="AT44" s="8"/>
    </row>
    <row r="45" spans="1:46" x14ac:dyDescent="0.3">
      <c r="A45">
        <v>2.6</v>
      </c>
      <c r="B45">
        <f t="shared" si="20"/>
        <v>398.10717055349761</v>
      </c>
      <c r="C45">
        <f t="shared" si="25"/>
        <v>3.2439876391513589E-4</v>
      </c>
      <c r="D45">
        <f t="shared" si="25"/>
        <v>6.6848364773185935E-4</v>
      </c>
      <c r="E45">
        <f t="shared" si="25"/>
        <v>3.7804730961518312E-3</v>
      </c>
      <c r="F45">
        <f t="shared" si="25"/>
        <v>8.2592471284477064E-3</v>
      </c>
      <c r="G45">
        <f t="shared" si="25"/>
        <v>5.6681080469455358E-2</v>
      </c>
      <c r="H45">
        <f t="shared" si="25"/>
        <v>0.13231939466393894</v>
      </c>
      <c r="I45">
        <f t="shared" si="25"/>
        <v>0.56614761772122768</v>
      </c>
      <c r="J45">
        <f t="shared" si="25"/>
        <v>0.71610571744472518</v>
      </c>
      <c r="L45"/>
      <c r="M45" s="18">
        <v>0.1</v>
      </c>
      <c r="N45" s="19">
        <v>0.02</v>
      </c>
      <c r="O45" s="19">
        <f t="shared" si="26"/>
        <v>6.0000000000000005E-2</v>
      </c>
      <c r="P45" s="63">
        <v>1.4</v>
      </c>
      <c r="R45" s="28">
        <v>398.10717055349761</v>
      </c>
      <c r="S45" s="50">
        <f t="shared" si="35"/>
        <v>57.465739106621939</v>
      </c>
      <c r="T45" s="28">
        <f t="shared" si="27"/>
        <v>3.2439876391513589E-4</v>
      </c>
      <c r="U45" s="52">
        <f t="shared" si="36"/>
        <v>27.182950953278894</v>
      </c>
      <c r="V45" s="28">
        <f t="shared" si="28"/>
        <v>6.6848364773185935E-4</v>
      </c>
      <c r="W45" s="52">
        <f t="shared" si="37"/>
        <v>4.7797919868526115</v>
      </c>
      <c r="X45" s="28">
        <f t="shared" si="29"/>
        <v>3.7804730961518312E-3</v>
      </c>
      <c r="Y45" s="52">
        <f t="shared" si="38"/>
        <v>2.2609793794598203</v>
      </c>
      <c r="Z45" s="28">
        <f t="shared" si="30"/>
        <v>8.2592471284477064E-3</v>
      </c>
      <c r="AA45" s="52">
        <f t="shared" si="39"/>
        <v>0.39756578080708549</v>
      </c>
      <c r="AB45" s="28">
        <f t="shared" si="31"/>
        <v>5.6681080469455358E-2</v>
      </c>
      <c r="AC45" s="52">
        <f t="shared" si="40"/>
        <v>0.18806007350448764</v>
      </c>
      <c r="AD45" s="28">
        <f t="shared" si="32"/>
        <v>0.13231939466393894</v>
      </c>
      <c r="AE45" s="52">
        <f t="shared" si="41"/>
        <v>3.3068081310547955E-2</v>
      </c>
      <c r="AF45" s="28">
        <f t="shared" si="33"/>
        <v>0.56614761772122768</v>
      </c>
      <c r="AG45" s="52">
        <f t="shared" si="42"/>
        <v>1.5642155593193818E-2</v>
      </c>
      <c r="AH45" s="28">
        <f t="shared" si="34"/>
        <v>0.71610571744472518</v>
      </c>
      <c r="AI45" s="7"/>
      <c r="AL45" s="8"/>
      <c r="AP45" s="8"/>
      <c r="AT45" s="8"/>
    </row>
    <row r="46" spans="1:46" x14ac:dyDescent="0.3">
      <c r="A46">
        <v>2.7</v>
      </c>
      <c r="B46">
        <f t="shared" si="20"/>
        <v>501.18723362727269</v>
      </c>
      <c r="C46">
        <f t="shared" si="25"/>
        <v>2.5769973811237728E-4</v>
      </c>
      <c r="D46">
        <f t="shared" si="25"/>
        <v>5.3108309210503672E-4</v>
      </c>
      <c r="E46">
        <f t="shared" si="25"/>
        <v>3.0057421324661154E-3</v>
      </c>
      <c r="F46">
        <f t="shared" si="25"/>
        <v>6.5739591274781685E-3</v>
      </c>
      <c r="G46">
        <f t="shared" si="25"/>
        <v>4.5662420651992351E-2</v>
      </c>
      <c r="H46">
        <f t="shared" si="25"/>
        <v>0.10865481712208093</v>
      </c>
      <c r="I46">
        <f t="shared" si="25"/>
        <v>0.5227842269373153</v>
      </c>
      <c r="J46">
        <f t="shared" si="25"/>
        <v>0.6909984182884501</v>
      </c>
      <c r="L46"/>
      <c r="M46" s="18">
        <v>0.02</v>
      </c>
      <c r="N46" s="19">
        <v>0.01</v>
      </c>
      <c r="O46" s="19">
        <f t="shared" si="26"/>
        <v>1.4999999999999999E-2</v>
      </c>
      <c r="P46" s="63">
        <v>1.21</v>
      </c>
      <c r="R46" s="28">
        <v>501.18723362727269</v>
      </c>
      <c r="S46" s="50">
        <f t="shared" si="35"/>
        <v>72.345079268860189</v>
      </c>
      <c r="T46" s="28">
        <f t="shared" si="27"/>
        <v>2.5769973811237728E-4</v>
      </c>
      <c r="U46" s="52">
        <f t="shared" si="36"/>
        <v>34.221307722637277</v>
      </c>
      <c r="V46" s="28">
        <f t="shared" si="28"/>
        <v>5.3108309210503672E-4</v>
      </c>
      <c r="W46" s="52">
        <f t="shared" si="37"/>
        <v>6.0174015953388835</v>
      </c>
      <c r="X46" s="28">
        <f t="shared" si="29"/>
        <v>3.0057421324661154E-3</v>
      </c>
      <c r="Y46" s="52">
        <f t="shared" si="38"/>
        <v>2.8464043963445746</v>
      </c>
      <c r="Z46" s="28">
        <f t="shared" si="30"/>
        <v>6.5739591274781685E-3</v>
      </c>
      <c r="AA46" s="52">
        <f t="shared" si="39"/>
        <v>0.50050566431782961</v>
      </c>
      <c r="AB46" s="28">
        <f t="shared" si="31"/>
        <v>4.5662420651992351E-2</v>
      </c>
      <c r="AC46" s="52">
        <f t="shared" si="40"/>
        <v>0.23675360547867844</v>
      </c>
      <c r="AD46" s="28">
        <f t="shared" si="32"/>
        <v>0.10865481712208093</v>
      </c>
      <c r="AE46" s="52">
        <f t="shared" si="41"/>
        <v>4.1630247881124585E-2</v>
      </c>
      <c r="AF46" s="28">
        <f t="shared" si="33"/>
        <v>0.5227842269373153</v>
      </c>
      <c r="AG46" s="52">
        <f t="shared" si="42"/>
        <v>1.9692307171509962E-2</v>
      </c>
      <c r="AH46" s="28">
        <f t="shared" si="34"/>
        <v>0.6909984182884501</v>
      </c>
      <c r="AI46" s="7"/>
      <c r="AL46" s="8"/>
      <c r="AP46" s="8"/>
      <c r="AT46" s="8"/>
    </row>
    <row r="47" spans="1:46" ht="15.6" x14ac:dyDescent="0.35">
      <c r="A47">
        <v>2.8</v>
      </c>
      <c r="B47">
        <f t="shared" si="20"/>
        <v>630.95734448019323</v>
      </c>
      <c r="C47">
        <f t="shared" si="25"/>
        <v>2.0471120328956538E-4</v>
      </c>
      <c r="D47">
        <f t="shared" si="25"/>
        <v>4.2190961878936023E-4</v>
      </c>
      <c r="E47">
        <f t="shared" si="25"/>
        <v>2.3893190331899686E-3</v>
      </c>
      <c r="F47">
        <f t="shared" si="25"/>
        <v>5.230370986796574E-3</v>
      </c>
      <c r="G47">
        <f t="shared" si="25"/>
        <v>3.6684541581597771E-2</v>
      </c>
      <c r="H47">
        <f t="shared" si="25"/>
        <v>8.8686826456115087E-2</v>
      </c>
      <c r="I47">
        <f t="shared" si="25"/>
        <v>0.47680763735664811</v>
      </c>
      <c r="J47">
        <f t="shared" si="25"/>
        <v>0.66178774439431642</v>
      </c>
      <c r="L47"/>
      <c r="M47" s="18"/>
      <c r="N47" s="15" t="s">
        <v>42</v>
      </c>
      <c r="O47" s="58">
        <v>60</v>
      </c>
      <c r="P47" s="63"/>
      <c r="R47" s="28">
        <v>630.95734448019323</v>
      </c>
      <c r="S47" s="50">
        <f t="shared" si="35"/>
        <v>91.077058709831405</v>
      </c>
      <c r="T47" s="28">
        <f t="shared" si="27"/>
        <v>2.0471120328956538E-4</v>
      </c>
      <c r="U47" s="52">
        <f t="shared" si="36"/>
        <v>43.082073916856011</v>
      </c>
      <c r="V47" s="28">
        <f t="shared" si="28"/>
        <v>4.2190961878936023E-4</v>
      </c>
      <c r="W47" s="52">
        <f t="shared" si="37"/>
        <v>7.5754597813428761</v>
      </c>
      <c r="X47" s="28">
        <f t="shared" si="29"/>
        <v>2.3893190331899686E-3</v>
      </c>
      <c r="Y47" s="52">
        <f t="shared" si="38"/>
        <v>3.5834108268008187</v>
      </c>
      <c r="Z47" s="28">
        <f t="shared" si="30"/>
        <v>5.230370986796574E-3</v>
      </c>
      <c r="AA47" s="52">
        <f t="shared" si="39"/>
        <v>0.63009929955663635</v>
      </c>
      <c r="AB47" s="28">
        <f t="shared" si="31"/>
        <v>3.6684541581597771E-2</v>
      </c>
      <c r="AC47" s="52">
        <f t="shared" si="40"/>
        <v>0.29805513027099878</v>
      </c>
      <c r="AD47" s="28">
        <f t="shared" si="32"/>
        <v>8.8686826456115087E-2</v>
      </c>
      <c r="AE47" s="52">
        <f t="shared" si="41"/>
        <v>5.2409376956837977E-2</v>
      </c>
      <c r="AF47" s="28">
        <f t="shared" si="33"/>
        <v>0.47680763735664811</v>
      </c>
      <c r="AG47" s="52">
        <f t="shared" si="42"/>
        <v>2.4791145915070392E-2</v>
      </c>
      <c r="AH47" s="28">
        <f t="shared" si="34"/>
        <v>0.66178774439431642</v>
      </c>
      <c r="AI47" s="7"/>
      <c r="AL47" s="8"/>
      <c r="AP47" s="8"/>
      <c r="AT47" s="8"/>
    </row>
    <row r="48" spans="1:46" ht="15.6" x14ac:dyDescent="0.35">
      <c r="A48">
        <v>2.9</v>
      </c>
      <c r="B48">
        <f t="shared" si="20"/>
        <v>794.32823472428208</v>
      </c>
      <c r="C48">
        <f t="shared" ref="C48:J60" si="43">($M$5^(-1)+C$5*$B48)^(-1)</f>
        <v>1.6261610803758152E-4</v>
      </c>
      <c r="D48">
        <f t="shared" si="43"/>
        <v>3.3516963784479534E-4</v>
      </c>
      <c r="E48">
        <f t="shared" si="43"/>
        <v>1.8990238695805837E-3</v>
      </c>
      <c r="F48">
        <f t="shared" si="43"/>
        <v>4.1600035986914773E-3</v>
      </c>
      <c r="G48">
        <f t="shared" si="43"/>
        <v>2.9405913937227357E-2</v>
      </c>
      <c r="H48">
        <f t="shared" si="43"/>
        <v>7.2023565459358549E-2</v>
      </c>
      <c r="I48">
        <f t="shared" si="43"/>
        <v>0.42927914209799767</v>
      </c>
      <c r="J48">
        <f t="shared" si="43"/>
        <v>0.6283478676023021</v>
      </c>
      <c r="L48"/>
      <c r="M48" s="18"/>
      <c r="N48" s="15" t="s">
        <v>43</v>
      </c>
      <c r="O48" s="58">
        <v>2.5</v>
      </c>
      <c r="P48" s="63"/>
      <c r="R48" s="28">
        <v>794.32823472428208</v>
      </c>
      <c r="S48" s="50">
        <f t="shared" si="35"/>
        <v>114.65922364127613</v>
      </c>
      <c r="T48" s="28">
        <f t="shared" si="27"/>
        <v>1.6261610803758152E-4</v>
      </c>
      <c r="U48" s="52">
        <f t="shared" si="36"/>
        <v>54.237117646724748</v>
      </c>
      <c r="V48" s="28">
        <f t="shared" si="28"/>
        <v>3.3516963784479534E-4</v>
      </c>
      <c r="W48" s="52">
        <f t="shared" si="37"/>
        <v>9.5369388247572395</v>
      </c>
      <c r="X48" s="28">
        <f t="shared" si="29"/>
        <v>1.8990238695805837E-3</v>
      </c>
      <c r="Y48" s="52">
        <f t="shared" si="38"/>
        <v>4.5112469507579007</v>
      </c>
      <c r="Z48" s="28">
        <f t="shared" si="30"/>
        <v>4.1600035986914773E-3</v>
      </c>
      <c r="AA48" s="52">
        <f t="shared" si="39"/>
        <v>0.7932480201655554</v>
      </c>
      <c r="AB48" s="28">
        <f t="shared" si="31"/>
        <v>2.9405913937227357E-2</v>
      </c>
      <c r="AC48" s="52">
        <f t="shared" si="40"/>
        <v>0.37522917761378161</v>
      </c>
      <c r="AD48" s="28">
        <f t="shared" si="32"/>
        <v>7.2023565459358549E-2</v>
      </c>
      <c r="AE48" s="52">
        <f t="shared" si="41"/>
        <v>6.5979496467263032E-2</v>
      </c>
      <c r="AF48" s="28">
        <f t="shared" si="33"/>
        <v>0.42927914209799767</v>
      </c>
      <c r="AG48" s="52">
        <f t="shared" si="42"/>
        <v>3.1210203579979303E-2</v>
      </c>
      <c r="AH48" s="28">
        <f t="shared" si="34"/>
        <v>0.6283478676023021</v>
      </c>
      <c r="AI48" s="7"/>
      <c r="AL48" s="8"/>
      <c r="AP48" s="8"/>
      <c r="AT48" s="8"/>
    </row>
    <row r="49" spans="1:46" ht="15.6" x14ac:dyDescent="0.35">
      <c r="A49">
        <v>3</v>
      </c>
      <c r="B49">
        <f t="shared" si="20"/>
        <v>1000</v>
      </c>
      <c r="C49">
        <f t="shared" si="43"/>
        <v>1.2917575253349305E-4</v>
      </c>
      <c r="D49">
        <f t="shared" si="43"/>
        <v>2.6625674084416226E-4</v>
      </c>
      <c r="E49">
        <f t="shared" si="43"/>
        <v>1.5091558884120185E-3</v>
      </c>
      <c r="F49">
        <f t="shared" si="43"/>
        <v>3.3078058457047068E-3</v>
      </c>
      <c r="G49">
        <f t="shared" si="43"/>
        <v>2.3528777542530382E-2</v>
      </c>
      <c r="H49">
        <f t="shared" si="43"/>
        <v>5.8246140976253274E-2</v>
      </c>
      <c r="I49">
        <f t="shared" si="43"/>
        <v>0.38141516145920895</v>
      </c>
      <c r="J49">
        <f t="shared" si="43"/>
        <v>0.59076737635182286</v>
      </c>
      <c r="L49"/>
      <c r="M49" s="18"/>
      <c r="N49" s="15" t="s">
        <v>31</v>
      </c>
      <c r="O49" s="58">
        <v>100</v>
      </c>
      <c r="P49" s="63"/>
      <c r="R49" s="28">
        <v>1000</v>
      </c>
      <c r="S49" s="50">
        <f t="shared" si="35"/>
        <v>144.34741033859297</v>
      </c>
      <c r="T49" s="28">
        <f t="shared" si="27"/>
        <v>1.2917575253349305E-4</v>
      </c>
      <c r="U49" s="52">
        <f t="shared" si="36"/>
        <v>68.2804856679316</v>
      </c>
      <c r="V49" s="28">
        <f t="shared" si="28"/>
        <v>2.6625674084416226E-4</v>
      </c>
      <c r="W49" s="52">
        <f t="shared" si="37"/>
        <v>12.00629463721328</v>
      </c>
      <c r="X49" s="28">
        <f t="shared" si="29"/>
        <v>1.5091558884120185E-3</v>
      </c>
      <c r="Y49" s="52">
        <f t="shared" si="38"/>
        <v>5.6793234251880671</v>
      </c>
      <c r="Z49" s="28">
        <f t="shared" si="30"/>
        <v>3.3078058457047068E-3</v>
      </c>
      <c r="AA49" s="52">
        <f t="shared" si="39"/>
        <v>0.998640090441829</v>
      </c>
      <c r="AB49" s="28">
        <f t="shared" si="31"/>
        <v>2.3528777542530382E-2</v>
      </c>
      <c r="AC49" s="52">
        <f t="shared" si="40"/>
        <v>0.47238554694461637</v>
      </c>
      <c r="AD49" s="28">
        <f t="shared" si="32"/>
        <v>5.8246140976253274E-2</v>
      </c>
      <c r="AE49" s="52">
        <f t="shared" si="41"/>
        <v>8.306326476002085E-2</v>
      </c>
      <c r="AF49" s="28">
        <f t="shared" si="33"/>
        <v>0.38141516145920895</v>
      </c>
      <c r="AG49" s="52">
        <f t="shared" si="42"/>
        <v>3.9291318394105205E-2</v>
      </c>
      <c r="AH49" s="28">
        <f t="shared" si="34"/>
        <v>0.59076737635182286</v>
      </c>
      <c r="AI49" s="7"/>
      <c r="AL49" s="8"/>
      <c r="AP49" s="8"/>
      <c r="AT49" s="8"/>
    </row>
    <row r="50" spans="1:46" ht="15.6" x14ac:dyDescent="0.35">
      <c r="A50">
        <v>3.1</v>
      </c>
      <c r="B50">
        <f t="shared" si="20"/>
        <v>1258.925411794168</v>
      </c>
      <c r="C50">
        <f t="shared" si="43"/>
        <v>1.0261122017406084E-4</v>
      </c>
      <c r="D50">
        <f t="shared" si="43"/>
        <v>2.1150915156857353E-4</v>
      </c>
      <c r="E50">
        <f t="shared" si="43"/>
        <v>1.1992119806806742E-3</v>
      </c>
      <c r="F50">
        <f t="shared" si="43"/>
        <v>2.6296312333112352E-3</v>
      </c>
      <c r="G50">
        <f t="shared" si="43"/>
        <v>1.879878140736703E-2</v>
      </c>
      <c r="H50">
        <f t="shared" si="43"/>
        <v>4.6941634018865662E-2</v>
      </c>
      <c r="I50">
        <f t="shared" si="43"/>
        <v>0.33446664811100402</v>
      </c>
      <c r="J50">
        <f t="shared" si="43"/>
        <v>0.5494006214046856</v>
      </c>
      <c r="L50"/>
      <c r="M50" s="64"/>
      <c r="N50" s="12" t="s">
        <v>0</v>
      </c>
      <c r="O50" s="59">
        <v>0.83299999999999996</v>
      </c>
      <c r="P50" s="65"/>
      <c r="R50" s="28">
        <v>1258.925411794168</v>
      </c>
      <c r="S50" s="50">
        <f t="shared" si="35"/>
        <v>181.72262300193489</v>
      </c>
      <c r="T50" s="28">
        <f t="shared" si="27"/>
        <v>1.0261122017406084E-4</v>
      </c>
      <c r="U50" s="52">
        <f t="shared" si="36"/>
        <v>85.960038537006568</v>
      </c>
      <c r="V50" s="28">
        <f t="shared" si="28"/>
        <v>2.1150915156857353E-4</v>
      </c>
      <c r="W50" s="52">
        <f t="shared" si="37"/>
        <v>15.115029420275839</v>
      </c>
      <c r="X50" s="28">
        <f t="shared" si="29"/>
        <v>1.1992119806806742E-3</v>
      </c>
      <c r="Y50" s="52">
        <f t="shared" si="38"/>
        <v>7.1498445817671517</v>
      </c>
      <c r="Z50" s="28">
        <f t="shared" si="30"/>
        <v>2.6296312333112352E-3</v>
      </c>
      <c r="AA50" s="52">
        <f t="shared" si="39"/>
        <v>1.2572133870936448</v>
      </c>
      <c r="AB50" s="28">
        <f t="shared" si="31"/>
        <v>1.879878140736703E-2</v>
      </c>
      <c r="AC50" s="52">
        <f t="shared" si="40"/>
        <v>0.59469816921286445</v>
      </c>
      <c r="AD50" s="28">
        <f t="shared" si="32"/>
        <v>4.6941634018865662E-2</v>
      </c>
      <c r="AE50" s="52">
        <f t="shared" si="41"/>
        <v>0.10457045479297725</v>
      </c>
      <c r="AF50" s="28">
        <f t="shared" si="33"/>
        <v>0.33446664811100402</v>
      </c>
      <c r="AG50" s="52">
        <f t="shared" si="42"/>
        <v>4.9464839189234666E-2</v>
      </c>
      <c r="AH50" s="28">
        <f t="shared" si="34"/>
        <v>0.5494006214046856</v>
      </c>
      <c r="AI50" s="7"/>
      <c r="AL50" s="8"/>
      <c r="AP50" s="8"/>
      <c r="AT50" s="8"/>
    </row>
    <row r="51" spans="1:46" x14ac:dyDescent="0.3">
      <c r="A51">
        <v>3.2</v>
      </c>
      <c r="B51">
        <f t="shared" si="20"/>
        <v>1584.8931924611156</v>
      </c>
      <c r="C51">
        <f t="shared" si="43"/>
        <v>8.1509054432861411E-5</v>
      </c>
      <c r="D51">
        <f t="shared" si="43"/>
        <v>1.6801646525716808E-4</v>
      </c>
      <c r="E51">
        <f t="shared" si="43"/>
        <v>9.5285006628008904E-4</v>
      </c>
      <c r="F51">
        <f t="shared" si="43"/>
        <v>2.0901474029964458E-3</v>
      </c>
      <c r="G51">
        <f t="shared" si="43"/>
        <v>1.5002034958656998E-2</v>
      </c>
      <c r="H51">
        <f t="shared" si="43"/>
        <v>3.772429432791375E-2</v>
      </c>
      <c r="I51">
        <f t="shared" si="43"/>
        <v>0.28959115935157498</v>
      </c>
      <c r="J51">
        <f t="shared" si="43"/>
        <v>0.50489300814532445</v>
      </c>
      <c r="R51" s="28">
        <v>1584.8931924611156</v>
      </c>
      <c r="S51" s="50">
        <f t="shared" si="35"/>
        <v>228.77522799502725</v>
      </c>
      <c r="T51" s="28">
        <f t="shared" si="27"/>
        <v>8.1509054432861411E-5</v>
      </c>
      <c r="U51" s="52">
        <f t="shared" si="36"/>
        <v>108.21727691304356</v>
      </c>
      <c r="V51" s="28">
        <f t="shared" si="28"/>
        <v>1.6801646525716808E-4</v>
      </c>
      <c r="W51" s="52">
        <f t="shared" si="37"/>
        <v>19.028694637201728</v>
      </c>
      <c r="X51" s="28">
        <f t="shared" si="29"/>
        <v>9.5285006628008904E-4</v>
      </c>
      <c r="Y51" s="52">
        <f t="shared" si="38"/>
        <v>9.0011210343655126</v>
      </c>
      <c r="Z51" s="28">
        <f t="shared" si="30"/>
        <v>2.0901474029964458E-3</v>
      </c>
      <c r="AA51" s="52">
        <f t="shared" si="39"/>
        <v>1.5827378810600077</v>
      </c>
      <c r="AB51" s="28">
        <f t="shared" si="31"/>
        <v>1.5002034958656998E-2</v>
      </c>
      <c r="AC51" s="52">
        <f t="shared" si="40"/>
        <v>0.74868063756954328</v>
      </c>
      <c r="AD51" s="28">
        <f t="shared" si="32"/>
        <v>3.772429432791375E-2</v>
      </c>
      <c r="AE51" s="52">
        <f t="shared" si="41"/>
        <v>0.13164640286175233</v>
      </c>
      <c r="AF51" s="28">
        <f t="shared" si="33"/>
        <v>0.28959115935157498</v>
      </c>
      <c r="AG51" s="52">
        <f t="shared" si="42"/>
        <v>6.2272543045639561E-2</v>
      </c>
      <c r="AH51" s="28">
        <f t="shared" si="34"/>
        <v>0.50489300814532445</v>
      </c>
      <c r="AI51" s="7"/>
      <c r="AL51" s="8"/>
      <c r="AP51" s="8"/>
      <c r="AT51" s="8"/>
    </row>
    <row r="52" spans="1:46" x14ac:dyDescent="0.3">
      <c r="A52">
        <v>3.3</v>
      </c>
      <c r="B52">
        <f t="shared" si="20"/>
        <v>1995.2623149688804</v>
      </c>
      <c r="C52">
        <f t="shared" si="43"/>
        <v>6.4746246338828276E-5</v>
      </c>
      <c r="D52">
        <f t="shared" si="43"/>
        <v>1.334657589572612E-4</v>
      </c>
      <c r="E52">
        <f t="shared" si="43"/>
        <v>7.5705381810858364E-4</v>
      </c>
      <c r="F52">
        <f t="shared" si="43"/>
        <v>1.6611203473172102E-3</v>
      </c>
      <c r="G52">
        <f t="shared" si="43"/>
        <v>1.1960843816261044E-2</v>
      </c>
      <c r="H52">
        <f t="shared" si="43"/>
        <v>3.0247204026477702E-2</v>
      </c>
      <c r="I52">
        <f t="shared" si="43"/>
        <v>0.24774453281145742</v>
      </c>
      <c r="J52">
        <f t="shared" si="43"/>
        <v>0.45816599588366652</v>
      </c>
      <c r="R52" s="28">
        <v>1995.2623149688804</v>
      </c>
      <c r="S52" s="50">
        <f t="shared" si="35"/>
        <v>288.01094811194389</v>
      </c>
      <c r="T52" s="28">
        <f t="shared" si="27"/>
        <v>6.4746246338828276E-5</v>
      </c>
      <c r="U52" s="52">
        <f t="shared" si="36"/>
        <v>136.23747990099668</v>
      </c>
      <c r="V52" s="28">
        <f t="shared" si="28"/>
        <v>1.334657589572612E-4</v>
      </c>
      <c r="W52" s="52">
        <f t="shared" si="37"/>
        <v>23.955707232044624</v>
      </c>
      <c r="X52" s="28">
        <f t="shared" si="29"/>
        <v>7.5705381810858364E-4</v>
      </c>
      <c r="Y52" s="52">
        <f t="shared" si="38"/>
        <v>11.331740004797734</v>
      </c>
      <c r="Z52" s="28">
        <f t="shared" si="30"/>
        <v>1.6611203473172102E-3</v>
      </c>
      <c r="AA52" s="52">
        <f t="shared" si="39"/>
        <v>1.992548938675696</v>
      </c>
      <c r="AB52" s="28">
        <f t="shared" si="31"/>
        <v>1.1960843816261044E-2</v>
      </c>
      <c r="AC52" s="52">
        <f t="shared" si="40"/>
        <v>0.94253307995455604</v>
      </c>
      <c r="AD52" s="28">
        <f t="shared" si="32"/>
        <v>3.0247204026477702E-2</v>
      </c>
      <c r="AE52" s="52">
        <f t="shared" si="41"/>
        <v>0.16573300193395224</v>
      </c>
      <c r="AF52" s="28">
        <f t="shared" si="33"/>
        <v>0.24774453281145742</v>
      </c>
      <c r="AG52" s="52">
        <f t="shared" si="42"/>
        <v>7.8396486897201717E-2</v>
      </c>
      <c r="AH52" s="28">
        <f t="shared" si="34"/>
        <v>0.45816599588366652</v>
      </c>
      <c r="AI52" s="7"/>
      <c r="AL52" s="8"/>
      <c r="AP52" s="8"/>
      <c r="AT52" s="8"/>
    </row>
    <row r="53" spans="1:46" x14ac:dyDescent="0.3">
      <c r="A53">
        <v>3.4</v>
      </c>
      <c r="B53">
        <f t="shared" si="20"/>
        <v>2511.8864315095811</v>
      </c>
      <c r="C53">
        <f t="shared" si="43"/>
        <v>5.1430593737261376E-5</v>
      </c>
      <c r="D53">
        <f t="shared" si="43"/>
        <v>1.0601911439334814E-4</v>
      </c>
      <c r="E53">
        <f t="shared" si="43"/>
        <v>6.014616483105801E-4</v>
      </c>
      <c r="F53">
        <f t="shared" si="43"/>
        <v>1.3200161828973444E-3</v>
      </c>
      <c r="G53">
        <f t="shared" si="43"/>
        <v>9.5289768402690815E-3</v>
      </c>
      <c r="H53">
        <f t="shared" si="43"/>
        <v>2.4206990396648722E-2</v>
      </c>
      <c r="I53">
        <f t="shared" si="43"/>
        <v>0.20961232369426488</v>
      </c>
      <c r="J53">
        <f t="shared" si="43"/>
        <v>0.41035494123667443</v>
      </c>
      <c r="L53" s="11">
        <v>4</v>
      </c>
      <c r="M53" s="61" t="s">
        <v>8</v>
      </c>
      <c r="N53" s="62" t="s">
        <v>9</v>
      </c>
      <c r="O53" s="62" t="s">
        <v>11</v>
      </c>
      <c r="P53" s="17" t="s">
        <v>10</v>
      </c>
      <c r="R53" s="28">
        <v>2511.8864315095811</v>
      </c>
      <c r="S53" s="50">
        <f t="shared" si="35"/>
        <v>362.58430145305749</v>
      </c>
      <c r="T53" s="28">
        <f t="shared" si="27"/>
        <v>5.1430593737261376E-5</v>
      </c>
      <c r="U53" s="52">
        <f t="shared" si="36"/>
        <v>171.51282548616183</v>
      </c>
      <c r="V53" s="28">
        <f t="shared" si="28"/>
        <v>1.0601911439334814E-4</v>
      </c>
      <c r="W53" s="52">
        <f t="shared" si="37"/>
        <v>30.158448591922287</v>
      </c>
      <c r="X53" s="28">
        <f t="shared" si="29"/>
        <v>6.014616483105801E-4</v>
      </c>
      <c r="Y53" s="52">
        <f t="shared" si="38"/>
        <v>14.265815451884425</v>
      </c>
      <c r="Z53" s="28">
        <f t="shared" si="30"/>
        <v>1.3200161828973444E-3</v>
      </c>
      <c r="AA53" s="52">
        <f t="shared" si="39"/>
        <v>2.5084704931423314</v>
      </c>
      <c r="AB53" s="28">
        <f t="shared" si="31"/>
        <v>9.5289768402690815E-3</v>
      </c>
      <c r="AC53" s="52">
        <f t="shared" si="40"/>
        <v>1.1865788458114142</v>
      </c>
      <c r="AD53" s="28">
        <f t="shared" si="32"/>
        <v>2.4206990396648722E-2</v>
      </c>
      <c r="AE53" s="52">
        <f t="shared" si="41"/>
        <v>0.20864548770758434</v>
      </c>
      <c r="AF53" s="28">
        <f t="shared" si="33"/>
        <v>0.20961232369426488</v>
      </c>
      <c r="AG53" s="52">
        <f t="shared" si="42"/>
        <v>9.8695329550275712E-2</v>
      </c>
      <c r="AH53" s="28">
        <f t="shared" si="34"/>
        <v>0.41035494123667443</v>
      </c>
      <c r="AI53" s="7"/>
      <c r="AL53" s="8"/>
      <c r="AP53" s="8"/>
      <c r="AT53" s="8"/>
    </row>
    <row r="54" spans="1:46" x14ac:dyDescent="0.3">
      <c r="A54">
        <v>3.5</v>
      </c>
      <c r="B54">
        <f t="shared" si="20"/>
        <v>3162.2776601683804</v>
      </c>
      <c r="C54">
        <f t="shared" si="43"/>
        <v>4.0853291508216109E-5</v>
      </c>
      <c r="D54">
        <f t="shared" si="43"/>
        <v>8.4216180479464525E-5</v>
      </c>
      <c r="E54">
        <f t="shared" si="43"/>
        <v>4.7782892877634779E-4</v>
      </c>
      <c r="F54">
        <f t="shared" si="43"/>
        <v>1.0488679697783013E-3</v>
      </c>
      <c r="G54">
        <f t="shared" si="43"/>
        <v>7.5869856394445156E-3</v>
      </c>
      <c r="H54">
        <f t="shared" si="43"/>
        <v>1.9343911103167574E-2</v>
      </c>
      <c r="I54">
        <f t="shared" si="43"/>
        <v>0.1755884451204909</v>
      </c>
      <c r="J54">
        <f t="shared" si="43"/>
        <v>0.3627053255302557</v>
      </c>
      <c r="L54"/>
      <c r="M54" s="18">
        <v>20</v>
      </c>
      <c r="N54" s="19">
        <v>10</v>
      </c>
      <c r="O54" s="19">
        <f t="shared" ref="O54:O60" si="44">AVERAGE(M54:N54)</f>
        <v>15</v>
      </c>
      <c r="P54" s="63">
        <v>1.05</v>
      </c>
      <c r="R54" s="28">
        <v>3162.2776601683804</v>
      </c>
      <c r="S54" s="50">
        <f t="shared" si="35"/>
        <v>456.46659101689085</v>
      </c>
      <c r="T54" s="28">
        <f t="shared" si="27"/>
        <v>4.0853291508216109E-5</v>
      </c>
      <c r="U54" s="52">
        <f t="shared" si="36"/>
        <v>215.9218544531474</v>
      </c>
      <c r="V54" s="28">
        <f t="shared" si="28"/>
        <v>8.4216180479464525E-5</v>
      </c>
      <c r="W54" s="52">
        <f t="shared" si="37"/>
        <v>37.967237312658987</v>
      </c>
      <c r="X54" s="28">
        <f t="shared" si="29"/>
        <v>4.7782892877634779E-4</v>
      </c>
      <c r="Y54" s="52">
        <f t="shared" si="38"/>
        <v>17.959597592343194</v>
      </c>
      <c r="Z54" s="28">
        <f t="shared" si="30"/>
        <v>1.0488679697783013E-3</v>
      </c>
      <c r="AA54" s="52">
        <f t="shared" si="39"/>
        <v>3.1579772485527271</v>
      </c>
      <c r="AB54" s="28">
        <f t="shared" si="31"/>
        <v>7.5869856394445156E-3</v>
      </c>
      <c r="AC54" s="52">
        <f t="shared" si="40"/>
        <v>1.4938142620893822</v>
      </c>
      <c r="AD54" s="28">
        <f t="shared" si="32"/>
        <v>1.9343911103167574E-2</v>
      </c>
      <c r="AE54" s="52">
        <f t="shared" si="41"/>
        <v>0.26266910653126546</v>
      </c>
      <c r="AF54" s="28">
        <f t="shared" si="33"/>
        <v>0.1755884451204909</v>
      </c>
      <c r="AG54" s="52">
        <f t="shared" si="42"/>
        <v>0.12425005839624188</v>
      </c>
      <c r="AH54" s="28">
        <f t="shared" si="34"/>
        <v>0.3627053255302557</v>
      </c>
      <c r="AI54" s="7"/>
      <c r="AL54" s="8"/>
      <c r="AP54" s="8"/>
      <c r="AT54" s="8"/>
    </row>
    <row r="55" spans="1:46" x14ac:dyDescent="0.3">
      <c r="A55">
        <v>3.6</v>
      </c>
      <c r="B55">
        <f t="shared" si="20"/>
        <v>3981.0717055349769</v>
      </c>
      <c r="C55">
        <f t="shared" si="43"/>
        <v>3.2451250258169193E-5</v>
      </c>
      <c r="D55">
        <f t="shared" si="43"/>
        <v>6.6896680983981585E-5</v>
      </c>
      <c r="E55">
        <f t="shared" si="43"/>
        <v>3.7959779379540144E-4</v>
      </c>
      <c r="F55">
        <f t="shared" si="43"/>
        <v>8.3336125897518496E-4</v>
      </c>
      <c r="G55">
        <f t="shared" si="43"/>
        <v>6.0378674282263014E-3</v>
      </c>
      <c r="H55">
        <f t="shared" si="43"/>
        <v>1.5439153795169741E-2</v>
      </c>
      <c r="I55">
        <f t="shared" si="43"/>
        <v>0.14579563156113934</v>
      </c>
      <c r="J55">
        <f t="shared" si="43"/>
        <v>0.31644599543464141</v>
      </c>
      <c r="L55"/>
      <c r="M55" s="18">
        <v>10</v>
      </c>
      <c r="N55" s="19">
        <v>2</v>
      </c>
      <c r="O55" s="19">
        <f t="shared" si="44"/>
        <v>6</v>
      </c>
      <c r="P55" s="63">
        <v>1.08</v>
      </c>
      <c r="R55" s="28">
        <v>3981.0717055349769</v>
      </c>
      <c r="S55" s="50">
        <f t="shared" si="35"/>
        <v>574.65739106621947</v>
      </c>
      <c r="T55" s="28">
        <f t="shared" si="27"/>
        <v>3.2451250258169193E-5</v>
      </c>
      <c r="U55" s="52">
        <f t="shared" si="36"/>
        <v>271.82950953278902</v>
      </c>
      <c r="V55" s="28">
        <f t="shared" si="28"/>
        <v>6.6896680983981585E-5</v>
      </c>
      <c r="W55" s="52">
        <f t="shared" si="37"/>
        <v>47.797919868526122</v>
      </c>
      <c r="X55" s="28">
        <f t="shared" si="29"/>
        <v>3.7959779379540144E-4</v>
      </c>
      <c r="Y55" s="52">
        <f t="shared" si="38"/>
        <v>22.609793794598204</v>
      </c>
      <c r="Z55" s="28">
        <f t="shared" si="30"/>
        <v>8.3336125897518496E-4</v>
      </c>
      <c r="AA55" s="52">
        <f t="shared" si="39"/>
        <v>3.975657808070856</v>
      </c>
      <c r="AB55" s="28">
        <f t="shared" si="31"/>
        <v>6.0378674282263014E-3</v>
      </c>
      <c r="AC55" s="52">
        <f t="shared" si="40"/>
        <v>1.8806007350448768</v>
      </c>
      <c r="AD55" s="28">
        <f t="shared" si="32"/>
        <v>1.5439153795169741E-2</v>
      </c>
      <c r="AE55" s="52">
        <f t="shared" si="41"/>
        <v>0.33068081310547959</v>
      </c>
      <c r="AF55" s="28">
        <f t="shared" si="33"/>
        <v>0.14579563156113934</v>
      </c>
      <c r="AG55" s="52">
        <f t="shared" si="42"/>
        <v>0.15642155593193824</v>
      </c>
      <c r="AH55" s="28">
        <f t="shared" si="34"/>
        <v>0.31644599543464141</v>
      </c>
      <c r="AI55" s="7"/>
      <c r="AL55" s="8"/>
      <c r="AP55" s="8"/>
      <c r="AT55" s="8"/>
    </row>
    <row r="56" spans="1:46" x14ac:dyDescent="0.3">
      <c r="A56">
        <v>3.7</v>
      </c>
      <c r="B56">
        <f t="shared" si="20"/>
        <v>5011.8723362727324</v>
      </c>
      <c r="C56">
        <f t="shared" si="43"/>
        <v>2.5777150868290805E-5</v>
      </c>
      <c r="D56">
        <f t="shared" si="43"/>
        <v>5.3138800214700369E-5</v>
      </c>
      <c r="E56">
        <f t="shared" si="43"/>
        <v>3.0155350841695657E-4</v>
      </c>
      <c r="F56">
        <f t="shared" si="43"/>
        <v>6.6209861177658129E-4</v>
      </c>
      <c r="G56">
        <f t="shared" si="43"/>
        <v>4.8032090987047268E-3</v>
      </c>
      <c r="H56">
        <f t="shared" si="43"/>
        <v>1.2310684137471195E-2</v>
      </c>
      <c r="I56">
        <f t="shared" si="43"/>
        <v>0.12013413349421199</v>
      </c>
      <c r="J56">
        <f t="shared" si="43"/>
        <v>0.2726659407505776</v>
      </c>
      <c r="L56"/>
      <c r="M56" s="18">
        <v>2</v>
      </c>
      <c r="N56" s="19">
        <v>1</v>
      </c>
      <c r="O56" s="19">
        <f t="shared" si="44"/>
        <v>1.5</v>
      </c>
      <c r="P56" s="63">
        <v>1.1299999999999999</v>
      </c>
      <c r="R56" s="28">
        <v>5011.8723362727324</v>
      </c>
      <c r="S56" s="50">
        <f t="shared" si="35"/>
        <v>723.45079268860275</v>
      </c>
      <c r="T56" s="28">
        <f t="shared" si="27"/>
        <v>2.5777150868290805E-5</v>
      </c>
      <c r="U56" s="52">
        <f t="shared" si="36"/>
        <v>342.21307722637317</v>
      </c>
      <c r="V56" s="28">
        <f t="shared" si="28"/>
        <v>5.3138800214700369E-5</v>
      </c>
      <c r="W56" s="52">
        <f t="shared" si="37"/>
        <v>60.174015953388903</v>
      </c>
      <c r="X56" s="28">
        <f t="shared" si="29"/>
        <v>3.0155350841695657E-4</v>
      </c>
      <c r="Y56" s="52">
        <f t="shared" si="38"/>
        <v>28.464043963445775</v>
      </c>
      <c r="Z56" s="28">
        <f t="shared" si="30"/>
        <v>6.6209861177658129E-4</v>
      </c>
      <c r="AA56" s="52">
        <f t="shared" si="39"/>
        <v>5.0050566431783023</v>
      </c>
      <c r="AB56" s="28">
        <f t="shared" si="31"/>
        <v>4.8032090987047268E-3</v>
      </c>
      <c r="AC56" s="52">
        <f t="shared" si="40"/>
        <v>2.367536054786787</v>
      </c>
      <c r="AD56" s="28">
        <f t="shared" si="32"/>
        <v>1.2310684137471195E-2</v>
      </c>
      <c r="AE56" s="52">
        <f t="shared" si="41"/>
        <v>0.41630247881124627</v>
      </c>
      <c r="AF56" s="28">
        <f t="shared" si="33"/>
        <v>0.12013413349421199</v>
      </c>
      <c r="AG56" s="52">
        <f t="shared" si="42"/>
        <v>0.19692307171509987</v>
      </c>
      <c r="AH56" s="28">
        <f t="shared" si="34"/>
        <v>0.2726659407505776</v>
      </c>
    </row>
    <row r="57" spans="1:46" x14ac:dyDescent="0.3">
      <c r="A57">
        <v>3.8</v>
      </c>
      <c r="B57">
        <f t="shared" si="20"/>
        <v>6309.5734448019384</v>
      </c>
      <c r="C57">
        <f t="shared" si="43"/>
        <v>2.0475649062788447E-5</v>
      </c>
      <c r="D57">
        <f t="shared" si="43"/>
        <v>4.2210203177445528E-5</v>
      </c>
      <c r="E57">
        <f t="shared" si="43"/>
        <v>2.3955030174135114E-4</v>
      </c>
      <c r="F57">
        <f t="shared" si="43"/>
        <v>5.2600961112615069E-4</v>
      </c>
      <c r="G57">
        <f t="shared" si="43"/>
        <v>3.8198547067090369E-3</v>
      </c>
      <c r="H57">
        <f t="shared" si="43"/>
        <v>9.8085377164684358E-3</v>
      </c>
      <c r="I57">
        <f t="shared" si="43"/>
        <v>9.8342953758540325E-2</v>
      </c>
      <c r="J57">
        <f t="shared" si="43"/>
        <v>0.23221989094352008</v>
      </c>
      <c r="L57"/>
      <c r="M57" s="18">
        <v>1</v>
      </c>
      <c r="N57" s="19">
        <v>0.2</v>
      </c>
      <c r="O57" s="19">
        <f t="shared" si="44"/>
        <v>0.6</v>
      </c>
      <c r="P57" s="63">
        <v>1.23</v>
      </c>
      <c r="R57" s="28">
        <v>6309.5734448019384</v>
      </c>
      <c r="S57" s="50">
        <f t="shared" si="35"/>
        <v>910.77058709831499</v>
      </c>
      <c r="T57" s="28">
        <f t="shared" si="27"/>
        <v>2.0475649062788447E-5</v>
      </c>
      <c r="U57" s="52">
        <f t="shared" si="36"/>
        <v>430.82073916856058</v>
      </c>
      <c r="V57" s="28">
        <f t="shared" si="28"/>
        <v>4.2210203177445528E-5</v>
      </c>
      <c r="W57" s="52">
        <f t="shared" si="37"/>
        <v>75.754597813428845</v>
      </c>
      <c r="X57" s="28">
        <f t="shared" si="29"/>
        <v>2.3955030174135114E-4</v>
      </c>
      <c r="Y57" s="52">
        <f t="shared" si="38"/>
        <v>35.834108268008215</v>
      </c>
      <c r="Z57" s="28">
        <f t="shared" si="30"/>
        <v>5.2600961112615069E-4</v>
      </c>
      <c r="AA57" s="52">
        <f t="shared" si="39"/>
        <v>6.3009929955663706</v>
      </c>
      <c r="AB57" s="28">
        <f t="shared" si="31"/>
        <v>3.8198547067090369E-3</v>
      </c>
      <c r="AC57" s="52">
        <f t="shared" si="40"/>
        <v>2.980551302709991</v>
      </c>
      <c r="AD57" s="28">
        <f t="shared" si="32"/>
        <v>9.8085377164684358E-3</v>
      </c>
      <c r="AE57" s="52">
        <f t="shared" si="41"/>
        <v>0.52409376956838027</v>
      </c>
      <c r="AF57" s="28">
        <f t="shared" si="33"/>
        <v>9.8342953758540325E-2</v>
      </c>
      <c r="AG57" s="52">
        <f t="shared" si="42"/>
        <v>0.24791145915070417</v>
      </c>
      <c r="AH57" s="28">
        <f t="shared" si="34"/>
        <v>0.23221989094352008</v>
      </c>
      <c r="AL57" s="8"/>
      <c r="AP57" s="8"/>
      <c r="AT57" s="8"/>
    </row>
    <row r="58" spans="1:46" x14ac:dyDescent="0.3">
      <c r="A58">
        <v>3.9</v>
      </c>
      <c r="B58">
        <f t="shared" si="20"/>
        <v>7943.2823472428154</v>
      </c>
      <c r="C58">
        <f t="shared" si="43"/>
        <v>1.6264468400511505E-5</v>
      </c>
      <c r="D58">
        <f t="shared" si="43"/>
        <v>3.3529105614452483E-5</v>
      </c>
      <c r="E58">
        <f t="shared" si="43"/>
        <v>1.9029282339557864E-4</v>
      </c>
      <c r="F58">
        <f t="shared" si="43"/>
        <v>4.1787855755573037E-4</v>
      </c>
      <c r="G58">
        <f t="shared" si="43"/>
        <v>3.037082842731418E-3</v>
      </c>
      <c r="H58">
        <f t="shared" si="43"/>
        <v>7.8101127919429809E-3</v>
      </c>
      <c r="I58">
        <f t="shared" si="43"/>
        <v>8.0060563846825708E-2</v>
      </c>
      <c r="J58">
        <f t="shared" si="43"/>
        <v>0.19567826918806713</v>
      </c>
      <c r="L58"/>
      <c r="M58" s="18">
        <v>0.2</v>
      </c>
      <c r="N58" s="19">
        <v>0.1</v>
      </c>
      <c r="O58" s="19">
        <f t="shared" si="44"/>
        <v>0.15000000000000002</v>
      </c>
      <c r="P58" s="63">
        <v>1.37</v>
      </c>
      <c r="R58" s="28">
        <v>7943.2823472428154</v>
      </c>
      <c r="S58" s="50">
        <f t="shared" si="35"/>
        <v>1146.5922364127605</v>
      </c>
      <c r="T58" s="28">
        <f t="shared" si="27"/>
        <v>1.6264468400511505E-5</v>
      </c>
      <c r="U58" s="52">
        <f t="shared" si="36"/>
        <v>542.3711764672471</v>
      </c>
      <c r="V58" s="28">
        <f t="shared" si="28"/>
        <v>3.3529105614452483E-5</v>
      </c>
      <c r="W58" s="52">
        <f t="shared" si="37"/>
        <v>95.369388247572346</v>
      </c>
      <c r="X58" s="28">
        <f t="shared" si="29"/>
        <v>1.9029282339557864E-4</v>
      </c>
      <c r="Y58" s="52">
        <f t="shared" si="38"/>
        <v>45.112469507578972</v>
      </c>
      <c r="Z58" s="28">
        <f t="shared" si="30"/>
        <v>4.1787855755573037E-4</v>
      </c>
      <c r="AA58" s="52">
        <f t="shared" si="39"/>
        <v>7.9324802016555491</v>
      </c>
      <c r="AB58" s="28">
        <f t="shared" si="31"/>
        <v>3.037082842731418E-3</v>
      </c>
      <c r="AC58" s="52">
        <f t="shared" si="40"/>
        <v>3.7522917761378136</v>
      </c>
      <c r="AD58" s="28">
        <f t="shared" si="32"/>
        <v>7.8101127919429809E-3</v>
      </c>
      <c r="AE58" s="52">
        <f t="shared" si="41"/>
        <v>0.65979496467262999</v>
      </c>
      <c r="AF58" s="28">
        <f t="shared" si="33"/>
        <v>8.0060563846825708E-2</v>
      </c>
      <c r="AG58" s="52">
        <f t="shared" si="42"/>
        <v>0.31210203579979284</v>
      </c>
      <c r="AH58" s="28">
        <f t="shared" si="34"/>
        <v>0.19567826918806713</v>
      </c>
      <c r="AL58" s="8"/>
      <c r="AP58" s="8"/>
      <c r="AT58" s="8"/>
    </row>
    <row r="59" spans="1:46" x14ac:dyDescent="0.3">
      <c r="A59">
        <v>4</v>
      </c>
      <c r="B59">
        <f t="shared" si="20"/>
        <v>10000</v>
      </c>
      <c r="C59">
        <f t="shared" si="43"/>
        <v>1.2919378354644747E-5</v>
      </c>
      <c r="D59">
        <f t="shared" si="43"/>
        <v>2.6633335758676996E-5</v>
      </c>
      <c r="E59">
        <f t="shared" si="43"/>
        <v>1.5116206472123872E-4</v>
      </c>
      <c r="F59">
        <f t="shared" si="43"/>
        <v>3.3196698806305943E-4</v>
      </c>
      <c r="G59">
        <f t="shared" si="43"/>
        <v>2.4142510289872268E-3</v>
      </c>
      <c r="H59">
        <f t="shared" si="43"/>
        <v>6.2157793359585451E-3</v>
      </c>
      <c r="I59">
        <f t="shared" si="43"/>
        <v>6.4876808539081454E-2</v>
      </c>
      <c r="J59">
        <f t="shared" si="43"/>
        <v>0.16332357627557273</v>
      </c>
      <c r="L59"/>
      <c r="M59" s="18">
        <v>0.1</v>
      </c>
      <c r="N59" s="19">
        <v>0.02</v>
      </c>
      <c r="O59" s="19">
        <f t="shared" si="44"/>
        <v>6.0000000000000005E-2</v>
      </c>
      <c r="P59" s="63">
        <v>1.5</v>
      </c>
      <c r="R59" s="28">
        <v>10000</v>
      </c>
      <c r="S59" s="50">
        <f t="shared" si="35"/>
        <v>1443.4741033859295</v>
      </c>
      <c r="T59" s="28">
        <f t="shared" si="27"/>
        <v>1.2919378354644747E-5</v>
      </c>
      <c r="U59" s="52">
        <f t="shared" si="36"/>
        <v>682.804856679316</v>
      </c>
      <c r="V59" s="28">
        <f t="shared" si="28"/>
        <v>2.6633335758676996E-5</v>
      </c>
      <c r="W59" s="52">
        <f t="shared" si="37"/>
        <v>120.06294637213281</v>
      </c>
      <c r="X59" s="28">
        <f t="shared" si="29"/>
        <v>1.5116206472123872E-4</v>
      </c>
      <c r="Y59" s="52">
        <f t="shared" si="38"/>
        <v>56.793234251880669</v>
      </c>
      <c r="Z59" s="28">
        <f t="shared" si="30"/>
        <v>3.3196698806305943E-4</v>
      </c>
      <c r="AA59" s="52">
        <f t="shared" si="39"/>
        <v>9.9864009044182893</v>
      </c>
      <c r="AB59" s="28">
        <f t="shared" si="31"/>
        <v>2.4142510289872268E-3</v>
      </c>
      <c r="AC59" s="52">
        <f t="shared" si="40"/>
        <v>4.7238554694461641</v>
      </c>
      <c r="AD59" s="28">
        <f t="shared" si="32"/>
        <v>6.2157793359585451E-3</v>
      </c>
      <c r="AE59" s="52">
        <f t="shared" si="41"/>
        <v>0.83063264760020861</v>
      </c>
      <c r="AF59" s="28">
        <f t="shared" si="33"/>
        <v>6.4876808539081454E-2</v>
      </c>
      <c r="AG59" s="52">
        <f t="shared" si="42"/>
        <v>0.39291318394105212</v>
      </c>
      <c r="AH59" s="28">
        <f t="shared" si="34"/>
        <v>0.16332357627557273</v>
      </c>
      <c r="AL59" s="8"/>
      <c r="AP59" s="8"/>
      <c r="AT59" s="8"/>
    </row>
    <row r="60" spans="1:46" x14ac:dyDescent="0.3">
      <c r="A60">
        <v>4.0999999999999996</v>
      </c>
      <c r="B60">
        <f t="shared" si="20"/>
        <v>12589.254117941671</v>
      </c>
      <c r="C60">
        <f t="shared" si="43"/>
        <v>1.0262259737326923E-5</v>
      </c>
      <c r="D60">
        <f t="shared" si="43"/>
        <v>2.1155749696115615E-5</v>
      </c>
      <c r="E60">
        <f t="shared" si="43"/>
        <v>1.2007677761102236E-4</v>
      </c>
      <c r="F60">
        <f t="shared" si="43"/>
        <v>2.6371236660633929E-4</v>
      </c>
      <c r="G60">
        <f t="shared" si="43"/>
        <v>1.9188515669605062E-3</v>
      </c>
      <c r="H60">
        <f t="shared" si="43"/>
        <v>4.9449580854612606E-3</v>
      </c>
      <c r="I60">
        <f t="shared" si="43"/>
        <v>5.2372402934363092E-2</v>
      </c>
      <c r="J60">
        <f t="shared" si="43"/>
        <v>0.13518387004936372</v>
      </c>
      <c r="L60"/>
      <c r="M60" s="18">
        <v>0.02</v>
      </c>
      <c r="N60" s="19">
        <v>0.01</v>
      </c>
      <c r="O60" s="19">
        <f t="shared" si="44"/>
        <v>1.4999999999999999E-2</v>
      </c>
      <c r="P60" s="63">
        <v>1.52</v>
      </c>
      <c r="R60" s="28">
        <v>12589.254117941671</v>
      </c>
      <c r="S60" s="50">
        <f t="shared" si="35"/>
        <v>1817.2262300193474</v>
      </c>
      <c r="T60" s="28">
        <f t="shared" si="27"/>
        <v>1.0262259737326923E-5</v>
      </c>
      <c r="U60" s="52">
        <f t="shared" si="36"/>
        <v>859.60038537006517</v>
      </c>
      <c r="V60" s="28">
        <f t="shared" si="28"/>
        <v>2.1155749696115615E-5</v>
      </c>
      <c r="W60" s="52">
        <f t="shared" si="37"/>
        <v>151.15029420275832</v>
      </c>
      <c r="X60" s="28">
        <f t="shared" si="29"/>
        <v>1.2007677761102236E-4</v>
      </c>
      <c r="Y60" s="52">
        <f t="shared" si="38"/>
        <v>71.498445817671467</v>
      </c>
      <c r="Z60" s="28">
        <f t="shared" si="30"/>
        <v>2.6371236660633929E-4</v>
      </c>
      <c r="AA60" s="52">
        <f t="shared" si="39"/>
        <v>12.572133870936439</v>
      </c>
      <c r="AB60" s="28">
        <f t="shared" si="31"/>
        <v>1.9188515669605062E-3</v>
      </c>
      <c r="AC60" s="52">
        <f t="shared" si="40"/>
        <v>5.9469816921286407</v>
      </c>
      <c r="AD60" s="28">
        <f t="shared" si="32"/>
        <v>4.9449580854612606E-3</v>
      </c>
      <c r="AE60" s="52">
        <f t="shared" si="41"/>
        <v>1.045704547929772</v>
      </c>
      <c r="AF60" s="28">
        <f t="shared" si="33"/>
        <v>5.2372402934363092E-2</v>
      </c>
      <c r="AG60" s="52">
        <f t="shared" si="42"/>
        <v>0.49464839189234638</v>
      </c>
      <c r="AH60" s="28">
        <f t="shared" si="34"/>
        <v>0.13518387004936372</v>
      </c>
      <c r="AL60" s="8"/>
      <c r="AP60" s="8"/>
      <c r="AT60" s="8"/>
    </row>
    <row r="61" spans="1:46" ht="15.6" x14ac:dyDescent="0.35">
      <c r="J61" s="1"/>
      <c r="L61"/>
      <c r="M61" s="18"/>
      <c r="N61" s="15" t="s">
        <v>42</v>
      </c>
      <c r="O61" s="58">
        <v>500</v>
      </c>
      <c r="P61" s="63"/>
      <c r="R61" s="32"/>
      <c r="Z61" s="32"/>
      <c r="AD61" s="32"/>
      <c r="AH61" s="32"/>
      <c r="AL61" s="8"/>
      <c r="AP61" s="8"/>
      <c r="AT61" s="8"/>
    </row>
    <row r="62" spans="1:46" ht="15.6" x14ac:dyDescent="0.35">
      <c r="J62" s="1"/>
      <c r="L62"/>
      <c r="M62" s="18"/>
      <c r="N62" s="15" t="s">
        <v>43</v>
      </c>
      <c r="O62" s="58">
        <v>2.5</v>
      </c>
      <c r="P62" s="63"/>
      <c r="R62" s="32"/>
      <c r="Z62" s="32"/>
      <c r="AD62" s="32"/>
      <c r="AH62" s="32"/>
      <c r="AL62" s="8"/>
      <c r="AP62" s="8"/>
      <c r="AT62" s="8"/>
    </row>
    <row r="63" spans="1:46" ht="15.6" x14ac:dyDescent="0.35">
      <c r="J63" s="1"/>
      <c r="L63"/>
      <c r="M63" s="18"/>
      <c r="N63" s="15" t="s">
        <v>31</v>
      </c>
      <c r="O63" s="58">
        <v>100</v>
      </c>
      <c r="P63" s="63"/>
      <c r="R63" s="32"/>
      <c r="Z63" s="32"/>
      <c r="AD63" s="32"/>
      <c r="AH63" s="32"/>
      <c r="AL63" s="8"/>
      <c r="AP63" s="8"/>
      <c r="AT63" s="8"/>
    </row>
    <row r="64" spans="1:46" ht="15.6" x14ac:dyDescent="0.35">
      <c r="J64" s="1"/>
      <c r="L64"/>
      <c r="M64" s="64"/>
      <c r="N64" s="12" t="s">
        <v>0</v>
      </c>
      <c r="O64" s="59">
        <v>0.83299999999999996</v>
      </c>
      <c r="P64" s="65"/>
      <c r="R64" s="32"/>
      <c r="Z64" s="32"/>
      <c r="AD64" s="32"/>
      <c r="AH64" s="32"/>
      <c r="AL64" s="8"/>
      <c r="AP64" s="8"/>
      <c r="AT64" s="8"/>
    </row>
    <row r="65" spans="10:46" x14ac:dyDescent="0.3">
      <c r="J65" s="1"/>
      <c r="R65" s="32"/>
      <c r="Z65" s="32"/>
      <c r="AD65" s="32"/>
      <c r="AH65" s="32"/>
      <c r="AL65" s="8"/>
      <c r="AP65" s="8"/>
      <c r="AT65" s="8"/>
    </row>
    <row r="66" spans="10:46" x14ac:dyDescent="0.3">
      <c r="J66" s="1"/>
      <c r="R66" s="32"/>
      <c r="Z66" s="32"/>
      <c r="AD66" s="32"/>
      <c r="AH66" s="32"/>
      <c r="AL66" s="8"/>
      <c r="AP66" s="8"/>
      <c r="AT66" s="8"/>
    </row>
    <row r="67" spans="10:46" x14ac:dyDescent="0.3">
      <c r="J67" s="1"/>
      <c r="R67" s="32"/>
      <c r="Z67" s="32"/>
      <c r="AD67" s="32"/>
      <c r="AH67" s="32"/>
      <c r="AL67" s="8"/>
      <c r="AP67" s="8"/>
      <c r="AT67" s="8"/>
    </row>
    <row r="68" spans="10:46" x14ac:dyDescent="0.3">
      <c r="J68" s="1"/>
      <c r="R68" s="32"/>
      <c r="Z68" s="32"/>
      <c r="AD68" s="32"/>
      <c r="AH68" s="32"/>
      <c r="AL68" s="8"/>
      <c r="AP68" s="8"/>
      <c r="AT68" s="8"/>
    </row>
    <row r="69" spans="10:46" x14ac:dyDescent="0.3">
      <c r="J69" s="1"/>
      <c r="R69" s="32"/>
      <c r="Z69" s="32"/>
      <c r="AD69" s="32"/>
      <c r="AH69" s="32"/>
      <c r="AL69" s="8"/>
      <c r="AP69" s="8"/>
      <c r="AT69" s="8"/>
    </row>
    <row r="70" spans="10:46" x14ac:dyDescent="0.3">
      <c r="J70" s="1"/>
      <c r="R70" s="32"/>
      <c r="Z70" s="32"/>
      <c r="AD70" s="32"/>
      <c r="AH70" s="32"/>
      <c r="AL70" s="8"/>
      <c r="AP70" s="8"/>
      <c r="AT70" s="8"/>
    </row>
    <row r="71" spans="10:46" x14ac:dyDescent="0.3">
      <c r="J71" s="1"/>
      <c r="R71" s="32"/>
      <c r="Z71" s="32"/>
      <c r="AD71" s="32"/>
      <c r="AH71" s="32"/>
      <c r="AL71" s="8"/>
      <c r="AP71" s="8"/>
      <c r="AT71" s="8"/>
    </row>
    <row r="72" spans="10:46" x14ac:dyDescent="0.3">
      <c r="J72" s="1"/>
      <c r="R72" s="32"/>
      <c r="Z72" s="32"/>
      <c r="AD72" s="32"/>
      <c r="AH72" s="32"/>
      <c r="AL72" s="8"/>
      <c r="AP72" s="8"/>
      <c r="AT72" s="8"/>
    </row>
    <row r="73" spans="10:46" x14ac:dyDescent="0.3">
      <c r="J73" s="1"/>
      <c r="R73" s="32"/>
      <c r="Z73" s="32"/>
      <c r="AD73" s="32"/>
      <c r="AH73" s="32"/>
      <c r="AL73" s="8"/>
      <c r="AP73" s="8"/>
      <c r="AT73" s="8"/>
    </row>
    <row r="74" spans="10:46" x14ac:dyDescent="0.3">
      <c r="J74" s="1"/>
      <c r="R74" s="32"/>
      <c r="Z74" s="32"/>
      <c r="AD74" s="32"/>
      <c r="AH74" s="32"/>
      <c r="AL74" s="8"/>
      <c r="AP74" s="8"/>
      <c r="AT74" s="8"/>
    </row>
    <row r="75" spans="10:46" x14ac:dyDescent="0.3">
      <c r="J75" s="1"/>
      <c r="L75" s="27"/>
      <c r="N75" s="66"/>
      <c r="P75" s="27"/>
      <c r="R75" s="32"/>
      <c r="Z75" s="32"/>
      <c r="AD75" s="32"/>
      <c r="AH75" s="32"/>
      <c r="AL75" s="8"/>
      <c r="AP75" s="8"/>
      <c r="AT75" s="8"/>
    </row>
    <row r="76" spans="10:46" x14ac:dyDescent="0.3">
      <c r="J76" s="1"/>
      <c r="L76" s="27"/>
      <c r="N76" s="66"/>
      <c r="P76" s="27"/>
      <c r="R76" s="32"/>
      <c r="Z76" s="32"/>
      <c r="AD76" s="32"/>
      <c r="AH76" s="32"/>
      <c r="AL76" s="8"/>
      <c r="AP76" s="8"/>
      <c r="AT76" s="8"/>
    </row>
    <row r="77" spans="10:46" x14ac:dyDescent="0.3">
      <c r="J77" s="1"/>
      <c r="L77" s="27"/>
      <c r="N77" s="66"/>
      <c r="P77" s="27"/>
      <c r="R77" s="32"/>
      <c r="Z77" s="32"/>
      <c r="AD77" s="32"/>
      <c r="AH77" s="32"/>
      <c r="AL77" s="8"/>
      <c r="AP77" s="8"/>
      <c r="AT77" s="8"/>
    </row>
    <row r="78" spans="10:46" x14ac:dyDescent="0.3">
      <c r="J78" s="1"/>
      <c r="L78" s="27"/>
      <c r="N78" s="66"/>
      <c r="P78" s="27"/>
      <c r="R78" s="32"/>
      <c r="Z78" s="32"/>
      <c r="AD78" s="32"/>
      <c r="AH78" s="32"/>
      <c r="AL78" s="8"/>
      <c r="AP78" s="8"/>
      <c r="AT78" s="8"/>
    </row>
    <row r="79" spans="10:46" x14ac:dyDescent="0.3">
      <c r="J79" s="1"/>
      <c r="L79" s="27"/>
      <c r="N79" s="66"/>
      <c r="P79" s="27"/>
      <c r="R79" s="32"/>
      <c r="Z79" s="32"/>
      <c r="AD79" s="32"/>
      <c r="AH79" s="32"/>
      <c r="AL79" s="8"/>
      <c r="AP79" s="8"/>
      <c r="AT79" s="8"/>
    </row>
    <row r="80" spans="10:46" x14ac:dyDescent="0.3">
      <c r="J80" s="1"/>
      <c r="L80" s="27"/>
      <c r="N80" s="66"/>
      <c r="P80" s="27"/>
      <c r="R80" s="32"/>
      <c r="Z80" s="32"/>
      <c r="AD80" s="32"/>
      <c r="AH80" s="32"/>
      <c r="AL80" s="8"/>
      <c r="AP80" s="8"/>
      <c r="AT80" s="8"/>
    </row>
    <row r="81" spans="10:46" x14ac:dyDescent="0.3">
      <c r="J81" s="1"/>
      <c r="L81" s="27"/>
      <c r="N81" s="66"/>
      <c r="P81" s="27"/>
      <c r="R81" s="32"/>
      <c r="Z81" s="32"/>
      <c r="AD81" s="32"/>
      <c r="AH81" s="32"/>
      <c r="AL81" s="8"/>
      <c r="AP81" s="8"/>
      <c r="AT81" s="8"/>
    </row>
    <row r="82" spans="10:46" x14ac:dyDescent="0.3">
      <c r="J82" s="1"/>
      <c r="L82" s="27"/>
      <c r="N82" s="66"/>
      <c r="P82" s="27"/>
      <c r="R82" s="32"/>
      <c r="Z82" s="32"/>
      <c r="AD82" s="32"/>
      <c r="AH82" s="32"/>
      <c r="AL82" s="8"/>
      <c r="AP82" s="8"/>
      <c r="AT82" s="8"/>
    </row>
    <row r="83" spans="10:46" x14ac:dyDescent="0.3">
      <c r="J83" s="1"/>
      <c r="L83" s="27"/>
      <c r="N83" s="66"/>
      <c r="P83" s="27"/>
      <c r="R83" s="32"/>
      <c r="Z83" s="32"/>
      <c r="AD83" s="32"/>
      <c r="AH83" s="32"/>
      <c r="AL83" s="8"/>
      <c r="AP83" s="8"/>
      <c r="AT83" s="8"/>
    </row>
    <row r="84" spans="10:46" x14ac:dyDescent="0.3">
      <c r="J84" s="1"/>
      <c r="L84" s="27"/>
      <c r="N84" s="66"/>
      <c r="P84" s="27"/>
      <c r="R84" s="32"/>
      <c r="Z84" s="32"/>
      <c r="AD84" s="32"/>
      <c r="AH84" s="32"/>
      <c r="AL84" s="8"/>
      <c r="AP84" s="8"/>
      <c r="AT84" s="8"/>
    </row>
    <row r="85" spans="10:46" x14ac:dyDescent="0.3">
      <c r="J85" s="1"/>
      <c r="L85" s="27"/>
      <c r="N85" s="66"/>
      <c r="P85" s="27"/>
      <c r="R85" s="32"/>
      <c r="Z85" s="32"/>
      <c r="AD85" s="32"/>
      <c r="AH85" s="32"/>
      <c r="AL85" s="8"/>
      <c r="AP85" s="8"/>
      <c r="AT85" s="8"/>
    </row>
    <row r="86" spans="10:46" x14ac:dyDescent="0.3">
      <c r="J86" s="1"/>
      <c r="L86" s="27"/>
      <c r="N86" s="66"/>
      <c r="P86" s="27"/>
      <c r="R86" s="32"/>
      <c r="Z86" s="32"/>
      <c r="AD86" s="32"/>
      <c r="AH86" s="32"/>
      <c r="AL86" s="8"/>
      <c r="AP86" s="8"/>
      <c r="AT86" s="8"/>
    </row>
    <row r="87" spans="10:46" x14ac:dyDescent="0.3">
      <c r="J87" s="1"/>
      <c r="L87" s="27"/>
      <c r="N87" s="66"/>
      <c r="P87" s="27"/>
      <c r="R87" s="32"/>
      <c r="Z87" s="32"/>
      <c r="AD87" s="32"/>
      <c r="AH87" s="32"/>
      <c r="AL87" s="8"/>
      <c r="AP87" s="8"/>
      <c r="AT87" s="8"/>
    </row>
    <row r="88" spans="10:46" x14ac:dyDescent="0.3">
      <c r="J88" s="1"/>
      <c r="L88" s="27"/>
      <c r="N88" s="66"/>
      <c r="P88" s="27"/>
      <c r="R88" s="32"/>
      <c r="Z88" s="32"/>
      <c r="AD88" s="32"/>
      <c r="AH88" s="32"/>
      <c r="AL88" s="8"/>
      <c r="AP88" s="8"/>
      <c r="AT88" s="8"/>
    </row>
    <row r="89" spans="10:46" x14ac:dyDescent="0.3">
      <c r="J89" s="1"/>
      <c r="L89" s="27"/>
      <c r="N89" s="66"/>
      <c r="P89" s="27"/>
      <c r="R89" s="32"/>
      <c r="Z89" s="32"/>
      <c r="AD89" s="32"/>
      <c r="AH89" s="32"/>
      <c r="AL89" s="8"/>
      <c r="AP89" s="8"/>
      <c r="AT89" s="8"/>
    </row>
    <row r="90" spans="10:46" x14ac:dyDescent="0.3">
      <c r="J90" s="1"/>
      <c r="L90" s="27"/>
      <c r="N90" s="66"/>
      <c r="P90" s="27"/>
      <c r="R90" s="32"/>
      <c r="Z90" s="32"/>
      <c r="AD90" s="32"/>
      <c r="AH90" s="32"/>
      <c r="AL90" s="8"/>
      <c r="AP90" s="8"/>
      <c r="AT90" s="8"/>
    </row>
    <row r="91" spans="10:46" x14ac:dyDescent="0.3">
      <c r="J91" s="1"/>
      <c r="L91" s="27"/>
      <c r="N91" s="66"/>
      <c r="P91" s="27"/>
      <c r="R91" s="32"/>
      <c r="Z91" s="32"/>
      <c r="AD91" s="32"/>
      <c r="AH91" s="32"/>
      <c r="AL91" s="8"/>
      <c r="AP91" s="8"/>
      <c r="AT91" s="8"/>
    </row>
    <row r="92" spans="10:46" x14ac:dyDescent="0.3">
      <c r="J92" s="1"/>
      <c r="L92" s="27"/>
      <c r="N92" s="66"/>
      <c r="P92" s="27"/>
      <c r="R92" s="32"/>
      <c r="Z92" s="32"/>
      <c r="AD92" s="32"/>
      <c r="AH92" s="32"/>
      <c r="AL92" s="8"/>
      <c r="AP92" s="8"/>
      <c r="AT92" s="8"/>
    </row>
    <row r="93" spans="10:46" x14ac:dyDescent="0.3">
      <c r="J93" s="1"/>
      <c r="L93" s="27"/>
      <c r="N93" s="66"/>
      <c r="P93" s="27"/>
      <c r="R93" s="32"/>
      <c r="Z93" s="32"/>
      <c r="AD93" s="32"/>
      <c r="AH93" s="32"/>
      <c r="AL93" s="8"/>
      <c r="AP93" s="8"/>
      <c r="AT93" s="8"/>
    </row>
    <row r="94" spans="10:46" x14ac:dyDescent="0.3">
      <c r="J94" s="1"/>
      <c r="L94" s="27"/>
      <c r="N94" s="66"/>
      <c r="P94" s="27"/>
      <c r="R94" s="32"/>
      <c r="Z94" s="32"/>
      <c r="AD94" s="32"/>
      <c r="AH94" s="32"/>
      <c r="AL94" s="8"/>
      <c r="AP94" s="8"/>
      <c r="AT94" s="8"/>
    </row>
    <row r="95" spans="10:46" x14ac:dyDescent="0.3">
      <c r="J95" s="1"/>
      <c r="L95" s="27"/>
      <c r="N95" s="66"/>
      <c r="P95" s="27"/>
      <c r="R95" s="32"/>
      <c r="Z95" s="32"/>
      <c r="AD95" s="32"/>
      <c r="AH95" s="32"/>
      <c r="AL95" s="8"/>
      <c r="AP95" s="8"/>
      <c r="AT95" s="8"/>
    </row>
    <row r="96" spans="10:46" x14ac:dyDescent="0.3">
      <c r="J96" s="1"/>
      <c r="L96" s="27"/>
      <c r="N96" s="66"/>
      <c r="P96" s="27"/>
      <c r="R96" s="32"/>
      <c r="Z96" s="32"/>
      <c r="AD96" s="32"/>
      <c r="AH96" s="32"/>
      <c r="AL96" s="8"/>
      <c r="AP96" s="8"/>
      <c r="AT96" s="8"/>
    </row>
    <row r="97" spans="10:46" x14ac:dyDescent="0.3">
      <c r="J97" s="1"/>
      <c r="L97" s="27"/>
      <c r="N97" s="66"/>
      <c r="P97" s="27"/>
      <c r="R97" s="32"/>
      <c r="Z97" s="32"/>
      <c r="AD97" s="32"/>
      <c r="AH97" s="32"/>
      <c r="AL97" s="8"/>
      <c r="AP97" s="8"/>
      <c r="AT97" s="8"/>
    </row>
    <row r="98" spans="10:46" x14ac:dyDescent="0.3">
      <c r="J98" s="1"/>
      <c r="L98" s="27"/>
      <c r="N98" s="66"/>
      <c r="P98" s="27"/>
      <c r="R98" s="32"/>
      <c r="Z98" s="32"/>
      <c r="AD98" s="32"/>
      <c r="AH98" s="32"/>
      <c r="AL98" s="8"/>
      <c r="AP98" s="8"/>
      <c r="AT98" s="8"/>
    </row>
    <row r="99" spans="10:46" x14ac:dyDescent="0.3">
      <c r="J99" s="1"/>
      <c r="L99" s="27"/>
      <c r="N99" s="66"/>
      <c r="P99" s="27"/>
      <c r="R99" s="32"/>
      <c r="Z99" s="32"/>
      <c r="AD99" s="32"/>
      <c r="AH99" s="32"/>
      <c r="AL99" s="8"/>
      <c r="AP99" s="8"/>
      <c r="AT99" s="8"/>
    </row>
    <row r="100" spans="10:46" x14ac:dyDescent="0.3">
      <c r="J100" s="1"/>
      <c r="L100" s="27"/>
      <c r="N100" s="66"/>
      <c r="P100" s="27"/>
      <c r="R100" s="32"/>
      <c r="Z100" s="32"/>
      <c r="AD100" s="32"/>
      <c r="AH100" s="32"/>
      <c r="AL100" s="8"/>
      <c r="AP100" s="8"/>
      <c r="AT100" s="8"/>
    </row>
    <row r="101" spans="10:46" x14ac:dyDescent="0.3">
      <c r="J101" s="1"/>
      <c r="L101" s="27"/>
      <c r="N101" s="66"/>
      <c r="P101" s="27"/>
      <c r="R101" s="32"/>
      <c r="Z101" s="32"/>
      <c r="AD101" s="32"/>
      <c r="AH101" s="32"/>
      <c r="AL101" s="8"/>
      <c r="AP101" s="8"/>
      <c r="AT101" s="8"/>
    </row>
    <row r="102" spans="10:46" x14ac:dyDescent="0.3">
      <c r="J102" s="1"/>
      <c r="L102" s="27"/>
      <c r="N102" s="66"/>
      <c r="P102" s="27"/>
      <c r="R102" s="32"/>
      <c r="Z102" s="32"/>
      <c r="AD102" s="32"/>
      <c r="AH102" s="32"/>
      <c r="AL102" s="8"/>
      <c r="AP102" s="8"/>
      <c r="AT102" s="8"/>
    </row>
    <row r="103" spans="10:46" x14ac:dyDescent="0.3">
      <c r="J103" s="1"/>
      <c r="L103" s="27"/>
      <c r="N103" s="66"/>
      <c r="P103" s="27"/>
      <c r="R103" s="32"/>
      <c r="Z103" s="32"/>
      <c r="AD103" s="32"/>
      <c r="AH103" s="32"/>
      <c r="AL103" s="8"/>
      <c r="AP103" s="8"/>
      <c r="AT103" s="8"/>
    </row>
    <row r="104" spans="10:46" x14ac:dyDescent="0.3">
      <c r="J104" s="1"/>
      <c r="L104" s="27"/>
      <c r="N104" s="66"/>
      <c r="P104" s="27"/>
      <c r="R104" s="32"/>
      <c r="Z104" s="32"/>
      <c r="AD104" s="32"/>
      <c r="AH104" s="32"/>
      <c r="AL104" s="8"/>
      <c r="AP104" s="8"/>
      <c r="AT104" s="8"/>
    </row>
    <row r="105" spans="10:46" x14ac:dyDescent="0.3">
      <c r="J105" s="1"/>
      <c r="L105" s="27"/>
      <c r="N105" s="66"/>
      <c r="P105" s="27"/>
      <c r="R105" s="32"/>
      <c r="Z105" s="32"/>
      <c r="AD105" s="32"/>
      <c r="AH105" s="32"/>
      <c r="AL105" s="8"/>
      <c r="AP105" s="8"/>
      <c r="AT105" s="8"/>
    </row>
    <row r="106" spans="10:46" x14ac:dyDescent="0.3">
      <c r="J106" s="1"/>
      <c r="L106" s="27"/>
      <c r="N106" s="66"/>
      <c r="P106" s="27"/>
      <c r="R106" s="32"/>
      <c r="Z106" s="32"/>
      <c r="AD106" s="32"/>
      <c r="AH106" s="32"/>
      <c r="AL106" s="8"/>
      <c r="AP106" s="8"/>
      <c r="AT106" s="8"/>
    </row>
    <row r="107" spans="10:46" x14ac:dyDescent="0.3">
      <c r="J107" s="1"/>
      <c r="L107" s="27"/>
      <c r="N107" s="66"/>
      <c r="P107" s="27"/>
      <c r="R107" s="32"/>
      <c r="Z107" s="32"/>
      <c r="AD107" s="32"/>
      <c r="AH107" s="32"/>
      <c r="AL107" s="8"/>
      <c r="AP107" s="8"/>
      <c r="AT107" s="8"/>
    </row>
    <row r="108" spans="10:46" x14ac:dyDescent="0.3">
      <c r="J108" s="1"/>
      <c r="L108" s="27"/>
      <c r="N108" s="66"/>
      <c r="P108" s="27"/>
      <c r="R108" s="32"/>
      <c r="Z108" s="32"/>
      <c r="AD108" s="32"/>
      <c r="AH108" s="32"/>
      <c r="AL108" s="8"/>
      <c r="AP108" s="8"/>
      <c r="AT108" s="8"/>
    </row>
    <row r="109" spans="10:46" x14ac:dyDescent="0.3">
      <c r="J109" s="1"/>
      <c r="L109" s="27"/>
      <c r="N109" s="66"/>
      <c r="P109" s="27"/>
      <c r="R109" s="32"/>
      <c r="Z109" s="32"/>
      <c r="AD109" s="32"/>
      <c r="AH109" s="32"/>
      <c r="AL109" s="8"/>
      <c r="AP109" s="8"/>
      <c r="AT109" s="8"/>
    </row>
    <row r="110" spans="10:46" x14ac:dyDescent="0.3">
      <c r="J110" s="1"/>
      <c r="L110" s="27"/>
      <c r="N110" s="66"/>
      <c r="P110" s="27"/>
      <c r="R110" s="32"/>
      <c r="Z110" s="32"/>
      <c r="AD110" s="32"/>
      <c r="AH110" s="32"/>
      <c r="AL110" s="8"/>
      <c r="AP110" s="8"/>
      <c r="AT110" s="8"/>
    </row>
    <row r="111" spans="10:46" x14ac:dyDescent="0.3">
      <c r="J111" s="1"/>
      <c r="L111" s="27"/>
      <c r="N111" s="66"/>
      <c r="P111" s="27"/>
      <c r="R111" s="32"/>
      <c r="Z111" s="32"/>
      <c r="AD111" s="32"/>
      <c r="AH111" s="32"/>
      <c r="AL111" s="8"/>
      <c r="AP111" s="8"/>
      <c r="AT111" s="8"/>
    </row>
    <row r="112" spans="10:46" x14ac:dyDescent="0.3">
      <c r="J112" s="1"/>
      <c r="L112" s="27"/>
      <c r="N112" s="66"/>
      <c r="P112" s="27"/>
      <c r="R112" s="32"/>
      <c r="Z112" s="32"/>
      <c r="AD112" s="32"/>
      <c r="AH112" s="32"/>
      <c r="AL112" s="8"/>
      <c r="AP112" s="8"/>
      <c r="AT112" s="8"/>
    </row>
    <row r="113" spans="10:46" x14ac:dyDescent="0.3">
      <c r="J113" s="1"/>
      <c r="L113" s="27"/>
      <c r="N113" s="66"/>
      <c r="P113" s="27"/>
      <c r="R113" s="32"/>
      <c r="Z113" s="32"/>
      <c r="AD113" s="32"/>
      <c r="AH113" s="32"/>
      <c r="AL113" s="8"/>
      <c r="AP113" s="8"/>
      <c r="AT113" s="8"/>
    </row>
    <row r="114" spans="10:46" x14ac:dyDescent="0.3">
      <c r="J114" s="1"/>
      <c r="L114" s="27"/>
      <c r="N114" s="66"/>
      <c r="P114" s="27"/>
      <c r="R114" s="32"/>
      <c r="Z114" s="32"/>
      <c r="AD114" s="32"/>
      <c r="AH114" s="32"/>
      <c r="AL114" s="8"/>
      <c r="AP114" s="8"/>
      <c r="AT114" s="8"/>
    </row>
    <row r="115" spans="10:46" x14ac:dyDescent="0.3">
      <c r="J115" s="1"/>
      <c r="L115" s="27"/>
      <c r="N115" s="66"/>
      <c r="P115" s="27"/>
      <c r="R115" s="32"/>
      <c r="Z115" s="32"/>
      <c r="AD115" s="32"/>
      <c r="AH115" s="32"/>
      <c r="AL115" s="8"/>
      <c r="AP115" s="8"/>
      <c r="AT115" s="8"/>
    </row>
    <row r="116" spans="10:46" x14ac:dyDescent="0.3">
      <c r="J116" s="1"/>
      <c r="L116" s="27"/>
      <c r="N116" s="66"/>
      <c r="P116" s="27"/>
      <c r="R116" s="32"/>
      <c r="Z116" s="32"/>
      <c r="AD116" s="32"/>
      <c r="AH116" s="32"/>
      <c r="AL116" s="8"/>
      <c r="AP116" s="8"/>
      <c r="AT116" s="8"/>
    </row>
    <row r="117" spans="10:46" x14ac:dyDescent="0.3">
      <c r="J117" s="1"/>
      <c r="L117" s="27"/>
      <c r="N117" s="66"/>
      <c r="P117" s="27"/>
      <c r="R117" s="32"/>
      <c r="Z117" s="32"/>
      <c r="AD117" s="32"/>
      <c r="AH117" s="32"/>
      <c r="AL117" s="8"/>
      <c r="AP117" s="8"/>
      <c r="AT117" s="8"/>
    </row>
    <row r="118" spans="10:46" x14ac:dyDescent="0.3">
      <c r="J118" s="1"/>
      <c r="L118" s="27"/>
      <c r="N118" s="66"/>
      <c r="P118" s="27"/>
      <c r="R118" s="32"/>
      <c r="Z118" s="32"/>
      <c r="AD118" s="32"/>
      <c r="AH118" s="32"/>
      <c r="AL118" s="8"/>
      <c r="AP118" s="8"/>
      <c r="AT118" s="8"/>
    </row>
    <row r="119" spans="10:46" x14ac:dyDescent="0.3">
      <c r="J119" s="1"/>
      <c r="L119" s="27"/>
      <c r="N119" s="66"/>
      <c r="P119" s="27"/>
      <c r="R119" s="32"/>
      <c r="Z119" s="32"/>
      <c r="AD119" s="32"/>
      <c r="AH119" s="32"/>
      <c r="AL119" s="8"/>
      <c r="AP119" s="8"/>
      <c r="AT119" s="8"/>
    </row>
    <row r="120" spans="10:46" x14ac:dyDescent="0.3">
      <c r="J120" s="1"/>
      <c r="L120" s="27"/>
      <c r="N120" s="66"/>
      <c r="P120" s="27"/>
      <c r="R120" s="32"/>
      <c r="Z120" s="32"/>
      <c r="AD120" s="32"/>
      <c r="AH120" s="32"/>
      <c r="AL120" s="8"/>
      <c r="AP120" s="8"/>
      <c r="AT120" s="8"/>
    </row>
    <row r="121" spans="10:46" x14ac:dyDescent="0.3">
      <c r="J121" s="1"/>
      <c r="L121" s="27"/>
      <c r="N121" s="66"/>
      <c r="P121" s="27"/>
      <c r="R121" s="32"/>
      <c r="Z121" s="32"/>
      <c r="AD121" s="32"/>
      <c r="AH121" s="32"/>
      <c r="AL121" s="8"/>
      <c r="AP121" s="8"/>
      <c r="AT121" s="8"/>
    </row>
    <row r="122" spans="10:46" x14ac:dyDescent="0.3">
      <c r="J122" s="1"/>
      <c r="L122" s="27"/>
      <c r="N122" s="66"/>
      <c r="P122" s="27"/>
      <c r="R122" s="32"/>
      <c r="Z122" s="32"/>
      <c r="AD122" s="32"/>
      <c r="AH122" s="32"/>
      <c r="AL122" s="8"/>
      <c r="AP122" s="8"/>
      <c r="AT122" s="8"/>
    </row>
    <row r="123" spans="10:46" x14ac:dyDescent="0.3">
      <c r="J123" s="1"/>
      <c r="L123" s="27"/>
      <c r="N123" s="66"/>
      <c r="P123" s="27"/>
      <c r="R123" s="32"/>
      <c r="Z123" s="32"/>
      <c r="AD123" s="32"/>
      <c r="AH123" s="32"/>
      <c r="AL123" s="8"/>
      <c r="AP123" s="8"/>
      <c r="AT123" s="8"/>
    </row>
    <row r="124" spans="10:46" x14ac:dyDescent="0.3">
      <c r="J124" s="1"/>
      <c r="L124" s="27"/>
      <c r="N124" s="66"/>
      <c r="P124" s="27"/>
      <c r="R124" s="32"/>
      <c r="Z124" s="32"/>
      <c r="AD124" s="32"/>
      <c r="AH124" s="32"/>
      <c r="AL124" s="8"/>
      <c r="AP124" s="8"/>
      <c r="AT124" s="8"/>
    </row>
    <row r="125" spans="10:46" x14ac:dyDescent="0.3">
      <c r="J125" s="1"/>
      <c r="L125" s="27"/>
      <c r="N125" s="66"/>
      <c r="P125" s="27"/>
      <c r="R125" s="32"/>
      <c r="Z125" s="32"/>
      <c r="AD125" s="32"/>
      <c r="AH125" s="32"/>
      <c r="AL125" s="8"/>
      <c r="AP125" s="8"/>
      <c r="AT125" s="8"/>
    </row>
    <row r="126" spans="10:46" x14ac:dyDescent="0.3">
      <c r="J126" s="1"/>
      <c r="L126" s="27"/>
      <c r="N126" s="66"/>
      <c r="P126" s="27"/>
      <c r="R126" s="32"/>
      <c r="Z126" s="32"/>
      <c r="AD126" s="32"/>
      <c r="AH126" s="32"/>
      <c r="AL126" s="8"/>
      <c r="AP126" s="8"/>
      <c r="AT126" s="8"/>
    </row>
    <row r="127" spans="10:46" x14ac:dyDescent="0.3">
      <c r="J127" s="1"/>
      <c r="L127" s="27"/>
      <c r="N127" s="66"/>
      <c r="P127" s="27"/>
      <c r="R127" s="32"/>
      <c r="Z127" s="32"/>
      <c r="AD127" s="32"/>
      <c r="AH127" s="32"/>
      <c r="AL127" s="8"/>
      <c r="AP127" s="8"/>
      <c r="AT127" s="8"/>
    </row>
    <row r="128" spans="10:46" x14ac:dyDescent="0.3">
      <c r="J128" s="1"/>
      <c r="L128" s="27"/>
      <c r="N128" s="66"/>
      <c r="P128" s="27"/>
      <c r="R128" s="32"/>
      <c r="Z128" s="32"/>
      <c r="AD128" s="32"/>
      <c r="AH128" s="32"/>
      <c r="AL128" s="8"/>
      <c r="AP128" s="8"/>
      <c r="AT128" s="8"/>
    </row>
    <row r="129" spans="10:46" x14ac:dyDescent="0.3">
      <c r="J129" s="1"/>
      <c r="L129" s="27"/>
      <c r="N129" s="66"/>
      <c r="P129" s="27"/>
      <c r="R129" s="32"/>
      <c r="Z129" s="32"/>
      <c r="AD129" s="32"/>
      <c r="AH129" s="32"/>
      <c r="AL129" s="8"/>
      <c r="AP129" s="8"/>
      <c r="AT129" s="8"/>
    </row>
    <row r="130" spans="10:46" x14ac:dyDescent="0.3">
      <c r="J130" s="1"/>
      <c r="L130" s="27"/>
      <c r="N130" s="66"/>
      <c r="P130" s="27"/>
      <c r="R130" s="32"/>
      <c r="Z130" s="32"/>
      <c r="AD130" s="32"/>
      <c r="AH130" s="32"/>
      <c r="AL130" s="8"/>
      <c r="AP130" s="8"/>
      <c r="AT130" s="8"/>
    </row>
    <row r="131" spans="10:46" x14ac:dyDescent="0.3">
      <c r="J131" s="1"/>
      <c r="L131" s="27"/>
      <c r="N131" s="66"/>
      <c r="P131" s="27"/>
      <c r="R131" s="32"/>
      <c r="Z131" s="32"/>
      <c r="AD131" s="32"/>
      <c r="AH131" s="32"/>
      <c r="AL131" s="8"/>
      <c r="AP131" s="8"/>
      <c r="AT131" s="8"/>
    </row>
    <row r="132" spans="10:46" x14ac:dyDescent="0.3">
      <c r="J132" s="1"/>
      <c r="L132" s="27"/>
      <c r="N132" s="66"/>
      <c r="P132" s="27"/>
      <c r="R132" s="32"/>
      <c r="Z132" s="32"/>
      <c r="AD132" s="32"/>
      <c r="AH132" s="32"/>
      <c r="AL132" s="8"/>
      <c r="AP132" s="8"/>
      <c r="AT132" s="8"/>
    </row>
    <row r="133" spans="10:46" x14ac:dyDescent="0.3">
      <c r="J133" s="1"/>
      <c r="L133" s="27"/>
      <c r="N133" s="66"/>
      <c r="P133" s="27"/>
      <c r="R133" s="32"/>
      <c r="Z133" s="32"/>
      <c r="AD133" s="32"/>
      <c r="AH133" s="32"/>
      <c r="AL133" s="8"/>
      <c r="AP133" s="8"/>
      <c r="AT133" s="8"/>
    </row>
    <row r="134" spans="10:46" x14ac:dyDescent="0.3">
      <c r="J134" s="1"/>
      <c r="L134" s="27"/>
      <c r="N134" s="66"/>
      <c r="P134" s="27"/>
      <c r="R134" s="32"/>
      <c r="Z134" s="32"/>
      <c r="AD134" s="32"/>
      <c r="AH134" s="32"/>
      <c r="AL134" s="8"/>
      <c r="AP134" s="8"/>
      <c r="AT134" s="8"/>
    </row>
    <row r="135" spans="10:46" x14ac:dyDescent="0.3">
      <c r="J135" s="1"/>
      <c r="L135" s="27"/>
      <c r="N135" s="66"/>
      <c r="P135" s="27"/>
      <c r="R135" s="32"/>
      <c r="Z135" s="32"/>
      <c r="AD135" s="32"/>
      <c r="AH135" s="32"/>
      <c r="AL135" s="8"/>
      <c r="AP135" s="8"/>
      <c r="AT135" s="8"/>
    </row>
    <row r="136" spans="10:46" x14ac:dyDescent="0.3">
      <c r="J136" s="1"/>
      <c r="L136" s="27"/>
      <c r="N136" s="66"/>
      <c r="P136" s="27"/>
      <c r="R136" s="32"/>
      <c r="Z136" s="32"/>
      <c r="AD136" s="32"/>
      <c r="AH136" s="32"/>
      <c r="AL136" s="8"/>
      <c r="AP136" s="8"/>
      <c r="AT136" s="8"/>
    </row>
    <row r="137" spans="10:46" x14ac:dyDescent="0.3">
      <c r="J137" s="1"/>
      <c r="L137" s="27"/>
      <c r="N137" s="66"/>
      <c r="P137" s="27"/>
      <c r="R137" s="32"/>
      <c r="Z137" s="32"/>
      <c r="AD137" s="32"/>
      <c r="AH137" s="32"/>
      <c r="AL137" s="8"/>
      <c r="AP137" s="8"/>
      <c r="AT137" s="8"/>
    </row>
    <row r="138" spans="10:46" x14ac:dyDescent="0.3">
      <c r="J138" s="1"/>
      <c r="L138" s="27"/>
      <c r="N138" s="66"/>
      <c r="P138" s="27"/>
      <c r="R138" s="32"/>
      <c r="Z138" s="32"/>
      <c r="AD138" s="32"/>
      <c r="AH138" s="32"/>
      <c r="AL138" s="8"/>
      <c r="AP138" s="8"/>
      <c r="AT138" s="8"/>
    </row>
    <row r="139" spans="10:46" x14ac:dyDescent="0.3">
      <c r="J139" s="1"/>
      <c r="L139" s="27"/>
      <c r="N139" s="66"/>
      <c r="P139" s="27"/>
      <c r="R139" s="32"/>
      <c r="Z139" s="32"/>
      <c r="AD139" s="32"/>
      <c r="AH139" s="32"/>
      <c r="AL139" s="8"/>
      <c r="AP139" s="8"/>
      <c r="AT139" s="8"/>
    </row>
    <row r="140" spans="10:46" x14ac:dyDescent="0.3">
      <c r="J140" s="1"/>
      <c r="L140" s="27"/>
      <c r="N140" s="66"/>
      <c r="P140" s="27"/>
      <c r="R140" s="32"/>
      <c r="Z140" s="32"/>
      <c r="AD140" s="32"/>
      <c r="AH140" s="32"/>
      <c r="AL140" s="8"/>
      <c r="AP140" s="8"/>
      <c r="AT140" s="8"/>
    </row>
    <row r="141" spans="10:46" x14ac:dyDescent="0.3">
      <c r="J141" s="1"/>
      <c r="L141" s="27"/>
      <c r="N141" s="66"/>
      <c r="P141" s="27"/>
      <c r="R141" s="32"/>
      <c r="Z141" s="32"/>
      <c r="AD141" s="32"/>
      <c r="AH141" s="32"/>
      <c r="AL141" s="8"/>
      <c r="AP141" s="8"/>
      <c r="AT141" s="8"/>
    </row>
    <row r="142" spans="10:46" x14ac:dyDescent="0.3">
      <c r="J142" s="1"/>
      <c r="L142" s="27"/>
      <c r="N142" s="66"/>
      <c r="P142" s="27"/>
      <c r="R142" s="32"/>
      <c r="Z142" s="32"/>
      <c r="AD142" s="32"/>
      <c r="AH142" s="32"/>
      <c r="AL142" s="8"/>
      <c r="AP142" s="8"/>
      <c r="AT142" s="8"/>
    </row>
    <row r="143" spans="10:46" x14ac:dyDescent="0.3">
      <c r="J143" s="1"/>
      <c r="L143" s="27"/>
      <c r="N143" s="66"/>
      <c r="P143" s="27"/>
      <c r="R143" s="32"/>
      <c r="Z143" s="32"/>
      <c r="AD143" s="32"/>
      <c r="AH143" s="32"/>
      <c r="AL143" s="8"/>
      <c r="AP143" s="8"/>
      <c r="AT143" s="8"/>
    </row>
    <row r="144" spans="10:46" x14ac:dyDescent="0.3">
      <c r="J144" s="1"/>
      <c r="L144" s="27"/>
      <c r="N144" s="66"/>
      <c r="P144" s="27"/>
      <c r="R144" s="32"/>
      <c r="Z144" s="32"/>
      <c r="AD144" s="32"/>
      <c r="AH144" s="32"/>
      <c r="AL144" s="8"/>
      <c r="AP144" s="8"/>
      <c r="AT144" s="8"/>
    </row>
    <row r="145" spans="10:46" x14ac:dyDescent="0.3">
      <c r="J145" s="1"/>
      <c r="L145" s="27"/>
      <c r="N145" s="66"/>
      <c r="P145" s="27"/>
      <c r="R145" s="32"/>
      <c r="Z145" s="32"/>
      <c r="AD145" s="32"/>
      <c r="AH145" s="32"/>
      <c r="AL145" s="8"/>
      <c r="AP145" s="8"/>
      <c r="AT145" s="8"/>
    </row>
    <row r="146" spans="10:46" x14ac:dyDescent="0.3">
      <c r="J146" s="1"/>
      <c r="L146" s="27"/>
      <c r="N146" s="66"/>
      <c r="P146" s="27"/>
      <c r="R146" s="32"/>
      <c r="Z146" s="32"/>
      <c r="AD146" s="32"/>
      <c r="AH146" s="32"/>
      <c r="AL146" s="8"/>
      <c r="AP146" s="8"/>
      <c r="AT146" s="8"/>
    </row>
    <row r="147" spans="10:46" x14ac:dyDescent="0.3">
      <c r="J147" s="1"/>
      <c r="L147" s="27"/>
      <c r="N147" s="66"/>
      <c r="P147" s="27"/>
      <c r="R147" s="32"/>
      <c r="Z147" s="32"/>
      <c r="AD147" s="32"/>
      <c r="AH147" s="32"/>
      <c r="AL147" s="8"/>
      <c r="AP147" s="8"/>
      <c r="AT147" s="8"/>
    </row>
    <row r="148" spans="10:46" x14ac:dyDescent="0.3">
      <c r="J148" s="1"/>
      <c r="L148" s="27"/>
      <c r="N148" s="66"/>
      <c r="P148" s="27"/>
      <c r="R148" s="32"/>
      <c r="Z148" s="32"/>
      <c r="AD148" s="32"/>
      <c r="AH148" s="32"/>
      <c r="AL148" s="8"/>
      <c r="AP148" s="8"/>
      <c r="AT148" s="8"/>
    </row>
    <row r="149" spans="10:46" x14ac:dyDescent="0.3">
      <c r="J149" s="1"/>
      <c r="L149" s="27"/>
      <c r="N149" s="66"/>
      <c r="P149" s="27"/>
      <c r="R149" s="32"/>
      <c r="Z149" s="32"/>
      <c r="AD149" s="32"/>
      <c r="AH149" s="32"/>
      <c r="AL149" s="8"/>
      <c r="AP149" s="8"/>
      <c r="AT149" s="8"/>
    </row>
    <row r="150" spans="10:46" x14ac:dyDescent="0.3">
      <c r="J150" s="1"/>
      <c r="L150" s="27"/>
      <c r="N150" s="66"/>
      <c r="P150" s="27"/>
      <c r="R150" s="32"/>
      <c r="Z150" s="32"/>
      <c r="AD150" s="32"/>
      <c r="AH150" s="32"/>
      <c r="AL150" s="8"/>
      <c r="AP150" s="8"/>
      <c r="AT150" s="8"/>
    </row>
    <row r="151" spans="10:46" x14ac:dyDescent="0.3">
      <c r="J151" s="1"/>
      <c r="L151" s="27"/>
      <c r="N151" s="66"/>
      <c r="P151" s="27"/>
      <c r="R151" s="32"/>
      <c r="Z151" s="32"/>
      <c r="AD151" s="32"/>
      <c r="AH151" s="32"/>
      <c r="AL151" s="8"/>
      <c r="AP151" s="8"/>
      <c r="AT151" s="8"/>
    </row>
    <row r="152" spans="10:46" x14ac:dyDescent="0.3">
      <c r="J152" s="1"/>
      <c r="L152" s="27"/>
      <c r="N152" s="66"/>
      <c r="P152" s="27"/>
      <c r="R152" s="32"/>
      <c r="Z152" s="32"/>
      <c r="AD152" s="32"/>
      <c r="AH152" s="32"/>
      <c r="AL152" s="8"/>
      <c r="AP152" s="8"/>
      <c r="AT152" s="8"/>
    </row>
    <row r="153" spans="10:46" x14ac:dyDescent="0.3">
      <c r="J153" s="1"/>
      <c r="L153" s="27"/>
      <c r="N153" s="66"/>
      <c r="P153" s="27"/>
      <c r="R153" s="32"/>
      <c r="Z153" s="32"/>
      <c r="AD153" s="32"/>
      <c r="AH153" s="32"/>
      <c r="AL153" s="8"/>
      <c r="AP153" s="8"/>
      <c r="AT153" s="8"/>
    </row>
    <row r="154" spans="10:46" x14ac:dyDescent="0.3">
      <c r="J154" s="1"/>
      <c r="L154" s="27"/>
      <c r="N154" s="66"/>
      <c r="P154" s="27"/>
      <c r="R154" s="32"/>
      <c r="Z154" s="32"/>
      <c r="AD154" s="32"/>
      <c r="AH154" s="32"/>
      <c r="AL154" s="8"/>
      <c r="AP154" s="8"/>
      <c r="AT154" s="8"/>
    </row>
    <row r="155" spans="10:46" x14ac:dyDescent="0.3">
      <c r="J155" s="1"/>
      <c r="L155" s="27"/>
      <c r="N155" s="66"/>
      <c r="P155" s="27"/>
      <c r="R155" s="32"/>
      <c r="Z155" s="32"/>
      <c r="AD155" s="32"/>
      <c r="AH155" s="32"/>
      <c r="AL155" s="8"/>
      <c r="AP155" s="8"/>
      <c r="AT155" s="8"/>
    </row>
    <row r="156" spans="10:46" x14ac:dyDescent="0.3">
      <c r="J156" s="1"/>
      <c r="L156" s="27"/>
      <c r="N156" s="66"/>
      <c r="P156" s="27"/>
      <c r="R156" s="32"/>
      <c r="Z156" s="32"/>
      <c r="AD156" s="32"/>
      <c r="AH156" s="32"/>
      <c r="AL156" s="8"/>
      <c r="AP156" s="8"/>
      <c r="AT156" s="8"/>
    </row>
    <row r="157" spans="10:46" x14ac:dyDescent="0.3">
      <c r="J157" s="1"/>
      <c r="L157" s="27"/>
      <c r="N157" s="66"/>
      <c r="P157" s="27"/>
      <c r="R157" s="32"/>
      <c r="Z157" s="32"/>
      <c r="AD157" s="32"/>
      <c r="AH157" s="32"/>
      <c r="AL157" s="8"/>
      <c r="AP157" s="8"/>
      <c r="AT157" s="8"/>
    </row>
    <row r="158" spans="10:46" x14ac:dyDescent="0.3">
      <c r="J158" s="1"/>
      <c r="L158" s="27"/>
      <c r="N158" s="66"/>
      <c r="P158" s="27"/>
      <c r="R158" s="32"/>
      <c r="Z158" s="32"/>
      <c r="AD158" s="32"/>
      <c r="AH158" s="32"/>
      <c r="AL158" s="8"/>
      <c r="AP158" s="8"/>
      <c r="AT158" s="8"/>
    </row>
    <row r="159" spans="10:46" x14ac:dyDescent="0.3">
      <c r="J159" s="1"/>
      <c r="L159" s="27"/>
      <c r="N159" s="66"/>
      <c r="P159" s="27"/>
      <c r="R159" s="32"/>
      <c r="Z159" s="32"/>
      <c r="AD159" s="32"/>
      <c r="AH159" s="32"/>
      <c r="AL159" s="8"/>
      <c r="AP159" s="8"/>
      <c r="AT159" s="8"/>
    </row>
    <row r="160" spans="10:46" x14ac:dyDescent="0.3">
      <c r="J160" s="1"/>
      <c r="L160" s="27"/>
      <c r="N160" s="66"/>
      <c r="P160" s="27"/>
      <c r="R160" s="32"/>
      <c r="Z160" s="32"/>
      <c r="AD160" s="32"/>
      <c r="AH160" s="32"/>
      <c r="AL160" s="8"/>
      <c r="AP160" s="8"/>
      <c r="AT160" s="8"/>
    </row>
    <row r="161" spans="10:46" x14ac:dyDescent="0.3">
      <c r="J161" s="1"/>
      <c r="L161" s="27"/>
      <c r="N161" s="66"/>
      <c r="P161" s="27"/>
      <c r="R161" s="32"/>
      <c r="Z161" s="32"/>
      <c r="AD161" s="32"/>
      <c r="AH161" s="32"/>
      <c r="AL161" s="8"/>
      <c r="AP161" s="8"/>
      <c r="AT161" s="8"/>
    </row>
    <row r="162" spans="10:46" x14ac:dyDescent="0.3">
      <c r="J162" s="1"/>
      <c r="L162" s="27"/>
      <c r="N162" s="66"/>
      <c r="P162" s="27"/>
      <c r="R162" s="32"/>
      <c r="Z162" s="32"/>
      <c r="AD162" s="32"/>
      <c r="AH162" s="32"/>
      <c r="AL162" s="8"/>
      <c r="AP162" s="8"/>
      <c r="AT162" s="8"/>
    </row>
    <row r="163" spans="10:46" x14ac:dyDescent="0.3">
      <c r="J163" s="1"/>
      <c r="L163" s="27"/>
      <c r="N163" s="66"/>
      <c r="P163" s="27"/>
      <c r="R163" s="32"/>
      <c r="Z163" s="32"/>
      <c r="AD163" s="32"/>
      <c r="AH163" s="32"/>
      <c r="AL163" s="8"/>
      <c r="AP163" s="8"/>
      <c r="AT163" s="8"/>
    </row>
    <row r="164" spans="10:46" x14ac:dyDescent="0.3">
      <c r="J164" s="1"/>
      <c r="L164" s="27"/>
      <c r="N164" s="66"/>
      <c r="P164" s="27"/>
      <c r="R164" s="32"/>
      <c r="Z164" s="32"/>
      <c r="AD164" s="32"/>
      <c r="AH164" s="32"/>
      <c r="AL164" s="8"/>
      <c r="AP164" s="8"/>
      <c r="AT164" s="8"/>
    </row>
    <row r="165" spans="10:46" x14ac:dyDescent="0.3">
      <c r="J165" s="1"/>
      <c r="L165" s="27"/>
      <c r="N165" s="66"/>
      <c r="P165" s="27"/>
      <c r="R165" s="32"/>
      <c r="Z165" s="32"/>
      <c r="AD165" s="32"/>
      <c r="AH165" s="32"/>
      <c r="AL165" s="8"/>
      <c r="AP165" s="8"/>
      <c r="AT165" s="8"/>
    </row>
    <row r="166" spans="10:46" x14ac:dyDescent="0.3">
      <c r="J166" s="1"/>
      <c r="L166" s="27"/>
      <c r="N166" s="66"/>
      <c r="P166" s="27"/>
      <c r="R166" s="32"/>
      <c r="Z166" s="32"/>
      <c r="AD166" s="32"/>
      <c r="AH166" s="32"/>
      <c r="AL166" s="8"/>
      <c r="AP166" s="8"/>
      <c r="AT166" s="8"/>
    </row>
    <row r="167" spans="10:46" x14ac:dyDescent="0.3">
      <c r="J167" s="1"/>
      <c r="L167" s="27"/>
      <c r="N167" s="66"/>
      <c r="P167" s="27"/>
      <c r="R167" s="32"/>
      <c r="Z167" s="32"/>
      <c r="AD167" s="32"/>
      <c r="AH167" s="32"/>
      <c r="AL167" s="8"/>
      <c r="AP167" s="8"/>
      <c r="AT167" s="8"/>
    </row>
    <row r="168" spans="10:46" x14ac:dyDescent="0.3">
      <c r="J168" s="1"/>
      <c r="L168" s="27"/>
      <c r="N168" s="66"/>
      <c r="P168" s="27"/>
      <c r="R168" s="32"/>
      <c r="Z168" s="32"/>
      <c r="AD168" s="32"/>
      <c r="AH168" s="32"/>
      <c r="AL168" s="8"/>
      <c r="AP168" s="8"/>
      <c r="AT168" s="8"/>
    </row>
    <row r="169" spans="10:46" x14ac:dyDescent="0.3">
      <c r="J169" s="1"/>
      <c r="L169" s="27"/>
      <c r="N169" s="66"/>
      <c r="P169" s="27"/>
      <c r="R169" s="32"/>
      <c r="Z169" s="32"/>
      <c r="AD169" s="32"/>
      <c r="AH169" s="32"/>
      <c r="AL169" s="8"/>
      <c r="AP169" s="8"/>
      <c r="AT169" s="8"/>
    </row>
    <row r="170" spans="10:46" x14ac:dyDescent="0.3">
      <c r="J170" s="1"/>
      <c r="L170" s="27"/>
      <c r="N170" s="66"/>
      <c r="P170" s="27"/>
      <c r="R170" s="32"/>
      <c r="Z170" s="32"/>
      <c r="AD170" s="32"/>
      <c r="AH170" s="32"/>
      <c r="AL170" s="8"/>
      <c r="AP170" s="8"/>
      <c r="AT170" s="8"/>
    </row>
    <row r="171" spans="10:46" x14ac:dyDescent="0.3">
      <c r="J171" s="1"/>
      <c r="L171" s="27"/>
      <c r="N171" s="66"/>
      <c r="P171" s="27"/>
      <c r="R171" s="32"/>
      <c r="Z171" s="32"/>
      <c r="AD171" s="32"/>
      <c r="AH171" s="32"/>
      <c r="AL171" s="8"/>
      <c r="AP171" s="8"/>
      <c r="AT171" s="8"/>
    </row>
    <row r="172" spans="10:46" x14ac:dyDescent="0.3">
      <c r="J172" s="1"/>
      <c r="L172" s="27"/>
      <c r="N172" s="66"/>
      <c r="P172" s="27"/>
      <c r="R172" s="32"/>
      <c r="Z172" s="32"/>
      <c r="AD172" s="32"/>
      <c r="AH172" s="32"/>
      <c r="AL172" s="8"/>
      <c r="AP172" s="8"/>
      <c r="AT172" s="8"/>
    </row>
    <row r="173" spans="10:46" x14ac:dyDescent="0.3">
      <c r="J173" s="1"/>
      <c r="L173" s="27"/>
      <c r="N173" s="66"/>
      <c r="P173" s="27"/>
      <c r="R173" s="32"/>
      <c r="Z173" s="32"/>
      <c r="AD173" s="32"/>
      <c r="AH173" s="32"/>
      <c r="AL173" s="8"/>
      <c r="AP173" s="8"/>
      <c r="AT173" s="8"/>
    </row>
    <row r="174" spans="10:46" x14ac:dyDescent="0.3">
      <c r="J174" s="1"/>
      <c r="L174" s="27"/>
      <c r="N174" s="66"/>
      <c r="P174" s="27"/>
      <c r="R174" s="32"/>
      <c r="Z174" s="32"/>
      <c r="AD174" s="32"/>
      <c r="AH174" s="32"/>
      <c r="AL174" s="8"/>
      <c r="AP174" s="8"/>
      <c r="AT174" s="8"/>
    </row>
    <row r="175" spans="10:46" x14ac:dyDescent="0.3">
      <c r="J175" s="1"/>
      <c r="L175" s="27"/>
      <c r="N175" s="66"/>
      <c r="P175" s="27"/>
      <c r="R175" s="32"/>
      <c r="Z175" s="32"/>
      <c r="AD175" s="32"/>
      <c r="AH175" s="32"/>
      <c r="AL175" s="8"/>
      <c r="AP175" s="8"/>
      <c r="AT175" s="8"/>
    </row>
    <row r="176" spans="10:46" x14ac:dyDescent="0.3">
      <c r="J176" s="1"/>
      <c r="L176" s="27"/>
      <c r="N176" s="66"/>
      <c r="P176" s="27"/>
      <c r="R176" s="32"/>
      <c r="Z176" s="32"/>
      <c r="AD176" s="32"/>
      <c r="AH176" s="32"/>
      <c r="AL176" s="8"/>
      <c r="AP176" s="8"/>
      <c r="AT176" s="8"/>
    </row>
    <row r="177" spans="10:46" x14ac:dyDescent="0.3">
      <c r="J177" s="1"/>
      <c r="L177" s="27"/>
      <c r="N177" s="66"/>
      <c r="P177" s="27"/>
      <c r="R177" s="32"/>
      <c r="Z177" s="32"/>
      <c r="AD177" s="32"/>
      <c r="AH177" s="32"/>
      <c r="AL177" s="8"/>
      <c r="AP177" s="8"/>
      <c r="AT177" s="8"/>
    </row>
    <row r="178" spans="10:46" x14ac:dyDescent="0.3">
      <c r="J178" s="1"/>
      <c r="L178" s="27"/>
      <c r="N178" s="66"/>
      <c r="P178" s="27"/>
      <c r="R178" s="32"/>
      <c r="Z178" s="32"/>
      <c r="AD178" s="32"/>
      <c r="AH178" s="32"/>
      <c r="AL178" s="8"/>
      <c r="AP178" s="8"/>
      <c r="AT178" s="8"/>
    </row>
    <row r="179" spans="10:46" x14ac:dyDescent="0.3">
      <c r="J179" s="1"/>
      <c r="L179" s="27"/>
      <c r="N179" s="66"/>
      <c r="P179" s="27"/>
      <c r="R179" s="32"/>
      <c r="Z179" s="32"/>
      <c r="AD179" s="32"/>
      <c r="AH179" s="32"/>
      <c r="AL179" s="8"/>
      <c r="AP179" s="8"/>
      <c r="AT179" s="8"/>
    </row>
    <row r="180" spans="10:46" x14ac:dyDescent="0.3">
      <c r="J180" s="1"/>
      <c r="L180" s="27"/>
      <c r="N180" s="66"/>
      <c r="P180" s="27"/>
      <c r="R180" s="32"/>
      <c r="Z180" s="32"/>
      <c r="AD180" s="32"/>
      <c r="AH180" s="32"/>
      <c r="AL180" s="8"/>
      <c r="AP180" s="8"/>
      <c r="AT180" s="8"/>
    </row>
    <row r="181" spans="10:46" x14ac:dyDescent="0.3">
      <c r="J181" s="1"/>
      <c r="L181" s="27"/>
      <c r="N181" s="66"/>
      <c r="P181" s="27"/>
      <c r="R181" s="32"/>
      <c r="Z181" s="32"/>
      <c r="AD181" s="32"/>
      <c r="AH181" s="32"/>
      <c r="AL181" s="8"/>
      <c r="AP181" s="8"/>
      <c r="AT181" s="8"/>
    </row>
    <row r="182" spans="10:46" x14ac:dyDescent="0.3">
      <c r="J182" s="1"/>
      <c r="L182" s="27"/>
      <c r="N182" s="66"/>
      <c r="P182" s="27"/>
      <c r="R182" s="32"/>
      <c r="Z182" s="32"/>
      <c r="AD182" s="32"/>
      <c r="AH182" s="32"/>
      <c r="AL182" s="8"/>
      <c r="AP182" s="8"/>
      <c r="AT182" s="8"/>
    </row>
    <row r="183" spans="10:46" x14ac:dyDescent="0.3">
      <c r="J183" s="1"/>
      <c r="L183" s="27"/>
      <c r="N183" s="66"/>
      <c r="P183" s="27"/>
      <c r="R183" s="32"/>
      <c r="Z183" s="32"/>
      <c r="AD183" s="32"/>
      <c r="AH183" s="32"/>
      <c r="AL183" s="8"/>
      <c r="AP183" s="8"/>
      <c r="AT183" s="8"/>
    </row>
    <row r="184" spans="10:46" x14ac:dyDescent="0.3">
      <c r="J184" s="1"/>
      <c r="L184" s="27"/>
      <c r="N184" s="66"/>
      <c r="P184" s="27"/>
      <c r="R184" s="32"/>
      <c r="Z184" s="32"/>
      <c r="AD184" s="32"/>
      <c r="AH184" s="32"/>
      <c r="AL184" s="8"/>
      <c r="AP184" s="8"/>
      <c r="AT184" s="8"/>
    </row>
    <row r="185" spans="10:46" x14ac:dyDescent="0.3">
      <c r="J185" s="1"/>
      <c r="L185" s="27"/>
      <c r="N185" s="66"/>
      <c r="P185" s="27"/>
      <c r="R185" s="32"/>
      <c r="Z185" s="32"/>
      <c r="AD185" s="32"/>
      <c r="AH185" s="32"/>
      <c r="AL185" s="8"/>
      <c r="AP185" s="8"/>
      <c r="AT185" s="8"/>
    </row>
    <row r="186" spans="10:46" x14ac:dyDescent="0.3">
      <c r="J186" s="1"/>
      <c r="L186" s="27"/>
      <c r="N186" s="66"/>
      <c r="P186" s="27"/>
      <c r="R186" s="32"/>
      <c r="Z186" s="32"/>
      <c r="AD186" s="32"/>
      <c r="AH186" s="32"/>
      <c r="AL186" s="8"/>
      <c r="AP186" s="8"/>
      <c r="AT186" s="8"/>
    </row>
    <row r="187" spans="10:46" x14ac:dyDescent="0.3">
      <c r="J187" s="1"/>
      <c r="L187" s="27"/>
      <c r="N187" s="66"/>
      <c r="P187" s="27"/>
      <c r="R187" s="32"/>
      <c r="Z187" s="32"/>
      <c r="AD187" s="32"/>
      <c r="AH187" s="32"/>
      <c r="AL187" s="8"/>
      <c r="AP187" s="8"/>
      <c r="AT187" s="8"/>
    </row>
    <row r="188" spans="10:46" x14ac:dyDescent="0.3">
      <c r="J188" s="1"/>
      <c r="L188" s="27"/>
      <c r="N188" s="66"/>
      <c r="P188" s="27"/>
      <c r="R188" s="32"/>
      <c r="Z188" s="32"/>
      <c r="AD188" s="32"/>
      <c r="AH188" s="32"/>
      <c r="AL188" s="8"/>
      <c r="AP188" s="8"/>
      <c r="AT188" s="8"/>
    </row>
    <row r="189" spans="10:46" x14ac:dyDescent="0.3">
      <c r="J189" s="1"/>
      <c r="L189" s="27"/>
      <c r="N189" s="66"/>
      <c r="P189" s="27"/>
      <c r="R189" s="32"/>
      <c r="Z189" s="32"/>
      <c r="AD189" s="32"/>
      <c r="AH189" s="32"/>
      <c r="AL189" s="8"/>
      <c r="AP189" s="8"/>
      <c r="AT189" s="8"/>
    </row>
    <row r="190" spans="10:46" x14ac:dyDescent="0.3">
      <c r="J190" s="1"/>
      <c r="L190" s="27"/>
      <c r="N190" s="66"/>
      <c r="P190" s="27"/>
      <c r="R190" s="32"/>
      <c r="Z190" s="32"/>
      <c r="AD190" s="32"/>
      <c r="AH190" s="32"/>
      <c r="AL190" s="8"/>
      <c r="AP190" s="8"/>
      <c r="AT190" s="8"/>
    </row>
    <row r="191" spans="10:46" x14ac:dyDescent="0.3">
      <c r="J191" s="1"/>
      <c r="L191" s="27"/>
      <c r="N191" s="66"/>
      <c r="P191" s="27"/>
      <c r="R191" s="32"/>
      <c r="Z191" s="32"/>
      <c r="AD191" s="32"/>
      <c r="AH191" s="32"/>
      <c r="AL191" s="8"/>
      <c r="AP191" s="8"/>
      <c r="AT191" s="8"/>
    </row>
    <row r="192" spans="10:46" x14ac:dyDescent="0.3">
      <c r="J192" s="1"/>
      <c r="L192" s="27"/>
      <c r="N192" s="66"/>
      <c r="P192" s="27"/>
      <c r="R192" s="32"/>
      <c r="Z192" s="32"/>
      <c r="AD192" s="32"/>
      <c r="AH192" s="32"/>
      <c r="AL192" s="8"/>
      <c r="AP192" s="8"/>
      <c r="AT192" s="8"/>
    </row>
    <row r="193" spans="10:46" x14ac:dyDescent="0.3">
      <c r="J193" s="1"/>
      <c r="L193" s="27"/>
      <c r="N193" s="66"/>
      <c r="P193" s="27"/>
      <c r="R193" s="32"/>
      <c r="Z193" s="32"/>
      <c r="AD193" s="32"/>
      <c r="AH193" s="32"/>
      <c r="AL193" s="8"/>
      <c r="AP193" s="8"/>
      <c r="AT193" s="8"/>
    </row>
    <row r="194" spans="10:46" x14ac:dyDescent="0.3">
      <c r="J194" s="1"/>
      <c r="L194" s="27"/>
      <c r="N194" s="66"/>
      <c r="P194" s="27"/>
      <c r="R194" s="32"/>
      <c r="Z194" s="32"/>
      <c r="AD194" s="32"/>
      <c r="AH194" s="32"/>
      <c r="AL194" s="8"/>
      <c r="AP194" s="8"/>
      <c r="AT194" s="8"/>
    </row>
    <row r="195" spans="10:46" x14ac:dyDescent="0.3">
      <c r="J195" s="1"/>
      <c r="L195" s="27"/>
      <c r="N195" s="66"/>
      <c r="P195" s="27"/>
      <c r="R195" s="32"/>
      <c r="Z195" s="32"/>
      <c r="AD195" s="32"/>
      <c r="AH195" s="32"/>
      <c r="AL195" s="8"/>
      <c r="AP195" s="8"/>
      <c r="AT195" s="8"/>
    </row>
    <row r="196" spans="10:46" x14ac:dyDescent="0.3">
      <c r="J196" s="1"/>
      <c r="L196" s="27"/>
      <c r="N196" s="66"/>
      <c r="P196" s="27"/>
      <c r="R196" s="32"/>
      <c r="Z196" s="32"/>
      <c r="AD196" s="32"/>
      <c r="AH196" s="32"/>
      <c r="AL196" s="8"/>
      <c r="AP196" s="8"/>
      <c r="AT196" s="8"/>
    </row>
    <row r="197" spans="10:46" x14ac:dyDescent="0.3">
      <c r="J197" s="1"/>
      <c r="L197" s="27"/>
      <c r="N197" s="66"/>
      <c r="P197" s="27"/>
      <c r="R197" s="32"/>
      <c r="Z197" s="32"/>
      <c r="AD197" s="32"/>
      <c r="AH197" s="32"/>
      <c r="AL197" s="8"/>
      <c r="AP197" s="8"/>
      <c r="AT197" s="8"/>
    </row>
    <row r="198" spans="10:46" x14ac:dyDescent="0.3">
      <c r="J198" s="1"/>
      <c r="L198" s="27"/>
      <c r="N198" s="66"/>
      <c r="P198" s="27"/>
      <c r="R198" s="32"/>
      <c r="Z198" s="32"/>
      <c r="AD198" s="32"/>
      <c r="AH198" s="32"/>
      <c r="AL198" s="8"/>
      <c r="AP198" s="8"/>
      <c r="AT198" s="8"/>
    </row>
    <row r="199" spans="10:46" x14ac:dyDescent="0.3">
      <c r="J199" s="1"/>
      <c r="L199" s="27"/>
      <c r="N199" s="66"/>
      <c r="P199" s="27"/>
      <c r="R199" s="32"/>
      <c r="Z199" s="32"/>
      <c r="AD199" s="32"/>
      <c r="AH199" s="32"/>
      <c r="AL199" s="8"/>
      <c r="AP199" s="8"/>
      <c r="AT199" s="8"/>
    </row>
    <row r="200" spans="10:46" x14ac:dyDescent="0.3">
      <c r="J200" s="1"/>
      <c r="L200" s="27"/>
      <c r="N200" s="66"/>
      <c r="P200" s="27"/>
      <c r="R200" s="32"/>
      <c r="Z200" s="32"/>
      <c r="AD200" s="32"/>
      <c r="AH200" s="32"/>
      <c r="AL200" s="8"/>
      <c r="AP200" s="8"/>
      <c r="AT200" s="8"/>
    </row>
    <row r="201" spans="10:46" x14ac:dyDescent="0.3">
      <c r="J201" s="1"/>
      <c r="L201" s="27"/>
      <c r="N201" s="66"/>
      <c r="P201" s="27"/>
      <c r="R201" s="32"/>
      <c r="Z201" s="32"/>
      <c r="AD201" s="32"/>
      <c r="AH201" s="32"/>
      <c r="AL201" s="8"/>
      <c r="AP201" s="8"/>
      <c r="AT201" s="8"/>
    </row>
    <row r="202" spans="10:46" x14ac:dyDescent="0.3">
      <c r="J202" s="1"/>
      <c r="L202" s="27"/>
      <c r="N202" s="66"/>
      <c r="P202" s="27"/>
      <c r="R202" s="32"/>
      <c r="Z202" s="32"/>
      <c r="AD202" s="32"/>
      <c r="AH202" s="32"/>
      <c r="AL202" s="8"/>
      <c r="AP202" s="8"/>
      <c r="AT202" s="8"/>
    </row>
    <row r="203" spans="10:46" x14ac:dyDescent="0.3">
      <c r="J203" s="1"/>
      <c r="L203" s="27"/>
      <c r="N203" s="66"/>
      <c r="P203" s="27"/>
      <c r="R203" s="32"/>
      <c r="Z203" s="32"/>
      <c r="AD203" s="32"/>
      <c r="AH203" s="32"/>
      <c r="AL203" s="8"/>
      <c r="AP203" s="8"/>
      <c r="AT203" s="8"/>
    </row>
    <row r="204" spans="10:46" x14ac:dyDescent="0.3">
      <c r="J204" s="1"/>
      <c r="L204" s="27"/>
      <c r="N204" s="66"/>
      <c r="P204" s="27"/>
      <c r="R204" s="32"/>
      <c r="Z204" s="32"/>
      <c r="AD204" s="32"/>
      <c r="AH204" s="32"/>
      <c r="AL204" s="8"/>
      <c r="AP204" s="8"/>
      <c r="AT204" s="8"/>
    </row>
    <row r="205" spans="10:46" x14ac:dyDescent="0.3">
      <c r="J205" s="1"/>
      <c r="L205" s="27"/>
      <c r="N205" s="66"/>
      <c r="P205" s="27"/>
      <c r="R205" s="32"/>
      <c r="Z205" s="32"/>
      <c r="AD205" s="32"/>
      <c r="AH205" s="32"/>
      <c r="AL205" s="8"/>
      <c r="AP205" s="8"/>
      <c r="AT205" s="8"/>
    </row>
    <row r="206" spans="10:46" x14ac:dyDescent="0.3">
      <c r="J206" s="1"/>
      <c r="L206" s="27"/>
      <c r="N206" s="66"/>
      <c r="P206" s="27"/>
      <c r="R206" s="32"/>
      <c r="Z206" s="32"/>
      <c r="AD206" s="32"/>
      <c r="AH206" s="32"/>
      <c r="AL206" s="8"/>
      <c r="AP206" s="8"/>
      <c r="AT206" s="8"/>
    </row>
    <row r="207" spans="10:46" x14ac:dyDescent="0.3">
      <c r="J207" s="1"/>
      <c r="L207" s="27"/>
      <c r="N207" s="66"/>
      <c r="P207" s="27"/>
      <c r="R207" s="32"/>
      <c r="Z207" s="32"/>
      <c r="AD207" s="32"/>
      <c r="AH207" s="32"/>
      <c r="AL207" s="8"/>
      <c r="AP207" s="8"/>
      <c r="AT207" s="8"/>
    </row>
    <row r="208" spans="10:46" x14ac:dyDescent="0.3">
      <c r="J208" s="1"/>
      <c r="L208" s="27"/>
      <c r="N208" s="66"/>
      <c r="P208" s="27"/>
      <c r="R208" s="32"/>
      <c r="Z208" s="32"/>
      <c r="AD208" s="32"/>
      <c r="AH208" s="32"/>
      <c r="AL208" s="8"/>
      <c r="AP208" s="8"/>
      <c r="AT208" s="8"/>
    </row>
    <row r="209" spans="10:46" x14ac:dyDescent="0.3">
      <c r="J209" s="1"/>
      <c r="L209" s="27"/>
      <c r="N209" s="66"/>
      <c r="P209" s="27"/>
      <c r="R209" s="32"/>
      <c r="Z209" s="32"/>
      <c r="AD209" s="32"/>
      <c r="AH209" s="32"/>
      <c r="AL209" s="8"/>
      <c r="AP209" s="8"/>
      <c r="AT209" s="8"/>
    </row>
    <row r="210" spans="10:46" x14ac:dyDescent="0.3">
      <c r="J210" s="1"/>
      <c r="L210" s="27"/>
      <c r="N210" s="66"/>
      <c r="P210" s="27"/>
      <c r="R210" s="32"/>
      <c r="Z210" s="32"/>
      <c r="AD210" s="32"/>
      <c r="AH210" s="32"/>
      <c r="AL210" s="8"/>
      <c r="AP210" s="8"/>
      <c r="AT210" s="8"/>
    </row>
    <row r="211" spans="10:46" x14ac:dyDescent="0.3">
      <c r="J211" s="1"/>
      <c r="L211" s="27"/>
      <c r="N211" s="66"/>
      <c r="P211" s="27"/>
      <c r="R211" s="32"/>
      <c r="Z211" s="32"/>
      <c r="AD211" s="32"/>
      <c r="AH211" s="32"/>
      <c r="AL211" s="8"/>
      <c r="AP211" s="8"/>
      <c r="AT211" s="8"/>
    </row>
    <row r="212" spans="10:46" x14ac:dyDescent="0.3">
      <c r="J212" s="1"/>
      <c r="L212" s="27"/>
      <c r="N212" s="66"/>
      <c r="P212" s="27"/>
      <c r="R212" s="32"/>
      <c r="Z212" s="32"/>
      <c r="AD212" s="32"/>
      <c r="AH212" s="32"/>
      <c r="AL212" s="8"/>
      <c r="AP212" s="8"/>
      <c r="AT212" s="8"/>
    </row>
    <row r="213" spans="10:46" x14ac:dyDescent="0.3">
      <c r="J213" s="1"/>
      <c r="L213" s="27"/>
      <c r="N213" s="66"/>
      <c r="P213" s="27"/>
      <c r="R213" s="32"/>
      <c r="Z213" s="32"/>
      <c r="AD213" s="32"/>
      <c r="AH213" s="32"/>
      <c r="AL213" s="8"/>
      <c r="AP213" s="8"/>
      <c r="AT213" s="8"/>
    </row>
    <row r="214" spans="10:46" x14ac:dyDescent="0.3">
      <c r="J214" s="1"/>
      <c r="L214" s="27"/>
      <c r="N214" s="66"/>
      <c r="P214" s="27"/>
      <c r="R214" s="32"/>
      <c r="Z214" s="32"/>
      <c r="AD214" s="32"/>
      <c r="AH214" s="32"/>
      <c r="AL214" s="8"/>
      <c r="AP214" s="8"/>
      <c r="AT214" s="8"/>
    </row>
    <row r="215" spans="10:46" x14ac:dyDescent="0.3">
      <c r="J215" s="1"/>
      <c r="L215" s="27"/>
      <c r="N215" s="66"/>
      <c r="P215" s="27"/>
      <c r="R215" s="32"/>
      <c r="Z215" s="32"/>
      <c r="AD215" s="32"/>
      <c r="AH215" s="32"/>
      <c r="AL215" s="8"/>
      <c r="AP215" s="8"/>
      <c r="AT215" s="8"/>
    </row>
    <row r="216" spans="10:46" x14ac:dyDescent="0.3">
      <c r="J216" s="1"/>
      <c r="L216" s="27"/>
      <c r="N216" s="66"/>
      <c r="P216" s="27"/>
      <c r="R216" s="32"/>
      <c r="Z216" s="32"/>
      <c r="AD216" s="32"/>
      <c r="AH216" s="32"/>
      <c r="AL216" s="8"/>
      <c r="AP216" s="8"/>
      <c r="AT216" s="8"/>
    </row>
    <row r="217" spans="10:46" x14ac:dyDescent="0.3">
      <c r="J217" s="1"/>
      <c r="L217" s="27"/>
      <c r="N217" s="66"/>
      <c r="P217" s="27"/>
      <c r="R217" s="32"/>
      <c r="Z217" s="32"/>
      <c r="AD217" s="32"/>
      <c r="AH217" s="32"/>
      <c r="AL217" s="8"/>
      <c r="AP217" s="8"/>
      <c r="AT217" s="8"/>
    </row>
    <row r="218" spans="10:46" x14ac:dyDescent="0.3">
      <c r="J218" s="1"/>
      <c r="L218" s="27"/>
      <c r="N218" s="66"/>
      <c r="P218" s="27"/>
      <c r="R218" s="32"/>
      <c r="Z218" s="32"/>
      <c r="AD218" s="32"/>
      <c r="AH218" s="32"/>
      <c r="AL218" s="8"/>
      <c r="AP218" s="8"/>
      <c r="AT218" s="8"/>
    </row>
    <row r="219" spans="10:46" x14ac:dyDescent="0.3">
      <c r="J219" s="1"/>
      <c r="L219" s="27"/>
      <c r="N219" s="66"/>
      <c r="P219" s="27"/>
      <c r="R219" s="32"/>
      <c r="Z219" s="32"/>
      <c r="AD219" s="32"/>
      <c r="AH219" s="32"/>
      <c r="AL219" s="8"/>
      <c r="AP219" s="8"/>
      <c r="AT219" s="8"/>
    </row>
    <row r="220" spans="10:46" x14ac:dyDescent="0.3">
      <c r="J220" s="1"/>
      <c r="L220" s="27"/>
      <c r="N220" s="66"/>
      <c r="P220" s="27"/>
      <c r="R220" s="32"/>
      <c r="Z220" s="32"/>
      <c r="AD220" s="32"/>
      <c r="AH220" s="32"/>
      <c r="AL220" s="8"/>
      <c r="AP220" s="8"/>
      <c r="AT220" s="8"/>
    </row>
    <row r="221" spans="10:46" x14ac:dyDescent="0.3">
      <c r="J221" s="1"/>
      <c r="L221" s="27"/>
      <c r="N221" s="66"/>
      <c r="P221" s="27"/>
      <c r="R221" s="32"/>
      <c r="Z221" s="32"/>
      <c r="AD221" s="32"/>
      <c r="AH221" s="32"/>
      <c r="AL221" s="8"/>
      <c r="AP221" s="8"/>
      <c r="AT221" s="8"/>
    </row>
    <row r="222" spans="10:46" x14ac:dyDescent="0.3">
      <c r="J222" s="1"/>
      <c r="L222" s="27"/>
      <c r="N222" s="66"/>
      <c r="P222" s="27"/>
      <c r="R222" s="32"/>
      <c r="Z222" s="32"/>
      <c r="AD222" s="32"/>
      <c r="AH222" s="32"/>
      <c r="AL222" s="8"/>
      <c r="AP222" s="8"/>
      <c r="AT222" s="8"/>
    </row>
    <row r="223" spans="10:46" x14ac:dyDescent="0.3">
      <c r="J223" s="1"/>
      <c r="L223" s="27"/>
      <c r="N223" s="66"/>
      <c r="P223" s="27"/>
      <c r="R223" s="32"/>
      <c r="Z223" s="32"/>
      <c r="AD223" s="32"/>
      <c r="AH223" s="32"/>
      <c r="AL223" s="8"/>
      <c r="AP223" s="8"/>
      <c r="AT223" s="8"/>
    </row>
    <row r="224" spans="10:46" x14ac:dyDescent="0.3">
      <c r="J224" s="1"/>
      <c r="L224" s="27"/>
      <c r="N224" s="66"/>
      <c r="P224" s="27"/>
      <c r="R224" s="32"/>
      <c r="Z224" s="32"/>
      <c r="AD224" s="32"/>
      <c r="AH224" s="32"/>
      <c r="AL224" s="8"/>
      <c r="AP224" s="8"/>
      <c r="AT224" s="8"/>
    </row>
    <row r="225" spans="10:46" x14ac:dyDescent="0.3">
      <c r="J225" s="1"/>
      <c r="L225" s="27"/>
      <c r="N225" s="66"/>
      <c r="P225" s="27"/>
      <c r="R225" s="32"/>
      <c r="Z225" s="32"/>
      <c r="AD225" s="32"/>
      <c r="AH225" s="32"/>
      <c r="AL225" s="8"/>
      <c r="AP225" s="8"/>
      <c r="AT225" s="8"/>
    </row>
    <row r="226" spans="10:46" x14ac:dyDescent="0.3">
      <c r="J226" s="1"/>
      <c r="L226" s="27"/>
      <c r="N226" s="66"/>
      <c r="P226" s="27"/>
      <c r="R226" s="32"/>
      <c r="Z226" s="32"/>
      <c r="AD226" s="32"/>
      <c r="AH226" s="32"/>
      <c r="AL226" s="8"/>
      <c r="AP226" s="8"/>
      <c r="AT226" s="8"/>
    </row>
    <row r="227" spans="10:46" x14ac:dyDescent="0.3">
      <c r="J227" s="1"/>
      <c r="L227" s="27"/>
      <c r="N227" s="66"/>
      <c r="P227" s="27"/>
      <c r="R227" s="32"/>
      <c r="Z227" s="32"/>
      <c r="AD227" s="32"/>
      <c r="AH227" s="32"/>
      <c r="AL227" s="8"/>
      <c r="AP227" s="8"/>
      <c r="AT227" s="8"/>
    </row>
    <row r="228" spans="10:46" x14ac:dyDescent="0.3">
      <c r="J228" s="1"/>
      <c r="L228" s="27"/>
      <c r="N228" s="66"/>
      <c r="P228" s="27"/>
      <c r="R228" s="32"/>
      <c r="Z228" s="32"/>
      <c r="AD228" s="32"/>
      <c r="AH228" s="32"/>
      <c r="AL228" s="8"/>
      <c r="AP228" s="8"/>
      <c r="AT228" s="8"/>
    </row>
    <row r="229" spans="10:46" x14ac:dyDescent="0.3">
      <c r="J229" s="1"/>
      <c r="L229" s="27"/>
      <c r="N229" s="66"/>
      <c r="P229" s="27"/>
      <c r="R229" s="32"/>
      <c r="Z229" s="32"/>
      <c r="AD229" s="32"/>
      <c r="AH229" s="32"/>
      <c r="AL229" s="8"/>
      <c r="AP229" s="8"/>
      <c r="AT229" s="8"/>
    </row>
    <row r="230" spans="10:46" x14ac:dyDescent="0.3">
      <c r="J230" s="1"/>
      <c r="L230" s="27"/>
      <c r="N230" s="66"/>
      <c r="P230" s="27"/>
      <c r="R230" s="32"/>
      <c r="Z230" s="32"/>
      <c r="AD230" s="32"/>
      <c r="AH230" s="32"/>
      <c r="AL230" s="8"/>
      <c r="AP230" s="8"/>
      <c r="AT230" s="8"/>
    </row>
    <row r="231" spans="10:46" x14ac:dyDescent="0.3">
      <c r="J231" s="1"/>
      <c r="L231" s="27"/>
      <c r="N231" s="66"/>
      <c r="P231" s="27"/>
      <c r="R231" s="32"/>
      <c r="Z231" s="32"/>
      <c r="AD231" s="32"/>
      <c r="AH231" s="32"/>
      <c r="AL231" s="8"/>
      <c r="AP231" s="8"/>
      <c r="AT231" s="8"/>
    </row>
    <row r="232" spans="10:46" x14ac:dyDescent="0.3">
      <c r="J232" s="1"/>
      <c r="L232" s="27"/>
      <c r="N232" s="66"/>
      <c r="P232" s="27"/>
      <c r="R232" s="32"/>
      <c r="Z232" s="32"/>
      <c r="AD232" s="32"/>
      <c r="AH232" s="32"/>
      <c r="AL232" s="8"/>
      <c r="AP232" s="8"/>
      <c r="AT232" s="8"/>
    </row>
    <row r="233" spans="10:46" x14ac:dyDescent="0.3">
      <c r="J233" s="1"/>
      <c r="L233" s="27"/>
      <c r="N233" s="66"/>
      <c r="P233" s="27"/>
      <c r="R233" s="32"/>
      <c r="Z233" s="32"/>
      <c r="AD233" s="32"/>
      <c r="AH233" s="32"/>
      <c r="AL233" s="8"/>
      <c r="AP233" s="8"/>
      <c r="AT233" s="8"/>
    </row>
    <row r="234" spans="10:46" x14ac:dyDescent="0.3">
      <c r="J234" s="1"/>
      <c r="L234" s="27"/>
      <c r="N234" s="66"/>
      <c r="P234" s="27"/>
      <c r="R234" s="32"/>
      <c r="Z234" s="32"/>
      <c r="AD234" s="32"/>
      <c r="AH234" s="32"/>
      <c r="AL234" s="8"/>
      <c r="AP234" s="8"/>
      <c r="AT234" s="8"/>
    </row>
    <row r="235" spans="10:46" x14ac:dyDescent="0.3">
      <c r="J235" s="1"/>
      <c r="L235" s="27"/>
      <c r="N235" s="66"/>
      <c r="P235" s="27"/>
      <c r="R235" s="32"/>
      <c r="Z235" s="32"/>
      <c r="AD235" s="32"/>
      <c r="AH235" s="32"/>
      <c r="AL235" s="8"/>
      <c r="AP235" s="8"/>
      <c r="AT235" s="8"/>
    </row>
    <row r="236" spans="10:46" x14ac:dyDescent="0.3">
      <c r="J236" s="1"/>
      <c r="L236" s="27"/>
      <c r="N236" s="66"/>
      <c r="P236" s="27"/>
      <c r="R236" s="32"/>
      <c r="Z236" s="32"/>
      <c r="AD236" s="32"/>
      <c r="AH236" s="32"/>
      <c r="AL236" s="8"/>
      <c r="AP236" s="8"/>
      <c r="AT236" s="8"/>
    </row>
    <row r="237" spans="10:46" x14ac:dyDescent="0.3">
      <c r="J237" s="1"/>
      <c r="L237" s="27"/>
      <c r="N237" s="66"/>
      <c r="P237" s="27"/>
      <c r="R237" s="32"/>
      <c r="Z237" s="32"/>
      <c r="AD237" s="32"/>
      <c r="AH237" s="32"/>
      <c r="AL237" s="8"/>
      <c r="AP237" s="8"/>
      <c r="AT237" s="8"/>
    </row>
    <row r="238" spans="10:46" x14ac:dyDescent="0.3">
      <c r="J238" s="1"/>
      <c r="L238" s="27"/>
      <c r="N238" s="66"/>
      <c r="P238" s="27"/>
      <c r="R238" s="32"/>
      <c r="Z238" s="32"/>
      <c r="AD238" s="32"/>
      <c r="AH238" s="32"/>
      <c r="AL238" s="8"/>
      <c r="AP238" s="8"/>
      <c r="AT238" s="8"/>
    </row>
    <row r="239" spans="10:46" x14ac:dyDescent="0.3">
      <c r="J239" s="1"/>
      <c r="L239" s="27"/>
      <c r="N239" s="66"/>
      <c r="P239" s="27"/>
      <c r="R239" s="32"/>
      <c r="Z239" s="32"/>
      <c r="AD239" s="32"/>
      <c r="AH239" s="32"/>
      <c r="AL239" s="8"/>
      <c r="AP239" s="8"/>
      <c r="AT239" s="8"/>
    </row>
    <row r="240" spans="10:46" x14ac:dyDescent="0.3">
      <c r="J240" s="1"/>
      <c r="L240" s="27"/>
      <c r="N240" s="66"/>
      <c r="P240" s="27"/>
      <c r="R240" s="32"/>
      <c r="Z240" s="32"/>
      <c r="AD240" s="32"/>
      <c r="AH240" s="32"/>
      <c r="AL240" s="8"/>
      <c r="AP240" s="8"/>
      <c r="AT240" s="8"/>
    </row>
    <row r="241" spans="10:46" x14ac:dyDescent="0.3">
      <c r="J241" s="1"/>
      <c r="L241" s="27"/>
      <c r="N241" s="66"/>
      <c r="P241" s="27"/>
      <c r="R241" s="32"/>
      <c r="Z241" s="32"/>
      <c r="AD241" s="32"/>
      <c r="AH241" s="32"/>
      <c r="AL241" s="8"/>
      <c r="AP241" s="8"/>
      <c r="AT241" s="8"/>
    </row>
    <row r="242" spans="10:46" x14ac:dyDescent="0.3">
      <c r="J242" s="1"/>
      <c r="L242" s="27"/>
      <c r="N242" s="66"/>
      <c r="P242" s="27"/>
      <c r="R242" s="32"/>
      <c r="Z242" s="32"/>
      <c r="AD242" s="32"/>
      <c r="AH242" s="32"/>
      <c r="AL242" s="8"/>
      <c r="AP242" s="8"/>
      <c r="AT242" s="8"/>
    </row>
    <row r="243" spans="10:46" x14ac:dyDescent="0.3">
      <c r="J243" s="1"/>
      <c r="L243" s="27"/>
      <c r="N243" s="66"/>
      <c r="P243" s="27"/>
      <c r="R243" s="32"/>
      <c r="Z243" s="32"/>
      <c r="AD243" s="32"/>
      <c r="AH243" s="32"/>
      <c r="AL243" s="8"/>
      <c r="AP243" s="8"/>
      <c r="AT243" s="8"/>
    </row>
    <row r="244" spans="10:46" x14ac:dyDescent="0.3">
      <c r="J244" s="1"/>
      <c r="L244" s="27"/>
      <c r="N244" s="66"/>
      <c r="P244" s="27"/>
      <c r="R244" s="32"/>
      <c r="Z244" s="32"/>
      <c r="AD244" s="32"/>
      <c r="AH244" s="32"/>
      <c r="AL244" s="8"/>
      <c r="AP244" s="8"/>
      <c r="AT244" s="8"/>
    </row>
    <row r="245" spans="10:46" x14ac:dyDescent="0.3">
      <c r="J245" s="1"/>
      <c r="L245" s="27"/>
      <c r="N245" s="66"/>
      <c r="P245" s="27"/>
      <c r="R245" s="32"/>
      <c r="Z245" s="32"/>
      <c r="AD245" s="32"/>
      <c r="AH245" s="32"/>
      <c r="AL245" s="8"/>
      <c r="AP245" s="8"/>
      <c r="AT245" s="8"/>
    </row>
    <row r="246" spans="10:46" x14ac:dyDescent="0.3">
      <c r="J246" s="1"/>
      <c r="L246" s="27"/>
      <c r="N246" s="66"/>
      <c r="P246" s="27"/>
      <c r="R246" s="32"/>
      <c r="Z246" s="32"/>
      <c r="AD246" s="32"/>
      <c r="AH246" s="32"/>
      <c r="AL246" s="8"/>
      <c r="AP246" s="8"/>
      <c r="AT246" s="8"/>
    </row>
    <row r="247" spans="10:46" x14ac:dyDescent="0.3">
      <c r="J247" s="1"/>
      <c r="L247" s="27"/>
      <c r="N247" s="66"/>
      <c r="P247" s="27"/>
      <c r="R247" s="32"/>
      <c r="Z247" s="32"/>
      <c r="AD247" s="32"/>
      <c r="AH247" s="32"/>
      <c r="AL247" s="8"/>
      <c r="AP247" s="8"/>
      <c r="AT247" s="8"/>
    </row>
    <row r="248" spans="10:46" x14ac:dyDescent="0.3">
      <c r="J248" s="1"/>
      <c r="L248" s="27"/>
      <c r="N248" s="66"/>
      <c r="P248" s="27"/>
      <c r="R248" s="32"/>
      <c r="Z248" s="32"/>
      <c r="AD248" s="32"/>
      <c r="AH248" s="32"/>
      <c r="AL248" s="8"/>
      <c r="AP248" s="8"/>
      <c r="AT248" s="8"/>
    </row>
    <row r="249" spans="10:46" x14ac:dyDescent="0.3">
      <c r="J249" s="1"/>
      <c r="L249" s="27"/>
      <c r="N249" s="66"/>
      <c r="P249" s="27"/>
      <c r="R249" s="32"/>
      <c r="Z249" s="32"/>
      <c r="AD249" s="32"/>
      <c r="AH249" s="32"/>
      <c r="AL249" s="8"/>
      <c r="AP249" s="8"/>
      <c r="AT249" s="8"/>
    </row>
    <row r="250" spans="10:46" x14ac:dyDescent="0.3">
      <c r="J250" s="1"/>
      <c r="L250" s="27"/>
      <c r="N250" s="66"/>
      <c r="P250" s="27"/>
      <c r="R250" s="32"/>
      <c r="Z250" s="32"/>
      <c r="AD250" s="32"/>
      <c r="AH250" s="32"/>
      <c r="AL250" s="8"/>
      <c r="AP250" s="8"/>
      <c r="AT250" s="8"/>
    </row>
    <row r="251" spans="10:46" x14ac:dyDescent="0.3">
      <c r="J251" s="1"/>
      <c r="L251" s="27"/>
      <c r="N251" s="66"/>
      <c r="P251" s="27"/>
      <c r="R251" s="32"/>
      <c r="Z251" s="32"/>
      <c r="AD251" s="32"/>
      <c r="AH251" s="32"/>
      <c r="AL251" s="8"/>
      <c r="AP251" s="8"/>
      <c r="AT251" s="8"/>
    </row>
    <row r="252" spans="10:46" x14ac:dyDescent="0.3">
      <c r="J252" s="1"/>
      <c r="L252" s="27"/>
      <c r="N252" s="66"/>
      <c r="P252" s="27"/>
      <c r="R252" s="32"/>
      <c r="Z252" s="32"/>
      <c r="AD252" s="32"/>
      <c r="AH252" s="32"/>
      <c r="AL252" s="8"/>
      <c r="AP252" s="8"/>
      <c r="AT252" s="8"/>
    </row>
    <row r="253" spans="10:46" x14ac:dyDescent="0.3">
      <c r="J253" s="1"/>
      <c r="L253" s="27"/>
      <c r="N253" s="66"/>
      <c r="P253" s="27"/>
      <c r="R253" s="32"/>
      <c r="Z253" s="32"/>
      <c r="AD253" s="32"/>
      <c r="AH253" s="32"/>
      <c r="AL253" s="8"/>
      <c r="AP253" s="8"/>
      <c r="AT253" s="8"/>
    </row>
    <row r="254" spans="10:46" x14ac:dyDescent="0.3">
      <c r="J254" s="1"/>
      <c r="L254" s="27"/>
      <c r="N254" s="66"/>
      <c r="P254" s="27"/>
      <c r="R254" s="32"/>
      <c r="Z254" s="32"/>
      <c r="AD254" s="32"/>
      <c r="AH254" s="32"/>
      <c r="AL254" s="8"/>
      <c r="AP254" s="8"/>
      <c r="AT254" s="8"/>
    </row>
    <row r="255" spans="10:46" x14ac:dyDescent="0.3">
      <c r="J255" s="1"/>
      <c r="L255" s="27"/>
      <c r="N255" s="66"/>
      <c r="P255" s="27"/>
      <c r="R255" s="32"/>
      <c r="Z255" s="32"/>
      <c r="AD255" s="32"/>
      <c r="AH255" s="32"/>
      <c r="AL255" s="8"/>
      <c r="AP255" s="8"/>
      <c r="AT255" s="8"/>
    </row>
    <row r="256" spans="10:46" x14ac:dyDescent="0.3">
      <c r="J256" s="1"/>
      <c r="L256" s="27"/>
      <c r="N256" s="66"/>
      <c r="P256" s="27"/>
      <c r="R256" s="32"/>
      <c r="Z256" s="32"/>
      <c r="AD256" s="32"/>
      <c r="AH256" s="32"/>
      <c r="AL256" s="8"/>
      <c r="AP256" s="8"/>
      <c r="AT256" s="8"/>
    </row>
    <row r="257" spans="10:46" x14ac:dyDescent="0.3">
      <c r="J257" s="1"/>
      <c r="L257" s="27"/>
      <c r="N257" s="66"/>
      <c r="P257" s="27"/>
      <c r="R257" s="32"/>
      <c r="Z257" s="32"/>
      <c r="AD257" s="32"/>
      <c r="AH257" s="32"/>
      <c r="AL257" s="8"/>
      <c r="AP257" s="8"/>
      <c r="AT257" s="8"/>
    </row>
    <row r="258" spans="10:46" x14ac:dyDescent="0.3">
      <c r="J258" s="1"/>
      <c r="L258" s="27"/>
      <c r="N258" s="66"/>
      <c r="P258" s="27"/>
      <c r="R258" s="32"/>
      <c r="Z258" s="32"/>
      <c r="AD258" s="32"/>
      <c r="AH258" s="32"/>
      <c r="AL258" s="8"/>
      <c r="AP258" s="8"/>
      <c r="AT258" s="8"/>
    </row>
    <row r="259" spans="10:46" x14ac:dyDescent="0.3">
      <c r="J259" s="1"/>
      <c r="L259" s="27"/>
      <c r="N259" s="66"/>
      <c r="P259" s="27"/>
      <c r="R259" s="32"/>
      <c r="Z259" s="32"/>
      <c r="AD259" s="32"/>
      <c r="AH259" s="32"/>
      <c r="AL259" s="8"/>
      <c r="AP259" s="8"/>
      <c r="AT259" s="8"/>
    </row>
    <row r="260" spans="10:46" x14ac:dyDescent="0.3">
      <c r="J260" s="1"/>
      <c r="L260" s="27"/>
      <c r="N260" s="66"/>
      <c r="P260" s="27"/>
      <c r="R260" s="32"/>
      <c r="Z260" s="32"/>
      <c r="AD260" s="32"/>
      <c r="AH260" s="32"/>
      <c r="AL260" s="8"/>
      <c r="AP260" s="8"/>
      <c r="AT260" s="8"/>
    </row>
    <row r="261" spans="10:46" x14ac:dyDescent="0.3">
      <c r="J261" s="1"/>
      <c r="L261" s="27"/>
      <c r="N261" s="66"/>
      <c r="P261" s="27"/>
      <c r="R261" s="32"/>
      <c r="Z261" s="32"/>
      <c r="AD261" s="32"/>
      <c r="AH261" s="32"/>
      <c r="AL261" s="8"/>
      <c r="AP261" s="8"/>
      <c r="AT261" s="8"/>
    </row>
    <row r="262" spans="10:46" x14ac:dyDescent="0.3">
      <c r="J262" s="1"/>
      <c r="L262" s="27"/>
      <c r="N262" s="66"/>
      <c r="P262" s="27"/>
      <c r="R262" s="32"/>
      <c r="Z262" s="32"/>
      <c r="AD262" s="32"/>
      <c r="AH262" s="32"/>
      <c r="AL262" s="8"/>
      <c r="AP262" s="8"/>
      <c r="AT262" s="8"/>
    </row>
    <row r="263" spans="10:46" x14ac:dyDescent="0.3">
      <c r="J263" s="1"/>
      <c r="L263" s="27"/>
      <c r="N263" s="66"/>
      <c r="P263" s="27"/>
      <c r="R263" s="32"/>
      <c r="Z263" s="32"/>
      <c r="AD263" s="32"/>
      <c r="AH263" s="32"/>
      <c r="AL263" s="8"/>
      <c r="AP263" s="8"/>
      <c r="AT263" s="8"/>
    </row>
    <row r="264" spans="10:46" x14ac:dyDescent="0.3">
      <c r="J264" s="1"/>
      <c r="L264" s="27"/>
      <c r="N264" s="66"/>
      <c r="P264" s="27"/>
      <c r="R264" s="32"/>
      <c r="Z264" s="32"/>
      <c r="AD264" s="32"/>
      <c r="AH264" s="32"/>
      <c r="AL264" s="8"/>
      <c r="AP264" s="8"/>
      <c r="AT264" s="8"/>
    </row>
    <row r="265" spans="10:46" x14ac:dyDescent="0.3">
      <c r="J265" s="1"/>
      <c r="L265" s="27"/>
      <c r="N265" s="66"/>
      <c r="P265" s="27"/>
      <c r="R265" s="32"/>
      <c r="Z265" s="32"/>
      <c r="AD265" s="32"/>
      <c r="AH265" s="32"/>
      <c r="AL265" s="8"/>
      <c r="AP265" s="8"/>
      <c r="AT265" s="8"/>
    </row>
    <row r="266" spans="10:46" x14ac:dyDescent="0.3">
      <c r="J266" s="1"/>
      <c r="L266" s="27"/>
      <c r="N266" s="66"/>
      <c r="P266" s="27"/>
      <c r="R266" s="32"/>
      <c r="Z266" s="32"/>
      <c r="AD266" s="32"/>
      <c r="AH266" s="32"/>
      <c r="AL266" s="8"/>
      <c r="AP266" s="8"/>
      <c r="AT266" s="8"/>
    </row>
    <row r="267" spans="10:46" x14ac:dyDescent="0.3">
      <c r="J267" s="1"/>
      <c r="L267" s="27"/>
      <c r="N267" s="66"/>
      <c r="P267" s="27"/>
      <c r="R267" s="32"/>
      <c r="Z267" s="32"/>
      <c r="AD267" s="32"/>
      <c r="AH267" s="32"/>
      <c r="AL267" s="8"/>
      <c r="AP267" s="8"/>
      <c r="AT267" s="8"/>
    </row>
    <row r="268" spans="10:46" x14ac:dyDescent="0.3">
      <c r="J268" s="1"/>
      <c r="L268" s="27"/>
      <c r="N268" s="66"/>
      <c r="P268" s="27"/>
      <c r="R268" s="32"/>
      <c r="Z268" s="32"/>
      <c r="AD268" s="32"/>
      <c r="AH268" s="32"/>
      <c r="AL268" s="8"/>
      <c r="AP268" s="8"/>
      <c r="AT268" s="8"/>
    </row>
    <row r="269" spans="10:46" x14ac:dyDescent="0.3">
      <c r="J269" s="1"/>
      <c r="L269" s="27"/>
      <c r="N269" s="66"/>
      <c r="P269" s="27"/>
      <c r="R269" s="32"/>
      <c r="Z269" s="32"/>
      <c r="AD269" s="32"/>
      <c r="AH269" s="32"/>
      <c r="AL269" s="8"/>
      <c r="AP269" s="8"/>
      <c r="AT269" s="8"/>
    </row>
    <row r="270" spans="10:46" x14ac:dyDescent="0.3">
      <c r="J270" s="1"/>
      <c r="L270" s="27"/>
      <c r="N270" s="66"/>
      <c r="P270" s="27"/>
      <c r="R270" s="32"/>
      <c r="Z270" s="32"/>
      <c r="AD270" s="32"/>
      <c r="AH270" s="32"/>
      <c r="AL270" s="8"/>
      <c r="AP270" s="8"/>
      <c r="AT270" s="8"/>
    </row>
    <row r="271" spans="10:46" x14ac:dyDescent="0.3">
      <c r="J271" s="1"/>
      <c r="L271" s="27"/>
      <c r="N271" s="66"/>
      <c r="P271" s="27"/>
      <c r="R271" s="32"/>
      <c r="Z271" s="32"/>
      <c r="AD271" s="32"/>
      <c r="AH271" s="32"/>
      <c r="AL271" s="8"/>
      <c r="AP271" s="8"/>
      <c r="AT271" s="8"/>
    </row>
    <row r="272" spans="10:46" x14ac:dyDescent="0.3">
      <c r="J272" s="1"/>
      <c r="L272" s="27"/>
      <c r="N272" s="66"/>
      <c r="P272" s="27"/>
      <c r="R272" s="32"/>
      <c r="Z272" s="32"/>
      <c r="AD272" s="32"/>
      <c r="AH272" s="32"/>
      <c r="AL272" s="8"/>
      <c r="AP272" s="8"/>
      <c r="AT272" s="8"/>
    </row>
    <row r="273" spans="10:46" x14ac:dyDescent="0.3">
      <c r="J273" s="1"/>
      <c r="L273" s="27"/>
      <c r="N273" s="66"/>
      <c r="P273" s="27"/>
      <c r="R273" s="32"/>
      <c r="Z273" s="32"/>
      <c r="AD273" s="32"/>
      <c r="AH273" s="32"/>
      <c r="AL273" s="8"/>
      <c r="AP273" s="8"/>
      <c r="AT273" s="8"/>
    </row>
    <row r="274" spans="10:46" x14ac:dyDescent="0.3">
      <c r="J274" s="1"/>
      <c r="L274" s="27"/>
      <c r="N274" s="66"/>
      <c r="P274" s="27"/>
      <c r="R274" s="32"/>
      <c r="Z274" s="32"/>
      <c r="AD274" s="32"/>
      <c r="AH274" s="32"/>
      <c r="AL274" s="8"/>
      <c r="AP274" s="8"/>
      <c r="AT274" s="8"/>
    </row>
    <row r="275" spans="10:46" x14ac:dyDescent="0.3">
      <c r="J275" s="1"/>
      <c r="L275" s="27"/>
      <c r="N275" s="66"/>
      <c r="P275" s="27"/>
      <c r="R275" s="32"/>
      <c r="Z275" s="32"/>
      <c r="AD275" s="32"/>
      <c r="AH275" s="32"/>
      <c r="AL275" s="8"/>
      <c r="AP275" s="8"/>
      <c r="AT275" s="8"/>
    </row>
    <row r="276" spans="10:46" x14ac:dyDescent="0.3">
      <c r="J276" s="1"/>
      <c r="L276" s="27"/>
      <c r="N276" s="66"/>
      <c r="P276" s="27"/>
      <c r="R276" s="32"/>
      <c r="Z276" s="32"/>
      <c r="AD276" s="32"/>
      <c r="AH276" s="32"/>
      <c r="AL276" s="8"/>
      <c r="AP276" s="8"/>
      <c r="AT276" s="8"/>
    </row>
    <row r="277" spans="10:46" x14ac:dyDescent="0.3">
      <c r="J277" s="1"/>
      <c r="L277" s="27"/>
      <c r="N277" s="66"/>
      <c r="P277" s="27"/>
      <c r="R277" s="32"/>
      <c r="Z277" s="32"/>
      <c r="AD277" s="32"/>
      <c r="AH277" s="32"/>
      <c r="AL277" s="8"/>
      <c r="AP277" s="8"/>
      <c r="AT277" s="8"/>
    </row>
    <row r="278" spans="10:46" x14ac:dyDescent="0.3">
      <c r="J278" s="1"/>
      <c r="L278" s="27"/>
      <c r="N278" s="66"/>
      <c r="P278" s="27"/>
      <c r="R278" s="32"/>
      <c r="Z278" s="32"/>
      <c r="AD278" s="32"/>
      <c r="AH278" s="32"/>
      <c r="AL278" s="8"/>
      <c r="AP278" s="8"/>
      <c r="AT278" s="8"/>
    </row>
    <row r="279" spans="10:46" x14ac:dyDescent="0.3">
      <c r="J279" s="1"/>
      <c r="L279" s="27"/>
      <c r="N279" s="66"/>
      <c r="P279" s="27"/>
      <c r="R279" s="32"/>
      <c r="Z279" s="32"/>
      <c r="AD279" s="32"/>
      <c r="AH279" s="32"/>
      <c r="AL279" s="8"/>
      <c r="AP279" s="8"/>
      <c r="AT279" s="8"/>
    </row>
    <row r="280" spans="10:46" x14ac:dyDescent="0.3">
      <c r="J280" s="1"/>
      <c r="L280" s="27"/>
      <c r="N280" s="66"/>
      <c r="P280" s="27"/>
      <c r="R280" s="32"/>
      <c r="Z280" s="32"/>
      <c r="AD280" s="32"/>
      <c r="AH280" s="32"/>
      <c r="AL280" s="8"/>
      <c r="AP280" s="8"/>
      <c r="AT280" s="8"/>
    </row>
    <row r="281" spans="10:46" x14ac:dyDescent="0.3">
      <c r="J281" s="1"/>
      <c r="L281" s="27"/>
      <c r="N281" s="66"/>
      <c r="P281" s="27"/>
      <c r="R281" s="32"/>
      <c r="Z281" s="32"/>
      <c r="AD281" s="32"/>
      <c r="AH281" s="32"/>
      <c r="AL281" s="8"/>
      <c r="AP281" s="8"/>
      <c r="AT281" s="8"/>
    </row>
    <row r="282" spans="10:46" x14ac:dyDescent="0.3">
      <c r="J282" s="1"/>
      <c r="L282" s="27"/>
      <c r="N282" s="66"/>
      <c r="P282" s="27"/>
      <c r="R282" s="32"/>
      <c r="Z282" s="32"/>
      <c r="AD282" s="32"/>
      <c r="AH282" s="32"/>
      <c r="AL282" s="8"/>
      <c r="AP282" s="8"/>
      <c r="AT282" s="8"/>
    </row>
    <row r="283" spans="10:46" x14ac:dyDescent="0.3">
      <c r="J283" s="1"/>
      <c r="L283" s="27"/>
      <c r="N283" s="66"/>
      <c r="P283" s="27"/>
      <c r="R283" s="32"/>
      <c r="Z283" s="32"/>
      <c r="AD283" s="32"/>
      <c r="AH283" s="32"/>
      <c r="AL283" s="8"/>
      <c r="AP283" s="8"/>
      <c r="AT283" s="8"/>
    </row>
    <row r="284" spans="10:46" x14ac:dyDescent="0.3">
      <c r="J284" s="1"/>
      <c r="L284" s="27"/>
      <c r="N284" s="66"/>
      <c r="P284" s="27"/>
      <c r="R284" s="32"/>
      <c r="Z284" s="32"/>
      <c r="AD284" s="32"/>
      <c r="AH284" s="32"/>
      <c r="AL284" s="8"/>
      <c r="AP284" s="8"/>
      <c r="AT284" s="8"/>
    </row>
    <row r="285" spans="10:46" x14ac:dyDescent="0.3">
      <c r="J285" s="1"/>
      <c r="L285" s="27"/>
      <c r="N285" s="66"/>
      <c r="P285" s="27"/>
      <c r="R285" s="32"/>
      <c r="Z285" s="32"/>
      <c r="AD285" s="32"/>
      <c r="AH285" s="32"/>
      <c r="AL285" s="8"/>
      <c r="AP285" s="8"/>
      <c r="AT285" s="8"/>
    </row>
    <row r="286" spans="10:46" x14ac:dyDescent="0.3">
      <c r="J286" s="1"/>
      <c r="L286" s="27"/>
      <c r="N286" s="66"/>
      <c r="P286" s="27"/>
      <c r="R286" s="32"/>
      <c r="Z286" s="32"/>
      <c r="AD286" s="32"/>
      <c r="AH286" s="32"/>
      <c r="AL286" s="8"/>
      <c r="AP286" s="8"/>
      <c r="AT286" s="8"/>
    </row>
    <row r="287" spans="10:46" x14ac:dyDescent="0.3">
      <c r="J287" s="1"/>
      <c r="L287" s="27"/>
      <c r="N287" s="66"/>
      <c r="P287" s="27"/>
      <c r="R287" s="32"/>
      <c r="Z287" s="32"/>
      <c r="AD287" s="32"/>
      <c r="AH287" s="32"/>
      <c r="AL287" s="8"/>
      <c r="AP287" s="8"/>
      <c r="AT287" s="8"/>
    </row>
    <row r="288" spans="10:46" x14ac:dyDescent="0.3">
      <c r="J288" s="1"/>
      <c r="L288" s="27"/>
      <c r="N288" s="66"/>
      <c r="P288" s="27"/>
      <c r="R288" s="32"/>
      <c r="Z288" s="32"/>
      <c r="AD288" s="32"/>
      <c r="AH288" s="32"/>
      <c r="AL288" s="8"/>
      <c r="AP288" s="8"/>
      <c r="AT288" s="8"/>
    </row>
    <row r="289" spans="10:46" x14ac:dyDescent="0.3">
      <c r="J289" s="1"/>
      <c r="L289" s="27"/>
      <c r="N289" s="66"/>
      <c r="P289" s="27"/>
      <c r="R289" s="32"/>
      <c r="Z289" s="32"/>
      <c r="AD289" s="32"/>
      <c r="AH289" s="32"/>
      <c r="AL289" s="8"/>
      <c r="AP289" s="8"/>
      <c r="AT289" s="8"/>
    </row>
    <row r="290" spans="10:46" x14ac:dyDescent="0.3">
      <c r="J290" s="1"/>
      <c r="L290" s="27"/>
      <c r="N290" s="66"/>
      <c r="P290" s="27"/>
      <c r="R290" s="32"/>
      <c r="Z290" s="32"/>
      <c r="AD290" s="32"/>
      <c r="AH290" s="32"/>
      <c r="AL290" s="8"/>
      <c r="AP290" s="8"/>
      <c r="AT290" s="8"/>
    </row>
    <row r="291" spans="10:46" x14ac:dyDescent="0.3">
      <c r="J291" s="1"/>
      <c r="L291" s="27"/>
      <c r="N291" s="66"/>
      <c r="P291" s="27"/>
      <c r="R291" s="32"/>
      <c r="Z291" s="32"/>
      <c r="AD291" s="32"/>
      <c r="AH291" s="32"/>
      <c r="AL291" s="8"/>
      <c r="AP291" s="8"/>
      <c r="AT291" s="8"/>
    </row>
    <row r="292" spans="10:46" x14ac:dyDescent="0.3">
      <c r="J292" s="1"/>
      <c r="L292" s="27"/>
      <c r="N292" s="66"/>
      <c r="P292" s="27"/>
      <c r="R292" s="32"/>
      <c r="Z292" s="32"/>
      <c r="AD292" s="32"/>
      <c r="AH292" s="32"/>
      <c r="AL292" s="8"/>
      <c r="AP292" s="8"/>
      <c r="AT292" s="8"/>
    </row>
    <row r="293" spans="10:46" x14ac:dyDescent="0.3">
      <c r="J293" s="1"/>
      <c r="L293" s="27"/>
      <c r="N293" s="66"/>
      <c r="P293" s="27"/>
      <c r="R293" s="32"/>
      <c r="Z293" s="32"/>
      <c r="AD293" s="32"/>
      <c r="AH293" s="32"/>
      <c r="AL293" s="8"/>
      <c r="AP293" s="8"/>
      <c r="AT293" s="8"/>
    </row>
    <row r="294" spans="10:46" x14ac:dyDescent="0.3">
      <c r="J294" s="1"/>
      <c r="L294" s="27"/>
      <c r="N294" s="66"/>
      <c r="P294" s="27"/>
      <c r="R294" s="32"/>
      <c r="Z294" s="32"/>
      <c r="AD294" s="32"/>
      <c r="AH294" s="32"/>
      <c r="AL294" s="8"/>
      <c r="AP294" s="8"/>
      <c r="AT294" s="8"/>
    </row>
    <row r="295" spans="10:46" x14ac:dyDescent="0.3">
      <c r="J295" s="1"/>
      <c r="L295" s="27"/>
      <c r="N295" s="66"/>
      <c r="P295" s="27"/>
      <c r="R295" s="32"/>
      <c r="Z295" s="32"/>
      <c r="AD295" s="32"/>
      <c r="AH295" s="32"/>
      <c r="AL295" s="8"/>
      <c r="AP295" s="8"/>
      <c r="AT295" s="8"/>
    </row>
    <row r="296" spans="10:46" x14ac:dyDescent="0.3">
      <c r="J296" s="1"/>
      <c r="L296" s="27"/>
      <c r="N296" s="66"/>
      <c r="P296" s="27"/>
      <c r="R296" s="32"/>
      <c r="Z296" s="32"/>
      <c r="AD296" s="32"/>
      <c r="AH296" s="32"/>
      <c r="AL296" s="8"/>
      <c r="AP296" s="8"/>
      <c r="AT296" s="8"/>
    </row>
    <row r="297" spans="10:46" x14ac:dyDescent="0.3">
      <c r="J297" s="1"/>
      <c r="L297" s="27"/>
      <c r="N297" s="66"/>
      <c r="P297" s="27"/>
      <c r="R297" s="32"/>
      <c r="Z297" s="32"/>
      <c r="AD297" s="32"/>
      <c r="AH297" s="32"/>
      <c r="AL297" s="8"/>
      <c r="AP297" s="8"/>
      <c r="AT297" s="8"/>
    </row>
    <row r="298" spans="10:46" x14ac:dyDescent="0.3">
      <c r="J298" s="1"/>
      <c r="L298" s="27"/>
      <c r="N298" s="66"/>
      <c r="P298" s="27"/>
      <c r="R298" s="32"/>
      <c r="Z298" s="32"/>
      <c r="AD298" s="32"/>
      <c r="AH298" s="32"/>
      <c r="AL298" s="8"/>
      <c r="AP298" s="8"/>
      <c r="AT298" s="8"/>
    </row>
    <row r="299" spans="10:46" x14ac:dyDescent="0.3">
      <c r="J299" s="1"/>
      <c r="L299" s="27"/>
      <c r="N299" s="66"/>
      <c r="P299" s="27"/>
      <c r="R299" s="32"/>
      <c r="Z299" s="32"/>
      <c r="AD299" s="32"/>
      <c r="AH299" s="32"/>
      <c r="AL299" s="8"/>
      <c r="AP299" s="8"/>
      <c r="AT299" s="8"/>
    </row>
    <row r="300" spans="10:46" x14ac:dyDescent="0.3">
      <c r="J300" s="1"/>
      <c r="L300" s="27"/>
      <c r="N300" s="66"/>
      <c r="P300" s="27"/>
      <c r="R300" s="32"/>
      <c r="Z300" s="32"/>
      <c r="AD300" s="32"/>
      <c r="AH300" s="32"/>
      <c r="AL300" s="8"/>
      <c r="AP300" s="8"/>
      <c r="AT300" s="8"/>
    </row>
    <row r="301" spans="10:46" x14ac:dyDescent="0.3">
      <c r="J301" s="1"/>
      <c r="L301" s="27"/>
      <c r="N301" s="66"/>
      <c r="P301" s="27"/>
      <c r="R301" s="32"/>
      <c r="Z301" s="32"/>
      <c r="AD301" s="32"/>
      <c r="AH301" s="32"/>
      <c r="AL301" s="8"/>
      <c r="AP301" s="8"/>
      <c r="AT301" s="8"/>
    </row>
    <row r="302" spans="10:46" x14ac:dyDescent="0.3">
      <c r="J302" s="1"/>
      <c r="L302" s="27"/>
      <c r="N302" s="66"/>
      <c r="P302" s="27"/>
      <c r="R302" s="32"/>
      <c r="Z302" s="32"/>
      <c r="AD302" s="32"/>
      <c r="AH302" s="32"/>
      <c r="AL302" s="8"/>
      <c r="AP302" s="8"/>
      <c r="AT302" s="8"/>
    </row>
    <row r="303" spans="10:46" x14ac:dyDescent="0.3">
      <c r="J303" s="1"/>
      <c r="L303" s="27"/>
      <c r="N303" s="66"/>
      <c r="P303" s="27"/>
      <c r="R303" s="32"/>
      <c r="Z303" s="32"/>
      <c r="AD303" s="32"/>
      <c r="AH303" s="32"/>
      <c r="AL303" s="8"/>
      <c r="AP303" s="8"/>
      <c r="AT303" s="8"/>
    </row>
    <row r="304" spans="10:46" x14ac:dyDescent="0.3">
      <c r="J304" s="1"/>
      <c r="L304" s="27"/>
      <c r="N304" s="66"/>
      <c r="P304" s="27"/>
      <c r="R304" s="32"/>
      <c r="Z304" s="32"/>
      <c r="AD304" s="32"/>
      <c r="AH304" s="32"/>
      <c r="AL304" s="8"/>
      <c r="AP304" s="8"/>
      <c r="AT304" s="8"/>
    </row>
    <row r="305" spans="10:46" x14ac:dyDescent="0.3">
      <c r="J305" s="1"/>
      <c r="L305" s="27"/>
      <c r="N305" s="66"/>
      <c r="P305" s="27"/>
      <c r="R305" s="32"/>
      <c r="Z305" s="32"/>
      <c r="AD305" s="32"/>
      <c r="AH305" s="32"/>
      <c r="AL305" s="8"/>
      <c r="AP305" s="8"/>
      <c r="AT305" s="8"/>
    </row>
    <row r="306" spans="10:46" x14ac:dyDescent="0.3">
      <c r="J306" s="1"/>
      <c r="L306" s="27"/>
      <c r="N306" s="66"/>
      <c r="P306" s="27"/>
      <c r="R306" s="32"/>
      <c r="Z306" s="32"/>
      <c r="AD306" s="32"/>
      <c r="AH306" s="32"/>
      <c r="AL306" s="8"/>
      <c r="AP306" s="8"/>
      <c r="AT306" s="8"/>
    </row>
    <row r="307" spans="10:46" x14ac:dyDescent="0.3">
      <c r="J307" s="1"/>
      <c r="L307" s="27"/>
      <c r="N307" s="66"/>
      <c r="P307" s="27"/>
      <c r="R307" s="32"/>
      <c r="Z307" s="32"/>
      <c r="AD307" s="32"/>
      <c r="AH307" s="32"/>
      <c r="AL307" s="8"/>
      <c r="AP307" s="8"/>
      <c r="AT307" s="8"/>
    </row>
    <row r="308" spans="10:46" x14ac:dyDescent="0.3">
      <c r="J308" s="1"/>
      <c r="L308" s="27"/>
      <c r="N308" s="66"/>
      <c r="P308" s="27"/>
      <c r="R308" s="32"/>
      <c r="Z308" s="32"/>
      <c r="AD308" s="32"/>
      <c r="AH308" s="32"/>
      <c r="AL308" s="8"/>
      <c r="AP308" s="8"/>
      <c r="AT308" s="8"/>
    </row>
    <row r="309" spans="10:46" x14ac:dyDescent="0.3">
      <c r="J309" s="1"/>
      <c r="L309" s="27"/>
      <c r="N309" s="66"/>
      <c r="P309" s="27"/>
      <c r="R309" s="32"/>
      <c r="Z309" s="32"/>
      <c r="AD309" s="32"/>
      <c r="AH309" s="32"/>
      <c r="AL309" s="8"/>
      <c r="AP309" s="8"/>
      <c r="AT309" s="8"/>
    </row>
    <row r="310" spans="10:46" x14ac:dyDescent="0.3">
      <c r="J310" s="1"/>
      <c r="L310" s="27"/>
      <c r="N310" s="66"/>
      <c r="P310" s="27"/>
      <c r="R310" s="32"/>
      <c r="Z310" s="32"/>
      <c r="AD310" s="32"/>
      <c r="AH310" s="32"/>
      <c r="AL310" s="8"/>
      <c r="AP310" s="8"/>
      <c r="AT310" s="8"/>
    </row>
    <row r="311" spans="10:46" x14ac:dyDescent="0.3">
      <c r="J311" s="1"/>
      <c r="L311" s="27"/>
      <c r="N311" s="66"/>
      <c r="P311" s="27"/>
      <c r="R311" s="32"/>
      <c r="Z311" s="32"/>
      <c r="AD311" s="32"/>
      <c r="AH311" s="32"/>
      <c r="AL311" s="8"/>
      <c r="AP311" s="8"/>
      <c r="AT311" s="8"/>
    </row>
    <row r="312" spans="10:46" x14ac:dyDescent="0.3">
      <c r="J312" s="1"/>
      <c r="L312" s="27"/>
      <c r="N312" s="66"/>
      <c r="P312" s="27"/>
      <c r="R312" s="32"/>
      <c r="Z312" s="32"/>
      <c r="AD312" s="32"/>
      <c r="AH312" s="32"/>
      <c r="AL312" s="8"/>
      <c r="AP312" s="8"/>
      <c r="AT312" s="8"/>
    </row>
    <row r="313" spans="10:46" x14ac:dyDescent="0.3">
      <c r="J313" s="1"/>
      <c r="L313" s="27"/>
      <c r="N313" s="66"/>
      <c r="P313" s="27"/>
      <c r="R313" s="32"/>
      <c r="Z313" s="32"/>
      <c r="AD313" s="32"/>
      <c r="AH313" s="32"/>
      <c r="AL313" s="8"/>
      <c r="AP313" s="8"/>
      <c r="AT313" s="8"/>
    </row>
    <row r="314" spans="10:46" x14ac:dyDescent="0.3">
      <c r="J314" s="1"/>
      <c r="L314" s="27"/>
      <c r="N314" s="66"/>
      <c r="P314" s="27"/>
      <c r="R314" s="32"/>
      <c r="Z314" s="32"/>
      <c r="AD314" s="32"/>
      <c r="AH314" s="32"/>
      <c r="AL314" s="8"/>
      <c r="AP314" s="8"/>
      <c r="AT314" s="8"/>
    </row>
    <row r="315" spans="10:46" x14ac:dyDescent="0.3">
      <c r="J315" s="1"/>
      <c r="L315" s="27"/>
      <c r="N315" s="66"/>
      <c r="P315" s="27"/>
      <c r="R315" s="32"/>
      <c r="Z315" s="32"/>
      <c r="AD315" s="32"/>
      <c r="AH315" s="32"/>
      <c r="AL315" s="8"/>
      <c r="AP315" s="8"/>
      <c r="AT315" s="8"/>
    </row>
    <row r="316" spans="10:46" x14ac:dyDescent="0.3">
      <c r="J316" s="1"/>
      <c r="L316" s="27"/>
      <c r="N316" s="66"/>
      <c r="P316" s="27"/>
      <c r="R316" s="32"/>
      <c r="Z316" s="32"/>
      <c r="AD316" s="32"/>
      <c r="AH316" s="32"/>
      <c r="AL316" s="8"/>
      <c r="AP316" s="8"/>
      <c r="AT316" s="8"/>
    </row>
    <row r="317" spans="10:46" x14ac:dyDescent="0.3">
      <c r="J317" s="1"/>
      <c r="L317" s="27"/>
      <c r="N317" s="66"/>
      <c r="P317" s="27"/>
      <c r="R317" s="32"/>
      <c r="Z317" s="32"/>
      <c r="AD317" s="32"/>
      <c r="AH317" s="32"/>
      <c r="AL317" s="8"/>
      <c r="AP317" s="8"/>
      <c r="AT317" s="8"/>
    </row>
    <row r="318" spans="10:46" x14ac:dyDescent="0.3">
      <c r="J318" s="1"/>
      <c r="L318" s="27"/>
      <c r="N318" s="66"/>
      <c r="P318" s="27"/>
      <c r="R318" s="32"/>
      <c r="Z318" s="32"/>
      <c r="AD318" s="32"/>
      <c r="AH318" s="32"/>
      <c r="AL318" s="8"/>
      <c r="AP318" s="8"/>
      <c r="AT318" s="8"/>
    </row>
    <row r="319" spans="10:46" x14ac:dyDescent="0.3">
      <c r="J319" s="1"/>
      <c r="L319" s="27"/>
      <c r="N319" s="66"/>
      <c r="P319" s="27"/>
      <c r="R319" s="32"/>
      <c r="Z319" s="32"/>
      <c r="AD319" s="32"/>
      <c r="AH319" s="32"/>
      <c r="AL319" s="8"/>
      <c r="AP319" s="8"/>
      <c r="AT319" s="8"/>
    </row>
    <row r="320" spans="10:46" x14ac:dyDescent="0.3">
      <c r="J320" s="1"/>
      <c r="L320" s="27"/>
      <c r="N320" s="66"/>
      <c r="P320" s="27"/>
      <c r="R320" s="32"/>
      <c r="Z320" s="32"/>
      <c r="AD320" s="32"/>
      <c r="AH320" s="32"/>
      <c r="AL320" s="8"/>
      <c r="AP320" s="8"/>
      <c r="AT320" s="8"/>
    </row>
    <row r="321" spans="10:46" x14ac:dyDescent="0.3">
      <c r="J321" s="1"/>
      <c r="L321" s="27"/>
      <c r="N321" s="66"/>
      <c r="P321" s="27"/>
      <c r="R321" s="32"/>
      <c r="Z321" s="32"/>
      <c r="AD321" s="32"/>
      <c r="AH321" s="32"/>
      <c r="AL321" s="8"/>
      <c r="AP321" s="8"/>
      <c r="AT321" s="8"/>
    </row>
    <row r="322" spans="10:46" x14ac:dyDescent="0.3">
      <c r="J322" s="1"/>
      <c r="L322" s="27"/>
      <c r="N322" s="66"/>
      <c r="P322" s="27"/>
      <c r="R322" s="32"/>
      <c r="Z322" s="32"/>
      <c r="AD322" s="32"/>
      <c r="AH322" s="32"/>
      <c r="AL322" s="8"/>
      <c r="AP322" s="8"/>
      <c r="AT322" s="8"/>
    </row>
    <row r="323" spans="10:46" x14ac:dyDescent="0.3">
      <c r="J323" s="1"/>
      <c r="L323" s="27"/>
      <c r="N323" s="66"/>
      <c r="P323" s="27"/>
      <c r="R323" s="32"/>
      <c r="Z323" s="32"/>
      <c r="AD323" s="32"/>
      <c r="AH323" s="32"/>
      <c r="AL323" s="8"/>
      <c r="AP323" s="8"/>
      <c r="AT323" s="8"/>
    </row>
    <row r="324" spans="10:46" x14ac:dyDescent="0.3">
      <c r="J324" s="1"/>
      <c r="L324" s="27"/>
      <c r="N324" s="66"/>
      <c r="P324" s="27"/>
      <c r="R324" s="32"/>
      <c r="Z324" s="32"/>
      <c r="AD324" s="32"/>
      <c r="AH324" s="32"/>
      <c r="AL324" s="8"/>
      <c r="AP324" s="8"/>
      <c r="AT324" s="8"/>
    </row>
    <row r="325" spans="10:46" x14ac:dyDescent="0.3">
      <c r="J325" s="1"/>
      <c r="L325" s="27"/>
      <c r="N325" s="66"/>
      <c r="P325" s="27"/>
      <c r="R325" s="32"/>
      <c r="Z325" s="32"/>
      <c r="AD325" s="32"/>
      <c r="AH325" s="32"/>
      <c r="AL325" s="8"/>
      <c r="AP325" s="8"/>
      <c r="AT325" s="8"/>
    </row>
    <row r="326" spans="10:46" x14ac:dyDescent="0.3">
      <c r="J326" s="1"/>
      <c r="L326" s="27"/>
      <c r="N326" s="66"/>
      <c r="P326" s="27"/>
      <c r="R326" s="32"/>
      <c r="Z326" s="32"/>
      <c r="AD326" s="32"/>
      <c r="AH326" s="32"/>
      <c r="AL326" s="8"/>
      <c r="AP326" s="8"/>
      <c r="AT326" s="8"/>
    </row>
    <row r="327" spans="10:46" x14ac:dyDescent="0.3">
      <c r="J327" s="1"/>
      <c r="L327" s="27"/>
      <c r="N327" s="66"/>
      <c r="P327" s="27"/>
      <c r="R327" s="32"/>
      <c r="Z327" s="32"/>
      <c r="AD327" s="32"/>
      <c r="AH327" s="32"/>
      <c r="AL327" s="8"/>
      <c r="AP327" s="8"/>
      <c r="AT327" s="8"/>
    </row>
    <row r="328" spans="10:46" x14ac:dyDescent="0.3">
      <c r="J328" s="1"/>
      <c r="L328" s="27"/>
      <c r="N328" s="66"/>
      <c r="P328" s="27"/>
      <c r="R328" s="32"/>
      <c r="Z328" s="32"/>
      <c r="AD328" s="32"/>
      <c r="AH328" s="32"/>
      <c r="AL328" s="8"/>
      <c r="AP328" s="8"/>
      <c r="AT328" s="8"/>
    </row>
    <row r="329" spans="10:46" x14ac:dyDescent="0.3">
      <c r="J329" s="1"/>
      <c r="L329" s="27"/>
      <c r="N329" s="66"/>
      <c r="P329" s="27"/>
      <c r="R329" s="32"/>
      <c r="Z329" s="32"/>
      <c r="AD329" s="32"/>
      <c r="AH329" s="32"/>
      <c r="AL329" s="8"/>
      <c r="AP329" s="8"/>
      <c r="AT329" s="8"/>
    </row>
    <row r="330" spans="10:46" x14ac:dyDescent="0.3">
      <c r="J330" s="1"/>
      <c r="L330" s="27"/>
      <c r="N330" s="66"/>
      <c r="P330" s="27"/>
      <c r="R330" s="32"/>
      <c r="Z330" s="32"/>
      <c r="AD330" s="32"/>
      <c r="AH330" s="32"/>
      <c r="AL330" s="8"/>
      <c r="AP330" s="8"/>
      <c r="AT330" s="8"/>
    </row>
    <row r="331" spans="10:46" x14ac:dyDescent="0.3">
      <c r="J331" s="1"/>
      <c r="L331" s="27"/>
      <c r="N331" s="66"/>
      <c r="P331" s="27"/>
      <c r="R331" s="32"/>
      <c r="Z331" s="32"/>
      <c r="AD331" s="32"/>
      <c r="AH331" s="32"/>
      <c r="AL331" s="8"/>
      <c r="AP331" s="8"/>
      <c r="AT331" s="8"/>
    </row>
    <row r="332" spans="10:46" x14ac:dyDescent="0.3">
      <c r="J332" s="1"/>
      <c r="L332" s="27"/>
      <c r="N332" s="66"/>
      <c r="P332" s="27"/>
      <c r="R332" s="32"/>
      <c r="Z332" s="32"/>
      <c r="AD332" s="32"/>
      <c r="AH332" s="32"/>
      <c r="AL332" s="8"/>
      <c r="AP332" s="8"/>
      <c r="AT332" s="8"/>
    </row>
    <row r="333" spans="10:46" x14ac:dyDescent="0.3">
      <c r="J333" s="1"/>
      <c r="L333" s="27"/>
      <c r="N333" s="66"/>
      <c r="P333" s="27"/>
      <c r="R333" s="32"/>
      <c r="Z333" s="32"/>
      <c r="AD333" s="32"/>
      <c r="AH333" s="32"/>
      <c r="AL333" s="8"/>
      <c r="AP333" s="8"/>
      <c r="AT333" s="8"/>
    </row>
    <row r="334" spans="10:46" x14ac:dyDescent="0.3">
      <c r="J334" s="1"/>
      <c r="L334" s="27"/>
      <c r="N334" s="66"/>
      <c r="P334" s="27"/>
      <c r="R334" s="32"/>
      <c r="Z334" s="32"/>
      <c r="AD334" s="32"/>
      <c r="AH334" s="32"/>
      <c r="AL334" s="8"/>
      <c r="AP334" s="8"/>
      <c r="AT334" s="8"/>
    </row>
    <row r="335" spans="10:46" x14ac:dyDescent="0.3">
      <c r="J335" s="1"/>
      <c r="L335" s="27"/>
      <c r="N335" s="66"/>
      <c r="P335" s="27"/>
      <c r="R335" s="32"/>
      <c r="Z335" s="32"/>
      <c r="AD335" s="32"/>
      <c r="AH335" s="32"/>
      <c r="AL335" s="8"/>
      <c r="AP335" s="8"/>
      <c r="AT335" s="8"/>
    </row>
    <row r="336" spans="10:46" x14ac:dyDescent="0.3">
      <c r="J336" s="1"/>
      <c r="L336" s="27"/>
      <c r="N336" s="66"/>
      <c r="P336" s="27"/>
      <c r="R336" s="32"/>
      <c r="Z336" s="32"/>
      <c r="AD336" s="32"/>
      <c r="AH336" s="32"/>
      <c r="AL336" s="8"/>
      <c r="AP336" s="8"/>
      <c r="AT336" s="8"/>
    </row>
    <row r="337" spans="10:46" x14ac:dyDescent="0.3">
      <c r="J337" s="1"/>
      <c r="L337" s="27"/>
      <c r="N337" s="66"/>
      <c r="P337" s="27"/>
      <c r="R337" s="32"/>
      <c r="Z337" s="32"/>
      <c r="AD337" s="32"/>
      <c r="AH337" s="32"/>
      <c r="AL337" s="8"/>
      <c r="AP337" s="8"/>
      <c r="AT337" s="8"/>
    </row>
    <row r="338" spans="10:46" x14ac:dyDescent="0.3">
      <c r="J338" s="1"/>
      <c r="L338" s="27"/>
      <c r="N338" s="66"/>
      <c r="P338" s="27"/>
      <c r="R338" s="32"/>
      <c r="Z338" s="32"/>
      <c r="AD338" s="32"/>
      <c r="AH338" s="32"/>
      <c r="AL338" s="8"/>
      <c r="AP338" s="8"/>
      <c r="AT338" s="8"/>
    </row>
    <row r="339" spans="10:46" x14ac:dyDescent="0.3">
      <c r="J339" s="1"/>
      <c r="L339" s="27"/>
      <c r="N339" s="66"/>
      <c r="P339" s="27"/>
      <c r="R339" s="32"/>
      <c r="Z339" s="32"/>
      <c r="AD339" s="32"/>
      <c r="AH339" s="32"/>
      <c r="AL339" s="8"/>
      <c r="AP339" s="8"/>
      <c r="AT339" s="8"/>
    </row>
    <row r="340" spans="10:46" x14ac:dyDescent="0.3">
      <c r="J340" s="1"/>
      <c r="L340" s="27"/>
      <c r="N340" s="66"/>
      <c r="P340" s="27"/>
      <c r="R340" s="32"/>
      <c r="Z340" s="32"/>
      <c r="AD340" s="32"/>
      <c r="AH340" s="32"/>
      <c r="AL340" s="8"/>
      <c r="AP340" s="8"/>
      <c r="AT340" s="8"/>
    </row>
    <row r="341" spans="10:46" x14ac:dyDescent="0.3">
      <c r="J341" s="1"/>
      <c r="L341" s="27"/>
      <c r="N341" s="66"/>
      <c r="P341" s="27"/>
      <c r="R341" s="32"/>
      <c r="Z341" s="32"/>
      <c r="AD341" s="32"/>
      <c r="AH341" s="32"/>
      <c r="AL341" s="8"/>
      <c r="AP341" s="8"/>
      <c r="AT341" s="8"/>
    </row>
    <row r="342" spans="10:46" x14ac:dyDescent="0.3">
      <c r="J342" s="1"/>
      <c r="L342" s="27"/>
      <c r="N342" s="66"/>
      <c r="P342" s="27"/>
      <c r="R342" s="32"/>
      <c r="Z342" s="32"/>
      <c r="AD342" s="32"/>
      <c r="AH342" s="32"/>
      <c r="AL342" s="8"/>
      <c r="AP342" s="8"/>
      <c r="AT342" s="8"/>
    </row>
    <row r="343" spans="10:46" x14ac:dyDescent="0.3">
      <c r="J343" s="1"/>
      <c r="L343" s="27"/>
      <c r="N343" s="66"/>
      <c r="P343" s="27"/>
      <c r="R343" s="32"/>
      <c r="Z343" s="32"/>
      <c r="AD343" s="32"/>
      <c r="AH343" s="32"/>
      <c r="AL343" s="8"/>
      <c r="AP343" s="8"/>
      <c r="AT343" s="8"/>
    </row>
    <row r="344" spans="10:46" x14ac:dyDescent="0.3">
      <c r="J344" s="1"/>
      <c r="L344" s="27"/>
      <c r="N344" s="66"/>
      <c r="P344" s="27"/>
      <c r="R344" s="32"/>
      <c r="Z344" s="32"/>
      <c r="AD344" s="32"/>
      <c r="AH344" s="32"/>
      <c r="AL344" s="8"/>
      <c r="AP344" s="8"/>
      <c r="AT344" s="8"/>
    </row>
    <row r="345" spans="10:46" x14ac:dyDescent="0.3">
      <c r="J345" s="1"/>
      <c r="L345" s="27"/>
      <c r="N345" s="66"/>
      <c r="P345" s="27"/>
      <c r="R345" s="32"/>
      <c r="Z345" s="32"/>
      <c r="AD345" s="32"/>
      <c r="AH345" s="32"/>
      <c r="AL345" s="8"/>
      <c r="AP345" s="8"/>
      <c r="AT345" s="8"/>
    </row>
    <row r="346" spans="10:46" x14ac:dyDescent="0.3">
      <c r="J346" s="1"/>
      <c r="L346" s="27"/>
      <c r="N346" s="66"/>
      <c r="P346" s="27"/>
      <c r="R346" s="32"/>
      <c r="Z346" s="32"/>
      <c r="AD346" s="32"/>
      <c r="AH346" s="32"/>
      <c r="AL346" s="8"/>
      <c r="AP346" s="8"/>
      <c r="AT346" s="8"/>
    </row>
    <row r="347" spans="10:46" x14ac:dyDescent="0.3">
      <c r="J347" s="1"/>
      <c r="L347" s="27"/>
      <c r="N347" s="66"/>
      <c r="P347" s="27"/>
      <c r="R347" s="32"/>
      <c r="Z347" s="32"/>
      <c r="AD347" s="32"/>
      <c r="AH347" s="32"/>
      <c r="AL347" s="8"/>
      <c r="AP347" s="8"/>
      <c r="AT347" s="8"/>
    </row>
    <row r="348" spans="10:46" x14ac:dyDescent="0.3">
      <c r="J348" s="1"/>
      <c r="L348" s="27"/>
      <c r="N348" s="66"/>
      <c r="P348" s="27"/>
      <c r="R348" s="32"/>
      <c r="Z348" s="32"/>
      <c r="AD348" s="32"/>
      <c r="AH348" s="32"/>
      <c r="AL348" s="8"/>
      <c r="AP348" s="8"/>
      <c r="AT348" s="8"/>
    </row>
    <row r="349" spans="10:46" x14ac:dyDescent="0.3">
      <c r="J349" s="1"/>
      <c r="L349" s="27"/>
      <c r="N349" s="66"/>
      <c r="P349" s="27"/>
      <c r="R349" s="32"/>
      <c r="Z349" s="32"/>
      <c r="AD349" s="32"/>
      <c r="AH349" s="32"/>
      <c r="AL349" s="8"/>
      <c r="AP349" s="8"/>
      <c r="AT349" s="8"/>
    </row>
    <row r="350" spans="10:46" x14ac:dyDescent="0.3">
      <c r="J350" s="1"/>
      <c r="L350" s="27"/>
      <c r="N350" s="66"/>
      <c r="P350" s="27"/>
      <c r="R350" s="32"/>
      <c r="Z350" s="32"/>
      <c r="AD350" s="32"/>
      <c r="AH350" s="32"/>
      <c r="AL350" s="8"/>
      <c r="AP350" s="8"/>
      <c r="AT350" s="8"/>
    </row>
    <row r="351" spans="10:46" x14ac:dyDescent="0.3">
      <c r="J351" s="1"/>
      <c r="L351" s="27"/>
      <c r="N351" s="66"/>
      <c r="P351" s="27"/>
      <c r="R351" s="32"/>
      <c r="Z351" s="32"/>
      <c r="AD351" s="32"/>
      <c r="AH351" s="32"/>
      <c r="AL351" s="8"/>
      <c r="AP351" s="8"/>
      <c r="AT351" s="8"/>
    </row>
    <row r="352" spans="10:46" x14ac:dyDescent="0.3">
      <c r="J352" s="1"/>
      <c r="L352" s="27"/>
      <c r="N352" s="66"/>
      <c r="P352" s="27"/>
      <c r="R352" s="32"/>
      <c r="Z352" s="32"/>
      <c r="AD352" s="32"/>
      <c r="AH352" s="32"/>
      <c r="AL352" s="8"/>
      <c r="AP352" s="8"/>
      <c r="AT352" s="8"/>
    </row>
    <row r="353" spans="10:46" x14ac:dyDescent="0.3">
      <c r="J353" s="1"/>
      <c r="L353" s="27"/>
      <c r="N353" s="66"/>
      <c r="P353" s="27"/>
      <c r="R353" s="32"/>
      <c r="Z353" s="32"/>
      <c r="AD353" s="32"/>
      <c r="AH353" s="32"/>
      <c r="AL353" s="8"/>
      <c r="AP353" s="8"/>
      <c r="AT353" s="8"/>
    </row>
    <row r="354" spans="10:46" x14ac:dyDescent="0.3">
      <c r="J354" s="1"/>
      <c r="L354" s="27"/>
      <c r="N354" s="66"/>
      <c r="P354" s="27"/>
      <c r="R354" s="32"/>
      <c r="Z354" s="32"/>
      <c r="AD354" s="32"/>
      <c r="AH354" s="32"/>
      <c r="AL354" s="8"/>
      <c r="AP354" s="8"/>
      <c r="AT354" s="8"/>
    </row>
    <row r="355" spans="10:46" x14ac:dyDescent="0.3">
      <c r="J355" s="1"/>
      <c r="L355" s="27"/>
      <c r="N355" s="66"/>
      <c r="P355" s="27"/>
      <c r="R355" s="32"/>
      <c r="Z355" s="32"/>
      <c r="AD355" s="32"/>
      <c r="AH355" s="32"/>
      <c r="AL355" s="8"/>
      <c r="AP355" s="8"/>
      <c r="AT355" s="8"/>
    </row>
    <row r="356" spans="10:46" x14ac:dyDescent="0.3">
      <c r="J356" s="1"/>
      <c r="L356" s="27"/>
      <c r="N356" s="66"/>
      <c r="P356" s="27"/>
      <c r="R356" s="32"/>
      <c r="Z356" s="32"/>
      <c r="AD356" s="32"/>
      <c r="AH356" s="32"/>
      <c r="AL356" s="8"/>
      <c r="AP356" s="8"/>
      <c r="AT356" s="8"/>
    </row>
    <row r="357" spans="10:46" x14ac:dyDescent="0.3">
      <c r="J357" s="1"/>
      <c r="L357" s="27"/>
      <c r="N357" s="66"/>
      <c r="P357" s="27"/>
      <c r="R357" s="32"/>
      <c r="Z357" s="32"/>
      <c r="AD357" s="32"/>
      <c r="AH357" s="32"/>
      <c r="AL357" s="8"/>
      <c r="AP357" s="8"/>
      <c r="AT357" s="8"/>
    </row>
    <row r="358" spans="10:46" x14ac:dyDescent="0.3">
      <c r="J358" s="1"/>
      <c r="L358" s="27"/>
      <c r="N358" s="66"/>
      <c r="P358" s="27"/>
      <c r="R358" s="32"/>
      <c r="Z358" s="32"/>
      <c r="AD358" s="32"/>
      <c r="AH358" s="32"/>
      <c r="AL358" s="8"/>
      <c r="AP358" s="8"/>
      <c r="AT358" s="8"/>
    </row>
    <row r="359" spans="10:46" x14ac:dyDescent="0.3">
      <c r="J359" s="1"/>
      <c r="L359" s="27"/>
      <c r="N359" s="66"/>
      <c r="P359" s="27"/>
      <c r="R359" s="32"/>
      <c r="Z359" s="32"/>
      <c r="AD359" s="32"/>
      <c r="AH359" s="32"/>
      <c r="AL359" s="8"/>
      <c r="AP359" s="8"/>
      <c r="AT359" s="8"/>
    </row>
    <row r="360" spans="10:46" x14ac:dyDescent="0.3">
      <c r="J360" s="1"/>
      <c r="L360" s="27"/>
      <c r="N360" s="66"/>
      <c r="P360" s="27"/>
      <c r="R360" s="32"/>
      <c r="Z360" s="32"/>
      <c r="AD360" s="32"/>
      <c r="AH360" s="32"/>
      <c r="AL360" s="8"/>
      <c r="AP360" s="8"/>
      <c r="AT360" s="8"/>
    </row>
    <row r="361" spans="10:46" x14ac:dyDescent="0.3">
      <c r="J361" s="1"/>
      <c r="L361" s="27"/>
      <c r="N361" s="66"/>
      <c r="P361" s="27"/>
      <c r="R361" s="32"/>
      <c r="Z361" s="32"/>
      <c r="AD361" s="32"/>
      <c r="AH361" s="32"/>
      <c r="AL361" s="8"/>
      <c r="AP361" s="8"/>
      <c r="AT361" s="8"/>
    </row>
    <row r="362" spans="10:46" x14ac:dyDescent="0.3">
      <c r="J362" s="1"/>
      <c r="L362" s="27"/>
      <c r="N362" s="66"/>
      <c r="P362" s="27"/>
      <c r="R362" s="32"/>
      <c r="Z362" s="32"/>
      <c r="AD362" s="32"/>
      <c r="AH362" s="32"/>
      <c r="AL362" s="8"/>
      <c r="AP362" s="8"/>
      <c r="AT362" s="8"/>
    </row>
    <row r="363" spans="10:46" x14ac:dyDescent="0.3">
      <c r="J363" s="1"/>
      <c r="L363" s="27"/>
      <c r="N363" s="66"/>
      <c r="P363" s="27"/>
      <c r="R363" s="32"/>
      <c r="Z363" s="32"/>
      <c r="AD363" s="32"/>
      <c r="AH363" s="32"/>
      <c r="AL363" s="8"/>
      <c r="AP363" s="8"/>
      <c r="AT363" s="8"/>
    </row>
    <row r="364" spans="10:46" x14ac:dyDescent="0.3">
      <c r="J364" s="1"/>
      <c r="L364" s="27"/>
      <c r="N364" s="66"/>
      <c r="P364" s="27"/>
      <c r="R364" s="32"/>
      <c r="Z364" s="32"/>
      <c r="AD364" s="32"/>
      <c r="AH364" s="32"/>
      <c r="AL364" s="8"/>
      <c r="AP364" s="8"/>
      <c r="AT364" s="8"/>
    </row>
    <row r="365" spans="10:46" x14ac:dyDescent="0.3">
      <c r="J365" s="1"/>
      <c r="L365" s="27"/>
      <c r="N365" s="66"/>
      <c r="P365" s="27"/>
      <c r="R365" s="32"/>
      <c r="Z365" s="32"/>
      <c r="AD365" s="32"/>
      <c r="AH365" s="32"/>
      <c r="AL365" s="8"/>
      <c r="AP365" s="8"/>
      <c r="AT365" s="8"/>
    </row>
    <row r="366" spans="10:46" x14ac:dyDescent="0.3">
      <c r="J366" s="1"/>
      <c r="L366" s="27"/>
      <c r="N366" s="66"/>
      <c r="P366" s="27"/>
      <c r="R366" s="32"/>
      <c r="Z366" s="32"/>
      <c r="AD366" s="32"/>
      <c r="AH366" s="32"/>
      <c r="AL366" s="8"/>
      <c r="AP366" s="8"/>
      <c r="AT366" s="8"/>
    </row>
    <row r="367" spans="10:46" x14ac:dyDescent="0.3">
      <c r="J367" s="1"/>
      <c r="L367" s="27"/>
      <c r="N367" s="66"/>
      <c r="P367" s="27"/>
      <c r="R367" s="32"/>
      <c r="Z367" s="32"/>
      <c r="AD367" s="32"/>
      <c r="AH367" s="32"/>
      <c r="AL367" s="8"/>
      <c r="AP367" s="8"/>
      <c r="AT367" s="8"/>
    </row>
    <row r="368" spans="10:46" x14ac:dyDescent="0.3">
      <c r="J368" s="1"/>
      <c r="L368" s="27"/>
      <c r="N368" s="66"/>
      <c r="P368" s="27"/>
      <c r="R368" s="32"/>
      <c r="Z368" s="32"/>
      <c r="AD368" s="32"/>
      <c r="AH368" s="32"/>
      <c r="AL368" s="8"/>
      <c r="AP368" s="8"/>
      <c r="AT368" s="8"/>
    </row>
    <row r="369" spans="10:46" x14ac:dyDescent="0.3">
      <c r="J369" s="1"/>
      <c r="L369" s="27"/>
      <c r="N369" s="66"/>
      <c r="P369" s="27"/>
      <c r="R369" s="32"/>
      <c r="Z369" s="32"/>
      <c r="AD369" s="32"/>
      <c r="AH369" s="32"/>
      <c r="AL369" s="8"/>
      <c r="AP369" s="8"/>
      <c r="AT369" s="8"/>
    </row>
    <row r="370" spans="10:46" x14ac:dyDescent="0.3">
      <c r="J370" s="1"/>
      <c r="L370" s="27"/>
      <c r="N370" s="66"/>
      <c r="P370" s="27"/>
      <c r="R370" s="32"/>
      <c r="Z370" s="32"/>
      <c r="AD370" s="32"/>
      <c r="AH370" s="32"/>
      <c r="AL370" s="8"/>
      <c r="AP370" s="8"/>
      <c r="AT370" s="8"/>
    </row>
    <row r="371" spans="10:46" x14ac:dyDescent="0.3">
      <c r="J371" s="1"/>
      <c r="L371" s="27"/>
      <c r="N371" s="66"/>
      <c r="P371" s="27"/>
      <c r="R371" s="32"/>
      <c r="Z371" s="32"/>
      <c r="AD371" s="32"/>
      <c r="AH371" s="32"/>
      <c r="AL371" s="8"/>
      <c r="AP371" s="8"/>
      <c r="AT371" s="8"/>
    </row>
    <row r="372" spans="10:46" x14ac:dyDescent="0.3">
      <c r="J372" s="1"/>
      <c r="L372" s="27"/>
      <c r="N372" s="66"/>
      <c r="P372" s="27"/>
      <c r="R372" s="32"/>
      <c r="Z372" s="32"/>
      <c r="AD372" s="32"/>
      <c r="AH372" s="32"/>
      <c r="AL372" s="8"/>
      <c r="AP372" s="8"/>
      <c r="AT372" s="8"/>
    </row>
    <row r="373" spans="10:46" x14ac:dyDescent="0.3">
      <c r="J373" s="1"/>
      <c r="L373" s="27"/>
      <c r="N373" s="66"/>
      <c r="P373" s="27"/>
      <c r="R373" s="32"/>
      <c r="Z373" s="32"/>
      <c r="AD373" s="32"/>
      <c r="AH373" s="32"/>
      <c r="AL373" s="8"/>
      <c r="AP373" s="8"/>
      <c r="AT373" s="8"/>
    </row>
    <row r="374" spans="10:46" x14ac:dyDescent="0.3">
      <c r="J374" s="1"/>
      <c r="L374" s="27"/>
      <c r="N374" s="66"/>
      <c r="P374" s="27"/>
      <c r="R374" s="32"/>
      <c r="Z374" s="32"/>
      <c r="AD374" s="32"/>
      <c r="AH374" s="32"/>
      <c r="AL374" s="8"/>
      <c r="AP374" s="8"/>
      <c r="AT374" s="8"/>
    </row>
    <row r="375" spans="10:46" x14ac:dyDescent="0.3">
      <c r="J375" s="1"/>
      <c r="L375" s="27"/>
      <c r="N375" s="66"/>
      <c r="P375" s="27"/>
      <c r="R375" s="32"/>
      <c r="Z375" s="32"/>
      <c r="AD375" s="32"/>
      <c r="AH375" s="32"/>
      <c r="AL375" s="8"/>
      <c r="AP375" s="8"/>
      <c r="AT375" s="8"/>
    </row>
    <row r="376" spans="10:46" x14ac:dyDescent="0.3">
      <c r="J376" s="1"/>
      <c r="L376" s="27"/>
      <c r="N376" s="66"/>
      <c r="P376" s="27"/>
      <c r="R376" s="32"/>
      <c r="Z376" s="32"/>
      <c r="AD376" s="32"/>
      <c r="AH376" s="32"/>
      <c r="AL376" s="8"/>
      <c r="AP376" s="8"/>
      <c r="AT376" s="8"/>
    </row>
    <row r="377" spans="10:46" x14ac:dyDescent="0.3">
      <c r="J377" s="1"/>
      <c r="L377" s="27"/>
      <c r="N377" s="66"/>
      <c r="P377" s="27"/>
      <c r="R377" s="32"/>
      <c r="Z377" s="32"/>
      <c r="AD377" s="32"/>
      <c r="AH377" s="32"/>
      <c r="AL377" s="8"/>
      <c r="AP377" s="8"/>
      <c r="AT377" s="8"/>
    </row>
    <row r="378" spans="10:46" x14ac:dyDescent="0.3">
      <c r="J378" s="1"/>
      <c r="L378" s="27"/>
      <c r="N378" s="66"/>
      <c r="P378" s="27"/>
      <c r="R378" s="32"/>
      <c r="Z378" s="32"/>
      <c r="AD378" s="32"/>
      <c r="AH378" s="32"/>
      <c r="AL378" s="8"/>
      <c r="AP378" s="8"/>
      <c r="AT378" s="8"/>
    </row>
    <row r="379" spans="10:46" x14ac:dyDescent="0.3">
      <c r="J379" s="1"/>
      <c r="L379" s="27"/>
      <c r="N379" s="66"/>
      <c r="P379" s="27"/>
      <c r="R379" s="32"/>
      <c r="Z379" s="32"/>
      <c r="AD379" s="32"/>
      <c r="AH379" s="32"/>
      <c r="AL379" s="8"/>
      <c r="AP379" s="8"/>
      <c r="AT379" s="8"/>
    </row>
    <row r="380" spans="10:46" x14ac:dyDescent="0.3">
      <c r="J380" s="1"/>
      <c r="L380" s="27"/>
      <c r="N380" s="66"/>
      <c r="P380" s="27"/>
      <c r="R380" s="32"/>
      <c r="Z380" s="32"/>
      <c r="AD380" s="32"/>
      <c r="AH380" s="32"/>
      <c r="AL380" s="8"/>
      <c r="AP380" s="8"/>
      <c r="AT380" s="8"/>
    </row>
    <row r="381" spans="10:46" x14ac:dyDescent="0.3">
      <c r="J381" s="1"/>
      <c r="L381" s="27"/>
      <c r="N381" s="66"/>
      <c r="P381" s="27"/>
      <c r="R381" s="32"/>
      <c r="Z381" s="32"/>
      <c r="AD381" s="32"/>
      <c r="AH381" s="32"/>
      <c r="AL381" s="8"/>
      <c r="AP381" s="8"/>
      <c r="AT381" s="8"/>
    </row>
    <row r="382" spans="10:46" x14ac:dyDescent="0.3">
      <c r="J382" s="1"/>
      <c r="L382" s="27"/>
      <c r="N382" s="66"/>
      <c r="P382" s="27"/>
      <c r="R382" s="32"/>
      <c r="Z382" s="32"/>
      <c r="AD382" s="32"/>
      <c r="AH382" s="32"/>
      <c r="AL382" s="8"/>
      <c r="AP382" s="8"/>
      <c r="AT382" s="8"/>
    </row>
    <row r="383" spans="10:46" x14ac:dyDescent="0.3">
      <c r="J383" s="1"/>
      <c r="L383" s="27"/>
      <c r="N383" s="66"/>
      <c r="P383" s="27"/>
      <c r="R383" s="32"/>
      <c r="Z383" s="32"/>
      <c r="AD383" s="32"/>
      <c r="AH383" s="32"/>
      <c r="AL383" s="8"/>
      <c r="AP383" s="8"/>
      <c r="AT383" s="8"/>
    </row>
    <row r="384" spans="10:46" x14ac:dyDescent="0.3">
      <c r="J384" s="1"/>
      <c r="L384" s="27"/>
      <c r="N384" s="66"/>
      <c r="P384" s="27"/>
      <c r="R384" s="32"/>
      <c r="Z384" s="32"/>
      <c r="AD384" s="32"/>
      <c r="AH384" s="32"/>
      <c r="AL384" s="8"/>
      <c r="AP384" s="8"/>
      <c r="AT384" s="8"/>
    </row>
    <row r="385" spans="10:46" x14ac:dyDescent="0.3">
      <c r="J385" s="1"/>
      <c r="L385" s="27"/>
      <c r="N385" s="66"/>
      <c r="P385" s="27"/>
      <c r="R385" s="32"/>
      <c r="Z385" s="32"/>
      <c r="AD385" s="32"/>
      <c r="AH385" s="32"/>
      <c r="AL385" s="8"/>
      <c r="AP385" s="8"/>
      <c r="AT385" s="8"/>
    </row>
    <row r="386" spans="10:46" x14ac:dyDescent="0.3">
      <c r="J386" s="1"/>
      <c r="L386" s="27"/>
      <c r="N386" s="66"/>
      <c r="P386" s="27"/>
      <c r="R386" s="32"/>
      <c r="Z386" s="32"/>
      <c r="AD386" s="32"/>
      <c r="AH386" s="32"/>
      <c r="AL386" s="8"/>
      <c r="AP386" s="8"/>
      <c r="AT386" s="8"/>
    </row>
    <row r="387" spans="10:46" x14ac:dyDescent="0.3">
      <c r="J387" s="1"/>
      <c r="L387" s="27"/>
      <c r="N387" s="66"/>
      <c r="P387" s="27"/>
      <c r="R387" s="32"/>
      <c r="Z387" s="32"/>
      <c r="AD387" s="32"/>
      <c r="AH387" s="32"/>
      <c r="AL387" s="8"/>
      <c r="AP387" s="8"/>
      <c r="AT387" s="8"/>
    </row>
    <row r="388" spans="10:46" x14ac:dyDescent="0.3">
      <c r="J388" s="1"/>
      <c r="L388" s="27"/>
      <c r="N388" s="66"/>
      <c r="P388" s="27"/>
      <c r="R388" s="32"/>
      <c r="Z388" s="32"/>
      <c r="AD388" s="32"/>
      <c r="AH388" s="32"/>
      <c r="AL388" s="8"/>
      <c r="AP388" s="8"/>
      <c r="AT388" s="8"/>
    </row>
    <row r="389" spans="10:46" x14ac:dyDescent="0.3">
      <c r="J389" s="1"/>
      <c r="L389" s="27"/>
      <c r="N389" s="66"/>
      <c r="P389" s="27"/>
      <c r="R389" s="32"/>
      <c r="Z389" s="32"/>
      <c r="AD389" s="32"/>
      <c r="AH389" s="32"/>
      <c r="AL389" s="8"/>
      <c r="AP389" s="8"/>
      <c r="AT389" s="8"/>
    </row>
    <row r="390" spans="10:46" x14ac:dyDescent="0.3">
      <c r="J390" s="1"/>
      <c r="L390" s="27"/>
      <c r="N390" s="66"/>
      <c r="P390" s="27"/>
      <c r="R390" s="32"/>
      <c r="Z390" s="32"/>
      <c r="AD390" s="32"/>
      <c r="AH390" s="32"/>
      <c r="AL390" s="8"/>
      <c r="AP390" s="8"/>
      <c r="AT390" s="8"/>
    </row>
    <row r="391" spans="10:46" x14ac:dyDescent="0.3">
      <c r="J391" s="1"/>
      <c r="L391" s="27"/>
      <c r="N391" s="66"/>
      <c r="P391" s="27"/>
      <c r="R391" s="32"/>
      <c r="Z391" s="32"/>
      <c r="AD391" s="32"/>
      <c r="AH391" s="32"/>
      <c r="AL391" s="8"/>
      <c r="AP391" s="8"/>
      <c r="AT391" s="8"/>
    </row>
    <row r="392" spans="10:46" x14ac:dyDescent="0.3">
      <c r="J392" s="1"/>
      <c r="L392" s="27"/>
      <c r="N392" s="66"/>
      <c r="P392" s="27"/>
      <c r="R392" s="32"/>
      <c r="Z392" s="32"/>
      <c r="AD392" s="32"/>
      <c r="AH392" s="32"/>
      <c r="AL392" s="8"/>
      <c r="AP392" s="8"/>
      <c r="AT392" s="8"/>
    </row>
    <row r="393" spans="10:46" x14ac:dyDescent="0.3">
      <c r="J393" s="1"/>
      <c r="L393" s="27"/>
      <c r="N393" s="66"/>
      <c r="P393" s="27"/>
      <c r="R393" s="32"/>
      <c r="Z393" s="32"/>
      <c r="AD393" s="32"/>
      <c r="AH393" s="32"/>
      <c r="AL393" s="8"/>
      <c r="AP393" s="8"/>
      <c r="AT393" s="8"/>
    </row>
    <row r="394" spans="10:46" x14ac:dyDescent="0.3">
      <c r="J394" s="1"/>
      <c r="L394" s="27"/>
      <c r="N394" s="66"/>
      <c r="P394" s="27"/>
      <c r="R394" s="32"/>
      <c r="Z394" s="32"/>
      <c r="AD394" s="32"/>
      <c r="AH394" s="32"/>
      <c r="AL394" s="8"/>
      <c r="AP394" s="8"/>
      <c r="AT394" s="8"/>
    </row>
    <row r="395" spans="10:46" x14ac:dyDescent="0.3">
      <c r="J395" s="1"/>
      <c r="L395" s="27"/>
      <c r="N395" s="66"/>
      <c r="P395" s="27"/>
      <c r="R395" s="32"/>
      <c r="Z395" s="32"/>
      <c r="AD395" s="32"/>
      <c r="AH395" s="32"/>
      <c r="AL395" s="8"/>
      <c r="AP395" s="8"/>
      <c r="AT395" s="8"/>
    </row>
    <row r="396" spans="10:46" x14ac:dyDescent="0.3">
      <c r="J396" s="1"/>
      <c r="L396" s="27"/>
      <c r="N396" s="66"/>
      <c r="P396" s="27"/>
      <c r="R396" s="32"/>
      <c r="Z396" s="32"/>
      <c r="AD396" s="32"/>
      <c r="AH396" s="32"/>
      <c r="AL396" s="8"/>
      <c r="AP396" s="8"/>
      <c r="AT396" s="8"/>
    </row>
    <row r="397" spans="10:46" x14ac:dyDescent="0.3">
      <c r="J397" s="1"/>
      <c r="L397" s="27"/>
      <c r="N397" s="66"/>
      <c r="P397" s="27"/>
      <c r="R397" s="32"/>
      <c r="Z397" s="32"/>
      <c r="AD397" s="32"/>
      <c r="AH397" s="32"/>
      <c r="AL397" s="8"/>
      <c r="AP397" s="8"/>
      <c r="AT397" s="8"/>
    </row>
    <row r="398" spans="10:46" x14ac:dyDescent="0.3">
      <c r="J398" s="1"/>
      <c r="L398" s="27"/>
      <c r="N398" s="66"/>
      <c r="P398" s="27"/>
      <c r="R398" s="32"/>
      <c r="Z398" s="32"/>
      <c r="AD398" s="32"/>
      <c r="AH398" s="32"/>
      <c r="AL398" s="8"/>
      <c r="AP398" s="8"/>
      <c r="AT398" s="8"/>
    </row>
    <row r="399" spans="10:46" x14ac:dyDescent="0.3">
      <c r="J399" s="1"/>
      <c r="L399" s="27"/>
      <c r="N399" s="66"/>
      <c r="P399" s="27"/>
      <c r="R399" s="32"/>
      <c r="Z399" s="32"/>
      <c r="AD399" s="32"/>
      <c r="AH399" s="32"/>
      <c r="AL399" s="8"/>
      <c r="AP399" s="8"/>
      <c r="AT399" s="8"/>
    </row>
    <row r="400" spans="10:46" x14ac:dyDescent="0.3">
      <c r="J400" s="1"/>
      <c r="L400" s="27"/>
      <c r="N400" s="66"/>
      <c r="P400" s="27"/>
      <c r="R400" s="32"/>
      <c r="Z400" s="32"/>
      <c r="AD400" s="32"/>
      <c r="AH400" s="32"/>
      <c r="AL400" s="8"/>
      <c r="AP400" s="8"/>
      <c r="AT400" s="8"/>
    </row>
    <row r="401" spans="10:46" x14ac:dyDescent="0.3">
      <c r="J401" s="1"/>
      <c r="L401" s="27"/>
      <c r="N401" s="66"/>
      <c r="P401" s="27"/>
      <c r="R401" s="32"/>
      <c r="Z401" s="32"/>
      <c r="AD401" s="32"/>
      <c r="AH401" s="32"/>
      <c r="AL401" s="8"/>
      <c r="AP401" s="8"/>
      <c r="AT401" s="8"/>
    </row>
    <row r="402" spans="10:46" x14ac:dyDescent="0.3">
      <c r="J402" s="1"/>
      <c r="L402" s="27"/>
      <c r="N402" s="66"/>
      <c r="P402" s="27"/>
      <c r="R402" s="32"/>
      <c r="Z402" s="32"/>
      <c r="AD402" s="32"/>
      <c r="AH402" s="32"/>
      <c r="AL402" s="8"/>
      <c r="AP402" s="8"/>
      <c r="AT402" s="8"/>
    </row>
    <row r="403" spans="10:46" x14ac:dyDescent="0.3">
      <c r="J403" s="1"/>
      <c r="L403" s="27"/>
      <c r="N403" s="66"/>
      <c r="P403" s="27"/>
      <c r="R403" s="32"/>
      <c r="Z403" s="32"/>
      <c r="AD403" s="32"/>
      <c r="AH403" s="32"/>
      <c r="AL403" s="8"/>
      <c r="AP403" s="8"/>
      <c r="AT403" s="8"/>
    </row>
    <row r="404" spans="10:46" x14ac:dyDescent="0.3">
      <c r="J404" s="1"/>
      <c r="L404" s="27"/>
      <c r="N404" s="66"/>
      <c r="P404" s="27"/>
      <c r="R404" s="32"/>
      <c r="Z404" s="32"/>
      <c r="AD404" s="32"/>
      <c r="AH404" s="32"/>
      <c r="AL404" s="8"/>
      <c r="AP404" s="8"/>
      <c r="AT404" s="8"/>
    </row>
    <row r="405" spans="10:46" x14ac:dyDescent="0.3">
      <c r="J405" s="1"/>
      <c r="L405" s="27"/>
      <c r="N405" s="66"/>
      <c r="P405" s="27"/>
      <c r="R405" s="32"/>
      <c r="Z405" s="32"/>
      <c r="AD405" s="32"/>
      <c r="AH405" s="32"/>
      <c r="AL405" s="8"/>
      <c r="AP405" s="8"/>
      <c r="AT405" s="8"/>
    </row>
    <row r="406" spans="10:46" x14ac:dyDescent="0.3">
      <c r="J406" s="1"/>
      <c r="L406" s="27"/>
      <c r="N406" s="66"/>
      <c r="P406" s="27"/>
      <c r="R406" s="32"/>
      <c r="Z406" s="32"/>
      <c r="AD406" s="32"/>
      <c r="AH406" s="32"/>
      <c r="AL406" s="8"/>
      <c r="AP406" s="8"/>
      <c r="AT406" s="8"/>
    </row>
    <row r="407" spans="10:46" x14ac:dyDescent="0.3">
      <c r="J407" s="1"/>
      <c r="L407" s="27"/>
      <c r="N407" s="66"/>
      <c r="P407" s="27"/>
      <c r="R407" s="32"/>
      <c r="Z407" s="32"/>
      <c r="AD407" s="32"/>
      <c r="AH407" s="32"/>
      <c r="AL407" s="8"/>
      <c r="AP407" s="8"/>
      <c r="AT407" s="8"/>
    </row>
    <row r="408" spans="10:46" x14ac:dyDescent="0.3">
      <c r="J408" s="1"/>
      <c r="L408" s="27"/>
      <c r="N408" s="66"/>
      <c r="P408" s="27"/>
      <c r="R408" s="32"/>
      <c r="Z408" s="32"/>
      <c r="AD408" s="32"/>
      <c r="AH408" s="32"/>
      <c r="AL408" s="8"/>
      <c r="AP408" s="8"/>
      <c r="AT408" s="8"/>
    </row>
    <row r="409" spans="10:46" x14ac:dyDescent="0.3">
      <c r="J409" s="1"/>
      <c r="L409" s="27"/>
      <c r="N409" s="66"/>
      <c r="P409" s="27"/>
      <c r="R409" s="32"/>
      <c r="Z409" s="32"/>
      <c r="AD409" s="32"/>
      <c r="AH409" s="32"/>
      <c r="AL409" s="8"/>
      <c r="AP409" s="8"/>
      <c r="AT409" s="8"/>
    </row>
    <row r="410" spans="10:46" x14ac:dyDescent="0.3">
      <c r="J410" s="1"/>
      <c r="L410" s="27"/>
      <c r="N410" s="66"/>
      <c r="P410" s="27"/>
      <c r="R410" s="32"/>
      <c r="Z410" s="32"/>
      <c r="AD410" s="32"/>
      <c r="AH410" s="32"/>
      <c r="AL410" s="8"/>
      <c r="AP410" s="8"/>
      <c r="AT410" s="8"/>
    </row>
    <row r="411" spans="10:46" x14ac:dyDescent="0.3">
      <c r="J411" s="1"/>
      <c r="L411" s="27"/>
      <c r="N411" s="66"/>
      <c r="P411" s="27"/>
      <c r="R411" s="32"/>
      <c r="Z411" s="32"/>
      <c r="AD411" s="32"/>
      <c r="AH411" s="32"/>
      <c r="AL411" s="8"/>
      <c r="AP411" s="8"/>
      <c r="AT411" s="8"/>
    </row>
    <row r="412" spans="10:46" x14ac:dyDescent="0.3">
      <c r="J412" s="1"/>
      <c r="L412" s="27"/>
      <c r="N412" s="66"/>
      <c r="P412" s="27"/>
      <c r="R412" s="32"/>
      <c r="Z412" s="32"/>
      <c r="AD412" s="32"/>
      <c r="AH412" s="32"/>
      <c r="AL412" s="8"/>
      <c r="AP412" s="8"/>
      <c r="AT412" s="8"/>
    </row>
    <row r="413" spans="10:46" x14ac:dyDescent="0.3">
      <c r="J413" s="1"/>
      <c r="L413" s="27"/>
      <c r="N413" s="66"/>
      <c r="P413" s="27"/>
      <c r="R413" s="32"/>
      <c r="Z413" s="32"/>
      <c r="AD413" s="32"/>
      <c r="AH413" s="32"/>
      <c r="AL413" s="8"/>
      <c r="AP413" s="8"/>
      <c r="AT413" s="8"/>
    </row>
    <row r="414" spans="10:46" x14ac:dyDescent="0.3">
      <c r="J414" s="1"/>
      <c r="L414" s="27"/>
      <c r="N414" s="66"/>
      <c r="P414" s="27"/>
      <c r="R414" s="32"/>
      <c r="Z414" s="32"/>
      <c r="AD414" s="32"/>
      <c r="AH414" s="32"/>
      <c r="AL414" s="8"/>
      <c r="AP414" s="8"/>
      <c r="AT414" s="8"/>
    </row>
    <row r="415" spans="10:46" x14ac:dyDescent="0.3">
      <c r="J415" s="1"/>
      <c r="L415" s="27"/>
      <c r="N415" s="66"/>
      <c r="P415" s="27"/>
      <c r="R415" s="32"/>
      <c r="Z415" s="32"/>
      <c r="AD415" s="32"/>
      <c r="AH415" s="32"/>
      <c r="AL415" s="8"/>
      <c r="AP415" s="8"/>
      <c r="AT415" s="8"/>
    </row>
    <row r="416" spans="10:46" x14ac:dyDescent="0.3">
      <c r="J416" s="1"/>
      <c r="L416" s="27"/>
      <c r="N416" s="66"/>
      <c r="P416" s="27"/>
      <c r="R416" s="32"/>
      <c r="Z416" s="32"/>
      <c r="AD416" s="32"/>
      <c r="AH416" s="32"/>
      <c r="AL416" s="8"/>
      <c r="AP416" s="8"/>
      <c r="AT416" s="8"/>
    </row>
    <row r="417" spans="10:46" x14ac:dyDescent="0.3">
      <c r="J417" s="1"/>
      <c r="L417" s="27"/>
      <c r="N417" s="66"/>
      <c r="P417" s="27"/>
      <c r="R417" s="32"/>
      <c r="Z417" s="32"/>
      <c r="AD417" s="32"/>
      <c r="AH417" s="32"/>
      <c r="AL417" s="8"/>
      <c r="AP417" s="8"/>
      <c r="AT417" s="8"/>
    </row>
    <row r="418" spans="10:46" x14ac:dyDescent="0.3">
      <c r="J418" s="1"/>
      <c r="L418" s="27"/>
      <c r="N418" s="66"/>
      <c r="P418" s="27"/>
      <c r="R418" s="32"/>
      <c r="Z418" s="32"/>
      <c r="AD418" s="32"/>
      <c r="AH418" s="32"/>
      <c r="AL418" s="8"/>
      <c r="AP418" s="8"/>
      <c r="AT418" s="8"/>
    </row>
    <row r="419" spans="10:46" x14ac:dyDescent="0.3">
      <c r="J419" s="1"/>
      <c r="L419" s="27"/>
      <c r="N419" s="66"/>
      <c r="P419" s="27"/>
      <c r="R419" s="32"/>
      <c r="Z419" s="32"/>
      <c r="AD419" s="32"/>
      <c r="AH419" s="32"/>
      <c r="AL419" s="8"/>
      <c r="AP419" s="8"/>
      <c r="AT419" s="8"/>
    </row>
    <row r="420" spans="10:46" x14ac:dyDescent="0.3">
      <c r="J420" s="1"/>
      <c r="L420" s="27"/>
      <c r="N420" s="66"/>
      <c r="P420" s="27"/>
      <c r="R420" s="32"/>
      <c r="Z420" s="32"/>
      <c r="AD420" s="32"/>
      <c r="AH420" s="32"/>
      <c r="AL420" s="8"/>
      <c r="AP420" s="8"/>
      <c r="AT420" s="8"/>
    </row>
    <row r="421" spans="10:46" x14ac:dyDescent="0.3">
      <c r="J421" s="1"/>
      <c r="L421" s="27"/>
      <c r="N421" s="66"/>
      <c r="P421" s="27"/>
      <c r="R421" s="32"/>
      <c r="Z421" s="32"/>
      <c r="AD421" s="32"/>
      <c r="AH421" s="32"/>
      <c r="AL421" s="8"/>
      <c r="AP421" s="8"/>
      <c r="AT421" s="8"/>
    </row>
    <row r="422" spans="10:46" x14ac:dyDescent="0.3">
      <c r="J422" s="1"/>
      <c r="L422" s="27"/>
      <c r="N422" s="66"/>
      <c r="P422" s="27"/>
      <c r="R422" s="32"/>
      <c r="Z422" s="32"/>
      <c r="AD422" s="32"/>
      <c r="AH422" s="32"/>
      <c r="AL422" s="8"/>
      <c r="AP422" s="8"/>
      <c r="AT422" s="8"/>
    </row>
    <row r="423" spans="10:46" x14ac:dyDescent="0.3">
      <c r="J423" s="1"/>
      <c r="L423" s="27"/>
      <c r="N423" s="66"/>
      <c r="P423" s="27"/>
      <c r="R423" s="32"/>
      <c r="Z423" s="32"/>
      <c r="AD423" s="32"/>
      <c r="AH423" s="32"/>
      <c r="AL423" s="8"/>
      <c r="AP423" s="8"/>
      <c r="AT423" s="8"/>
    </row>
    <row r="424" spans="10:46" x14ac:dyDescent="0.3">
      <c r="J424" s="1"/>
      <c r="L424" s="27"/>
      <c r="N424" s="66"/>
      <c r="P424" s="27"/>
      <c r="R424" s="32"/>
      <c r="Z424" s="32"/>
      <c r="AD424" s="32"/>
      <c r="AH424" s="32"/>
      <c r="AL424" s="8"/>
      <c r="AP424" s="8"/>
      <c r="AT424" s="8"/>
    </row>
    <row r="425" spans="10:46" x14ac:dyDescent="0.3">
      <c r="J425" s="1"/>
      <c r="L425" s="27"/>
      <c r="N425" s="66"/>
      <c r="P425" s="27"/>
      <c r="R425" s="32"/>
      <c r="Z425" s="32"/>
      <c r="AD425" s="32"/>
      <c r="AH425" s="32"/>
      <c r="AL425" s="8"/>
      <c r="AP425" s="8"/>
      <c r="AT425" s="8"/>
    </row>
    <row r="426" spans="10:46" x14ac:dyDescent="0.3">
      <c r="J426" s="1"/>
      <c r="L426" s="27"/>
      <c r="N426" s="66"/>
      <c r="P426" s="27"/>
      <c r="R426" s="32"/>
      <c r="Z426" s="32"/>
      <c r="AD426" s="32"/>
      <c r="AH426" s="32"/>
      <c r="AL426" s="8"/>
      <c r="AP426" s="8"/>
      <c r="AT426" s="8"/>
    </row>
    <row r="427" spans="10:46" x14ac:dyDescent="0.3">
      <c r="J427" s="1"/>
      <c r="L427" s="27"/>
      <c r="N427" s="66"/>
      <c r="P427" s="27"/>
      <c r="R427" s="32"/>
      <c r="Z427" s="32"/>
      <c r="AD427" s="32"/>
      <c r="AH427" s="32"/>
      <c r="AL427" s="8"/>
      <c r="AP427" s="8"/>
      <c r="AT427" s="8"/>
    </row>
    <row r="428" spans="10:46" x14ac:dyDescent="0.3">
      <c r="J428" s="1"/>
      <c r="L428" s="27"/>
      <c r="N428" s="66"/>
      <c r="P428" s="27"/>
      <c r="R428" s="32"/>
      <c r="Z428" s="32"/>
      <c r="AD428" s="32"/>
      <c r="AH428" s="32"/>
      <c r="AL428" s="8"/>
      <c r="AP428" s="8"/>
      <c r="AT428" s="8"/>
    </row>
    <row r="429" spans="10:46" x14ac:dyDescent="0.3">
      <c r="J429" s="1"/>
      <c r="L429" s="27"/>
      <c r="N429" s="66"/>
      <c r="P429" s="27"/>
      <c r="R429" s="32"/>
      <c r="Z429" s="32"/>
      <c r="AD429" s="32"/>
      <c r="AH429" s="32"/>
      <c r="AL429" s="8"/>
      <c r="AP429" s="8"/>
      <c r="AT429" s="8"/>
    </row>
    <row r="430" spans="10:46" x14ac:dyDescent="0.3">
      <c r="J430" s="1"/>
      <c r="L430" s="27"/>
      <c r="N430" s="66"/>
      <c r="P430" s="27"/>
      <c r="R430" s="32"/>
      <c r="Z430" s="32"/>
      <c r="AD430" s="32"/>
      <c r="AH430" s="32"/>
      <c r="AL430" s="8"/>
      <c r="AP430" s="8"/>
      <c r="AT430" s="8"/>
    </row>
    <row r="431" spans="10:46" x14ac:dyDescent="0.3">
      <c r="J431" s="1"/>
      <c r="L431" s="27"/>
      <c r="N431" s="66"/>
      <c r="P431" s="27"/>
      <c r="R431" s="32"/>
      <c r="Z431" s="32"/>
      <c r="AD431" s="32"/>
      <c r="AH431" s="32"/>
      <c r="AL431" s="8"/>
      <c r="AP431" s="8"/>
      <c r="AT431" s="8"/>
    </row>
    <row r="432" spans="10:46" x14ac:dyDescent="0.3">
      <c r="J432" s="1"/>
      <c r="L432" s="27"/>
      <c r="N432" s="66"/>
      <c r="P432" s="27"/>
      <c r="R432" s="32"/>
      <c r="Z432" s="32"/>
      <c r="AD432" s="32"/>
      <c r="AH432" s="32"/>
      <c r="AL432" s="8"/>
      <c r="AP432" s="8"/>
      <c r="AT432" s="8"/>
    </row>
    <row r="433" spans="10:46" x14ac:dyDescent="0.3">
      <c r="J433" s="1"/>
      <c r="L433" s="27"/>
      <c r="N433" s="66"/>
      <c r="P433" s="27"/>
      <c r="R433" s="32"/>
      <c r="Z433" s="32"/>
      <c r="AD433" s="32"/>
      <c r="AH433" s="32"/>
      <c r="AL433" s="8"/>
      <c r="AP433" s="8"/>
      <c r="AT433" s="8"/>
    </row>
    <row r="434" spans="10:46" x14ac:dyDescent="0.3">
      <c r="J434" s="1"/>
      <c r="L434" s="27"/>
      <c r="N434" s="66"/>
      <c r="P434" s="27"/>
      <c r="R434" s="32"/>
      <c r="Z434" s="32"/>
      <c r="AD434" s="32"/>
      <c r="AH434" s="32"/>
      <c r="AL434" s="8"/>
      <c r="AP434" s="8"/>
      <c r="AT434" s="8"/>
    </row>
    <row r="435" spans="10:46" x14ac:dyDescent="0.3">
      <c r="J435" s="1"/>
      <c r="L435" s="27"/>
      <c r="N435" s="66"/>
      <c r="P435" s="27"/>
      <c r="R435" s="32"/>
      <c r="Z435" s="32"/>
      <c r="AD435" s="32"/>
      <c r="AH435" s="32"/>
      <c r="AL435" s="8"/>
      <c r="AP435" s="8"/>
      <c r="AT435" s="8"/>
    </row>
    <row r="436" spans="10:46" x14ac:dyDescent="0.3">
      <c r="J436" s="1"/>
      <c r="L436" s="27"/>
      <c r="N436" s="66"/>
      <c r="P436" s="27"/>
      <c r="R436" s="32"/>
      <c r="Z436" s="32"/>
      <c r="AD436" s="32"/>
      <c r="AH436" s="32"/>
      <c r="AL436" s="8"/>
      <c r="AP436" s="8"/>
      <c r="AT436" s="8"/>
    </row>
    <row r="437" spans="10:46" x14ac:dyDescent="0.3">
      <c r="J437" s="1"/>
      <c r="L437" s="27"/>
      <c r="N437" s="66"/>
      <c r="P437" s="27"/>
      <c r="R437" s="32"/>
      <c r="Z437" s="32"/>
      <c r="AD437" s="32"/>
      <c r="AH437" s="32"/>
      <c r="AL437" s="8"/>
      <c r="AP437" s="8"/>
      <c r="AT437" s="8"/>
    </row>
    <row r="438" spans="10:46" x14ac:dyDescent="0.3">
      <c r="J438" s="1"/>
      <c r="L438" s="27"/>
      <c r="N438" s="66"/>
      <c r="P438" s="27"/>
      <c r="R438" s="32"/>
      <c r="Z438" s="32"/>
      <c r="AD438" s="32"/>
      <c r="AH438" s="32"/>
      <c r="AL438" s="8"/>
      <c r="AP438" s="8"/>
      <c r="AT438" s="8"/>
    </row>
    <row r="439" spans="10:46" x14ac:dyDescent="0.3">
      <c r="J439" s="1"/>
      <c r="L439" s="27"/>
      <c r="N439" s="66"/>
      <c r="P439" s="27"/>
      <c r="R439" s="32"/>
      <c r="Z439" s="32"/>
      <c r="AD439" s="32"/>
      <c r="AH439" s="32"/>
      <c r="AL439" s="8"/>
      <c r="AP439" s="8"/>
      <c r="AT439" s="8"/>
    </row>
    <row r="440" spans="10:46" x14ac:dyDescent="0.3">
      <c r="J440" s="1"/>
      <c r="L440" s="27"/>
      <c r="N440" s="66"/>
      <c r="P440" s="27"/>
      <c r="R440" s="32"/>
      <c r="Z440" s="32"/>
      <c r="AD440" s="32"/>
      <c r="AH440" s="32"/>
      <c r="AL440" s="8"/>
      <c r="AP440" s="8"/>
      <c r="AT440" s="8"/>
    </row>
    <row r="441" spans="10:46" x14ac:dyDescent="0.3">
      <c r="J441" s="1"/>
      <c r="L441" s="27"/>
      <c r="N441" s="66"/>
      <c r="P441" s="27"/>
      <c r="R441" s="32"/>
      <c r="Z441" s="32"/>
      <c r="AD441" s="32"/>
      <c r="AH441" s="32"/>
      <c r="AL441" s="8"/>
      <c r="AP441" s="8"/>
      <c r="AT441" s="8"/>
    </row>
    <row r="442" spans="10:46" x14ac:dyDescent="0.3">
      <c r="J442" s="1"/>
      <c r="L442" s="27"/>
      <c r="N442" s="66"/>
      <c r="P442" s="27"/>
      <c r="R442" s="32"/>
      <c r="Z442" s="32"/>
      <c r="AD442" s="32"/>
      <c r="AH442" s="32"/>
      <c r="AL442" s="8"/>
      <c r="AP442" s="8"/>
      <c r="AT442" s="8"/>
    </row>
    <row r="443" spans="10:46" x14ac:dyDescent="0.3">
      <c r="J443" s="1"/>
      <c r="L443" s="27"/>
      <c r="N443" s="66"/>
      <c r="P443" s="27"/>
      <c r="R443" s="32"/>
      <c r="Z443" s="32"/>
      <c r="AD443" s="32"/>
      <c r="AH443" s="32"/>
      <c r="AL443" s="8"/>
      <c r="AP443" s="8"/>
      <c r="AT443" s="8"/>
    </row>
    <row r="444" spans="10:46" x14ac:dyDescent="0.3">
      <c r="J444" s="1"/>
      <c r="L444" s="27"/>
      <c r="N444" s="66"/>
      <c r="P444" s="27"/>
      <c r="R444" s="32"/>
      <c r="Z444" s="32"/>
      <c r="AD444" s="32"/>
      <c r="AH444" s="32"/>
      <c r="AL444" s="8"/>
      <c r="AP444" s="8"/>
      <c r="AT444" s="8"/>
    </row>
    <row r="445" spans="10:46" x14ac:dyDescent="0.3">
      <c r="J445" s="1"/>
      <c r="L445" s="27"/>
      <c r="N445" s="66"/>
      <c r="P445" s="27"/>
      <c r="R445" s="32"/>
      <c r="Z445" s="32"/>
      <c r="AD445" s="32"/>
      <c r="AH445" s="32"/>
      <c r="AL445" s="8"/>
      <c r="AP445" s="8"/>
      <c r="AT445" s="8"/>
    </row>
    <row r="446" spans="10:46" x14ac:dyDescent="0.3">
      <c r="J446" s="1"/>
      <c r="L446" s="27"/>
      <c r="N446" s="66"/>
      <c r="P446" s="27"/>
      <c r="R446" s="32"/>
      <c r="Z446" s="32"/>
      <c r="AD446" s="32"/>
      <c r="AH446" s="32"/>
      <c r="AL446" s="8"/>
      <c r="AP446" s="8"/>
      <c r="AT446" s="8"/>
    </row>
    <row r="447" spans="10:46" x14ac:dyDescent="0.3">
      <c r="J447" s="1"/>
      <c r="L447" s="27"/>
      <c r="N447" s="66"/>
      <c r="P447" s="27"/>
      <c r="R447" s="32"/>
      <c r="Z447" s="32"/>
      <c r="AD447" s="32"/>
      <c r="AH447" s="32"/>
      <c r="AL447" s="8"/>
      <c r="AP447" s="8"/>
      <c r="AT447" s="8"/>
    </row>
    <row r="448" spans="10:46" x14ac:dyDescent="0.3">
      <c r="J448" s="1"/>
      <c r="L448" s="27"/>
      <c r="N448" s="66"/>
      <c r="P448" s="27"/>
      <c r="R448" s="32"/>
      <c r="Z448" s="32"/>
      <c r="AD448" s="32"/>
      <c r="AH448" s="32"/>
      <c r="AL448" s="8"/>
      <c r="AP448" s="8"/>
      <c r="AT448" s="8"/>
    </row>
    <row r="449" spans="10:46" x14ac:dyDescent="0.3">
      <c r="J449" s="1"/>
      <c r="L449" s="27"/>
      <c r="N449" s="66"/>
      <c r="P449" s="27"/>
      <c r="R449" s="32"/>
      <c r="Z449" s="32"/>
      <c r="AD449" s="32"/>
      <c r="AH449" s="32"/>
      <c r="AL449" s="8"/>
      <c r="AP449" s="8"/>
      <c r="AT449" s="8"/>
    </row>
    <row r="450" spans="10:46" x14ac:dyDescent="0.3">
      <c r="J450" s="1"/>
      <c r="L450" s="27"/>
      <c r="N450" s="66"/>
      <c r="P450" s="27"/>
      <c r="R450" s="32"/>
      <c r="Z450" s="32"/>
      <c r="AD450" s="32"/>
      <c r="AH450" s="32"/>
      <c r="AL450" s="8"/>
      <c r="AP450" s="8"/>
      <c r="AT450" s="8"/>
    </row>
    <row r="451" spans="10:46" x14ac:dyDescent="0.3">
      <c r="J451" s="1"/>
      <c r="L451" s="27"/>
      <c r="N451" s="66"/>
      <c r="P451" s="27"/>
      <c r="R451" s="32"/>
      <c r="Z451" s="32"/>
      <c r="AD451" s="32"/>
      <c r="AH451" s="32"/>
      <c r="AL451" s="8"/>
      <c r="AP451" s="8"/>
      <c r="AT451" s="8"/>
    </row>
    <row r="452" spans="10:46" x14ac:dyDescent="0.3">
      <c r="J452" s="1"/>
      <c r="L452" s="27"/>
      <c r="N452" s="66"/>
      <c r="P452" s="27"/>
      <c r="R452" s="32"/>
      <c r="Z452" s="32"/>
      <c r="AD452" s="32"/>
      <c r="AH452" s="32"/>
      <c r="AL452" s="8"/>
      <c r="AP452" s="8"/>
      <c r="AT452" s="8"/>
    </row>
    <row r="453" spans="10:46" x14ac:dyDescent="0.3">
      <c r="J453" s="1"/>
      <c r="L453" s="27"/>
      <c r="N453" s="66"/>
      <c r="P453" s="27"/>
      <c r="R453" s="32"/>
      <c r="Z453" s="32"/>
      <c r="AD453" s="32"/>
      <c r="AH453" s="32"/>
      <c r="AL453" s="8"/>
      <c r="AP453" s="8"/>
      <c r="AT453" s="8"/>
    </row>
    <row r="454" spans="10:46" x14ac:dyDescent="0.3">
      <c r="J454" s="1"/>
      <c r="L454" s="27"/>
      <c r="N454" s="66"/>
      <c r="P454" s="27"/>
      <c r="R454" s="32"/>
      <c r="Z454" s="32"/>
      <c r="AD454" s="32"/>
      <c r="AH454" s="32"/>
      <c r="AL454" s="8"/>
      <c r="AP454" s="8"/>
      <c r="AT454" s="8"/>
    </row>
    <row r="455" spans="10:46" x14ac:dyDescent="0.3">
      <c r="J455" s="1"/>
      <c r="L455" s="27"/>
      <c r="N455" s="66"/>
      <c r="P455" s="27"/>
      <c r="R455" s="32"/>
      <c r="Z455" s="32"/>
      <c r="AD455" s="32"/>
      <c r="AH455" s="32"/>
      <c r="AL455" s="8"/>
      <c r="AP455" s="8"/>
      <c r="AT455" s="8"/>
    </row>
    <row r="456" spans="10:46" x14ac:dyDescent="0.3">
      <c r="J456" s="1"/>
      <c r="L456" s="27"/>
      <c r="N456" s="66"/>
      <c r="P456" s="27"/>
      <c r="R456" s="32"/>
      <c r="Z456" s="32"/>
      <c r="AD456" s="32"/>
      <c r="AH456" s="32"/>
      <c r="AL456" s="8"/>
      <c r="AP456" s="8"/>
      <c r="AT456" s="8"/>
    </row>
    <row r="457" spans="10:46" x14ac:dyDescent="0.3">
      <c r="J457" s="1"/>
      <c r="L457" s="27"/>
      <c r="N457" s="66"/>
      <c r="P457" s="27"/>
      <c r="R457" s="32"/>
      <c r="Z457" s="32"/>
      <c r="AD457" s="32"/>
      <c r="AH457" s="32"/>
      <c r="AL457" s="8"/>
      <c r="AP457" s="8"/>
      <c r="AT457" s="8"/>
    </row>
    <row r="458" spans="10:46" x14ac:dyDescent="0.3">
      <c r="J458" s="1"/>
      <c r="L458" s="27"/>
      <c r="N458" s="66"/>
      <c r="P458" s="27"/>
      <c r="R458" s="32"/>
      <c r="Z458" s="32"/>
      <c r="AD458" s="32"/>
      <c r="AH458" s="32"/>
      <c r="AL458" s="8"/>
      <c r="AP458" s="8"/>
      <c r="AT458" s="8"/>
    </row>
    <row r="459" spans="10:46" x14ac:dyDescent="0.3">
      <c r="J459" s="1"/>
      <c r="L459" s="27"/>
      <c r="N459" s="66"/>
      <c r="P459" s="27"/>
      <c r="R459" s="32"/>
      <c r="Z459" s="32"/>
      <c r="AD459" s="32"/>
      <c r="AH459" s="32"/>
      <c r="AL459" s="8"/>
      <c r="AP459" s="8"/>
      <c r="AT459" s="8"/>
    </row>
    <row r="460" spans="10:46" x14ac:dyDescent="0.3">
      <c r="J460" s="1"/>
      <c r="L460" s="27"/>
      <c r="N460" s="66"/>
      <c r="P460" s="27"/>
      <c r="R460" s="32"/>
      <c r="Z460" s="32"/>
      <c r="AD460" s="32"/>
      <c r="AH460" s="32"/>
      <c r="AL460" s="8"/>
      <c r="AP460" s="8"/>
      <c r="AT460" s="8"/>
    </row>
    <row r="461" spans="10:46" x14ac:dyDescent="0.3">
      <c r="J461" s="1"/>
      <c r="L461" s="27"/>
      <c r="N461" s="66"/>
      <c r="P461" s="27"/>
      <c r="R461" s="32"/>
      <c r="Z461" s="32"/>
      <c r="AD461" s="32"/>
      <c r="AH461" s="32"/>
      <c r="AL461" s="8"/>
      <c r="AP461" s="8"/>
      <c r="AT461" s="8"/>
    </row>
    <row r="462" spans="10:46" x14ac:dyDescent="0.3">
      <c r="J462" s="1"/>
      <c r="L462" s="27"/>
      <c r="N462" s="66"/>
      <c r="P462" s="27"/>
      <c r="R462" s="32"/>
      <c r="Z462" s="32"/>
      <c r="AD462" s="32"/>
      <c r="AH462" s="32"/>
      <c r="AL462" s="8"/>
      <c r="AP462" s="8"/>
      <c r="AT462" s="8"/>
    </row>
    <row r="463" spans="10:46" x14ac:dyDescent="0.3">
      <c r="J463" s="1"/>
      <c r="L463" s="27"/>
      <c r="N463" s="66"/>
      <c r="P463" s="27"/>
      <c r="R463" s="32"/>
      <c r="Z463" s="32"/>
      <c r="AD463" s="32"/>
      <c r="AH463" s="32"/>
      <c r="AL463" s="8"/>
      <c r="AP463" s="8"/>
      <c r="AT463" s="8"/>
    </row>
    <row r="464" spans="10:46" x14ac:dyDescent="0.3">
      <c r="J464" s="1"/>
      <c r="L464" s="27"/>
      <c r="N464" s="66"/>
      <c r="P464" s="27"/>
      <c r="R464" s="32"/>
      <c r="Z464" s="32"/>
      <c r="AD464" s="32"/>
      <c r="AH464" s="32"/>
      <c r="AL464" s="8"/>
      <c r="AP464" s="8"/>
      <c r="AT464" s="8"/>
    </row>
    <row r="465" spans="10:46" x14ac:dyDescent="0.3">
      <c r="J465" s="1"/>
      <c r="L465" s="27"/>
      <c r="N465" s="66"/>
      <c r="P465" s="27"/>
      <c r="R465" s="32"/>
      <c r="Z465" s="32"/>
      <c r="AD465" s="32"/>
      <c r="AH465" s="32"/>
      <c r="AL465" s="8"/>
      <c r="AP465" s="8"/>
      <c r="AT465" s="8"/>
    </row>
    <row r="466" spans="10:46" x14ac:dyDescent="0.3">
      <c r="J466" s="1"/>
      <c r="L466" s="27"/>
      <c r="N466" s="66"/>
      <c r="P466" s="27"/>
      <c r="R466" s="32"/>
      <c r="Z466" s="32"/>
      <c r="AD466" s="32"/>
      <c r="AH466" s="32"/>
      <c r="AL466" s="8"/>
      <c r="AP466" s="8"/>
      <c r="AT466" s="8"/>
    </row>
    <row r="467" spans="10:46" x14ac:dyDescent="0.3">
      <c r="J467" s="1"/>
      <c r="L467" s="27"/>
      <c r="N467" s="66"/>
      <c r="P467" s="27"/>
      <c r="R467" s="32"/>
      <c r="Z467" s="32"/>
      <c r="AD467" s="32"/>
      <c r="AH467" s="32"/>
      <c r="AL467" s="8"/>
      <c r="AP467" s="8"/>
      <c r="AT467" s="8"/>
    </row>
    <row r="468" spans="10:46" x14ac:dyDescent="0.3">
      <c r="J468" s="1"/>
      <c r="L468" s="27"/>
      <c r="N468" s="66"/>
      <c r="P468" s="27"/>
      <c r="R468" s="32"/>
      <c r="Z468" s="32"/>
      <c r="AD468" s="32"/>
      <c r="AH468" s="32"/>
      <c r="AL468" s="8"/>
      <c r="AP468" s="8"/>
      <c r="AT468" s="8"/>
    </row>
    <row r="469" spans="10:46" x14ac:dyDescent="0.3">
      <c r="J469" s="1"/>
      <c r="L469" s="27"/>
      <c r="N469" s="66"/>
      <c r="P469" s="27"/>
      <c r="R469" s="32"/>
      <c r="Z469" s="32"/>
      <c r="AD469" s="32"/>
      <c r="AH469" s="32"/>
      <c r="AL469" s="8"/>
      <c r="AP469" s="8"/>
      <c r="AT469" s="8"/>
    </row>
    <row r="470" spans="10:46" x14ac:dyDescent="0.3">
      <c r="J470" s="1"/>
      <c r="L470" s="27"/>
      <c r="N470" s="66"/>
      <c r="P470" s="27"/>
      <c r="R470" s="32"/>
      <c r="Z470" s="32"/>
      <c r="AD470" s="32"/>
      <c r="AH470" s="32"/>
      <c r="AL470" s="8"/>
      <c r="AP470" s="8"/>
      <c r="AT470" s="8"/>
    </row>
    <row r="471" spans="10:46" x14ac:dyDescent="0.3">
      <c r="J471" s="1"/>
      <c r="L471" s="27"/>
      <c r="N471" s="66"/>
      <c r="P471" s="27"/>
      <c r="R471" s="32"/>
      <c r="Z471" s="32"/>
      <c r="AD471" s="32"/>
      <c r="AH471" s="32"/>
      <c r="AL471" s="8"/>
      <c r="AP471" s="8"/>
      <c r="AT471" s="8"/>
    </row>
    <row r="472" spans="10:46" x14ac:dyDescent="0.3">
      <c r="J472" s="1"/>
      <c r="L472" s="27"/>
      <c r="N472" s="66"/>
      <c r="P472" s="27"/>
      <c r="R472" s="32"/>
      <c r="Z472" s="32"/>
      <c r="AD472" s="32"/>
      <c r="AH472" s="32"/>
      <c r="AL472" s="8"/>
      <c r="AP472" s="8"/>
      <c r="AT472" s="8"/>
    </row>
    <row r="473" spans="10:46" x14ac:dyDescent="0.3">
      <c r="J473" s="1"/>
      <c r="L473" s="27"/>
      <c r="N473" s="66"/>
      <c r="P473" s="27"/>
      <c r="R473" s="32"/>
      <c r="Z473" s="32"/>
      <c r="AD473" s="32"/>
      <c r="AH473" s="32"/>
      <c r="AL473" s="8"/>
      <c r="AP473" s="8"/>
      <c r="AT473" s="8"/>
    </row>
    <row r="474" spans="10:46" x14ac:dyDescent="0.3">
      <c r="J474" s="1"/>
      <c r="L474" s="27"/>
      <c r="N474" s="66"/>
      <c r="P474" s="27"/>
      <c r="R474" s="32"/>
      <c r="Z474" s="32"/>
      <c r="AD474" s="32"/>
      <c r="AH474" s="32"/>
      <c r="AL474" s="8"/>
      <c r="AP474" s="8"/>
      <c r="AT474" s="8"/>
    </row>
    <row r="475" spans="10:46" x14ac:dyDescent="0.3">
      <c r="J475" s="1"/>
      <c r="L475" s="27"/>
      <c r="N475" s="66"/>
      <c r="P475" s="27"/>
      <c r="R475" s="32"/>
      <c r="Z475" s="32"/>
      <c r="AD475" s="32"/>
      <c r="AH475" s="32"/>
      <c r="AL475" s="8"/>
      <c r="AP475" s="8"/>
      <c r="AT475" s="8"/>
    </row>
    <row r="476" spans="10:46" x14ac:dyDescent="0.3">
      <c r="J476" s="1"/>
      <c r="L476" s="27"/>
      <c r="N476" s="66"/>
      <c r="P476" s="27"/>
      <c r="R476" s="32"/>
      <c r="Z476" s="32"/>
      <c r="AD476" s="32"/>
      <c r="AH476" s="32"/>
      <c r="AL476" s="8"/>
      <c r="AP476" s="8"/>
      <c r="AT476" s="8"/>
    </row>
    <row r="477" spans="10:46" x14ac:dyDescent="0.3">
      <c r="J477" s="1"/>
      <c r="L477" s="27"/>
      <c r="N477" s="66"/>
      <c r="P477" s="27"/>
      <c r="R477" s="32"/>
      <c r="Z477" s="32"/>
      <c r="AD477" s="32"/>
      <c r="AH477" s="32"/>
      <c r="AL477" s="8"/>
      <c r="AP477" s="8"/>
      <c r="AT477" s="8"/>
    </row>
    <row r="478" spans="10:46" x14ac:dyDescent="0.3">
      <c r="J478" s="1"/>
      <c r="L478" s="27"/>
      <c r="N478" s="66"/>
      <c r="P478" s="27"/>
      <c r="R478" s="32"/>
      <c r="Z478" s="32"/>
      <c r="AD478" s="32"/>
      <c r="AH478" s="32"/>
      <c r="AL478" s="8"/>
      <c r="AP478" s="8"/>
      <c r="AT478" s="8"/>
    </row>
    <row r="479" spans="10:46" x14ac:dyDescent="0.3">
      <c r="J479" s="1"/>
      <c r="L479" s="27"/>
      <c r="N479" s="66"/>
      <c r="P479" s="27"/>
      <c r="R479" s="32"/>
      <c r="Z479" s="32"/>
      <c r="AD479" s="32"/>
      <c r="AH479" s="32"/>
      <c r="AL479" s="8"/>
      <c r="AP479" s="8"/>
      <c r="AT479" s="8"/>
    </row>
    <row r="480" spans="10:46" x14ac:dyDescent="0.3">
      <c r="J480" s="1"/>
      <c r="L480" s="27"/>
      <c r="N480" s="66"/>
      <c r="P480" s="27"/>
      <c r="R480" s="32"/>
      <c r="Z480" s="32"/>
      <c r="AD480" s="32"/>
      <c r="AH480" s="32"/>
      <c r="AL480" s="8"/>
      <c r="AP480" s="8"/>
      <c r="AT480" s="8"/>
    </row>
    <row r="481" spans="10:46" x14ac:dyDescent="0.3">
      <c r="J481" s="1"/>
      <c r="L481" s="27"/>
      <c r="N481" s="66"/>
      <c r="P481" s="27"/>
      <c r="R481" s="32"/>
      <c r="Z481" s="32"/>
      <c r="AD481" s="32"/>
      <c r="AH481" s="32"/>
      <c r="AL481" s="8"/>
      <c r="AP481" s="8"/>
      <c r="AT481" s="8"/>
    </row>
    <row r="482" spans="10:46" x14ac:dyDescent="0.3">
      <c r="J482" s="1"/>
      <c r="L482" s="27"/>
      <c r="N482" s="66"/>
      <c r="P482" s="27"/>
      <c r="R482" s="32"/>
      <c r="Z482" s="32"/>
      <c r="AD482" s="32"/>
      <c r="AH482" s="32"/>
      <c r="AL482" s="8"/>
      <c r="AP482" s="8"/>
      <c r="AT482" s="8"/>
    </row>
    <row r="483" spans="10:46" x14ac:dyDescent="0.3">
      <c r="J483" s="1"/>
      <c r="L483" s="27"/>
      <c r="N483" s="66"/>
      <c r="P483" s="27"/>
      <c r="R483" s="32"/>
      <c r="Z483" s="32"/>
      <c r="AD483" s="32"/>
      <c r="AH483" s="32"/>
      <c r="AL483" s="8"/>
      <c r="AP483" s="8"/>
      <c r="AT483" s="8"/>
    </row>
    <row r="484" spans="10:46" x14ac:dyDescent="0.3">
      <c r="J484" s="1"/>
      <c r="L484" s="27"/>
      <c r="N484" s="66"/>
      <c r="P484" s="27"/>
      <c r="R484" s="32"/>
      <c r="Z484" s="32"/>
      <c r="AD484" s="32"/>
      <c r="AH484" s="32"/>
      <c r="AL484" s="8"/>
      <c r="AP484" s="8"/>
      <c r="AT484" s="8"/>
    </row>
    <row r="485" spans="10:46" x14ac:dyDescent="0.3">
      <c r="J485" s="1"/>
      <c r="L485" s="27"/>
      <c r="N485" s="66"/>
      <c r="P485" s="27"/>
      <c r="R485" s="32"/>
      <c r="Z485" s="32"/>
      <c r="AD485" s="32"/>
      <c r="AH485" s="32"/>
      <c r="AL485" s="8"/>
      <c r="AP485" s="8"/>
      <c r="AT485" s="8"/>
    </row>
    <row r="486" spans="10:46" x14ac:dyDescent="0.3">
      <c r="J486" s="1"/>
      <c r="L486" s="27"/>
      <c r="N486" s="66"/>
      <c r="P486" s="27"/>
      <c r="R486" s="32"/>
      <c r="Z486" s="32"/>
      <c r="AD486" s="32"/>
      <c r="AH486" s="32"/>
      <c r="AL486" s="8"/>
      <c r="AP486" s="8"/>
      <c r="AT486" s="8"/>
    </row>
    <row r="487" spans="10:46" x14ac:dyDescent="0.3">
      <c r="J487" s="1"/>
      <c r="L487" s="27"/>
      <c r="N487" s="66"/>
      <c r="P487" s="27"/>
      <c r="R487" s="32"/>
      <c r="Z487" s="32"/>
      <c r="AD487" s="32"/>
      <c r="AH487" s="32"/>
      <c r="AL487" s="8"/>
      <c r="AP487" s="8"/>
      <c r="AT487" s="8"/>
    </row>
    <row r="488" spans="10:46" x14ac:dyDescent="0.3">
      <c r="J488" s="1"/>
      <c r="L488" s="27"/>
      <c r="N488" s="66"/>
      <c r="P488" s="27"/>
      <c r="R488" s="32"/>
      <c r="Z488" s="32"/>
      <c r="AD488" s="32"/>
      <c r="AH488" s="32"/>
      <c r="AL488" s="8"/>
      <c r="AP488" s="8"/>
      <c r="AT488" s="8"/>
    </row>
    <row r="489" spans="10:46" x14ac:dyDescent="0.3">
      <c r="J489" s="1"/>
      <c r="L489" s="27"/>
      <c r="N489" s="66"/>
      <c r="P489" s="27"/>
      <c r="R489" s="32"/>
      <c r="Z489" s="32"/>
      <c r="AD489" s="32"/>
      <c r="AH489" s="32"/>
      <c r="AL489" s="8"/>
      <c r="AP489" s="8"/>
      <c r="AT489" s="8"/>
    </row>
    <row r="490" spans="10:46" x14ac:dyDescent="0.3">
      <c r="J490" s="1"/>
      <c r="L490" s="27"/>
      <c r="N490" s="66"/>
      <c r="P490" s="27"/>
      <c r="R490" s="32"/>
      <c r="Z490" s="32"/>
      <c r="AD490" s="32"/>
      <c r="AH490" s="32"/>
      <c r="AL490" s="8"/>
      <c r="AP490" s="8"/>
      <c r="AT490" s="8"/>
    </row>
    <row r="491" spans="10:46" x14ac:dyDescent="0.3">
      <c r="J491" s="1"/>
      <c r="L491" s="27"/>
      <c r="N491" s="66"/>
      <c r="P491" s="27"/>
      <c r="R491" s="32"/>
      <c r="Z491" s="32"/>
      <c r="AD491" s="32"/>
      <c r="AH491" s="32"/>
      <c r="AL491" s="8"/>
      <c r="AP491" s="8"/>
      <c r="AT491" s="8"/>
    </row>
    <row r="492" spans="10:46" x14ac:dyDescent="0.3">
      <c r="J492" s="1"/>
      <c r="L492" s="27"/>
      <c r="N492" s="66"/>
      <c r="P492" s="27"/>
      <c r="R492" s="32"/>
      <c r="Z492" s="32"/>
      <c r="AD492" s="32"/>
      <c r="AH492" s="32"/>
      <c r="AL492" s="8"/>
      <c r="AP492" s="8"/>
      <c r="AT492" s="8"/>
    </row>
    <row r="493" spans="10:46" x14ac:dyDescent="0.3">
      <c r="J493" s="1"/>
      <c r="L493" s="27"/>
      <c r="N493" s="66"/>
      <c r="P493" s="27"/>
      <c r="R493" s="32"/>
      <c r="Z493" s="32"/>
      <c r="AD493" s="32"/>
      <c r="AH493" s="32"/>
      <c r="AL493" s="8"/>
      <c r="AP493" s="8"/>
      <c r="AT493" s="8"/>
    </row>
    <row r="494" spans="10:46" x14ac:dyDescent="0.3">
      <c r="J494" s="1"/>
      <c r="L494" s="27"/>
      <c r="N494" s="66"/>
      <c r="P494" s="27"/>
      <c r="R494" s="32"/>
      <c r="Z494" s="32"/>
      <c r="AD494" s="32"/>
      <c r="AH494" s="32"/>
      <c r="AL494" s="8"/>
      <c r="AP494" s="8"/>
      <c r="AT494" s="8"/>
    </row>
    <row r="495" spans="10:46" x14ac:dyDescent="0.3">
      <c r="J495" s="1"/>
      <c r="L495" s="27"/>
      <c r="N495" s="66"/>
      <c r="P495" s="27"/>
      <c r="R495" s="32"/>
      <c r="Z495" s="32"/>
      <c r="AD495" s="32"/>
      <c r="AH495" s="32"/>
      <c r="AL495" s="8"/>
      <c r="AP495" s="8"/>
      <c r="AT495" s="8"/>
    </row>
    <row r="496" spans="10:46" x14ac:dyDescent="0.3">
      <c r="J496" s="1"/>
      <c r="L496" s="27"/>
      <c r="N496" s="66"/>
      <c r="P496" s="27"/>
      <c r="R496" s="32"/>
      <c r="Z496" s="32"/>
      <c r="AD496" s="32"/>
      <c r="AH496" s="32"/>
      <c r="AL496" s="8"/>
      <c r="AP496" s="8"/>
      <c r="AT496" s="8"/>
    </row>
    <row r="497" spans="10:46" x14ac:dyDescent="0.3">
      <c r="J497" s="1"/>
      <c r="L497" s="27"/>
      <c r="N497" s="66"/>
      <c r="P497" s="27"/>
      <c r="R497" s="32"/>
      <c r="Z497" s="32"/>
      <c r="AD497" s="32"/>
      <c r="AH497" s="32"/>
      <c r="AL497" s="8"/>
      <c r="AP497" s="8"/>
      <c r="AT497" s="8"/>
    </row>
    <row r="498" spans="10:46" x14ac:dyDescent="0.3">
      <c r="J498" s="1"/>
      <c r="L498" s="27"/>
      <c r="N498" s="66"/>
      <c r="P498" s="27"/>
      <c r="R498" s="32"/>
      <c r="Z498" s="32"/>
      <c r="AD498" s="32"/>
      <c r="AH498" s="32"/>
      <c r="AL498" s="8"/>
      <c r="AP498" s="8"/>
      <c r="AT498" s="8"/>
    </row>
    <row r="499" spans="10:46" x14ac:dyDescent="0.3">
      <c r="J499" s="1"/>
      <c r="L499" s="27"/>
      <c r="N499" s="66"/>
      <c r="P499" s="27"/>
      <c r="R499" s="32"/>
      <c r="Z499" s="32"/>
      <c r="AD499" s="32"/>
      <c r="AH499" s="32"/>
      <c r="AL499" s="8"/>
      <c r="AP499" s="8"/>
      <c r="AT499" s="8"/>
    </row>
    <row r="500" spans="10:46" x14ac:dyDescent="0.3">
      <c r="J500" s="1"/>
      <c r="L500" s="27"/>
      <c r="N500" s="66"/>
      <c r="P500" s="27"/>
      <c r="R500" s="32"/>
      <c r="Z500" s="32"/>
      <c r="AD500" s="32"/>
      <c r="AH500" s="32"/>
      <c r="AL500" s="8"/>
      <c r="AP500" s="8"/>
      <c r="AT500" s="8"/>
    </row>
    <row r="501" spans="10:46" x14ac:dyDescent="0.3">
      <c r="J501" s="1"/>
      <c r="L501" s="27"/>
      <c r="N501" s="66"/>
      <c r="P501" s="27"/>
      <c r="R501" s="32"/>
      <c r="Z501" s="32"/>
      <c r="AD501" s="32"/>
      <c r="AH501" s="32"/>
      <c r="AL501" s="8"/>
      <c r="AP501" s="8"/>
      <c r="AT501" s="8"/>
    </row>
    <row r="502" spans="10:46" x14ac:dyDescent="0.3">
      <c r="J502" s="1"/>
      <c r="L502" s="27"/>
      <c r="N502" s="66"/>
      <c r="P502" s="27"/>
      <c r="R502" s="32"/>
      <c r="Z502" s="32"/>
      <c r="AD502" s="32"/>
      <c r="AH502" s="32"/>
      <c r="AL502" s="8"/>
      <c r="AP502" s="8"/>
      <c r="AT502" s="8"/>
    </row>
    <row r="503" spans="10:46" x14ac:dyDescent="0.3">
      <c r="J503" s="1"/>
      <c r="L503" s="27"/>
      <c r="N503" s="66"/>
      <c r="P503" s="27"/>
      <c r="R503" s="32"/>
      <c r="Z503" s="32"/>
      <c r="AD503" s="32"/>
      <c r="AH503" s="32"/>
      <c r="AL503" s="8"/>
      <c r="AP503" s="8"/>
      <c r="AT503" s="8"/>
    </row>
    <row r="504" spans="10:46" x14ac:dyDescent="0.3">
      <c r="J504" s="1"/>
      <c r="L504" s="27"/>
      <c r="N504" s="66"/>
      <c r="P504" s="27"/>
      <c r="R504" s="32"/>
      <c r="Z504" s="32"/>
      <c r="AD504" s="32"/>
      <c r="AH504" s="32"/>
      <c r="AL504" s="8"/>
      <c r="AP504" s="8"/>
      <c r="AT504" s="8"/>
    </row>
    <row r="505" spans="10:46" x14ac:dyDescent="0.3">
      <c r="J505" s="1"/>
      <c r="L505" s="27"/>
      <c r="N505" s="66"/>
      <c r="P505" s="27"/>
      <c r="R505" s="32"/>
      <c r="Z505" s="32"/>
      <c r="AD505" s="32"/>
      <c r="AH505" s="32"/>
      <c r="AL505" s="8"/>
      <c r="AP505" s="8"/>
      <c r="AT505" s="8"/>
    </row>
    <row r="506" spans="10:46" x14ac:dyDescent="0.3">
      <c r="J506" s="1"/>
      <c r="L506" s="27"/>
      <c r="N506" s="66"/>
      <c r="P506" s="27"/>
      <c r="R506" s="32"/>
      <c r="Z506" s="32"/>
      <c r="AD506" s="32"/>
      <c r="AH506" s="32"/>
      <c r="AL506" s="8"/>
      <c r="AP506" s="8"/>
      <c r="AT506" s="8"/>
    </row>
    <row r="507" spans="10:46" x14ac:dyDescent="0.3">
      <c r="J507" s="1"/>
      <c r="L507" s="27"/>
      <c r="N507" s="66"/>
      <c r="P507" s="27"/>
      <c r="R507" s="32"/>
      <c r="Z507" s="32"/>
      <c r="AD507" s="32"/>
      <c r="AH507" s="32"/>
      <c r="AL507" s="8"/>
      <c r="AP507" s="8"/>
      <c r="AT507" s="8"/>
    </row>
    <row r="508" spans="10:46" x14ac:dyDescent="0.3">
      <c r="J508" s="1"/>
      <c r="L508" s="27"/>
      <c r="N508" s="66"/>
      <c r="P508" s="27"/>
      <c r="R508" s="32"/>
      <c r="Z508" s="32"/>
      <c r="AD508" s="32"/>
      <c r="AH508" s="32"/>
      <c r="AL508" s="8"/>
      <c r="AP508" s="8"/>
      <c r="AT508" s="8"/>
    </row>
    <row r="509" spans="10:46" x14ac:dyDescent="0.3">
      <c r="J509" s="1"/>
      <c r="L509" s="27"/>
      <c r="N509" s="66"/>
      <c r="P509" s="27"/>
      <c r="R509" s="32"/>
      <c r="Z509" s="32"/>
      <c r="AD509" s="32"/>
      <c r="AH509" s="32"/>
      <c r="AL509" s="8"/>
      <c r="AP509" s="8"/>
      <c r="AT509" s="8"/>
    </row>
    <row r="510" spans="10:46" x14ac:dyDescent="0.3">
      <c r="J510" s="1"/>
      <c r="L510" s="27"/>
      <c r="N510" s="66"/>
      <c r="P510" s="27"/>
      <c r="R510" s="32"/>
      <c r="Z510" s="32"/>
      <c r="AD510" s="32"/>
      <c r="AH510" s="32"/>
      <c r="AL510" s="8"/>
      <c r="AP510" s="8"/>
      <c r="AT510" s="8"/>
    </row>
    <row r="511" spans="10:46" x14ac:dyDescent="0.3">
      <c r="J511" s="1"/>
      <c r="L511" s="27"/>
      <c r="N511" s="66"/>
      <c r="P511" s="27"/>
      <c r="R511" s="32"/>
      <c r="Z511" s="32"/>
      <c r="AD511" s="32"/>
      <c r="AH511" s="32"/>
      <c r="AL511" s="8"/>
      <c r="AP511" s="8"/>
      <c r="AT511" s="8"/>
    </row>
    <row r="512" spans="10:46" x14ac:dyDescent="0.3">
      <c r="J512" s="1"/>
      <c r="L512" s="27"/>
      <c r="N512" s="66"/>
      <c r="P512" s="27"/>
      <c r="R512" s="32"/>
      <c r="Z512" s="32"/>
      <c r="AD512" s="32"/>
      <c r="AH512" s="32"/>
      <c r="AL512" s="8"/>
      <c r="AP512" s="8"/>
      <c r="AT512" s="8"/>
    </row>
    <row r="513" spans="10:46" x14ac:dyDescent="0.3">
      <c r="J513" s="1"/>
      <c r="L513" s="27"/>
      <c r="N513" s="66"/>
      <c r="P513" s="27"/>
      <c r="R513" s="32"/>
      <c r="Z513" s="32"/>
      <c r="AD513" s="32"/>
      <c r="AH513" s="32"/>
      <c r="AL513" s="8"/>
      <c r="AP513" s="8"/>
      <c r="AT513" s="8"/>
    </row>
    <row r="514" spans="10:46" x14ac:dyDescent="0.3">
      <c r="J514" s="1"/>
      <c r="L514" s="27"/>
      <c r="N514" s="66"/>
      <c r="P514" s="27"/>
      <c r="R514" s="32"/>
      <c r="Z514" s="32"/>
      <c r="AD514" s="32"/>
      <c r="AH514" s="32"/>
      <c r="AL514" s="8"/>
      <c r="AP514" s="8"/>
      <c r="AT514" s="8"/>
    </row>
    <row r="515" spans="10:46" x14ac:dyDescent="0.3">
      <c r="J515" s="1"/>
      <c r="L515" s="27"/>
      <c r="N515" s="66"/>
      <c r="P515" s="27"/>
      <c r="R515" s="32"/>
      <c r="Z515" s="32"/>
      <c r="AD515" s="32"/>
      <c r="AH515" s="32"/>
      <c r="AL515" s="8"/>
      <c r="AP515" s="8"/>
      <c r="AT515" s="8"/>
    </row>
    <row r="516" spans="10:46" x14ac:dyDescent="0.3">
      <c r="J516" s="1"/>
      <c r="L516" s="27"/>
      <c r="N516" s="66"/>
      <c r="P516" s="27"/>
      <c r="R516" s="32"/>
      <c r="Z516" s="32"/>
      <c r="AD516" s="32"/>
      <c r="AH516" s="32"/>
      <c r="AL516" s="8"/>
      <c r="AP516" s="8"/>
      <c r="AT516" s="8"/>
    </row>
    <row r="517" spans="10:46" x14ac:dyDescent="0.3">
      <c r="J517" s="1"/>
      <c r="L517" s="27"/>
      <c r="N517" s="66"/>
      <c r="P517" s="27"/>
      <c r="R517" s="32"/>
      <c r="Z517" s="32"/>
      <c r="AD517" s="32"/>
      <c r="AH517" s="32"/>
      <c r="AL517" s="8"/>
      <c r="AP517" s="8"/>
      <c r="AT517" s="8"/>
    </row>
    <row r="518" spans="10:46" x14ac:dyDescent="0.3">
      <c r="J518" s="1"/>
      <c r="L518" s="27"/>
      <c r="N518" s="66"/>
      <c r="P518" s="27"/>
      <c r="R518" s="32"/>
      <c r="Z518" s="32"/>
      <c r="AD518" s="32"/>
      <c r="AH518" s="32"/>
      <c r="AL518" s="8"/>
      <c r="AP518" s="8"/>
      <c r="AT518" s="8"/>
    </row>
    <row r="519" spans="10:46" x14ac:dyDescent="0.3">
      <c r="J519" s="1"/>
      <c r="L519" s="27"/>
      <c r="N519" s="66"/>
      <c r="P519" s="27"/>
      <c r="R519" s="32"/>
      <c r="Z519" s="32"/>
      <c r="AD519" s="32"/>
      <c r="AH519" s="32"/>
      <c r="AL519" s="8"/>
      <c r="AP519" s="8"/>
      <c r="AT519" s="8"/>
    </row>
    <row r="520" spans="10:46" x14ac:dyDescent="0.3">
      <c r="J520" s="1"/>
      <c r="L520" s="27"/>
      <c r="N520" s="66"/>
      <c r="P520" s="27"/>
      <c r="R520" s="32"/>
      <c r="Z520" s="32"/>
      <c r="AD520" s="32"/>
      <c r="AH520" s="32"/>
      <c r="AL520" s="8"/>
      <c r="AP520" s="8"/>
      <c r="AT520" s="8"/>
    </row>
    <row r="521" spans="10:46" x14ac:dyDescent="0.3">
      <c r="J521" s="1"/>
      <c r="L521" s="27"/>
      <c r="N521" s="66"/>
      <c r="P521" s="27"/>
      <c r="R521" s="32"/>
      <c r="Z521" s="32"/>
      <c r="AD521" s="32"/>
      <c r="AH521" s="32"/>
      <c r="AL521" s="8"/>
      <c r="AP521" s="8"/>
      <c r="AT521" s="8"/>
    </row>
    <row r="522" spans="10:46" x14ac:dyDescent="0.3">
      <c r="J522" s="1"/>
      <c r="L522" s="27"/>
      <c r="N522" s="66"/>
      <c r="P522" s="27"/>
      <c r="R522" s="32"/>
      <c r="Z522" s="32"/>
      <c r="AD522" s="32"/>
      <c r="AH522" s="32"/>
      <c r="AL522" s="8"/>
      <c r="AP522" s="8"/>
      <c r="AT522" s="8"/>
    </row>
    <row r="523" spans="10:46" x14ac:dyDescent="0.3">
      <c r="J523" s="1"/>
      <c r="L523" s="27"/>
      <c r="N523" s="66"/>
      <c r="P523" s="27"/>
      <c r="R523" s="32"/>
      <c r="Z523" s="32"/>
      <c r="AD523" s="32"/>
      <c r="AH523" s="32"/>
      <c r="AL523" s="8"/>
      <c r="AP523" s="8"/>
      <c r="AT523" s="8"/>
    </row>
    <row r="524" spans="10:46" x14ac:dyDescent="0.3">
      <c r="J524" s="1"/>
      <c r="L524" s="27"/>
      <c r="N524" s="66"/>
      <c r="P524" s="27"/>
      <c r="R524" s="32"/>
      <c r="Z524" s="32"/>
      <c r="AD524" s="32"/>
      <c r="AH524" s="32"/>
      <c r="AL524" s="8"/>
      <c r="AP524" s="8"/>
      <c r="AT524" s="8"/>
    </row>
    <row r="525" spans="10:46" x14ac:dyDescent="0.3">
      <c r="J525" s="1"/>
      <c r="L525" s="27"/>
      <c r="N525" s="66"/>
      <c r="P525" s="27"/>
      <c r="R525" s="32"/>
      <c r="Z525" s="32"/>
      <c r="AD525" s="32"/>
      <c r="AH525" s="32"/>
      <c r="AL525" s="8"/>
      <c r="AP525" s="8"/>
      <c r="AT525" s="8"/>
    </row>
    <row r="526" spans="10:46" x14ac:dyDescent="0.3">
      <c r="J526" s="1"/>
      <c r="L526" s="27"/>
      <c r="N526" s="66"/>
      <c r="P526" s="27"/>
      <c r="R526" s="32"/>
      <c r="Z526" s="32"/>
      <c r="AD526" s="32"/>
      <c r="AH526" s="32"/>
      <c r="AL526" s="8"/>
      <c r="AP526" s="8"/>
      <c r="AT526" s="8"/>
    </row>
    <row r="527" spans="10:46" x14ac:dyDescent="0.3">
      <c r="J527" s="1"/>
      <c r="L527" s="27"/>
      <c r="N527" s="66"/>
      <c r="P527" s="27"/>
      <c r="R527" s="32"/>
      <c r="Z527" s="32"/>
      <c r="AD527" s="32"/>
      <c r="AH527" s="32"/>
      <c r="AL527" s="8"/>
      <c r="AP527" s="8"/>
      <c r="AT527" s="8"/>
    </row>
    <row r="528" spans="10:46" x14ac:dyDescent="0.3">
      <c r="J528" s="1"/>
      <c r="L528" s="27"/>
      <c r="N528" s="66"/>
      <c r="P528" s="27"/>
      <c r="R528" s="32"/>
      <c r="Z528" s="32"/>
      <c r="AD528" s="32"/>
      <c r="AH528" s="32"/>
      <c r="AL528" s="8"/>
      <c r="AP528" s="8"/>
      <c r="AT528" s="8"/>
    </row>
    <row r="529" spans="10:46" x14ac:dyDescent="0.3">
      <c r="J529" s="1"/>
      <c r="L529" s="27"/>
      <c r="N529" s="66"/>
      <c r="P529" s="27"/>
      <c r="R529" s="32"/>
      <c r="Z529" s="32"/>
      <c r="AD529" s="32"/>
      <c r="AH529" s="32"/>
      <c r="AL529" s="8"/>
      <c r="AP529" s="8"/>
      <c r="AT529" s="8"/>
    </row>
    <row r="530" spans="10:46" x14ac:dyDescent="0.3">
      <c r="J530" s="1"/>
      <c r="L530" s="27"/>
      <c r="N530" s="66"/>
      <c r="P530" s="27"/>
      <c r="R530" s="32"/>
      <c r="Z530" s="32"/>
      <c r="AD530" s="32"/>
      <c r="AH530" s="32"/>
      <c r="AL530" s="8"/>
      <c r="AP530" s="8"/>
      <c r="AT530" s="8"/>
    </row>
    <row r="531" spans="10:46" x14ac:dyDescent="0.3">
      <c r="J531" s="1"/>
      <c r="L531" s="27"/>
      <c r="N531" s="66"/>
      <c r="P531" s="27"/>
      <c r="R531" s="32"/>
      <c r="Z531" s="32"/>
      <c r="AD531" s="32"/>
      <c r="AH531" s="32"/>
      <c r="AL531" s="8"/>
      <c r="AP531" s="8"/>
      <c r="AT531" s="8"/>
    </row>
    <row r="532" spans="10:46" x14ac:dyDescent="0.3">
      <c r="J532" s="1"/>
      <c r="L532" s="27"/>
      <c r="N532" s="66"/>
      <c r="P532" s="27"/>
      <c r="R532" s="32"/>
      <c r="Z532" s="32"/>
      <c r="AD532" s="32"/>
      <c r="AH532" s="32"/>
      <c r="AL532" s="8"/>
      <c r="AP532" s="8"/>
      <c r="AT532" s="8"/>
    </row>
    <row r="533" spans="10:46" x14ac:dyDescent="0.3">
      <c r="J533" s="1"/>
      <c r="L533" s="27"/>
      <c r="N533" s="66"/>
      <c r="P533" s="27"/>
      <c r="R533" s="32"/>
      <c r="Z533" s="32"/>
      <c r="AD533" s="32"/>
      <c r="AH533" s="32"/>
      <c r="AL533" s="8"/>
      <c r="AP533" s="8"/>
      <c r="AT533" s="8"/>
    </row>
    <row r="534" spans="10:46" x14ac:dyDescent="0.3">
      <c r="J534" s="1"/>
      <c r="L534" s="27"/>
      <c r="N534" s="66"/>
      <c r="P534" s="27"/>
      <c r="R534" s="32"/>
      <c r="Z534" s="32"/>
      <c r="AD534" s="32"/>
      <c r="AH534" s="32"/>
      <c r="AL534" s="8"/>
      <c r="AP534" s="8"/>
      <c r="AT534" s="8"/>
    </row>
    <row r="535" spans="10:46" x14ac:dyDescent="0.3">
      <c r="J535" s="1"/>
      <c r="L535" s="27"/>
      <c r="N535" s="66"/>
      <c r="P535" s="27"/>
      <c r="R535" s="32"/>
      <c r="Z535" s="32"/>
      <c r="AD535" s="32"/>
      <c r="AH535" s="32"/>
      <c r="AL535" s="8"/>
      <c r="AP535" s="8"/>
      <c r="AT535" s="8"/>
    </row>
    <row r="536" spans="10:46" x14ac:dyDescent="0.3">
      <c r="J536" s="1"/>
      <c r="L536" s="27"/>
      <c r="N536" s="66"/>
      <c r="P536" s="27"/>
      <c r="R536" s="32"/>
      <c r="Z536" s="32"/>
      <c r="AD536" s="32"/>
      <c r="AH536" s="32"/>
      <c r="AL536" s="8"/>
      <c r="AP536" s="8"/>
      <c r="AT536" s="8"/>
    </row>
    <row r="537" spans="10:46" x14ac:dyDescent="0.3">
      <c r="J537" s="1"/>
      <c r="L537" s="27"/>
      <c r="N537" s="66"/>
      <c r="P537" s="27"/>
      <c r="R537" s="32"/>
      <c r="Z537" s="32"/>
      <c r="AD537" s="32"/>
      <c r="AH537" s="32"/>
      <c r="AL537" s="8"/>
      <c r="AP537" s="8"/>
      <c r="AT537" s="8"/>
    </row>
    <row r="538" spans="10:46" x14ac:dyDescent="0.3">
      <c r="J538" s="1"/>
      <c r="L538" s="27"/>
      <c r="N538" s="66"/>
      <c r="P538" s="27"/>
      <c r="R538" s="32"/>
      <c r="Z538" s="32"/>
      <c r="AD538" s="32"/>
      <c r="AH538" s="32"/>
      <c r="AL538" s="8"/>
      <c r="AP538" s="8"/>
      <c r="AT538" s="8"/>
    </row>
    <row r="539" spans="10:46" x14ac:dyDescent="0.3">
      <c r="J539" s="1"/>
      <c r="L539" s="27"/>
      <c r="N539" s="66"/>
      <c r="P539" s="27"/>
      <c r="R539" s="32"/>
      <c r="Z539" s="32"/>
      <c r="AD539" s="32"/>
      <c r="AH539" s="32"/>
      <c r="AL539" s="8"/>
      <c r="AP539" s="8"/>
      <c r="AT539" s="8"/>
    </row>
    <row r="540" spans="10:46" x14ac:dyDescent="0.3">
      <c r="J540" s="1"/>
      <c r="L540" s="27"/>
      <c r="N540" s="66"/>
      <c r="P540" s="27"/>
      <c r="R540" s="32"/>
      <c r="Z540" s="32"/>
      <c r="AD540" s="32"/>
      <c r="AH540" s="32"/>
      <c r="AL540" s="8"/>
      <c r="AP540" s="8"/>
      <c r="AT540" s="8"/>
    </row>
    <row r="541" spans="10:46" x14ac:dyDescent="0.3">
      <c r="J541" s="1"/>
      <c r="L541" s="27"/>
      <c r="N541" s="66"/>
      <c r="P541" s="27"/>
      <c r="R541" s="32"/>
      <c r="Z541" s="32"/>
      <c r="AD541" s="32"/>
      <c r="AH541" s="32"/>
      <c r="AL541" s="8"/>
      <c r="AP541" s="8"/>
      <c r="AT541" s="8"/>
    </row>
    <row r="542" spans="10:46" x14ac:dyDescent="0.3">
      <c r="J542" s="1"/>
      <c r="L542" s="27"/>
      <c r="N542" s="66"/>
      <c r="P542" s="27"/>
      <c r="R542" s="32"/>
      <c r="Z542" s="32"/>
      <c r="AD542" s="32"/>
      <c r="AH542" s="32"/>
      <c r="AL542" s="8"/>
      <c r="AP542" s="8"/>
      <c r="AT542" s="8"/>
    </row>
    <row r="543" spans="10:46" x14ac:dyDescent="0.3">
      <c r="J543" s="1"/>
      <c r="L543" s="27"/>
      <c r="N543" s="66"/>
      <c r="P543" s="27"/>
      <c r="R543" s="32"/>
      <c r="Z543" s="32"/>
      <c r="AD543" s="32"/>
      <c r="AH543" s="32"/>
      <c r="AL543" s="8"/>
      <c r="AP543" s="8"/>
      <c r="AT543" s="8"/>
    </row>
    <row r="544" spans="10:46" x14ac:dyDescent="0.3">
      <c r="J544" s="1"/>
      <c r="L544" s="27"/>
      <c r="N544" s="66"/>
      <c r="P544" s="27"/>
      <c r="R544" s="32"/>
      <c r="Z544" s="32"/>
      <c r="AD544" s="32"/>
      <c r="AH544" s="32"/>
      <c r="AL544" s="8"/>
      <c r="AP544" s="8"/>
      <c r="AT544" s="8"/>
    </row>
    <row r="545" spans="10:46" x14ac:dyDescent="0.3">
      <c r="J545" s="1"/>
      <c r="L545" s="27"/>
      <c r="N545" s="66"/>
      <c r="P545" s="27"/>
      <c r="R545" s="32"/>
      <c r="Z545" s="32"/>
      <c r="AD545" s="32"/>
      <c r="AH545" s="32"/>
      <c r="AL545" s="8"/>
      <c r="AP545" s="8"/>
      <c r="AT545" s="8"/>
    </row>
    <row r="546" spans="10:46" x14ac:dyDescent="0.3">
      <c r="J546" s="1"/>
      <c r="L546" s="27"/>
      <c r="N546" s="66"/>
      <c r="P546" s="27"/>
      <c r="R546" s="32"/>
      <c r="Z546" s="32"/>
      <c r="AD546" s="32"/>
      <c r="AH546" s="32"/>
      <c r="AL546" s="8"/>
      <c r="AP546" s="8"/>
      <c r="AT546" s="8"/>
    </row>
    <row r="547" spans="10:46" x14ac:dyDescent="0.3">
      <c r="J547" s="1"/>
      <c r="L547" s="27"/>
      <c r="N547" s="66"/>
      <c r="P547" s="27"/>
      <c r="R547" s="32"/>
      <c r="Z547" s="32"/>
      <c r="AD547" s="32"/>
      <c r="AH547" s="32"/>
      <c r="AL547" s="8"/>
      <c r="AP547" s="8"/>
      <c r="AT547" s="8"/>
    </row>
    <row r="548" spans="10:46" x14ac:dyDescent="0.3">
      <c r="J548" s="1"/>
      <c r="L548" s="27"/>
      <c r="N548" s="66"/>
      <c r="P548" s="27"/>
      <c r="R548" s="32"/>
      <c r="Z548" s="32"/>
      <c r="AD548" s="32"/>
      <c r="AH548" s="32"/>
      <c r="AL548" s="8"/>
      <c r="AP548" s="8"/>
      <c r="AT548" s="8"/>
    </row>
    <row r="549" spans="10:46" x14ac:dyDescent="0.3">
      <c r="J549" s="1"/>
      <c r="L549" s="27"/>
      <c r="N549" s="66"/>
      <c r="P549" s="27"/>
      <c r="R549" s="32"/>
      <c r="Z549" s="32"/>
      <c r="AD549" s="32"/>
      <c r="AH549" s="32"/>
      <c r="AL549" s="8"/>
      <c r="AP549" s="8"/>
      <c r="AT549" s="8"/>
    </row>
    <row r="550" spans="10:46" x14ac:dyDescent="0.3">
      <c r="J550" s="1"/>
      <c r="L550" s="27"/>
      <c r="N550" s="66"/>
      <c r="P550" s="27"/>
      <c r="R550" s="32"/>
      <c r="Z550" s="32"/>
      <c r="AD550" s="32"/>
      <c r="AH550" s="32"/>
      <c r="AL550" s="8"/>
      <c r="AP550" s="8"/>
      <c r="AT550" s="8"/>
    </row>
    <row r="551" spans="10:46" x14ac:dyDescent="0.3">
      <c r="J551" s="1"/>
      <c r="L551" s="27"/>
      <c r="N551" s="66"/>
      <c r="P551" s="27"/>
      <c r="R551" s="32"/>
      <c r="Z551" s="32"/>
      <c r="AD551" s="32"/>
      <c r="AH551" s="32"/>
      <c r="AL551" s="8"/>
      <c r="AP551" s="8"/>
      <c r="AT551" s="8"/>
    </row>
    <row r="552" spans="10:46" x14ac:dyDescent="0.3">
      <c r="J552" s="1"/>
      <c r="L552" s="27"/>
      <c r="N552" s="66"/>
      <c r="P552" s="27"/>
      <c r="R552" s="32"/>
      <c r="Z552" s="32"/>
      <c r="AD552" s="32"/>
      <c r="AH552" s="32"/>
      <c r="AL552" s="8"/>
      <c r="AP552" s="8"/>
      <c r="AT552" s="8"/>
    </row>
    <row r="553" spans="10:46" x14ac:dyDescent="0.3">
      <c r="J553" s="1"/>
      <c r="L553" s="27"/>
      <c r="N553" s="66"/>
      <c r="P553" s="27"/>
      <c r="R553" s="32"/>
      <c r="Z553" s="32"/>
      <c r="AD553" s="32"/>
      <c r="AH553" s="32"/>
      <c r="AL553" s="8"/>
      <c r="AP553" s="8"/>
      <c r="AT553" s="8"/>
    </row>
    <row r="554" spans="10:46" x14ac:dyDescent="0.3">
      <c r="J554" s="1"/>
      <c r="L554" s="27"/>
      <c r="N554" s="66"/>
      <c r="P554" s="27"/>
      <c r="R554" s="32"/>
      <c r="Z554" s="32"/>
      <c r="AD554" s="32"/>
      <c r="AH554" s="32"/>
      <c r="AL554" s="8"/>
      <c r="AP554" s="8"/>
      <c r="AT554" s="8"/>
    </row>
    <row r="555" spans="10:46" x14ac:dyDescent="0.3">
      <c r="J555" s="1"/>
      <c r="L555" s="27"/>
      <c r="N555" s="66"/>
      <c r="P555" s="27"/>
      <c r="R555" s="32"/>
      <c r="Z555" s="32"/>
      <c r="AD555" s="32"/>
      <c r="AH555" s="32"/>
      <c r="AL555" s="8"/>
      <c r="AP555" s="8"/>
      <c r="AT555" s="8"/>
    </row>
    <row r="556" spans="10:46" x14ac:dyDescent="0.3">
      <c r="J556" s="1"/>
      <c r="L556" s="27"/>
      <c r="N556" s="66"/>
      <c r="P556" s="27"/>
      <c r="R556" s="32"/>
      <c r="Z556" s="32"/>
      <c r="AD556" s="32"/>
      <c r="AH556" s="32"/>
      <c r="AL556" s="8"/>
      <c r="AP556" s="8"/>
      <c r="AT556" s="8"/>
    </row>
    <row r="557" spans="10:46" x14ac:dyDescent="0.3">
      <c r="J557" s="1"/>
      <c r="L557" s="27"/>
      <c r="N557" s="66"/>
      <c r="P557" s="27"/>
      <c r="R557" s="32"/>
      <c r="Z557" s="32"/>
      <c r="AD557" s="32"/>
      <c r="AH557" s="32"/>
      <c r="AL557" s="8"/>
      <c r="AP557" s="8"/>
      <c r="AT557" s="8"/>
    </row>
    <row r="558" spans="10:46" x14ac:dyDescent="0.3">
      <c r="J558" s="1"/>
      <c r="L558" s="27"/>
      <c r="N558" s="66"/>
      <c r="P558" s="27"/>
      <c r="R558" s="32"/>
      <c r="Z558" s="32"/>
      <c r="AD558" s="32"/>
      <c r="AH558" s="32"/>
      <c r="AL558" s="8"/>
      <c r="AP558" s="8"/>
      <c r="AT558" s="8"/>
    </row>
    <row r="559" spans="10:46" x14ac:dyDescent="0.3">
      <c r="J559" s="1"/>
      <c r="L559" s="27"/>
      <c r="N559" s="66"/>
      <c r="P559" s="27"/>
      <c r="R559" s="32"/>
      <c r="Z559" s="32"/>
      <c r="AD559" s="32"/>
      <c r="AH559" s="32"/>
      <c r="AL559" s="8"/>
      <c r="AP559" s="8"/>
      <c r="AT559" s="8"/>
    </row>
    <row r="560" spans="10:46" x14ac:dyDescent="0.3">
      <c r="J560" s="1"/>
      <c r="L560" s="27"/>
      <c r="N560" s="66"/>
      <c r="P560" s="27"/>
      <c r="R560" s="32"/>
      <c r="Z560" s="32"/>
      <c r="AD560" s="32"/>
      <c r="AH560" s="32"/>
      <c r="AL560" s="8"/>
      <c r="AP560" s="8"/>
      <c r="AT560" s="8"/>
    </row>
    <row r="561" spans="10:46" x14ac:dyDescent="0.3">
      <c r="J561" s="1"/>
      <c r="L561" s="27"/>
      <c r="N561" s="66"/>
      <c r="P561" s="27"/>
      <c r="R561" s="32"/>
      <c r="Z561" s="32"/>
      <c r="AD561" s="32"/>
      <c r="AH561" s="32"/>
      <c r="AL561" s="8"/>
      <c r="AP561" s="8"/>
      <c r="AT561" s="8"/>
    </row>
    <row r="562" spans="10:46" x14ac:dyDescent="0.3">
      <c r="J562" s="1"/>
      <c r="L562" s="27"/>
      <c r="N562" s="66"/>
      <c r="P562" s="27"/>
      <c r="R562" s="32"/>
      <c r="Z562" s="32"/>
      <c r="AD562" s="32"/>
      <c r="AH562" s="32"/>
      <c r="AL562" s="8"/>
      <c r="AP562" s="8"/>
      <c r="AT562" s="8"/>
    </row>
    <row r="563" spans="10:46" x14ac:dyDescent="0.3">
      <c r="J563" s="1"/>
      <c r="L563" s="27"/>
      <c r="N563" s="66"/>
      <c r="P563" s="27"/>
      <c r="R563" s="32"/>
      <c r="Z563" s="32"/>
      <c r="AD563" s="32"/>
      <c r="AH563" s="32"/>
      <c r="AL563" s="8"/>
      <c r="AP563" s="8"/>
      <c r="AT563" s="8"/>
    </row>
    <row r="564" spans="10:46" x14ac:dyDescent="0.3">
      <c r="J564" s="1"/>
      <c r="L564" s="27"/>
      <c r="N564" s="66"/>
      <c r="P564" s="27"/>
      <c r="R564" s="32"/>
      <c r="Z564" s="32"/>
      <c r="AD564" s="32"/>
      <c r="AH564" s="32"/>
      <c r="AL564" s="8"/>
      <c r="AP564" s="8"/>
      <c r="AT564" s="8"/>
    </row>
    <row r="565" spans="10:46" x14ac:dyDescent="0.3">
      <c r="J565" s="1"/>
      <c r="L565" s="27"/>
      <c r="N565" s="66"/>
      <c r="P565" s="27"/>
      <c r="R565" s="32"/>
      <c r="Z565" s="32"/>
      <c r="AD565" s="32"/>
      <c r="AH565" s="32"/>
      <c r="AL565" s="8"/>
      <c r="AP565" s="8"/>
      <c r="AT565" s="8"/>
    </row>
    <row r="566" spans="10:46" x14ac:dyDescent="0.3">
      <c r="J566" s="1"/>
      <c r="L566" s="27"/>
      <c r="N566" s="66"/>
      <c r="P566" s="27"/>
      <c r="R566" s="32"/>
      <c r="Z566" s="32"/>
      <c r="AD566" s="32"/>
      <c r="AH566" s="32"/>
      <c r="AL566" s="8"/>
      <c r="AP566" s="8"/>
      <c r="AT566" s="8"/>
    </row>
    <row r="567" spans="10:46" x14ac:dyDescent="0.3">
      <c r="J567" s="1"/>
      <c r="L567" s="27"/>
      <c r="N567" s="66"/>
      <c r="P567" s="27"/>
      <c r="R567" s="32"/>
      <c r="Z567" s="32"/>
      <c r="AD567" s="32"/>
      <c r="AH567" s="32"/>
      <c r="AL567" s="8"/>
      <c r="AP567" s="8"/>
      <c r="AT567" s="8"/>
    </row>
    <row r="568" spans="10:46" x14ac:dyDescent="0.3">
      <c r="J568" s="1"/>
      <c r="L568" s="27"/>
      <c r="N568" s="66"/>
      <c r="P568" s="27"/>
      <c r="R568" s="32"/>
      <c r="Z568" s="32"/>
      <c r="AD568" s="32"/>
      <c r="AH568" s="32"/>
      <c r="AL568" s="8"/>
      <c r="AP568" s="8"/>
      <c r="AT568" s="8"/>
    </row>
    <row r="569" spans="10:46" x14ac:dyDescent="0.3">
      <c r="J569" s="1"/>
      <c r="L569" s="27"/>
      <c r="N569" s="66"/>
      <c r="P569" s="27"/>
      <c r="R569" s="32"/>
      <c r="Z569" s="32"/>
      <c r="AD569" s="32"/>
      <c r="AH569" s="32"/>
      <c r="AL569" s="8"/>
      <c r="AP569" s="8"/>
      <c r="AT569" s="8"/>
    </row>
    <row r="570" spans="10:46" x14ac:dyDescent="0.3">
      <c r="J570" s="1"/>
      <c r="L570" s="27"/>
      <c r="N570" s="66"/>
      <c r="P570" s="27"/>
      <c r="R570" s="32"/>
      <c r="Z570" s="32"/>
      <c r="AD570" s="32"/>
      <c r="AH570" s="32"/>
      <c r="AL570" s="8"/>
      <c r="AP570" s="8"/>
      <c r="AT570" s="8"/>
    </row>
    <row r="571" spans="10:46" x14ac:dyDescent="0.3">
      <c r="J571" s="1"/>
      <c r="L571" s="27"/>
      <c r="N571" s="66"/>
      <c r="P571" s="27"/>
      <c r="R571" s="32"/>
      <c r="Z571" s="32"/>
      <c r="AD571" s="32"/>
      <c r="AH571" s="32"/>
      <c r="AL571" s="8"/>
      <c r="AP571" s="8"/>
      <c r="AT571" s="8"/>
    </row>
    <row r="572" spans="10:46" x14ac:dyDescent="0.3">
      <c r="J572" s="1"/>
      <c r="L572" s="27"/>
      <c r="N572" s="66"/>
      <c r="P572" s="27"/>
      <c r="R572" s="32"/>
      <c r="Z572" s="32"/>
      <c r="AD572" s="32"/>
      <c r="AH572" s="32"/>
      <c r="AL572" s="8"/>
      <c r="AP572" s="8"/>
      <c r="AT572" s="8"/>
    </row>
    <row r="573" spans="10:46" x14ac:dyDescent="0.3">
      <c r="J573" s="1"/>
      <c r="L573" s="27"/>
      <c r="N573" s="66"/>
      <c r="P573" s="27"/>
      <c r="R573" s="32"/>
      <c r="Z573" s="32"/>
      <c r="AD573" s="32"/>
      <c r="AH573" s="32"/>
      <c r="AL573" s="8"/>
      <c r="AP573" s="8"/>
      <c r="AT573" s="8"/>
    </row>
    <row r="574" spans="10:46" x14ac:dyDescent="0.3">
      <c r="J574" s="1"/>
      <c r="L574" s="27"/>
      <c r="N574" s="66"/>
      <c r="P574" s="27"/>
      <c r="R574" s="32"/>
      <c r="Z574" s="32"/>
      <c r="AD574" s="32"/>
      <c r="AH574" s="32"/>
      <c r="AL574" s="8"/>
      <c r="AP574" s="8"/>
      <c r="AT574" s="8"/>
    </row>
    <row r="575" spans="10:46" x14ac:dyDescent="0.3">
      <c r="J575" s="1"/>
      <c r="L575" s="27"/>
      <c r="N575" s="66"/>
      <c r="P575" s="27"/>
      <c r="R575" s="32"/>
      <c r="Z575" s="32"/>
      <c r="AD575" s="32"/>
      <c r="AH575" s="32"/>
      <c r="AL575" s="8"/>
      <c r="AP575" s="8"/>
      <c r="AT575" s="8"/>
    </row>
    <row r="576" spans="10:46" x14ac:dyDescent="0.3">
      <c r="J576" s="1"/>
      <c r="L576" s="27"/>
      <c r="N576" s="66"/>
      <c r="P576" s="27"/>
      <c r="R576" s="32"/>
      <c r="Z576" s="32"/>
      <c r="AD576" s="32"/>
      <c r="AH576" s="32"/>
      <c r="AL576" s="8"/>
      <c r="AP576" s="8"/>
      <c r="AT576" s="8"/>
    </row>
    <row r="577" spans="10:46" x14ac:dyDescent="0.3">
      <c r="J577" s="1"/>
      <c r="L577" s="27"/>
      <c r="N577" s="66"/>
      <c r="P577" s="27"/>
      <c r="R577" s="32"/>
      <c r="Z577" s="32"/>
      <c r="AD577" s="32"/>
      <c r="AH577" s="32"/>
      <c r="AL577" s="8"/>
      <c r="AP577" s="8"/>
      <c r="AT577" s="8"/>
    </row>
    <row r="578" spans="10:46" x14ac:dyDescent="0.3">
      <c r="J578" s="1"/>
      <c r="L578" s="27"/>
      <c r="N578" s="66"/>
      <c r="P578" s="27"/>
      <c r="R578" s="32"/>
      <c r="Z578" s="32"/>
      <c r="AD578" s="32"/>
      <c r="AH578" s="32"/>
      <c r="AL578" s="8"/>
      <c r="AP578" s="8"/>
      <c r="AT578" s="8"/>
    </row>
    <row r="579" spans="10:46" x14ac:dyDescent="0.3">
      <c r="J579" s="1"/>
      <c r="L579" s="27"/>
      <c r="N579" s="66"/>
      <c r="P579" s="27"/>
      <c r="R579" s="32"/>
      <c r="Z579" s="32"/>
      <c r="AD579" s="32"/>
      <c r="AH579" s="32"/>
      <c r="AL579" s="8"/>
      <c r="AP579" s="8"/>
      <c r="AT579" s="8"/>
    </row>
    <row r="580" spans="10:46" x14ac:dyDescent="0.3">
      <c r="U580" s="30"/>
      <c r="Z580" s="32"/>
      <c r="AA580" s="30"/>
      <c r="AT580" s="8"/>
    </row>
    <row r="581" spans="10:46" x14ac:dyDescent="0.3">
      <c r="Z581" s="32"/>
      <c r="AT581" s="8"/>
    </row>
    <row r="582" spans="10:46" x14ac:dyDescent="0.3">
      <c r="Z582" s="32"/>
      <c r="AT582" s="8"/>
    </row>
    <row r="583" spans="10:46" x14ac:dyDescent="0.3">
      <c r="Z583" s="32"/>
      <c r="AT583" s="8"/>
    </row>
    <row r="584" spans="10:46" x14ac:dyDescent="0.3">
      <c r="Z584" s="32"/>
      <c r="AT584" s="8"/>
    </row>
    <row r="585" spans="10:46" x14ac:dyDescent="0.3">
      <c r="Z585" s="32"/>
      <c r="AT585" s="8"/>
    </row>
    <row r="586" spans="10:46" x14ac:dyDescent="0.3">
      <c r="Z586" s="32"/>
      <c r="AT586" s="8"/>
    </row>
    <row r="587" spans="10:46" x14ac:dyDescent="0.3">
      <c r="Z587" s="32"/>
      <c r="AT587" s="8"/>
    </row>
    <row r="588" spans="10:46" x14ac:dyDescent="0.3">
      <c r="Z588" s="32"/>
      <c r="AT588" s="8"/>
    </row>
    <row r="589" spans="10:46" x14ac:dyDescent="0.3">
      <c r="Z589" s="32"/>
      <c r="AT589" s="8"/>
    </row>
    <row r="590" spans="10:46" x14ac:dyDescent="0.3">
      <c r="Z590" s="32"/>
      <c r="AT590" s="8"/>
    </row>
    <row r="591" spans="10:46" x14ac:dyDescent="0.3">
      <c r="Z591" s="32"/>
      <c r="AT591" s="8"/>
    </row>
    <row r="592" spans="10:46" x14ac:dyDescent="0.3">
      <c r="Z592" s="32"/>
      <c r="AT592" s="8"/>
    </row>
    <row r="593" spans="26:46" x14ac:dyDescent="0.3">
      <c r="Z593" s="32"/>
      <c r="AT593" s="8"/>
    </row>
    <row r="594" spans="26:46" x14ac:dyDescent="0.3">
      <c r="Z594" s="32"/>
      <c r="AT594" s="8"/>
    </row>
    <row r="595" spans="26:46" x14ac:dyDescent="0.3">
      <c r="Z595" s="32"/>
      <c r="AT595" s="8"/>
    </row>
    <row r="596" spans="26:46" x14ac:dyDescent="0.3">
      <c r="Z596" s="32"/>
      <c r="AT596" s="8"/>
    </row>
    <row r="597" spans="26:46" x14ac:dyDescent="0.3">
      <c r="Z597" s="32"/>
      <c r="AT597" s="8"/>
    </row>
    <row r="598" spans="26:46" x14ac:dyDescent="0.3">
      <c r="Z598" s="32"/>
      <c r="AT598" s="8"/>
    </row>
    <row r="599" spans="26:46" x14ac:dyDescent="0.3">
      <c r="Z599" s="32"/>
      <c r="AT599" s="8"/>
    </row>
    <row r="600" spans="26:46" x14ac:dyDescent="0.3">
      <c r="Z600" s="32"/>
      <c r="AT600" s="8"/>
    </row>
    <row r="601" spans="26:46" x14ac:dyDescent="0.3">
      <c r="Z601" s="32"/>
      <c r="AT601" s="8"/>
    </row>
    <row r="602" spans="26:46" x14ac:dyDescent="0.3">
      <c r="Z602" s="32"/>
      <c r="AT602" s="8"/>
    </row>
    <row r="603" spans="26:46" x14ac:dyDescent="0.3">
      <c r="Z603" s="32"/>
      <c r="AT603" s="8"/>
    </row>
    <row r="604" spans="26:46" x14ac:dyDescent="0.3">
      <c r="Z604" s="32"/>
      <c r="AT604" s="8"/>
    </row>
    <row r="605" spans="26:46" x14ac:dyDescent="0.3">
      <c r="Z605" s="32"/>
      <c r="AT605" s="8"/>
    </row>
    <row r="606" spans="26:46" x14ac:dyDescent="0.3">
      <c r="Z606" s="32"/>
      <c r="AT606" s="8"/>
    </row>
    <row r="607" spans="26:46" x14ac:dyDescent="0.3">
      <c r="Z607" s="32"/>
      <c r="AT607" s="8"/>
    </row>
    <row r="608" spans="26:46" x14ac:dyDescent="0.3">
      <c r="Z608" s="32"/>
      <c r="AT608" s="8"/>
    </row>
    <row r="609" spans="26:46" x14ac:dyDescent="0.3">
      <c r="Z609" s="32"/>
      <c r="AT609" s="8"/>
    </row>
    <row r="610" spans="26:46" x14ac:dyDescent="0.3">
      <c r="Z610" s="32"/>
      <c r="AT610" s="8"/>
    </row>
    <row r="611" spans="26:46" x14ac:dyDescent="0.3">
      <c r="Z611" s="32"/>
      <c r="AT611" s="8"/>
    </row>
    <row r="612" spans="26:46" x14ac:dyDescent="0.3">
      <c r="Z612" s="32"/>
      <c r="AT612" s="8"/>
    </row>
    <row r="613" spans="26:46" x14ac:dyDescent="0.3">
      <c r="Z613" s="32"/>
      <c r="AT613" s="8"/>
    </row>
    <row r="614" spans="26:46" x14ac:dyDescent="0.3">
      <c r="Z614" s="32"/>
      <c r="AT614" s="8"/>
    </row>
    <row r="615" spans="26:46" x14ac:dyDescent="0.3">
      <c r="Z615" s="32"/>
      <c r="AT615" s="8"/>
    </row>
    <row r="616" spans="26:46" x14ac:dyDescent="0.3">
      <c r="Z616" s="32"/>
      <c r="AT616" s="8"/>
    </row>
    <row r="617" spans="26:46" x14ac:dyDescent="0.3">
      <c r="Z617" s="32"/>
      <c r="AT617" s="8"/>
    </row>
    <row r="618" spans="26:46" x14ac:dyDescent="0.3">
      <c r="Z618" s="32"/>
      <c r="AT618" s="8"/>
    </row>
    <row r="619" spans="26:46" x14ac:dyDescent="0.3">
      <c r="Z619" s="32"/>
      <c r="AT619" s="8"/>
    </row>
    <row r="620" spans="26:46" x14ac:dyDescent="0.3">
      <c r="Z620" s="32"/>
      <c r="AT620" s="8"/>
    </row>
    <row r="621" spans="26:46" x14ac:dyDescent="0.3">
      <c r="Z621" s="32"/>
      <c r="AT621" s="8"/>
    </row>
    <row r="622" spans="26:46" x14ac:dyDescent="0.3">
      <c r="Z622" s="32"/>
      <c r="AT622" s="8"/>
    </row>
    <row r="623" spans="26:46" x14ac:dyDescent="0.3">
      <c r="Z623" s="32"/>
      <c r="AT623" s="8"/>
    </row>
    <row r="624" spans="26:46" x14ac:dyDescent="0.3">
      <c r="Z624" s="32"/>
      <c r="AT624" s="8"/>
    </row>
    <row r="625" spans="26:46" x14ac:dyDescent="0.3">
      <c r="Z625" s="32"/>
      <c r="AT625" s="8"/>
    </row>
    <row r="626" spans="26:46" x14ac:dyDescent="0.3">
      <c r="Z626" s="32"/>
      <c r="AT626" s="8"/>
    </row>
    <row r="627" spans="26:46" x14ac:dyDescent="0.3">
      <c r="Z627" s="32"/>
      <c r="AT627" s="8"/>
    </row>
    <row r="628" spans="26:46" x14ac:dyDescent="0.3">
      <c r="Z628" s="32"/>
      <c r="AT628" s="8"/>
    </row>
    <row r="629" spans="26:46" x14ac:dyDescent="0.3">
      <c r="Z629" s="32"/>
      <c r="AT629" s="8"/>
    </row>
    <row r="630" spans="26:46" x14ac:dyDescent="0.3">
      <c r="Z630" s="32"/>
      <c r="AT630" s="8"/>
    </row>
    <row r="631" spans="26:46" x14ac:dyDescent="0.3">
      <c r="Z631" s="32"/>
      <c r="AT631" s="8"/>
    </row>
    <row r="632" spans="26:46" x14ac:dyDescent="0.3">
      <c r="Z632" s="32"/>
      <c r="AT632" s="8"/>
    </row>
    <row r="633" spans="26:46" x14ac:dyDescent="0.3">
      <c r="Z633" s="32"/>
      <c r="AT633" s="8"/>
    </row>
    <row r="634" spans="26:46" x14ac:dyDescent="0.3">
      <c r="Z634" s="32"/>
      <c r="AT634" s="8"/>
    </row>
    <row r="635" spans="26:46" x14ac:dyDescent="0.3">
      <c r="Z635" s="32"/>
      <c r="AT635" s="8"/>
    </row>
    <row r="636" spans="26:46" x14ac:dyDescent="0.3">
      <c r="Z636" s="32"/>
      <c r="AT636" s="8"/>
    </row>
    <row r="637" spans="26:46" x14ac:dyDescent="0.3">
      <c r="Z637" s="32"/>
      <c r="AT637" s="8"/>
    </row>
    <row r="638" spans="26:46" x14ac:dyDescent="0.3">
      <c r="Z638" s="32"/>
      <c r="AT638" s="8"/>
    </row>
    <row r="639" spans="26:46" x14ac:dyDescent="0.3">
      <c r="Z639" s="32"/>
      <c r="AT639" s="8"/>
    </row>
    <row r="640" spans="26:46" x14ac:dyDescent="0.3">
      <c r="Z640" s="32"/>
      <c r="AT640" s="8"/>
    </row>
    <row r="641" spans="26:46" x14ac:dyDescent="0.3">
      <c r="Z641" s="32"/>
      <c r="AT641" s="8"/>
    </row>
    <row r="642" spans="26:46" x14ac:dyDescent="0.3">
      <c r="Z642" s="32"/>
      <c r="AT642" s="8"/>
    </row>
    <row r="643" spans="26:46" x14ac:dyDescent="0.3">
      <c r="Z643" s="32"/>
      <c r="AT643" s="8"/>
    </row>
    <row r="644" spans="26:46" x14ac:dyDescent="0.3">
      <c r="Z644" s="32"/>
      <c r="AT644" s="8"/>
    </row>
    <row r="645" spans="26:46" x14ac:dyDescent="0.3">
      <c r="Z645" s="32"/>
      <c r="AT645" s="8"/>
    </row>
    <row r="646" spans="26:46" x14ac:dyDescent="0.3">
      <c r="Z646" s="32"/>
      <c r="AT646" s="8"/>
    </row>
    <row r="647" spans="26:46" x14ac:dyDescent="0.3">
      <c r="Z647" s="32"/>
      <c r="AT647" s="8"/>
    </row>
    <row r="648" spans="26:46" x14ac:dyDescent="0.3">
      <c r="Z648" s="32"/>
      <c r="AT648" s="8"/>
    </row>
    <row r="649" spans="26:46" x14ac:dyDescent="0.3">
      <c r="Z649" s="32"/>
      <c r="AT649" s="8"/>
    </row>
    <row r="650" spans="26:46" x14ac:dyDescent="0.3">
      <c r="Z650" s="32"/>
      <c r="AT650" s="8"/>
    </row>
    <row r="651" spans="26:46" x14ac:dyDescent="0.3">
      <c r="Z651" s="32"/>
      <c r="AT651" s="8"/>
    </row>
    <row r="652" spans="26:46" x14ac:dyDescent="0.3">
      <c r="Z652" s="32"/>
      <c r="AT652" s="8"/>
    </row>
    <row r="653" spans="26:46" x14ac:dyDescent="0.3">
      <c r="Z653" s="32"/>
      <c r="AT653" s="8"/>
    </row>
    <row r="654" spans="26:46" x14ac:dyDescent="0.3">
      <c r="Z654" s="32"/>
      <c r="AT654" s="8"/>
    </row>
    <row r="655" spans="26:46" x14ac:dyDescent="0.3">
      <c r="Z655" s="32"/>
      <c r="AT655" s="8"/>
    </row>
    <row r="656" spans="26:46" x14ac:dyDescent="0.3">
      <c r="Z656" s="32"/>
      <c r="AT656" s="8"/>
    </row>
    <row r="657" spans="26:46" x14ac:dyDescent="0.3">
      <c r="Z657" s="32"/>
      <c r="AT657" s="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D5AF-39FF-4CFD-9DE6-3ECD2399F2B7}">
  <dimension ref="A1:AP88"/>
  <sheetViews>
    <sheetView topLeftCell="F27" zoomScale="145" zoomScaleNormal="145" workbookViewId="0">
      <selection activeCell="L38" sqref="L38"/>
    </sheetView>
  </sheetViews>
  <sheetFormatPr baseColWidth="10" defaultRowHeight="14.4" x14ac:dyDescent="0.3"/>
  <cols>
    <col min="3" max="3" width="12" bestFit="1" customWidth="1"/>
    <col min="13" max="13" width="11.5546875" style="3"/>
    <col min="14" max="14" width="11.5546875" style="36"/>
    <col min="15" max="16" width="11.5546875" style="3"/>
    <col min="17" max="17" width="11.5546875" style="25"/>
    <col min="18" max="18" width="11.5546875" style="44"/>
    <col min="19" max="19" width="11.5546875" style="36"/>
    <col min="20" max="21" width="11.5546875" style="3"/>
    <col min="22" max="22" width="11.5546875" style="36"/>
    <col min="23" max="24" width="11.5546875" style="3"/>
    <col min="25" max="26" width="11.5546875" style="36"/>
    <col min="27" max="28" width="11.5546875" style="3"/>
    <col min="29" max="29" width="11.5546875" style="25"/>
    <col min="30" max="30" width="11.5546875" style="3"/>
    <col min="31" max="31" width="11.5546875" style="36"/>
    <col min="32" max="33" width="11.5546875" style="3"/>
    <col min="34" max="34" width="11.5546875" style="36"/>
    <col min="35" max="36" width="11.5546875" style="3"/>
    <col min="37" max="37" width="11.5546875" style="10"/>
    <col min="42" max="42" width="11.5546875" style="10"/>
  </cols>
  <sheetData>
    <row r="1" spans="1:36" ht="15.6" x14ac:dyDescent="0.35">
      <c r="A1" s="36" t="s">
        <v>26</v>
      </c>
      <c r="B1" s="3" t="s">
        <v>25</v>
      </c>
      <c r="C1" s="3" t="s">
        <v>6</v>
      </c>
      <c r="D1" s="3" t="s">
        <v>12</v>
      </c>
      <c r="N1" s="34"/>
      <c r="O1" s="15" t="s">
        <v>20</v>
      </c>
      <c r="Q1" s="23" t="s">
        <v>20</v>
      </c>
      <c r="R1" s="35" t="s">
        <v>20</v>
      </c>
      <c r="U1" s="15" t="s">
        <v>20</v>
      </c>
      <c r="X1" s="15" t="s">
        <v>20</v>
      </c>
      <c r="AB1" s="15" t="s">
        <v>20</v>
      </c>
      <c r="AC1" s="23" t="s">
        <v>20</v>
      </c>
      <c r="AD1" s="35" t="s">
        <v>20</v>
      </c>
      <c r="AG1" s="37" t="s">
        <v>20</v>
      </c>
      <c r="AJ1" s="37" t="s">
        <v>20</v>
      </c>
    </row>
    <row r="2" spans="1:36" ht="15.6" x14ac:dyDescent="0.35">
      <c r="A2">
        <f t="shared" ref="A2:A33" si="0">($H$5*D2+$H$6*$H$3*(D2^2-2*C2)+$H$7*$H$4*C2)/B2</f>
        <v>2.782986162446297</v>
      </c>
      <c r="B2">
        <f t="shared" ref="B2:B33" si="1">10^(E2)</f>
        <v>1.0000000000000001E-5</v>
      </c>
      <c r="C2">
        <f>(D2+2*$H$3*D2^2-B2)/(4*$H$3-2*$H$4)</f>
        <v>2.3582180203859388E-11</v>
      </c>
      <c r="D2">
        <f>(SQRT(1+2*B2*(2*$H$3+$H$4))-1)/(2*$H$3+$H$4)</f>
        <v>9.712297401512933E-6</v>
      </c>
      <c r="E2">
        <v>-5</v>
      </c>
      <c r="G2" s="14" t="s">
        <v>40</v>
      </c>
      <c r="H2" s="14" t="s">
        <v>41</v>
      </c>
      <c r="M2" s="38"/>
      <c r="N2" s="39" t="s">
        <v>13</v>
      </c>
      <c r="O2" s="15" t="s">
        <v>23</v>
      </c>
      <c r="Q2" s="23" t="s">
        <v>21</v>
      </c>
      <c r="R2" s="35" t="s">
        <v>23</v>
      </c>
      <c r="T2" s="15" t="s">
        <v>13</v>
      </c>
      <c r="U2" s="15" t="s">
        <v>23</v>
      </c>
      <c r="W2" s="15" t="s">
        <v>15</v>
      </c>
      <c r="X2" s="15" t="s">
        <v>23</v>
      </c>
      <c r="AA2" s="15" t="s">
        <v>17</v>
      </c>
      <c r="AB2" s="15" t="s">
        <v>23</v>
      </c>
      <c r="AC2" s="23" t="s">
        <v>21</v>
      </c>
      <c r="AD2" s="35" t="s">
        <v>23</v>
      </c>
      <c r="AF2" s="37" t="s">
        <v>19</v>
      </c>
      <c r="AG2" s="37" t="s">
        <v>21</v>
      </c>
      <c r="AI2" s="37" t="s">
        <v>17</v>
      </c>
      <c r="AJ2" s="37" t="s">
        <v>21</v>
      </c>
    </row>
    <row r="3" spans="1:36" ht="15.6" x14ac:dyDescent="0.35">
      <c r="A3">
        <f t="shared" si="0"/>
        <v>2.8222464938125058</v>
      </c>
      <c r="B3">
        <f t="shared" si="1"/>
        <v>1.1481536214968799E-5</v>
      </c>
      <c r="C3">
        <f t="shared" ref="C3:C57" si="2">(D3+2*$H$3*D3^2-B3)/(4*$H$3-2*$H$4)</f>
        <v>3.0832373240459709E-11</v>
      </c>
      <c r="D3">
        <f t="shared" ref="D3:D57" si="3">(SQRT(1+2*B3*(2*$H$3+$H$4))-1)/(2*$H$3+$H$4)</f>
        <v>1.1105381261435206E-5</v>
      </c>
      <c r="E3">
        <v>-4.9400000000000004</v>
      </c>
      <c r="G3" s="15" t="s">
        <v>28</v>
      </c>
      <c r="H3" s="16">
        <v>3000</v>
      </c>
      <c r="N3" s="40" t="s">
        <v>14</v>
      </c>
      <c r="O3" s="12" t="s">
        <v>22</v>
      </c>
      <c r="P3" s="20"/>
      <c r="Q3" s="24" t="s">
        <v>22</v>
      </c>
      <c r="R3" s="41" t="s">
        <v>24</v>
      </c>
      <c r="S3" s="42"/>
      <c r="T3" s="12" t="s">
        <v>16</v>
      </c>
      <c r="U3" s="12" t="s">
        <v>24</v>
      </c>
      <c r="V3" s="42"/>
      <c r="W3" s="12" t="s">
        <v>14</v>
      </c>
      <c r="X3" s="43" t="s">
        <v>24</v>
      </c>
      <c r="Z3" s="42"/>
      <c r="AA3" s="12" t="s">
        <v>18</v>
      </c>
      <c r="AB3" s="12" t="s">
        <v>22</v>
      </c>
      <c r="AC3" s="24" t="s">
        <v>22</v>
      </c>
      <c r="AD3" s="41" t="s">
        <v>24</v>
      </c>
      <c r="AE3" s="42"/>
      <c r="AF3" s="12" t="s">
        <v>18</v>
      </c>
      <c r="AG3" s="12" t="s">
        <v>22</v>
      </c>
      <c r="AH3" s="42"/>
      <c r="AI3" s="12" t="s">
        <v>14</v>
      </c>
      <c r="AJ3" s="43" t="s">
        <v>22</v>
      </c>
    </row>
    <row r="4" spans="1:36" ht="15.6" x14ac:dyDescent="0.35">
      <c r="A4">
        <f t="shared" si="0"/>
        <v>2.8665505682541017</v>
      </c>
      <c r="B4">
        <f t="shared" si="1"/>
        <v>1.3182567385564052E-5</v>
      </c>
      <c r="C4">
        <f t="shared" si="2"/>
        <v>4.0267313051888497E-11</v>
      </c>
      <c r="D4">
        <f t="shared" si="3"/>
        <v>1.2691306166331024E-5</v>
      </c>
      <c r="E4">
        <v>-4.88</v>
      </c>
      <c r="G4" s="15" t="s">
        <v>29</v>
      </c>
      <c r="H4" s="16">
        <v>100</v>
      </c>
      <c r="M4" s="3" t="s">
        <v>25</v>
      </c>
      <c r="N4" s="36" t="s">
        <v>26</v>
      </c>
      <c r="O4" s="3" t="s">
        <v>6</v>
      </c>
      <c r="P4" s="3" t="s">
        <v>12</v>
      </c>
      <c r="Q4" s="25" t="s">
        <v>26</v>
      </c>
      <c r="R4" s="44" t="s">
        <v>26</v>
      </c>
      <c r="S4" s="36" t="s">
        <v>26</v>
      </c>
      <c r="T4" s="3" t="s">
        <v>6</v>
      </c>
      <c r="U4" s="3" t="s">
        <v>12</v>
      </c>
      <c r="V4" s="36" t="s">
        <v>26</v>
      </c>
      <c r="W4" s="3" t="s">
        <v>6</v>
      </c>
      <c r="X4" s="3" t="s">
        <v>12</v>
      </c>
      <c r="Z4" s="36" t="s">
        <v>26</v>
      </c>
      <c r="AA4" s="3" t="s">
        <v>6</v>
      </c>
      <c r="AB4" s="3" t="s">
        <v>12</v>
      </c>
      <c r="AC4" s="45" t="s">
        <v>26</v>
      </c>
      <c r="AD4" s="44" t="s">
        <v>26</v>
      </c>
      <c r="AE4" s="36" t="s">
        <v>26</v>
      </c>
      <c r="AF4" s="3" t="s">
        <v>6</v>
      </c>
      <c r="AG4" s="3" t="s">
        <v>12</v>
      </c>
      <c r="AH4" s="36" t="s">
        <v>26</v>
      </c>
      <c r="AI4" s="3" t="s">
        <v>6</v>
      </c>
      <c r="AJ4" s="3" t="s">
        <v>12</v>
      </c>
    </row>
    <row r="5" spans="1:36" ht="15.6" x14ac:dyDescent="0.35">
      <c r="A5">
        <f t="shared" si="0"/>
        <v>2.916434067783011</v>
      </c>
      <c r="B5">
        <f t="shared" si="1"/>
        <v>1.5135612484362051E-5</v>
      </c>
      <c r="C5">
        <f t="shared" si="2"/>
        <v>5.2524872293753754E-11</v>
      </c>
      <c r="D5">
        <f t="shared" si="3"/>
        <v>1.4494809042378278E-5</v>
      </c>
      <c r="E5">
        <v>-4.82</v>
      </c>
      <c r="G5" s="15" t="s">
        <v>30</v>
      </c>
      <c r="H5" s="16">
        <v>2.5</v>
      </c>
      <c r="M5" s="3">
        <v>1.0000000000000001E-5</v>
      </c>
      <c r="N5" s="36">
        <v>2.5</v>
      </c>
      <c r="O5" s="3">
        <v>2.4910402969279075E-11</v>
      </c>
      <c r="P5" s="3">
        <v>9.9820645098620047E-6</v>
      </c>
      <c r="Q5" s="25">
        <v>2.5029892483564296</v>
      </c>
      <c r="R5" s="44">
        <v>2.5149462417815673</v>
      </c>
      <c r="S5" s="36">
        <v>2.6455783756014037</v>
      </c>
      <c r="T5" s="3">
        <v>2.4263062600233972E-11</v>
      </c>
      <c r="U5" s="3">
        <v>9.8515100568865696E-6</v>
      </c>
      <c r="V5" s="36">
        <v>2.5149254654936328</v>
      </c>
      <c r="W5" s="3">
        <v>2.4875775822721695E-11</v>
      </c>
      <c r="X5" s="19">
        <v>9.9751242241779008E-6</v>
      </c>
      <c r="Z5" s="36">
        <v>2.5</v>
      </c>
      <c r="AA5" s="3">
        <v>2.4826516399460108E-11</v>
      </c>
      <c r="AB5" s="3">
        <v>9.9652428770404182E-6</v>
      </c>
      <c r="AC5" s="25">
        <v>2.5297918196796907</v>
      </c>
      <c r="AD5" s="25">
        <v>2.5049653032798918</v>
      </c>
      <c r="AE5" s="36">
        <v>2.782986162446297</v>
      </c>
      <c r="AF5" s="3">
        <v>2.3582180203859388E-11</v>
      </c>
      <c r="AG5" s="3">
        <v>9.712297401512933E-6</v>
      </c>
      <c r="AH5" s="36">
        <v>2.5297329997368756</v>
      </c>
      <c r="AI5" s="3">
        <v>2.4777499780898841E-11</v>
      </c>
      <c r="AJ5" s="3">
        <v>9.9554005003945862E-6</v>
      </c>
    </row>
    <row r="6" spans="1:36" ht="15.6" x14ac:dyDescent="0.35">
      <c r="A6">
        <f t="shared" si="0"/>
        <v>2.9724596060377744</v>
      </c>
      <c r="B6">
        <f t="shared" si="1"/>
        <v>1.7378008287493744E-5</v>
      </c>
      <c r="C6">
        <f t="shared" si="2"/>
        <v>6.8420057910250428E-11</v>
      </c>
      <c r="D6">
        <f t="shared" si="3"/>
        <v>1.6543283580988648E-5</v>
      </c>
      <c r="E6">
        <v>-4.76</v>
      </c>
      <c r="G6" s="15" t="s">
        <v>31</v>
      </c>
      <c r="H6" s="16">
        <v>25</v>
      </c>
      <c r="M6" s="3">
        <v>1.1481536214968799E-5</v>
      </c>
      <c r="N6" s="36">
        <v>2.4999999999999996</v>
      </c>
      <c r="O6" s="3">
        <v>3.2820897713222871E-11</v>
      </c>
      <c r="P6" s="3">
        <v>1.1457905168615272E-5</v>
      </c>
      <c r="Q6" s="25">
        <v>2.5034302968277511</v>
      </c>
      <c r="R6" s="44">
        <v>2.5171514841387337</v>
      </c>
      <c r="S6" s="36">
        <v>2.6664255592596944</v>
      </c>
      <c r="T6" s="3">
        <v>3.1847018095610281E-11</v>
      </c>
      <c r="U6" s="3">
        <v>1.1286632464223661E-5</v>
      </c>
      <c r="V6" s="36">
        <v>2.517124138895444</v>
      </c>
      <c r="W6" s="3">
        <v>3.276857014636565E-11</v>
      </c>
      <c r="X6" s="19">
        <v>1.1448767644822499E-5</v>
      </c>
      <c r="Z6" s="36">
        <v>2.5</v>
      </c>
      <c r="AA6" s="3">
        <v>3.2694176668013982E-11</v>
      </c>
      <c r="AB6" s="3">
        <v>1.143576436763359E-5</v>
      </c>
      <c r="AC6" s="25">
        <v>2.5341705249777089</v>
      </c>
      <c r="AD6" s="25">
        <v>2.5056950874962864</v>
      </c>
      <c r="AE6" s="36">
        <v>2.8222464938125058</v>
      </c>
      <c r="AF6" s="3">
        <v>3.0832373240459709E-11</v>
      </c>
      <c r="AG6" s="3">
        <v>1.1105381261435206E-5</v>
      </c>
      <c r="AH6" s="36">
        <v>2.534093211272316</v>
      </c>
      <c r="AI6" s="3">
        <v>3.2620203325516768E-11</v>
      </c>
      <c r="AJ6" s="3">
        <v>1.1422819848982721E-5</v>
      </c>
    </row>
    <row r="7" spans="1:36" ht="15.6" x14ac:dyDescent="0.35">
      <c r="A7">
        <f t="shared" si="0"/>
        <v>3.0352100064508583</v>
      </c>
      <c r="B7">
        <f t="shared" si="1"/>
        <v>1.9952623149688769E-5</v>
      </c>
      <c r="C7">
        <f t="shared" si="2"/>
        <v>8.899036303880324E-11</v>
      </c>
      <c r="D7">
        <f t="shared" si="3"/>
        <v>1.8866940720615364E-5</v>
      </c>
      <c r="E7">
        <v>-4.7</v>
      </c>
      <c r="G7" s="12" t="s">
        <v>32</v>
      </c>
      <c r="H7" s="13">
        <v>5</v>
      </c>
      <c r="M7" s="3">
        <v>1.3182567385564052E-5</v>
      </c>
      <c r="N7" s="36">
        <v>2.4999999999999996</v>
      </c>
      <c r="O7" s="3">
        <v>4.3240057641806114E-11</v>
      </c>
      <c r="P7" s="3">
        <v>1.315143454406198E-5</v>
      </c>
      <c r="Q7" s="25">
        <v>2.503936112568383</v>
      </c>
      <c r="R7" s="44">
        <v>2.5196805628420256</v>
      </c>
      <c r="S7" s="36">
        <v>2.6901427854967297</v>
      </c>
      <c r="T7" s="3">
        <v>4.1776168044824867E-11</v>
      </c>
      <c r="U7" s="3">
        <v>1.2926897237129723E-5</v>
      </c>
      <c r="V7" s="36">
        <v>2.5196445800477574</v>
      </c>
      <c r="W7" s="3">
        <v>4.3161000040111931E-11</v>
      </c>
      <c r="X7" s="19">
        <v>1.3139406385523244E-5</v>
      </c>
      <c r="Z7" s="36">
        <v>2.5</v>
      </c>
      <c r="AA7" s="3">
        <v>4.3048684254736951E-11</v>
      </c>
      <c r="AB7" s="3">
        <v>1.3122299227607469E-5</v>
      </c>
      <c r="AC7" s="25">
        <v>2.5391869198121499</v>
      </c>
      <c r="AD7" s="25">
        <v>2.5065311533020309</v>
      </c>
      <c r="AE7" s="36">
        <v>2.8665505682541017</v>
      </c>
      <c r="AF7" s="3">
        <v>4.0267313051888497E-11</v>
      </c>
      <c r="AG7" s="3">
        <v>1.2691306166331024E-5</v>
      </c>
      <c r="AH7" s="36">
        <v>2.5390853408817069</v>
      </c>
      <c r="AI7" s="3">
        <v>4.2937094996574496E-11</v>
      </c>
      <c r="AJ7" s="3">
        <v>1.3105280614570022E-5</v>
      </c>
    </row>
    <row r="8" spans="1:36" ht="15.6" x14ac:dyDescent="0.35">
      <c r="A8">
        <f t="shared" si="0"/>
        <v>3.1052792919422942</v>
      </c>
      <c r="B8">
        <f t="shared" si="1"/>
        <v>2.2908676527677729E-5</v>
      </c>
      <c r="C8">
        <f t="shared" si="2"/>
        <v>1.1555122923339569E-10</v>
      </c>
      <c r="D8">
        <f t="shared" si="3"/>
        <v>2.1498951531030265E-5</v>
      </c>
      <c r="E8">
        <v>-4.6399999999999997</v>
      </c>
      <c r="G8" s="3" t="s">
        <v>33</v>
      </c>
      <c r="H8" s="3">
        <f>H6/H5</f>
        <v>10</v>
      </c>
      <c r="M8" s="3">
        <v>1.5135612484362051E-5</v>
      </c>
      <c r="N8" s="36">
        <v>2.5</v>
      </c>
      <c r="O8" s="3">
        <v>5.6961737541101785E-11</v>
      </c>
      <c r="P8" s="3">
        <v>1.5094600033332345E-5</v>
      </c>
      <c r="Q8" s="25">
        <v>2.5045161096137383</v>
      </c>
      <c r="R8" s="44">
        <v>2.5225805480683205</v>
      </c>
      <c r="S8" s="36">
        <v>2.7170909461629118</v>
      </c>
      <c r="T8" s="3">
        <v>5.4763407249755601E-11</v>
      </c>
      <c r="U8" s="3">
        <v>1.4800460431993548E-5</v>
      </c>
      <c r="V8" s="36">
        <v>2.5225332119541517</v>
      </c>
      <c r="W8" s="3">
        <v>5.6842327361006234E-11</v>
      </c>
      <c r="X8" s="19">
        <v>1.5078770157000321E-5</v>
      </c>
      <c r="Z8" s="36">
        <v>2.5</v>
      </c>
      <c r="AA8" s="3">
        <v>5.6672820609560382E-11</v>
      </c>
      <c r="AB8" s="3">
        <v>1.5056270535508557E-5</v>
      </c>
      <c r="AC8" s="25">
        <v>2.5449320335082879</v>
      </c>
      <c r="AD8" s="25">
        <v>2.5074886722513692</v>
      </c>
      <c r="AE8" s="36">
        <v>2.916434067783011</v>
      </c>
      <c r="AF8" s="3">
        <v>5.2524872293753754E-11</v>
      </c>
      <c r="AG8" s="3">
        <v>1.4494809042378278E-5</v>
      </c>
      <c r="AH8" s="36">
        <v>2.5447986384800374</v>
      </c>
      <c r="AI8" s="3">
        <v>5.6504569321416142E-11</v>
      </c>
      <c r="AJ8" s="3">
        <v>1.5033904259583114E-5</v>
      </c>
    </row>
    <row r="9" spans="1:36" ht="15.6" x14ac:dyDescent="0.35">
      <c r="A9">
        <f t="shared" si="0"/>
        <v>3.1832612340311477</v>
      </c>
      <c r="B9">
        <f t="shared" si="1"/>
        <v>2.6302679918953804E-5</v>
      </c>
      <c r="C9">
        <f t="shared" si="2"/>
        <v>1.4976334616458908E-10</v>
      </c>
      <c r="D9">
        <f t="shared" si="3"/>
        <v>2.4475567095745822E-5</v>
      </c>
      <c r="E9">
        <v>-4.58</v>
      </c>
      <c r="G9" s="3" t="s">
        <v>34</v>
      </c>
      <c r="H9" s="3">
        <f>H7/H5</f>
        <v>2</v>
      </c>
      <c r="M9" s="3">
        <v>1.7378008287493744E-5</v>
      </c>
      <c r="N9" s="36">
        <v>2.4999999999999996</v>
      </c>
      <c r="O9" s="3">
        <v>7.50301278894087E-11</v>
      </c>
      <c r="P9" s="3">
        <v>1.7323986595413344E-5</v>
      </c>
      <c r="Q9" s="25">
        <v>2.5051810398509442</v>
      </c>
      <c r="R9" s="44">
        <v>2.5259051992546477</v>
      </c>
      <c r="S9" s="36">
        <v>2.7476663926543807</v>
      </c>
      <c r="T9" s="3">
        <v>7.1732477068025094E-11</v>
      </c>
      <c r="U9" s="3">
        <v>1.6939005527837429E-5</v>
      </c>
      <c r="V9" s="36">
        <v>2.5258429465469106</v>
      </c>
      <c r="W9" s="3">
        <v>7.4849823210910041E-11</v>
      </c>
      <c r="X9" s="19">
        <v>1.7303158464283542E-5</v>
      </c>
      <c r="Z9" s="36">
        <v>2.5</v>
      </c>
      <c r="AA9" s="3">
        <v>7.45941115460072E-11</v>
      </c>
      <c r="AB9" s="3">
        <v>1.7273576531329532E-5</v>
      </c>
      <c r="AC9" s="25">
        <v>2.5515093170483927</v>
      </c>
      <c r="AD9" s="25">
        <v>2.5085848861747513</v>
      </c>
      <c r="AE9" s="36">
        <v>2.9724596060377744</v>
      </c>
      <c r="AF9" s="3">
        <v>6.8420057910250428E-11</v>
      </c>
      <c r="AG9" s="3">
        <v>1.6543283580988648E-5</v>
      </c>
      <c r="AH9" s="36">
        <v>2.5513342378676174</v>
      </c>
      <c r="AI9" s="3">
        <v>7.4340567591719176E-11</v>
      </c>
      <c r="AJ9" s="3">
        <v>1.7244195265829147E-5</v>
      </c>
    </row>
    <row r="10" spans="1:36" ht="15.6" x14ac:dyDescent="0.35">
      <c r="A10">
        <f t="shared" si="0"/>
        <v>3.269735439017222</v>
      </c>
      <c r="B10">
        <f t="shared" si="1"/>
        <v>3.0199517204020178E-5</v>
      </c>
      <c r="C10">
        <f t="shared" si="2"/>
        <v>1.9371365527620359E-10</v>
      </c>
      <c r="D10">
        <f t="shared" si="3"/>
        <v>2.7836210609650473E-5</v>
      </c>
      <c r="E10">
        <v>-4.5199999999999996</v>
      </c>
      <c r="G10" s="20" t="s">
        <v>35</v>
      </c>
      <c r="H10" s="20">
        <f>H4/H3</f>
        <v>3.3333333333333333E-2</v>
      </c>
      <c r="M10" s="3">
        <v>1.9952623149688769E-5</v>
      </c>
      <c r="N10" s="36">
        <v>2.4999999999999996</v>
      </c>
      <c r="O10" s="3">
        <v>9.881825218322742E-11</v>
      </c>
      <c r="P10" s="3">
        <v>1.9881474008116695E-5</v>
      </c>
      <c r="Q10" s="25">
        <v>2.5059431735733062</v>
      </c>
      <c r="R10" s="44">
        <v>2.5297158678661562</v>
      </c>
      <c r="S10" s="36">
        <v>2.7823015695720241</v>
      </c>
      <c r="T10" s="3">
        <v>9.38776138706039E-11</v>
      </c>
      <c r="U10" s="3">
        <v>1.9378092152800673E-5</v>
      </c>
      <c r="V10" s="36">
        <v>2.5296340265222779</v>
      </c>
      <c r="W10" s="3">
        <v>9.8546093934481692E-11</v>
      </c>
      <c r="X10" s="19">
        <v>1.9854077055754704E-5</v>
      </c>
      <c r="Z10" s="36">
        <v>2.5000000000000004</v>
      </c>
      <c r="AA10" s="3">
        <v>9.8160522093533517E-11</v>
      </c>
      <c r="AB10" s="3">
        <v>1.9815198418757467E-5</v>
      </c>
      <c r="AC10" s="25">
        <v>2.5590361606235397</v>
      </c>
      <c r="AD10" s="25">
        <v>2.5098393601038942</v>
      </c>
      <c r="AE10" s="36">
        <v>3.0352100064508583</v>
      </c>
      <c r="AF10" s="3">
        <v>8.899036303880324E-11</v>
      </c>
      <c r="AG10" s="3">
        <v>1.8866940720615364E-5</v>
      </c>
      <c r="AH10" s="36">
        <v>2.5588065171213037</v>
      </c>
      <c r="AI10" s="3">
        <v>9.7778689572159133E-11</v>
      </c>
      <c r="AJ10" s="3">
        <v>1.9776621508458764E-5</v>
      </c>
    </row>
    <row r="11" spans="1:36" x14ac:dyDescent="0.3">
      <c r="A11">
        <f t="shared" si="0"/>
        <v>3.3652511234746534</v>
      </c>
      <c r="B11">
        <f t="shared" si="1"/>
        <v>3.4673685045253161E-5</v>
      </c>
      <c r="C11">
        <f t="shared" si="2"/>
        <v>2.5001204117009489E-10</v>
      </c>
      <c r="D11">
        <f t="shared" si="3"/>
        <v>3.1623538142977979E-5</v>
      </c>
      <c r="E11">
        <v>-4.46</v>
      </c>
      <c r="M11" s="3">
        <v>2.2908676527677729E-5</v>
      </c>
      <c r="N11" s="36">
        <v>2.5</v>
      </c>
      <c r="O11" s="3">
        <v>1.3013085447978699E-10</v>
      </c>
      <c r="P11" s="3">
        <v>2.281498231245238E-5</v>
      </c>
      <c r="Q11" s="25">
        <v>2.5068165013891615</v>
      </c>
      <c r="R11" s="44">
        <v>2.5340825069460209</v>
      </c>
      <c r="S11" s="36">
        <v>2.8214647446901129</v>
      </c>
      <c r="T11" s="3">
        <v>1.2273886418597176E-10</v>
      </c>
      <c r="U11" s="3">
        <v>2.2157514678859581E-5</v>
      </c>
      <c r="V11" s="36">
        <v>2.5339749559627163</v>
      </c>
      <c r="W11" s="3">
        <v>1.2972021269866142E-10</v>
      </c>
      <c r="X11" s="19">
        <v>2.2778956314978061E-5</v>
      </c>
      <c r="Z11" s="36">
        <v>2.5</v>
      </c>
      <c r="AA11" s="3">
        <v>1.2913915181421506E-10</v>
      </c>
      <c r="AB11" s="3">
        <v>2.2727881715137572E-5</v>
      </c>
      <c r="AC11" s="25">
        <v>2.5676455411948766</v>
      </c>
      <c r="AD11" s="25">
        <v>2.5112742568657942</v>
      </c>
      <c r="AE11" s="36">
        <v>3.1052792919422942</v>
      </c>
      <c r="AF11" s="3">
        <v>1.1555122923339569E-10</v>
      </c>
      <c r="AG11" s="3">
        <v>2.1498951531030265E-5</v>
      </c>
      <c r="AH11" s="36">
        <v>2.5673445456885795</v>
      </c>
      <c r="AI11" s="3">
        <v>1.2856453442363048E-10</v>
      </c>
      <c r="AJ11" s="3">
        <v>2.2677260365715245E-5</v>
      </c>
    </row>
    <row r="12" spans="1:36" x14ac:dyDescent="0.3">
      <c r="A12">
        <f t="shared" si="0"/>
        <v>3.4703089446642448</v>
      </c>
      <c r="B12">
        <f t="shared" si="1"/>
        <v>3.9810717055349634E-5</v>
      </c>
      <c r="C12">
        <f t="shared" si="2"/>
        <v>3.2190579043585991E-10</v>
      </c>
      <c r="D12">
        <f t="shared" si="3"/>
        <v>3.5883466412032147E-5</v>
      </c>
      <c r="E12">
        <v>-4.4000000000000004</v>
      </c>
      <c r="M12" s="3">
        <v>2.6302679918953804E-5</v>
      </c>
      <c r="N12" s="36">
        <v>2.5</v>
      </c>
      <c r="O12" s="3">
        <v>1.7133914310027265E-10</v>
      </c>
      <c r="P12" s="3">
        <v>2.6179315735921608E-5</v>
      </c>
      <c r="Q12" s="25">
        <v>2.5078169590457646</v>
      </c>
      <c r="R12" s="44">
        <v>2.5390847952288249</v>
      </c>
      <c r="S12" s="36">
        <v>2.8656585667046888</v>
      </c>
      <c r="T12" s="3">
        <v>1.6029667066094733E-10</v>
      </c>
      <c r="U12" s="3">
        <v>2.5321664294508806E-5</v>
      </c>
      <c r="V12" s="36">
        <v>2.5389435224828185</v>
      </c>
      <c r="W12" s="3">
        <v>1.7071983446369344E-10</v>
      </c>
      <c r="X12" s="19">
        <v>2.6131960084489592E-5</v>
      </c>
      <c r="Z12" s="36">
        <v>2.5</v>
      </c>
      <c r="AA12" s="3">
        <v>1.6984471799432177E-10</v>
      </c>
      <c r="AB12" s="3">
        <v>2.6064897313761953E-5</v>
      </c>
      <c r="AC12" s="25">
        <v>2.5774877929629207</v>
      </c>
      <c r="AD12" s="25">
        <v>2.5129146321604994</v>
      </c>
      <c r="AE12" s="36">
        <v>3.1832612340311477</v>
      </c>
      <c r="AF12" s="3">
        <v>1.4976334616458908E-10</v>
      </c>
      <c r="AG12" s="3">
        <v>2.4475567095745822E-5</v>
      </c>
      <c r="AH12" s="36">
        <v>2.5770936004277933</v>
      </c>
      <c r="AI12" s="3">
        <v>1.6898069132107229E-10</v>
      </c>
      <c r="AJ12" s="3">
        <v>2.5998514674575962E-5</v>
      </c>
    </row>
    <row r="13" spans="1:36" x14ac:dyDescent="0.3">
      <c r="A13">
        <f t="shared" si="0"/>
        <v>3.5853414890586679</v>
      </c>
      <c r="B13">
        <f t="shared" si="1"/>
        <v>4.5708818961487455E-5</v>
      </c>
      <c r="C13">
        <f t="shared" si="2"/>
        <v>4.1341398028977985E-10</v>
      </c>
      <c r="D13">
        <f t="shared" si="3"/>
        <v>4.066516840195211E-5</v>
      </c>
      <c r="E13">
        <v>-4.34</v>
      </c>
      <c r="M13" s="3">
        <v>3.0199517204020178E-5</v>
      </c>
      <c r="N13" s="36">
        <v>2.5</v>
      </c>
      <c r="O13" s="3">
        <v>2.2555708593298287E-10</v>
      </c>
      <c r="P13" s="3">
        <v>3.0037116102148309E-5</v>
      </c>
      <c r="Q13" s="25">
        <v>2.5089626764988404</v>
      </c>
      <c r="R13" s="44">
        <v>2.544813382494</v>
      </c>
      <c r="S13" s="36">
        <v>2.9154171593984444</v>
      </c>
      <c r="T13" s="3">
        <v>2.0908996086830853E-10</v>
      </c>
      <c r="U13" s="3">
        <v>2.8919886643506128E-5</v>
      </c>
      <c r="V13" s="36">
        <v>2.5446279112397181</v>
      </c>
      <c r="W13" s="3">
        <v>2.2462356221055722E-10</v>
      </c>
      <c r="X13" s="19">
        <v>2.9974893641810495E-5</v>
      </c>
      <c r="Z13" s="36">
        <v>2.5</v>
      </c>
      <c r="AA13" s="3">
        <v>2.2330651972308034E-10</v>
      </c>
      <c r="AB13" s="3">
        <v>2.9886888076408207E-5</v>
      </c>
      <c r="AC13" s="25">
        <v>2.5887324859722205</v>
      </c>
      <c r="AD13" s="25">
        <v>2.5147887476620556</v>
      </c>
      <c r="AE13" s="36">
        <v>3.269735439017222</v>
      </c>
      <c r="AF13" s="3">
        <v>1.9371365527620359E-10</v>
      </c>
      <c r="AG13" s="3">
        <v>2.7836210609650473E-5</v>
      </c>
      <c r="AH13" s="36">
        <v>2.5882167231496287</v>
      </c>
      <c r="AI13" s="3">
        <v>2.2200853737013248E-10</v>
      </c>
      <c r="AJ13" s="3">
        <v>2.9799901836754147E-5</v>
      </c>
    </row>
    <row r="14" spans="1:36" x14ac:dyDescent="0.3">
      <c r="A14">
        <f t="shared" si="0"/>
        <v>3.7106932604299772</v>
      </c>
      <c r="B14">
        <f t="shared" si="1"/>
        <v>5.2480746024977172E-5</v>
      </c>
      <c r="C14">
        <f t="shared" si="2"/>
        <v>5.2948404595647591E-10</v>
      </c>
      <c r="D14">
        <f t="shared" si="3"/>
        <v>4.6021040664308155E-5</v>
      </c>
      <c r="E14">
        <v>-4.28</v>
      </c>
      <c r="M14" s="3">
        <v>3.4673685045253161E-5</v>
      </c>
      <c r="N14" s="36">
        <v>2.5</v>
      </c>
      <c r="O14" s="3">
        <v>2.9687182027770461E-10</v>
      </c>
      <c r="P14" s="3">
        <v>3.4459937334653366E-5</v>
      </c>
      <c r="Q14" s="25">
        <v>2.5102742521848125</v>
      </c>
      <c r="R14" s="44">
        <v>2.5513712609242858</v>
      </c>
      <c r="S14" s="36">
        <v>2.9713014533592546</v>
      </c>
      <c r="T14" s="3">
        <v>2.7236263591914793E-10</v>
      </c>
      <c r="U14" s="3">
        <v>3.3006825713427973E-5</v>
      </c>
      <c r="V14" s="36">
        <v>2.5511279077162512</v>
      </c>
      <c r="W14" s="3">
        <v>2.9546549486267717E-10</v>
      </c>
      <c r="X14" s="19">
        <v>3.4378219550389664E-5</v>
      </c>
      <c r="Z14" s="36">
        <v>2.5</v>
      </c>
      <c r="AA14" s="3">
        <v>2.9348497023764627E-10</v>
      </c>
      <c r="AB14" s="3">
        <v>3.4262806086920844E-5</v>
      </c>
      <c r="AC14" s="25">
        <v>2.6015703879830339</v>
      </c>
      <c r="AD14" s="25">
        <v>2.5169283979971908</v>
      </c>
      <c r="AE14" s="36">
        <v>3.3652511234746534</v>
      </c>
      <c r="AF14" s="3">
        <v>2.5001204117009489E-10</v>
      </c>
      <c r="AG14" s="3">
        <v>3.1623538142977979E-5</v>
      </c>
      <c r="AH14" s="36">
        <v>2.6008962800445081</v>
      </c>
      <c r="AI14" s="3">
        <v>2.915371530413607E-10</v>
      </c>
      <c r="AJ14" s="3">
        <v>3.4148918169778251E-5</v>
      </c>
    </row>
    <row r="15" spans="1:36" x14ac:dyDescent="0.3">
      <c r="A15">
        <f t="shared" si="0"/>
        <v>3.8466012167471764</v>
      </c>
      <c r="B15">
        <f t="shared" si="1"/>
        <v>6.0255958607434247E-5</v>
      </c>
      <c r="C15">
        <f t="shared" si="2"/>
        <v>6.7617289314198631E-10</v>
      </c>
      <c r="D15">
        <f t="shared" si="3"/>
        <v>5.2006649311102007E-5</v>
      </c>
      <c r="E15">
        <v>-4.2200000000000104</v>
      </c>
      <c r="M15" s="3">
        <v>3.9810717055349634E-5</v>
      </c>
      <c r="N15" s="36">
        <v>2.5</v>
      </c>
      <c r="O15" s="3">
        <v>3.9064441513118705E-10</v>
      </c>
      <c r="P15" s="3">
        <v>3.952945307645524E-5</v>
      </c>
      <c r="Q15" s="25">
        <v>2.5117750528709397</v>
      </c>
      <c r="R15" s="44">
        <v>2.5588752643547816</v>
      </c>
      <c r="S15" s="36">
        <v>3.0338924719253813</v>
      </c>
      <c r="T15" s="3">
        <v>3.5424403563004253E-10</v>
      </c>
      <c r="U15" s="3">
        <v>3.764274355729377E-5</v>
      </c>
      <c r="V15" s="36">
        <v>2.5585561814652995</v>
      </c>
      <c r="W15" s="3">
        <v>3.8852726202612395E-10</v>
      </c>
      <c r="X15" s="19">
        <v>3.9422189793324235E-5</v>
      </c>
      <c r="Z15" s="36">
        <v>2.5000000000000004</v>
      </c>
      <c r="AA15" s="3">
        <v>3.8555177194599502E-10</v>
      </c>
      <c r="AB15" s="3">
        <v>3.9270944574625638E-5</v>
      </c>
      <c r="AC15" s="25">
        <v>2.6162154717513753</v>
      </c>
      <c r="AD15" s="25">
        <v>2.5193692452919128</v>
      </c>
      <c r="AE15" s="36">
        <v>3.4703089446642448</v>
      </c>
      <c r="AF15" s="3">
        <v>3.2190579043585991E-10</v>
      </c>
      <c r="AG15" s="3">
        <v>3.5883466412032147E-5</v>
      </c>
      <c r="AH15" s="36">
        <v>2.6153354684087193</v>
      </c>
      <c r="AI15" s="3">
        <v>3.8263230827187185E-10</v>
      </c>
      <c r="AJ15" s="3">
        <v>3.9121978900459939E-5</v>
      </c>
    </row>
    <row r="16" spans="1:36" x14ac:dyDescent="0.3">
      <c r="A16">
        <f t="shared" si="0"/>
        <v>3.993177047585692</v>
      </c>
      <c r="B16">
        <f t="shared" si="1"/>
        <v>6.9183097091891972E-5</v>
      </c>
      <c r="C16">
        <f t="shared" si="2"/>
        <v>8.6085510548754488E-10</v>
      </c>
      <c r="D16">
        <f t="shared" si="3"/>
        <v>5.8680664804943904E-5</v>
      </c>
      <c r="E16">
        <v>-4.1600000000000099</v>
      </c>
      <c r="M16" s="3">
        <v>4.5708818961487455E-5</v>
      </c>
      <c r="N16" s="36">
        <v>2.5</v>
      </c>
      <c r="O16" s="3">
        <v>5.1390191361620397E-10</v>
      </c>
      <c r="P16" s="3">
        <v>4.5338809583683748E-5</v>
      </c>
      <c r="Q16" s="25">
        <v>2.5134915386210146</v>
      </c>
      <c r="R16" s="44">
        <v>2.5674576931050264</v>
      </c>
      <c r="S16" s="36">
        <v>3.1037823348233147</v>
      </c>
      <c r="T16" s="3">
        <v>4.599696239097182E-10</v>
      </c>
      <c r="U16" s="3">
        <v>4.2893804863159984E-5</v>
      </c>
      <c r="V16" s="36">
        <v>2.5670396367059274</v>
      </c>
      <c r="W16" s="3">
        <v>5.1071710290585135E-10</v>
      </c>
      <c r="X16" s="19">
        <v>4.5198101858582526E-5</v>
      </c>
      <c r="Z16" s="36">
        <v>2.5000000000000004</v>
      </c>
      <c r="AA16" s="3">
        <v>5.0625150425065819E-10</v>
      </c>
      <c r="AB16" s="3">
        <v>4.5000066855536463E-5</v>
      </c>
      <c r="AC16" s="25">
        <v>2.6329069135679748</v>
      </c>
      <c r="AD16" s="25">
        <v>2.5221511522613267</v>
      </c>
      <c r="AE16" s="36">
        <v>3.5853414890586679</v>
      </c>
      <c r="AF16" s="3">
        <v>4.1341398028977985E-10</v>
      </c>
      <c r="AG16" s="3">
        <v>4.066516840195211E-5</v>
      </c>
      <c r="AH16" s="36">
        <v>2.6317596982126412</v>
      </c>
      <c r="AI16" s="3">
        <v>5.0188168266870393E-10</v>
      </c>
      <c r="AJ16" s="3">
        <v>4.4805431932684046E-5</v>
      </c>
    </row>
    <row r="17" spans="1:36" x14ac:dyDescent="0.3">
      <c r="A17">
        <f t="shared" si="0"/>
        <v>4.1503924281865308</v>
      </c>
      <c r="B17">
        <f t="shared" si="1"/>
        <v>7.9432823472426188E-5</v>
      </c>
      <c r="C17">
        <f t="shared" si="2"/>
        <v>1.0924610867364117E-9</v>
      </c>
      <c r="D17">
        <f t="shared" si="3"/>
        <v>6.6104798214241967E-5</v>
      </c>
      <c r="E17">
        <v>-4.1000000000000103</v>
      </c>
      <c r="M17" s="3">
        <v>5.2480746024977172E-5</v>
      </c>
      <c r="N17" s="36">
        <v>2.5</v>
      </c>
      <c r="O17" s="3">
        <v>6.7584753931049357E-10</v>
      </c>
      <c r="P17" s="3">
        <v>5.1994135796673559E-5</v>
      </c>
      <c r="Q17" s="25">
        <v>2.5154536112498702</v>
      </c>
      <c r="R17" s="44">
        <v>2.577268056249296</v>
      </c>
      <c r="S17" s="36">
        <v>3.1815628285854101</v>
      </c>
      <c r="T17" s="3">
        <v>5.9614876178426602E-10</v>
      </c>
      <c r="U17" s="3">
        <v>4.8832315602857463E-5</v>
      </c>
      <c r="V17" s="36">
        <v>2.576720807513408</v>
      </c>
      <c r="W17" s="3">
        <v>6.7106086899039091E-10</v>
      </c>
      <c r="X17" s="19">
        <v>5.1809685155986605E-5</v>
      </c>
      <c r="Z17" s="36">
        <v>2.5</v>
      </c>
      <c r="AA17" s="3">
        <v>6.643669234606965E-10</v>
      </c>
      <c r="AB17" s="3">
        <v>5.1550632332132259E-5</v>
      </c>
      <c r="AC17" s="25">
        <v>2.6519110089962021</v>
      </c>
      <c r="AD17" s="25">
        <v>2.5253185014993691</v>
      </c>
      <c r="AE17" s="36">
        <v>3.7106932604299772</v>
      </c>
      <c r="AF17" s="3">
        <v>5.2948404595647591E-10</v>
      </c>
      <c r="AG17" s="3">
        <v>4.6021040664308155E-5</v>
      </c>
      <c r="AH17" s="36">
        <v>2.6504177553737884</v>
      </c>
      <c r="AI17" s="3">
        <v>6.5783633478508068E-10</v>
      </c>
      <c r="AJ17" s="3">
        <v>5.129664062236423E-5</v>
      </c>
    </row>
    <row r="18" spans="1:36" x14ac:dyDescent="0.3">
      <c r="A18">
        <f t="shared" si="0"/>
        <v>4.3180684094087738</v>
      </c>
      <c r="B18">
        <f t="shared" si="1"/>
        <v>9.1201083935588822E-5</v>
      </c>
      <c r="C18">
        <f t="shared" si="2"/>
        <v>1.3817484133927643E-9</v>
      </c>
      <c r="D18">
        <f t="shared" si="3"/>
        <v>7.4343753292197069E-5</v>
      </c>
      <c r="E18">
        <v>-4.0400000000000098</v>
      </c>
      <c r="M18" s="3">
        <v>6.0255958607434247E-5</v>
      </c>
      <c r="N18" s="36">
        <v>2.5</v>
      </c>
      <c r="O18" s="3">
        <v>8.8852347265779893E-10</v>
      </c>
      <c r="P18" s="3">
        <v>5.9616221707120551E-5</v>
      </c>
      <c r="Q18" s="25">
        <v>2.5176949830661002</v>
      </c>
      <c r="R18" s="44">
        <v>2.5884749153304325</v>
      </c>
      <c r="S18" s="36">
        <v>3.2678115224655828</v>
      </c>
      <c r="T18" s="3">
        <v>7.7108698859995411E-10</v>
      </c>
      <c r="U18" s="3">
        <v>5.5536906237202527E-5</v>
      </c>
      <c r="V18" s="36">
        <v>2.5877592649525352</v>
      </c>
      <c r="W18" s="3">
        <v>8.8133643939979789E-10</v>
      </c>
      <c r="X18" s="19">
        <v>5.937462216803491E-5</v>
      </c>
      <c r="Z18" s="36">
        <v>2.5</v>
      </c>
      <c r="AA18" s="3">
        <v>8.7131576396845191E-10</v>
      </c>
      <c r="AB18" s="3">
        <v>5.9036116537878328E-5</v>
      </c>
      <c r="AC18" s="25">
        <v>2.6735229080951388</v>
      </c>
      <c r="AD18" s="25">
        <v>2.5289204846825206</v>
      </c>
      <c r="AE18" s="36">
        <v>3.8466012167471764</v>
      </c>
      <c r="AF18" s="3">
        <v>6.7617289314198631E-10</v>
      </c>
      <c r="AG18" s="3">
        <v>5.2006649311102007E-5</v>
      </c>
      <c r="AH18" s="36">
        <v>2.6715826306015478</v>
      </c>
      <c r="AI18" s="3">
        <v>8.6157299060631236E-10</v>
      </c>
      <c r="AJ18" s="3">
        <v>5.8705127224342302E-5</v>
      </c>
    </row>
    <row r="19" spans="1:36" x14ac:dyDescent="0.3">
      <c r="A19">
        <f t="shared" si="0"/>
        <v>4.4958698972464894</v>
      </c>
      <c r="B19">
        <f t="shared" si="1"/>
        <v>1.0471285480508741E-4</v>
      </c>
      <c r="C19">
        <f t="shared" si="2"/>
        <v>1.7416102896684681E-9</v>
      </c>
      <c r="D19">
        <f t="shared" si="3"/>
        <v>8.3465209271132095E-5</v>
      </c>
      <c r="E19">
        <v>-3.9800000000000102</v>
      </c>
      <c r="M19" s="3">
        <v>6.9183097091891972E-5</v>
      </c>
      <c r="N19" s="36">
        <v>2.5000000000000004</v>
      </c>
      <c r="O19" s="3">
        <v>1.1676700435599967E-9</v>
      </c>
      <c r="P19" s="3">
        <v>6.8342374660528774E-5</v>
      </c>
      <c r="Q19" s="25">
        <v>2.5202535606408447</v>
      </c>
      <c r="R19" s="44">
        <v>2.6012678032042178</v>
      </c>
      <c r="S19" s="36">
        <v>3.3630755828710068</v>
      </c>
      <c r="T19" s="3">
        <v>9.951706974567689E-10</v>
      </c>
      <c r="U19" s="3">
        <v>6.309265242345654E-5</v>
      </c>
      <c r="V19" s="36">
        <v>2.6003329907068564</v>
      </c>
      <c r="W19" s="3">
        <v>1.1568911729320535E-9</v>
      </c>
      <c r="X19" s="19">
        <v>6.802620591895981E-5</v>
      </c>
      <c r="Z19" s="36">
        <v>2.4999999999999996</v>
      </c>
      <c r="AA19" s="3">
        <v>1.1419134003009462E-9</v>
      </c>
      <c r="AB19" s="3">
        <v>6.7584418331470954E-5</v>
      </c>
      <c r="AC19" s="25">
        <v>2.6980680452250843</v>
      </c>
      <c r="AD19" s="25">
        <v>2.5330113408708543</v>
      </c>
      <c r="AE19" s="36">
        <v>3.993177047585692</v>
      </c>
      <c r="AF19" s="3">
        <v>8.6085510548754488E-10</v>
      </c>
      <c r="AG19" s="3">
        <v>5.8680664804943904E-5</v>
      </c>
      <c r="AH19" s="36">
        <v>2.6955518733675348</v>
      </c>
      <c r="AI19" s="3">
        <v>1.1274070201410704E-9</v>
      </c>
      <c r="AJ19" s="3">
        <v>6.7153764455638588E-5</v>
      </c>
    </row>
    <row r="20" spans="1:36" x14ac:dyDescent="0.3">
      <c r="A20">
        <f t="shared" si="0"/>
        <v>4.683305854014475</v>
      </c>
      <c r="B20">
        <f t="shared" si="1"/>
        <v>1.2022644346173833E-4</v>
      </c>
      <c r="C20">
        <f t="shared" si="2"/>
        <v>2.1874258151446154E-9</v>
      </c>
      <c r="D20">
        <f t="shared" si="3"/>
        <v>9.3539848516974064E-5</v>
      </c>
      <c r="E20">
        <v>-3.9200000000000101</v>
      </c>
      <c r="M20" s="3">
        <v>7.9432823472426188E-5</v>
      </c>
      <c r="N20" s="36">
        <v>2.5000000000000004</v>
      </c>
      <c r="O20" s="3">
        <v>1.5338369456271211E-9</v>
      </c>
      <c r="P20" s="3">
        <v>7.8328460871574586E-5</v>
      </c>
      <c r="Q20" s="25">
        <v>2.5231718357007957</v>
      </c>
      <c r="R20" s="44">
        <v>2.6158591785039271</v>
      </c>
      <c r="S20" s="36">
        <v>3.4678536522097452</v>
      </c>
      <c r="T20" s="3">
        <v>1.2813224717186606E-9</v>
      </c>
      <c r="U20" s="3">
        <v>7.1591129945507994E-5</v>
      </c>
      <c r="V20" s="36">
        <v>2.6146396563366396</v>
      </c>
      <c r="W20" s="3">
        <v>1.5176919307879812E-9</v>
      </c>
      <c r="X20" s="19">
        <v>7.7915131541638424E-5</v>
      </c>
      <c r="Z20" s="36">
        <v>2.4999999999999996</v>
      </c>
      <c r="AA20" s="3">
        <v>1.4953434785451516E-9</v>
      </c>
      <c r="AB20" s="3">
        <v>7.7339342602462675E-5</v>
      </c>
      <c r="AC20" s="25">
        <v>2.7259031085401837</v>
      </c>
      <c r="AD20" s="25">
        <v>2.5376505180900244</v>
      </c>
      <c r="AE20" s="36">
        <v>4.1503924281865308</v>
      </c>
      <c r="AF20" s="3">
        <v>1.0924610867364117E-9</v>
      </c>
      <c r="AG20" s="3">
        <v>6.6104798214241967E-5</v>
      </c>
      <c r="AH20" s="36">
        <v>2.7226473066489798</v>
      </c>
      <c r="AI20" s="3">
        <v>1.4737920171380219E-9</v>
      </c>
      <c r="AJ20" s="3">
        <v>7.6779997841577423E-5</v>
      </c>
    </row>
    <row r="21" spans="1:36" x14ac:dyDescent="0.3">
      <c r="A21">
        <f t="shared" si="0"/>
        <v>4.8797354483708242</v>
      </c>
      <c r="B21">
        <f t="shared" si="1"/>
        <v>1.3803842646028524E-4</v>
      </c>
      <c r="C21">
        <f t="shared" si="2"/>
        <v>2.7374578057072479E-9</v>
      </c>
      <c r="D21">
        <f t="shared" si="3"/>
        <v>1.0464144123065678E-4</v>
      </c>
      <c r="E21">
        <v>-3.8600000000000101</v>
      </c>
      <c r="M21" s="3">
        <v>9.1201083935588822E-5</v>
      </c>
      <c r="N21" s="36">
        <v>2.5</v>
      </c>
      <c r="O21" s="3">
        <v>2.0138166025058962E-9</v>
      </c>
      <c r="P21" s="3">
        <v>8.975113598178474E-5</v>
      </c>
      <c r="Q21" s="25">
        <v>2.5264972719481289</v>
      </c>
      <c r="R21" s="44">
        <v>2.6324863597407351</v>
      </c>
      <c r="S21" s="36">
        <v>3.582576394955332</v>
      </c>
      <c r="T21" s="3">
        <v>1.6455356777168062E-9</v>
      </c>
      <c r="U21" s="3">
        <v>8.1130405587961969E-5</v>
      </c>
      <c r="V21" s="36">
        <v>2.6308977292979159</v>
      </c>
      <c r="W21" s="3">
        <v>1.9896691327795372E-9</v>
      </c>
      <c r="X21" s="19">
        <v>8.9211414802809136E-5</v>
      </c>
      <c r="Z21" s="36">
        <v>2.4999999999999996</v>
      </c>
      <c r="AA21" s="3">
        <v>1.9563876100291085E-9</v>
      </c>
      <c r="AB21" s="3">
        <v>8.8462141281547992E-5</v>
      </c>
      <c r="AC21" s="25">
        <v>2.7574163629122057</v>
      </c>
      <c r="AD21" s="25">
        <v>2.5429027271520326</v>
      </c>
      <c r="AE21" s="36">
        <v>4.3180684094087738</v>
      </c>
      <c r="AF21" s="3">
        <v>1.3817484133927643E-9</v>
      </c>
      <c r="AG21" s="3">
        <v>7.4343753292197069E-5</v>
      </c>
      <c r="AH21" s="36">
        <v>2.7532139171790755</v>
      </c>
      <c r="AI21" s="3">
        <v>1.9244486428593082E-9</v>
      </c>
      <c r="AJ21" s="3">
        <v>8.773707637844242E-5</v>
      </c>
    </row>
    <row r="22" spans="1:36" x14ac:dyDescent="0.3">
      <c r="A22">
        <f t="shared" si="0"/>
        <v>5.0843799408600772</v>
      </c>
      <c r="B22">
        <f t="shared" si="1"/>
        <v>1.5848931924610752E-4</v>
      </c>
      <c r="C22">
        <f t="shared" si="2"/>
        <v>3.4133051458350809E-9</v>
      </c>
      <c r="D22">
        <f t="shared" si="3"/>
        <v>1.1684699646691957E-4</v>
      </c>
      <c r="E22">
        <v>-3.80000000000001</v>
      </c>
      <c r="M22" s="3">
        <v>1.0471285480508741E-4</v>
      </c>
      <c r="N22" s="36">
        <v>2.5000000000000004</v>
      </c>
      <c r="O22" s="3">
        <v>2.6424875828517651E-9</v>
      </c>
      <c r="P22" s="3">
        <v>1.0281026374543422E-4</v>
      </c>
      <c r="Q22" s="25">
        <v>2.5302826726033194</v>
      </c>
      <c r="R22" s="44">
        <v>2.6514133630166321</v>
      </c>
      <c r="S22" s="36">
        <v>3.707586551115003</v>
      </c>
      <c r="T22" s="3">
        <v>2.10749725319136E-9</v>
      </c>
      <c r="U22" s="3">
        <v>9.1814971615556293E-5</v>
      </c>
      <c r="V22" s="36">
        <v>2.6493473066329529</v>
      </c>
      <c r="W22" s="3">
        <v>2.6064304724978798E-9</v>
      </c>
      <c r="X22" s="19">
        <v>1.0210642433259043E-4</v>
      </c>
      <c r="Z22" s="36">
        <v>2.4999999999999996</v>
      </c>
      <c r="AA22" s="3">
        <v>2.5569754327456913E-9</v>
      </c>
      <c r="AB22" s="3">
        <v>1.0113308919924378E-4</v>
      </c>
      <c r="AC22" s="25">
        <v>2.7930271097093047</v>
      </c>
      <c r="AD22" s="25">
        <v>2.5488378516182228</v>
      </c>
      <c r="AE22" s="36">
        <v>4.4958698972464894</v>
      </c>
      <c r="AF22" s="3">
        <v>1.7416102896684681E-9</v>
      </c>
      <c r="AG22" s="3">
        <v>8.3465209271132095E-5</v>
      </c>
      <c r="AH22" s="36">
        <v>2.7876177216073481</v>
      </c>
      <c r="AI22" s="3">
        <v>2.5097727268361666E-9</v>
      </c>
      <c r="AJ22" s="3">
        <v>1.0019526389678168E-4</v>
      </c>
    </row>
    <row r="23" spans="1:36" x14ac:dyDescent="0.3">
      <c r="A23">
        <f t="shared" si="0"/>
        <v>5.2963396701272574</v>
      </c>
      <c r="B23">
        <f t="shared" si="1"/>
        <v>1.8197008586099385E-4</v>
      </c>
      <c r="C23">
        <f t="shared" si="2"/>
        <v>4.2404180822463345E-9</v>
      </c>
      <c r="D23">
        <f t="shared" si="3"/>
        <v>1.3023698525758856E-4</v>
      </c>
      <c r="E23">
        <v>-3.74000000000001</v>
      </c>
      <c r="M23" s="3">
        <v>1.2022644346173833E-4</v>
      </c>
      <c r="N23" s="36">
        <v>2.5000000000000004</v>
      </c>
      <c r="O23" s="3">
        <v>3.4651774472382266E-9</v>
      </c>
      <c r="P23" s="3">
        <v>1.1773151569972668E-4</v>
      </c>
      <c r="Q23" s="25">
        <v>2.5345865087326689</v>
      </c>
      <c r="R23" s="44">
        <v>2.672932543663292</v>
      </c>
      <c r="S23" s="36">
        <v>3.8431195440960888</v>
      </c>
      <c r="T23" s="3">
        <v>2.6913080988437352E-9</v>
      </c>
      <c r="U23" s="3">
        <v>1.0375563789681467E-4</v>
      </c>
      <c r="V23" s="36">
        <v>2.6702505555361338</v>
      </c>
      <c r="W23" s="3">
        <v>3.4114364649157486E-9</v>
      </c>
      <c r="X23" s="19">
        <v>1.1681500699682169E-4</v>
      </c>
      <c r="Z23" s="36">
        <v>2.5</v>
      </c>
      <c r="AA23" s="3">
        <v>3.3381276901336953E-9</v>
      </c>
      <c r="AB23" s="3">
        <v>1.1555306469555144E-4</v>
      </c>
      <c r="AC23" s="25">
        <v>2.8331840411161258</v>
      </c>
      <c r="AD23" s="25">
        <v>2.5555306735193586</v>
      </c>
      <c r="AE23" s="36">
        <v>4.683305854014475</v>
      </c>
      <c r="AF23" s="3">
        <v>2.1874258151446154E-9</v>
      </c>
      <c r="AG23" s="3">
        <v>9.3539848516974064E-5</v>
      </c>
      <c r="AH23" s="36">
        <v>2.8262424057572209</v>
      </c>
      <c r="AI23" s="3">
        <v>3.2685803458822366E-9</v>
      </c>
      <c r="AJ23" s="3">
        <v>1.1434299883914977E-4</v>
      </c>
    </row>
    <row r="24" spans="1:36" x14ac:dyDescent="0.3">
      <c r="A24">
        <f t="shared" si="0"/>
        <v>5.5146151533899852</v>
      </c>
      <c r="B24">
        <f t="shared" si="1"/>
        <v>2.0892961308539905E-4</v>
      </c>
      <c r="C24">
        <f t="shared" si="2"/>
        <v>5.2486864799929161E-9</v>
      </c>
      <c r="D24">
        <f t="shared" si="3"/>
        <v>1.4489563802948545E-4</v>
      </c>
      <c r="E24">
        <v>-3.6800000000000099</v>
      </c>
      <c r="M24" s="3">
        <v>1.3803842646028524E-4</v>
      </c>
      <c r="N24" s="36">
        <v>2.5000000000000004</v>
      </c>
      <c r="O24" s="3">
        <v>4.5406800596235513E-9</v>
      </c>
      <c r="P24" s="3">
        <v>1.3476913681735621E-4</v>
      </c>
      <c r="Q24" s="25">
        <v>2.5394731830206467</v>
      </c>
      <c r="R24" s="44">
        <v>2.6973659151032097</v>
      </c>
      <c r="S24" s="36">
        <v>3.9892858314159128</v>
      </c>
      <c r="T24" s="3">
        <v>3.4263112119708382E-9</v>
      </c>
      <c r="U24" s="3">
        <v>1.1706940184302371E-4</v>
      </c>
      <c r="V24" s="36">
        <v>2.6938916182093018</v>
      </c>
      <c r="W24" s="3">
        <v>4.4607489802417269E-9</v>
      </c>
      <c r="X24" s="19">
        <v>1.3357767748004435E-4</v>
      </c>
      <c r="Z24" s="36">
        <v>2.5</v>
      </c>
      <c r="AA24" s="3">
        <v>4.3523772427018675E-9</v>
      </c>
      <c r="AB24" s="3">
        <v>1.3194509832050282E-4</v>
      </c>
      <c r="AC24" s="25">
        <v>2.8783622303710272</v>
      </c>
      <c r="AD24" s="25">
        <v>2.5630603717285068</v>
      </c>
      <c r="AE24" s="36">
        <v>4.8797354483708242</v>
      </c>
      <c r="AF24" s="3">
        <v>2.7374578057072479E-9</v>
      </c>
      <c r="AG24" s="3">
        <v>1.0464144123065678E-4</v>
      </c>
      <c r="AH24" s="36">
        <v>2.8694845474161483</v>
      </c>
      <c r="AI24" s="3">
        <v>4.2502554605599452E-9</v>
      </c>
      <c r="AJ24" s="3">
        <v>1.3038796663127769E-4</v>
      </c>
    </row>
    <row r="25" spans="1:36" x14ac:dyDescent="0.3">
      <c r="A25">
        <f t="shared" si="0"/>
        <v>5.7381310715511118</v>
      </c>
      <c r="B25">
        <f t="shared" si="1"/>
        <v>2.398832919019433E-4</v>
      </c>
      <c r="C25">
        <f t="shared" si="2"/>
        <v>6.473112842113731E-9</v>
      </c>
      <c r="D25">
        <f t="shared" si="3"/>
        <v>1.609113152281558E-4</v>
      </c>
      <c r="E25">
        <v>-3.6200000000000099</v>
      </c>
      <c r="M25" s="3">
        <v>1.5848931924610752E-4</v>
      </c>
      <c r="N25" s="36">
        <v>2.5</v>
      </c>
      <c r="O25" s="3">
        <v>5.9450925555248222E-9</v>
      </c>
      <c r="P25" s="3">
        <v>1.5420885260612966E-4</v>
      </c>
      <c r="Q25" s="25">
        <v>2.5450131977382751</v>
      </c>
      <c r="R25" s="44">
        <v>2.7250659886913797</v>
      </c>
      <c r="S25" s="36">
        <v>4.1460562302630928</v>
      </c>
      <c r="T25" s="3">
        <v>4.3480388562535254E-9</v>
      </c>
      <c r="U25" s="3">
        <v>1.3187932144583593E-4</v>
      </c>
      <c r="V25" s="36">
        <v>2.7205758186371192</v>
      </c>
      <c r="W25" s="3">
        <v>5.8264852229916501E-9</v>
      </c>
      <c r="X25" s="19">
        <v>1.5266283402311532E-4</v>
      </c>
      <c r="Z25" s="36">
        <v>2.5</v>
      </c>
      <c r="AA25" s="3">
        <v>5.6667657782566528E-9</v>
      </c>
      <c r="AB25" s="3">
        <v>1.5055584715654855E-4</v>
      </c>
      <c r="AC25" s="25">
        <v>2.9290584984687942</v>
      </c>
      <c r="AD25" s="25">
        <v>2.5715097497448025</v>
      </c>
      <c r="AE25" s="36">
        <v>5.0843799408600772</v>
      </c>
      <c r="AF25" s="3">
        <v>3.4133051458350809E-9</v>
      </c>
      <c r="AG25" s="3">
        <v>1.1684699646691957E-4</v>
      </c>
      <c r="AH25" s="36">
        <v>2.9177472683681311</v>
      </c>
      <c r="AI25" s="3">
        <v>5.5173733483820717E-9</v>
      </c>
      <c r="AJ25" s="3">
        <v>1.4855804721901968E-4</v>
      </c>
    </row>
    <row r="26" spans="1:36" x14ac:dyDescent="0.3">
      <c r="A26">
        <f t="shared" si="0"/>
        <v>5.965761794351657</v>
      </c>
      <c r="B26">
        <f t="shared" si="1"/>
        <v>2.7542287033381039E-4</v>
      </c>
      <c r="C26">
        <f t="shared" si="2"/>
        <v>7.9545838441132695E-9</v>
      </c>
      <c r="D26">
        <f t="shared" si="3"/>
        <v>1.783769474356287E-4</v>
      </c>
      <c r="E26">
        <v>-3.5600000000000098</v>
      </c>
      <c r="M26" s="3">
        <v>1.8197008586099385E-4</v>
      </c>
      <c r="N26" s="36">
        <v>2.5</v>
      </c>
      <c r="O26" s="3">
        <v>7.7766720058454492E-9</v>
      </c>
      <c r="P26" s="3">
        <v>1.7637088201678531E-4</v>
      </c>
      <c r="Q26" s="25">
        <v>2.5512831895575485</v>
      </c>
      <c r="R26" s="44">
        <v>2.7564159477877919</v>
      </c>
      <c r="S26" s="36">
        <v>4.3132513724412336</v>
      </c>
      <c r="T26" s="3">
        <v>5.4992917988449354E-9</v>
      </c>
      <c r="U26" s="3">
        <v>1.4831442005206285E-4</v>
      </c>
      <c r="V26" s="36">
        <v>2.7506279941586325</v>
      </c>
      <c r="W26" s="3">
        <v>7.6011329360358329E-9</v>
      </c>
      <c r="X26" s="19">
        <v>1.7436895292495747E-4</v>
      </c>
      <c r="Z26" s="36">
        <v>2.5000000000000004</v>
      </c>
      <c r="AA26" s="3">
        <v>7.3665269592950439E-9</v>
      </c>
      <c r="AB26" s="3">
        <v>1.716569481179813E-4</v>
      </c>
      <c r="AC26" s="25">
        <v>2.9857849195007939</v>
      </c>
      <c r="AD26" s="25">
        <v>2.5809641532501373</v>
      </c>
      <c r="AE26" s="36">
        <v>5.2963396701272574</v>
      </c>
      <c r="AF26" s="3">
        <v>4.2404180822463345E-9</v>
      </c>
      <c r="AG26" s="3">
        <v>1.3023698525758856E-4</v>
      </c>
      <c r="AH26" s="36">
        <v>2.9714322236931729</v>
      </c>
      <c r="AI26" s="3">
        <v>7.1488801852565916E-9</v>
      </c>
      <c r="AJ26" s="3">
        <v>1.691021015275313E-4</v>
      </c>
    </row>
    <row r="27" spans="1:36" x14ac:dyDescent="0.3">
      <c r="A27">
        <f t="shared" si="0"/>
        <v>6.1963571140564753</v>
      </c>
      <c r="B27">
        <f t="shared" si="1"/>
        <v>3.1622776601683057E-4</v>
      </c>
      <c r="C27">
        <f t="shared" si="2"/>
        <v>9.7407562714874807E-9</v>
      </c>
      <c r="D27">
        <f t="shared" si="3"/>
        <v>1.9739053950468328E-4</v>
      </c>
      <c r="E27">
        <v>-3.5000000000000102</v>
      </c>
      <c r="M27" s="3">
        <v>2.0892961308539905E-4</v>
      </c>
      <c r="N27" s="36">
        <v>2.5</v>
      </c>
      <c r="O27" s="3">
        <v>1.0161951266214618E-8</v>
      </c>
      <c r="P27" s="3">
        <v>2.0161300817372454E-4</v>
      </c>
      <c r="Q27" s="25">
        <v>2.5583657880727184</v>
      </c>
      <c r="R27" s="44">
        <v>2.7918289403635943</v>
      </c>
      <c r="S27" s="36">
        <v>4.4905362375076985</v>
      </c>
      <c r="T27" s="3">
        <v>6.931366098915822E-9</v>
      </c>
      <c r="U27" s="3">
        <v>1.6650965256003421E-4</v>
      </c>
      <c r="V27" s="36">
        <v>2.784389768830668</v>
      </c>
      <c r="W27" s="3">
        <v>9.9029073945395803E-9</v>
      </c>
      <c r="X27" s="19">
        <v>1.990267056908599E-4</v>
      </c>
      <c r="Z27" s="36">
        <v>2.5</v>
      </c>
      <c r="AA27" s="3">
        <v>9.5595792872903045E-9</v>
      </c>
      <c r="AB27" s="3">
        <v>1.9554620208319282E-4</v>
      </c>
      <c r="AC27" s="25">
        <v>3.0490602780209639</v>
      </c>
      <c r="AD27" s="25">
        <v>2.591510046336829</v>
      </c>
      <c r="AE27" s="36">
        <v>5.5146151533899852</v>
      </c>
      <c r="AF27" s="3">
        <v>5.2486864799929161E-9</v>
      </c>
      <c r="AG27" s="3">
        <v>1.4489563802948545E-4</v>
      </c>
      <c r="AH27" s="36">
        <v>3.0309299288843294</v>
      </c>
      <c r="AI27" s="3">
        <v>9.2439153847714786E-9</v>
      </c>
      <c r="AJ27" s="3">
        <v>1.9229056539281001E-4</v>
      </c>
    </row>
    <row r="28" spans="1:36" x14ac:dyDescent="0.3">
      <c r="A28">
        <f t="shared" si="0"/>
        <v>6.4287669798797094</v>
      </c>
      <c r="B28">
        <f t="shared" si="1"/>
        <v>3.6307805477009262E-4</v>
      </c>
      <c r="C28">
        <f t="shared" si="2"/>
        <v>1.1887075605830814E-8</v>
      </c>
      <c r="D28">
        <f t="shared" si="3"/>
        <v>2.1805573237895681E-4</v>
      </c>
      <c r="E28">
        <v>-3.4400000000000102</v>
      </c>
      <c r="M28" s="3">
        <v>2.398832919019433E-4</v>
      </c>
      <c r="N28" s="36">
        <v>2.4999999999999996</v>
      </c>
      <c r="O28" s="3">
        <v>1.3263397117318481E-8</v>
      </c>
      <c r="P28" s="3">
        <v>2.3033364597747384E-4</v>
      </c>
      <c r="Q28" s="25">
        <v>2.5663492501482321</v>
      </c>
      <c r="R28" s="44">
        <v>2.8317462507411344</v>
      </c>
      <c r="S28" s="36">
        <v>4.6774203917360584</v>
      </c>
      <c r="T28" s="3">
        <v>8.7054461904010744E-9</v>
      </c>
      <c r="U28" s="3">
        <v>1.8660596121668872E-4</v>
      </c>
      <c r="V28" s="36">
        <v>2.8222155932580195</v>
      </c>
      <c r="W28" s="3">
        <v>1.2882356202145202E-8</v>
      </c>
      <c r="X28" s="19">
        <v>2.2700093569979753E-4</v>
      </c>
      <c r="Z28" s="36">
        <v>2.5</v>
      </c>
      <c r="AA28" s="3">
        <v>1.238196349833201E-8</v>
      </c>
      <c r="AB28" s="3">
        <v>2.2254854300427887E-4</v>
      </c>
      <c r="AC28" s="25">
        <v>3.1193993787642214</v>
      </c>
      <c r="AD28" s="25">
        <v>2.6032332297940397</v>
      </c>
      <c r="AE28" s="36">
        <v>5.7381310715511118</v>
      </c>
      <c r="AF28" s="3">
        <v>6.473112842113731E-9</v>
      </c>
      <c r="AG28" s="3">
        <v>1.609113152281558E-4</v>
      </c>
      <c r="AH28" s="36">
        <v>3.096608547957977</v>
      </c>
      <c r="AI28" s="3">
        <v>1.1926368538416827E-8</v>
      </c>
      <c r="AJ28" s="3">
        <v>2.1841582853279344E-4</v>
      </c>
    </row>
    <row r="29" spans="1:36" x14ac:dyDescent="0.3">
      <c r="A29">
        <f t="shared" si="0"/>
        <v>6.6618642305267821</v>
      </c>
      <c r="B29">
        <f t="shared" si="1"/>
        <v>4.1686938347032553E-4</v>
      </c>
      <c r="C29">
        <f t="shared" si="2"/>
        <v>1.4457948132224187E-8</v>
      </c>
      <c r="D29">
        <f t="shared" si="3"/>
        <v>2.4048241625719064E-4</v>
      </c>
      <c r="E29">
        <v>-3.3800000000000101</v>
      </c>
      <c r="M29" s="3">
        <v>2.7542287033381039E-4</v>
      </c>
      <c r="N29" s="36">
        <v>2.4999999999999996</v>
      </c>
      <c r="O29" s="3">
        <v>1.7288940701611327E-8</v>
      </c>
      <c r="P29" s="3">
        <v>2.6297483302865015E-4</v>
      </c>
      <c r="Q29" s="25">
        <v>2.5753268195077239</v>
      </c>
      <c r="R29" s="44">
        <v>2.8766340975386084</v>
      </c>
      <c r="S29" s="36">
        <v>4.8732641565197055</v>
      </c>
      <c r="T29" s="3">
        <v>1.0894187100816781E-8</v>
      </c>
      <c r="U29" s="3">
        <v>2.0875044527681168E-4</v>
      </c>
      <c r="V29" s="36">
        <v>2.8644674017993617</v>
      </c>
      <c r="W29" s="3">
        <v>1.6730442991114397E-8</v>
      </c>
      <c r="X29" s="19">
        <v>2.5869242734269626E-4</v>
      </c>
      <c r="Z29" s="36">
        <v>2.5</v>
      </c>
      <c r="AA29" s="3">
        <v>1.6004369354680648E-8</v>
      </c>
      <c r="AB29" s="3">
        <v>2.5301675323725719E-4</v>
      </c>
      <c r="AC29" s="25">
        <v>3.1973002351743878</v>
      </c>
      <c r="AD29" s="25">
        <v>2.6162167058623962</v>
      </c>
      <c r="AE29" s="36">
        <v>5.965761794351657</v>
      </c>
      <c r="AF29" s="3">
        <v>7.9545838441132695E-9</v>
      </c>
      <c r="AG29" s="3">
        <v>1.783769474356287E-4</v>
      </c>
      <c r="AH29" s="36">
        <v>3.1688014135588665</v>
      </c>
      <c r="AI29" s="3">
        <v>1.5350267083808051E-8</v>
      </c>
      <c r="AJ29" s="3">
        <v>2.4779238958295627E-4</v>
      </c>
    </row>
    <row r="30" spans="1:36" x14ac:dyDescent="0.3">
      <c r="A30">
        <f t="shared" si="0"/>
        <v>6.8945645746656172</v>
      </c>
      <c r="B30">
        <f t="shared" si="1"/>
        <v>4.7863009232262672E-4</v>
      </c>
      <c r="C30">
        <f t="shared" si="2"/>
        <v>1.7528090400749603E-8</v>
      </c>
      <c r="D30">
        <f t="shared" si="3"/>
        <v>2.6478738943348182E-4</v>
      </c>
      <c r="E30">
        <v>-3.3200000000000101</v>
      </c>
      <c r="M30" s="3">
        <v>3.1622776601683057E-4</v>
      </c>
      <c r="N30" s="36">
        <v>2.5000000000000004</v>
      </c>
      <c r="O30" s="3">
        <v>2.2503759078987715E-8</v>
      </c>
      <c r="P30" s="3">
        <v>3.000250594799593E-4</v>
      </c>
      <c r="Q30" s="25">
        <v>2.5853957615263599</v>
      </c>
      <c r="R30" s="44">
        <v>2.9269788076317753</v>
      </c>
      <c r="S30" s="36">
        <v>5.0772904907346676</v>
      </c>
      <c r="T30" s="3">
        <v>1.3583513571024081E-8</v>
      </c>
      <c r="U30" s="3">
        <v>2.3309666296216319E-4</v>
      </c>
      <c r="V30" s="36">
        <v>2.9115077875879054</v>
      </c>
      <c r="W30" s="3">
        <v>2.1688364727908641E-8</v>
      </c>
      <c r="X30" s="19">
        <v>2.9453940128892155E-4</v>
      </c>
      <c r="Z30" s="36">
        <v>2.5</v>
      </c>
      <c r="AA30" s="3">
        <v>2.0639905040090914E-8</v>
      </c>
      <c r="AB30" s="3">
        <v>2.8733189896070323E-4</v>
      </c>
      <c r="AC30" s="25">
        <v>3.2832293273953357</v>
      </c>
      <c r="AD30" s="25">
        <v>2.6305382212325554</v>
      </c>
      <c r="AE30" s="36">
        <v>6.1963571140564753</v>
      </c>
      <c r="AF30" s="3">
        <v>9.7407562714874807E-9</v>
      </c>
      <c r="AG30" s="3">
        <v>1.9739053950468328E-4</v>
      </c>
      <c r="AH30" s="36">
        <v>3.2477937123125598</v>
      </c>
      <c r="AI30" s="3">
        <v>1.9706094590502942E-8</v>
      </c>
      <c r="AJ30" s="3">
        <v>2.8075679575392549E-4</v>
      </c>
    </row>
    <row r="31" spans="1:36" x14ac:dyDescent="0.3">
      <c r="A31">
        <f t="shared" si="0"/>
        <v>7.1258433357537596</v>
      </c>
      <c r="B31">
        <f t="shared" si="1"/>
        <v>5.4954087385761144E-4</v>
      </c>
      <c r="C31">
        <f t="shared" si="2"/>
        <v>2.1184083242154421E-8</v>
      </c>
      <c r="D31">
        <f t="shared" si="3"/>
        <v>2.9109505830332756E-4</v>
      </c>
      <c r="E31">
        <v>-3.26000000000001</v>
      </c>
      <c r="M31" s="3">
        <v>3.6307805477009262E-4</v>
      </c>
      <c r="N31" s="36">
        <v>2.5</v>
      </c>
      <c r="O31" s="3">
        <v>2.9244735633758743E-8</v>
      </c>
      <c r="P31" s="3">
        <v>3.4202184511378611E-4</v>
      </c>
      <c r="Q31" s="25">
        <v>2.5966560283648503</v>
      </c>
      <c r="R31" s="44">
        <v>2.9832801418242205</v>
      </c>
      <c r="S31" s="36">
        <v>5.2886019517233516</v>
      </c>
      <c r="T31" s="3">
        <v>1.6874669535996637E-8</v>
      </c>
      <c r="U31" s="3">
        <v>2.5980507720979319E-4</v>
      </c>
      <c r="V31" s="36">
        <v>2.9636916720281055</v>
      </c>
      <c r="W31" s="3">
        <v>2.8059378382176053E-8</v>
      </c>
      <c r="X31" s="19">
        <v>3.3501867638791526E-4</v>
      </c>
      <c r="Z31" s="36">
        <v>2.5</v>
      </c>
      <c r="AA31" s="3">
        <v>2.655326922053092E-8</v>
      </c>
      <c r="AB31" s="3">
        <v>3.2590347786134961E-4</v>
      </c>
      <c r="AC31" s="25">
        <v>3.3776053150558383</v>
      </c>
      <c r="AD31" s="25">
        <v>2.646267552509308</v>
      </c>
      <c r="AE31" s="36">
        <v>6.4287669798797094</v>
      </c>
      <c r="AF31" s="3">
        <v>1.1887075605830814E-8</v>
      </c>
      <c r="AG31" s="3">
        <v>2.1805573237895681E-4</v>
      </c>
      <c r="AH31" s="36">
        <v>3.3338089285281542</v>
      </c>
      <c r="AI31" s="3">
        <v>2.5228143651661769E-8</v>
      </c>
      <c r="AJ31" s="3">
        <v>3.1766739619710181E-4</v>
      </c>
    </row>
    <row r="32" spans="1:36" x14ac:dyDescent="0.3">
      <c r="A32">
        <f t="shared" si="0"/>
        <v>7.354748730904598</v>
      </c>
      <c r="B32">
        <f t="shared" si="1"/>
        <v>6.3095734448017835E-4</v>
      </c>
      <c r="C32">
        <f t="shared" si="2"/>
        <v>2.552616139475068E-8</v>
      </c>
      <c r="D32">
        <f t="shared" si="3"/>
        <v>3.195381754642201E-4</v>
      </c>
      <c r="E32">
        <v>-3.2000000000000099</v>
      </c>
      <c r="M32" s="3">
        <v>4.1686938347032553E-4</v>
      </c>
      <c r="N32" s="36">
        <v>2.5</v>
      </c>
      <c r="O32" s="3">
        <v>3.793807393226107E-8</v>
      </c>
      <c r="P32" s="3">
        <v>3.8955397023909762E-4</v>
      </c>
      <c r="Q32" s="25">
        <v>2.6092085207594855</v>
      </c>
      <c r="R32" s="44">
        <v>3.0460426037974315</v>
      </c>
      <c r="S32" s="36">
        <v>5.506201749745431</v>
      </c>
      <c r="T32" s="3">
        <v>2.0886557833396526E-8</v>
      </c>
      <c r="U32" s="3">
        <v>2.8904364952993879E-4</v>
      </c>
      <c r="V32" s="36">
        <v>3.0213565491208603</v>
      </c>
      <c r="W32" s="3">
        <v>3.6222930533371582E-8</v>
      </c>
      <c r="X32" s="19">
        <v>3.8064645293695422E-4</v>
      </c>
      <c r="Z32" s="36">
        <v>2.5</v>
      </c>
      <c r="AA32" s="3">
        <v>3.4071492025306664E-8</v>
      </c>
      <c r="AB32" s="3">
        <v>3.6916929463489615E-4</v>
      </c>
      <c r="AC32" s="25">
        <v>3.4807818000450137</v>
      </c>
      <c r="AD32" s="25">
        <v>2.6634636333408355</v>
      </c>
      <c r="AE32" s="36">
        <v>6.6618642305267821</v>
      </c>
      <c r="AF32" s="3">
        <v>1.4457948132224187E-8</v>
      </c>
      <c r="AG32" s="3">
        <v>2.4048241625719064E-4</v>
      </c>
      <c r="AH32" s="36">
        <v>3.4269957751265241</v>
      </c>
      <c r="AI32" s="3">
        <v>3.2203013104715773E-8</v>
      </c>
      <c r="AJ32" s="3">
        <v>3.5890395988183704E-4</v>
      </c>
    </row>
    <row r="33" spans="1:36" x14ac:dyDescent="0.3">
      <c r="A33">
        <f t="shared" si="0"/>
        <v>7.5804116737624163</v>
      </c>
      <c r="B33">
        <f t="shared" si="1"/>
        <v>7.2443596007497313E-4</v>
      </c>
      <c r="C33">
        <f t="shared" si="2"/>
        <v>3.0670274237151494E-8</v>
      </c>
      <c r="D33">
        <f t="shared" si="3"/>
        <v>3.5025861438172501E-4</v>
      </c>
      <c r="E33">
        <v>-3.1400000000000099</v>
      </c>
      <c r="M33" s="3">
        <v>4.7863009232262672E-4</v>
      </c>
      <c r="N33" s="36">
        <v>2.5</v>
      </c>
      <c r="O33" s="3">
        <v>4.9120582310723898E-8</v>
      </c>
      <c r="P33" s="3">
        <v>4.4326327305890562E-4</v>
      </c>
      <c r="Q33" s="25">
        <v>2.6231529310805124</v>
      </c>
      <c r="R33" s="44">
        <v>3.1157646554025717</v>
      </c>
      <c r="S33" s="36">
        <v>5.7290176691237793</v>
      </c>
      <c r="T33" s="3">
        <v>2.5758417084735123E-8</v>
      </c>
      <c r="U33" s="3">
        <v>3.2098857976404778E-4</v>
      </c>
      <c r="V33" s="36">
        <v>3.0848115129406666</v>
      </c>
      <c r="W33" s="3">
        <v>4.6651398071687687E-8</v>
      </c>
      <c r="X33" s="19">
        <v>4.3197869425093979E-4</v>
      </c>
      <c r="Z33" s="36">
        <v>2.5</v>
      </c>
      <c r="AA33" s="3">
        <v>4.3596418288775816E-8</v>
      </c>
      <c r="AB33" s="3">
        <v>4.1759510671834097E-4</v>
      </c>
      <c r="AC33" s="25">
        <v>3.5930299365980214</v>
      </c>
      <c r="AD33" s="25">
        <v>2.6821716560996718</v>
      </c>
      <c r="AE33" s="36">
        <v>6.8945645746656172</v>
      </c>
      <c r="AF33" s="3">
        <v>1.7528090400749603E-8</v>
      </c>
      <c r="AG33" s="3">
        <v>2.6478738943348182E-4</v>
      </c>
      <c r="AH33" s="36">
        <v>3.5274164286556688</v>
      </c>
      <c r="AI33" s="3">
        <v>4.0979368341770909E-8</v>
      </c>
      <c r="AJ33" s="3">
        <v>4.0486722930743957E-4</v>
      </c>
    </row>
    <row r="34" spans="1:36" x14ac:dyDescent="0.3">
      <c r="A34">
        <f t="shared" ref="A34:A65" si="4">($H$5*D34+$H$6*$H$3*(D34^2-2*C34)+$H$7*$H$4*C34)/B34</f>
        <v>7.8020522674342798</v>
      </c>
      <c r="B34">
        <f t="shared" ref="B34:B57" si="5">10^(E34)</f>
        <v>8.3176377110265201E-4</v>
      </c>
      <c r="C34">
        <f t="shared" si="2"/>
        <v>3.6750458237870862E-8</v>
      </c>
      <c r="D34">
        <f t="shared" si="3"/>
        <v>3.8340818060062756E-4</v>
      </c>
      <c r="E34">
        <v>-3.0800000000000098</v>
      </c>
      <c r="M34" s="3">
        <v>5.4954087385761144E-4</v>
      </c>
      <c r="N34" s="36">
        <v>2.5</v>
      </c>
      <c r="O34" s="3">
        <v>6.3465183289539772E-8</v>
      </c>
      <c r="P34" s="3">
        <v>5.038459418891429E-4</v>
      </c>
      <c r="Q34" s="25">
        <v>2.6385851782285803</v>
      </c>
      <c r="R34" s="44">
        <v>3.1929258911429099</v>
      </c>
      <c r="S34" s="36">
        <v>5.9559275155613021</v>
      </c>
      <c r="T34" s="3">
        <v>3.1652890448168703E-8</v>
      </c>
      <c r="U34" s="3">
        <v>3.5582518431481898E-4</v>
      </c>
      <c r="V34" s="36">
        <v>3.1543254205377167</v>
      </c>
      <c r="W34" s="3">
        <v>5.992976056492432E-8</v>
      </c>
      <c r="X34" s="19">
        <v>4.8961111329268593E-4</v>
      </c>
      <c r="Z34" s="36">
        <v>2.5</v>
      </c>
      <c r="AA34" s="3">
        <v>5.5619116642647603E-8</v>
      </c>
      <c r="AB34" s="3">
        <v>4.7167411055790473E-4</v>
      </c>
      <c r="AC34" s="25">
        <v>3.7145218517170862</v>
      </c>
      <c r="AD34" s="25">
        <v>2.7024203086195144</v>
      </c>
      <c r="AE34" s="36">
        <v>7.1258433357537596</v>
      </c>
      <c r="AF34" s="3">
        <v>2.1184083242154421E-8</v>
      </c>
      <c r="AG34" s="3">
        <v>2.9109505830332756E-4</v>
      </c>
      <c r="AH34" s="36">
        <v>3.6350369039393966</v>
      </c>
      <c r="AI34" s="3">
        <v>5.197909767095776E-8</v>
      </c>
      <c r="AJ34" s="3">
        <v>4.5597849804988736E-4</v>
      </c>
    </row>
    <row r="35" spans="1:36" x14ac:dyDescent="0.3">
      <c r="A35">
        <f t="shared" si="4"/>
        <v>8.0189832815908648</v>
      </c>
      <c r="B35">
        <f t="shared" si="5"/>
        <v>9.5499258602141357E-4</v>
      </c>
      <c r="C35">
        <f t="shared" si="2"/>
        <v>4.3921567635795039E-8</v>
      </c>
      <c r="D35">
        <f t="shared" si="3"/>
        <v>4.1914946086471375E-4</v>
      </c>
      <c r="E35">
        <v>-3.0200000000000098</v>
      </c>
      <c r="M35" s="3">
        <v>6.3095734448017835E-4</v>
      </c>
      <c r="N35" s="36">
        <v>2.5</v>
      </c>
      <c r="O35" s="3">
        <v>8.181123227943311E-8</v>
      </c>
      <c r="P35" s="3">
        <v>5.720532572389864E-4</v>
      </c>
      <c r="Q35" s="25">
        <v>2.6555944781278393</v>
      </c>
      <c r="R35" s="44">
        <v>3.2779723906391887</v>
      </c>
      <c r="S35" s="36">
        <v>6.1857847629464411</v>
      </c>
      <c r="T35" s="3">
        <v>3.8759549439236501E-8</v>
      </c>
      <c r="U35" s="3">
        <v>3.9374890191205098E-4</v>
      </c>
      <c r="V35" s="36">
        <v>3.2301146886625065</v>
      </c>
      <c r="W35" s="3">
        <v>7.6778537520744491E-8</v>
      </c>
      <c r="X35" s="19">
        <v>5.5417880695943331E-4</v>
      </c>
      <c r="Z35" s="36">
        <v>2.5000000000000004</v>
      </c>
      <c r="AA35" s="3">
        <v>7.0736414301424931E-8</v>
      </c>
      <c r="AB35" s="3">
        <v>5.3192636445818331E-4</v>
      </c>
      <c r="AC35" s="25">
        <v>3.845315937825283</v>
      </c>
      <c r="AD35" s="25">
        <v>2.7242193229708804</v>
      </c>
      <c r="AE35" s="36">
        <v>7.354748730904598</v>
      </c>
      <c r="AF35" s="3">
        <v>2.552616139475068E-8</v>
      </c>
      <c r="AG35" s="3">
        <v>3.195381754642201E-4</v>
      </c>
      <c r="AH35" s="36">
        <v>3.7497203388377018</v>
      </c>
      <c r="AI35" s="3">
        <v>6.5710018861326095E-8</v>
      </c>
      <c r="AJ35" s="3">
        <v>5.1267931052979214E-4</v>
      </c>
    </row>
    <row r="36" spans="1:36" x14ac:dyDescent="0.3">
      <c r="A36">
        <f t="shared" si="4"/>
        <v>8.2306109898016402</v>
      </c>
      <c r="B36">
        <f t="shared" si="5"/>
        <v>1.0964781961431587E-3</v>
      </c>
      <c r="C36">
        <f t="shared" si="2"/>
        <v>5.2362416674132198E-8</v>
      </c>
      <c r="D36">
        <f t="shared" si="3"/>
        <v>4.5765671271874597E-4</v>
      </c>
      <c r="E36">
        <v>-2.9600000000000102</v>
      </c>
      <c r="M36" s="3">
        <v>7.2443596007497313E-4</v>
      </c>
      <c r="N36" s="36">
        <v>2.5</v>
      </c>
      <c r="O36" s="3">
        <v>1.0520025517556529E-7</v>
      </c>
      <c r="P36" s="3">
        <v>6.4869177634856634E-4</v>
      </c>
      <c r="Q36" s="25">
        <v>2.6742601322518724</v>
      </c>
      <c r="R36" s="44">
        <v>3.3713006612593714</v>
      </c>
      <c r="S36" s="36">
        <v>6.4174431969086694</v>
      </c>
      <c r="T36" s="3">
        <v>4.7298945389861728E-8</v>
      </c>
      <c r="U36" s="3">
        <v>4.3496641428901939E-4</v>
      </c>
      <c r="V36" s="36">
        <v>3.3123313524315914</v>
      </c>
      <c r="W36" s="3">
        <v>9.8080340532963551E-8</v>
      </c>
      <c r="X36" s="19">
        <v>6.2635561954200948E-4</v>
      </c>
      <c r="Z36" s="36">
        <v>2.5</v>
      </c>
      <c r="AA36" s="3">
        <v>8.9669782730920557E-8</v>
      </c>
      <c r="AB36" s="3">
        <v>5.9889826425168504E-4</v>
      </c>
      <c r="AC36" s="25">
        <v>3.985345085105493</v>
      </c>
      <c r="AD36" s="25">
        <v>2.7475575141842503</v>
      </c>
      <c r="AE36" s="36">
        <v>7.5804116737624163</v>
      </c>
      <c r="AF36" s="3">
        <v>3.0670274237151494E-8</v>
      </c>
      <c r="AG36" s="3">
        <v>3.5025861438172501E-4</v>
      </c>
      <c r="AH36" s="36">
        <v>3.8712238077005932</v>
      </c>
      <c r="AI36" s="3">
        <v>8.2780319634103432E-8</v>
      </c>
      <c r="AJ36" s="3">
        <v>5.7543138473358706E-4</v>
      </c>
    </row>
    <row r="37" spans="1:36" x14ac:dyDescent="0.3">
      <c r="A37">
        <f t="shared" si="4"/>
        <v>8.4364337846744029</v>
      </c>
      <c r="B37">
        <f t="shared" si="5"/>
        <v>1.2589254117941373E-3</v>
      </c>
      <c r="C37">
        <f t="shared" si="2"/>
        <v>6.2279394557998913E-8</v>
      </c>
      <c r="D37">
        <f t="shared" si="3"/>
        <v>4.9911679818655209E-4</v>
      </c>
      <c r="E37">
        <v>-2.9000000000000101</v>
      </c>
      <c r="M37" s="3">
        <v>8.3176377110265201E-4</v>
      </c>
      <c r="N37" s="36">
        <v>2.5</v>
      </c>
      <c r="O37" s="3">
        <v>1.3491773795074887E-7</v>
      </c>
      <c r="P37" s="3">
        <v>7.3462299977811293E-4</v>
      </c>
      <c r="Q37" s="25">
        <v>2.6946481575246635</v>
      </c>
      <c r="R37" s="44">
        <v>3.4732407876233262</v>
      </c>
      <c r="S37" s="36">
        <v>6.6497795573043854</v>
      </c>
      <c r="T37" s="3">
        <v>5.7527271563803162E-8</v>
      </c>
      <c r="U37" s="3">
        <v>4.7969686913217671E-4</v>
      </c>
      <c r="V37" s="36">
        <v>3.4010521061788532</v>
      </c>
      <c r="W37" s="3">
        <v>1.2491041629921841E-7</v>
      </c>
      <c r="X37" s="19">
        <v>7.0685335480343437E-4</v>
      </c>
      <c r="Z37" s="36">
        <v>2.5</v>
      </c>
      <c r="AA37" s="3">
        <v>1.1328683675700059E-7</v>
      </c>
      <c r="AB37" s="3">
        <v>6.7316219964285134E-4</v>
      </c>
      <c r="AC37" s="25">
        <v>4.1344088169190405</v>
      </c>
      <c r="AD37" s="25">
        <v>2.7724014694865073</v>
      </c>
      <c r="AE37" s="36">
        <v>7.8020522674342798</v>
      </c>
      <c r="AF37" s="3">
        <v>3.6750458237870862E-8</v>
      </c>
      <c r="AG37" s="3">
        <v>3.8340818060062756E-4</v>
      </c>
      <c r="AH37" s="36">
        <v>3.9991990540531184</v>
      </c>
      <c r="AI37" s="3">
        <v>1.039149549027291E-7</v>
      </c>
      <c r="AJ37" s="3">
        <v>6.4471685227773952E-4</v>
      </c>
    </row>
    <row r="38" spans="1:36" x14ac:dyDescent="0.3">
      <c r="A38">
        <f t="shared" si="4"/>
        <v>8.6360389970541771</v>
      </c>
      <c r="B38">
        <f t="shared" si="5"/>
        <v>1.4454397707458935E-3</v>
      </c>
      <c r="C38">
        <f t="shared" si="2"/>
        <v>7.3910623343248761E-8</v>
      </c>
      <c r="D38">
        <f t="shared" si="3"/>
        <v>5.4373016595825828E-4</v>
      </c>
      <c r="E38">
        <v>-2.8400000000000101</v>
      </c>
      <c r="M38" s="3">
        <v>9.5499258602141357E-4</v>
      </c>
      <c r="N38" s="36">
        <v>2.5</v>
      </c>
      <c r="O38" s="3">
        <v>1.7254162965306983E-7</v>
      </c>
      <c r="P38" s="3">
        <v>8.3076261267120302E-4</v>
      </c>
      <c r="Q38" s="25">
        <v>2.7168079193643537</v>
      </c>
      <c r="R38" s="44">
        <v>3.5840395968217553</v>
      </c>
      <c r="S38" s="36">
        <v>6.8817134336196393</v>
      </c>
      <c r="T38" s="3">
        <v>6.9741730719619793E-8</v>
      </c>
      <c r="U38" s="3">
        <v>5.2817319401734044E-4</v>
      </c>
      <c r="V38" s="36">
        <v>3.4962690809892707</v>
      </c>
      <c r="W38" s="3">
        <v>1.5857159767118678E-7</v>
      </c>
      <c r="X38" s="19">
        <v>7.9642098835022604E-4</v>
      </c>
      <c r="Z38" s="36">
        <v>2.5</v>
      </c>
      <c r="AA38" s="3">
        <v>1.4262576137999688E-7</v>
      </c>
      <c r="AB38" s="3">
        <v>7.5531652008941773E-4</v>
      </c>
      <c r="AC38" s="25">
        <v>4.2921700771419271</v>
      </c>
      <c r="AD38" s="25">
        <v>2.7986950128569874</v>
      </c>
      <c r="AE38" s="36">
        <v>8.0189832815908648</v>
      </c>
      <c r="AF38" s="3">
        <v>4.3921567635795039E-8</v>
      </c>
      <c r="AG38" s="3">
        <v>4.1914946086471375E-4</v>
      </c>
      <c r="AH38" s="36">
        <v>4.1331972527809695</v>
      </c>
      <c r="AI38" s="3">
        <v>1.2997427232636347E-7</v>
      </c>
      <c r="AJ38" s="3">
        <v>7.210388958339589E-4</v>
      </c>
    </row>
    <row r="39" spans="1:36" x14ac:dyDescent="0.3">
      <c r="A39">
        <f t="shared" si="4"/>
        <v>8.8290983295707672</v>
      </c>
      <c r="B39">
        <f t="shared" si="5"/>
        <v>1.6595869074375205E-3</v>
      </c>
      <c r="C39">
        <f t="shared" si="2"/>
        <v>8.7530739363669411E-8</v>
      </c>
      <c r="D39">
        <f t="shared" si="3"/>
        <v>5.9171188720075381E-4</v>
      </c>
      <c r="E39">
        <v>-2.78000000000001</v>
      </c>
      <c r="M39" s="3">
        <v>1.0964781961431587E-3</v>
      </c>
      <c r="N39" s="36">
        <v>2.4999999999999996</v>
      </c>
      <c r="O39" s="3">
        <v>2.199982623415968E-7</v>
      </c>
      <c r="P39" s="3">
        <v>9.3807944725720878E-4</v>
      </c>
      <c r="Q39" s="25">
        <v>2.7407689598740088</v>
      </c>
      <c r="R39" s="44">
        <v>3.7038447993700361</v>
      </c>
      <c r="S39" s="36">
        <v>7.1122239330130972</v>
      </c>
      <c r="T39" s="3">
        <v>8.4286716304641747E-8</v>
      </c>
      <c r="U39" s="3">
        <v>5.8064349235875114E-4</v>
      </c>
      <c r="V39" s="36">
        <v>3.597883074762751</v>
      </c>
      <c r="W39" s="3">
        <v>2.0063414223199428E-7</v>
      </c>
      <c r="X39" s="19">
        <v>8.9584405391116256E-4</v>
      </c>
      <c r="Z39" s="36">
        <v>2.5</v>
      </c>
      <c r="AA39" s="3">
        <v>1.7892304799526107E-7</v>
      </c>
      <c r="AB39" s="3">
        <v>8.4598592894979312E-4</v>
      </c>
      <c r="AC39" s="25">
        <v>4.4581571101873569</v>
      </c>
      <c r="AD39" s="25">
        <v>2.8263595183645593</v>
      </c>
      <c r="AE39" s="36">
        <v>8.2306109898016402</v>
      </c>
      <c r="AF39" s="3">
        <v>5.2362416674132198E-8</v>
      </c>
      <c r="AG39" s="3">
        <v>4.5765671271874597E-4</v>
      </c>
      <c r="AH39" s="36">
        <v>4.2726776130861657</v>
      </c>
      <c r="AI39" s="3">
        <v>1.61975195961674E-7</v>
      </c>
      <c r="AJ39" s="3">
        <v>8.0492284341214635E-4</v>
      </c>
    </row>
    <row r="40" spans="1:36" x14ac:dyDescent="0.3">
      <c r="A40">
        <f t="shared" si="4"/>
        <v>9.0153622819295851</v>
      </c>
      <c r="B40">
        <f t="shared" si="5"/>
        <v>1.9054607179632018E-3</v>
      </c>
      <c r="C40">
        <f t="shared" si="2"/>
        <v>1.0345639076263262E-7</v>
      </c>
      <c r="D40">
        <f t="shared" si="3"/>
        <v>6.43292750659084E-4</v>
      </c>
      <c r="E40">
        <v>-2.72000000000001</v>
      </c>
      <c r="M40" s="3">
        <v>1.2589254117941373E-3</v>
      </c>
      <c r="N40" s="36">
        <v>2.5</v>
      </c>
      <c r="O40" s="3">
        <v>2.7962645847192196E-7</v>
      </c>
      <c r="P40" s="3">
        <v>1.0575943616943535E-3</v>
      </c>
      <c r="Q40" s="25">
        <v>2.7665382293682508</v>
      </c>
      <c r="R40" s="44">
        <v>3.8326911468412579</v>
      </c>
      <c r="S40" s="36">
        <v>7.340362892991358</v>
      </c>
      <c r="T40" s="3">
        <v>1.0156093080487011E-7</v>
      </c>
      <c r="U40" s="3">
        <v>6.3737251526833222E-4</v>
      </c>
      <c r="V40" s="36">
        <v>3.7056998334325568</v>
      </c>
      <c r="W40" s="3">
        <v>2.5298102655070085E-7</v>
      </c>
      <c r="X40" s="19">
        <v>1.0059443852434376E-3</v>
      </c>
      <c r="Z40" s="36">
        <v>2.5</v>
      </c>
      <c r="AA40" s="3">
        <v>2.2364500521216921E-7</v>
      </c>
      <c r="AB40" s="3">
        <v>9.4582240449710055E-4</v>
      </c>
      <c r="AC40" s="25">
        <v>4.6317705063410726</v>
      </c>
      <c r="AD40" s="25">
        <v>2.8552950843901783</v>
      </c>
      <c r="AE40" s="36">
        <v>8.4364337846744029</v>
      </c>
      <c r="AF40" s="3">
        <v>6.2279394557998913E-8</v>
      </c>
      <c r="AG40" s="3">
        <v>4.9911679818655209E-4</v>
      </c>
      <c r="AH40" s="36">
        <v>4.4170193527799499</v>
      </c>
      <c r="AI40" s="3">
        <v>2.0111536484298493E-7</v>
      </c>
      <c r="AJ40" s="3">
        <v>8.969177550767636E-4</v>
      </c>
    </row>
    <row r="41" spans="1:36" x14ac:dyDescent="0.3">
      <c r="A41">
        <f t="shared" si="4"/>
        <v>9.1946539022024449</v>
      </c>
      <c r="B41">
        <f t="shared" si="5"/>
        <v>2.1877616239494506E-3</v>
      </c>
      <c r="C41">
        <f t="shared" si="2"/>
        <v>1.2205255744051616E-7</v>
      </c>
      <c r="D41">
        <f t="shared" si="3"/>
        <v>6.9872042317515291E-4</v>
      </c>
      <c r="E41">
        <v>-2.6600000000000201</v>
      </c>
      <c r="M41" s="3">
        <v>1.4454397707458935E-3</v>
      </c>
      <c r="N41" s="36">
        <v>2.5</v>
      </c>
      <c r="O41" s="3">
        <v>3.5425069977223071E-7</v>
      </c>
      <c r="P41" s="3">
        <v>1.1903792669098875E-3</v>
      </c>
      <c r="Q41" s="25">
        <v>2.7940979266865682</v>
      </c>
      <c r="R41" s="44">
        <v>3.970489633432845</v>
      </c>
      <c r="S41" s="36">
        <v>7.5652646300151609</v>
      </c>
      <c r="T41" s="3">
        <v>1.220255824262733E-7</v>
      </c>
      <c r="U41" s="3">
        <v>6.9864320629710081E-4</v>
      </c>
      <c r="V41" s="36">
        <v>3.8194297925625667</v>
      </c>
      <c r="W41" s="3">
        <v>3.1785938281282308E-7</v>
      </c>
      <c r="X41" s="19">
        <v>1.1275803879330702E-3</v>
      </c>
      <c r="Z41" s="36">
        <v>2.5</v>
      </c>
      <c r="AA41" s="3">
        <v>2.7852360843225742E-7</v>
      </c>
      <c r="AB41" s="3">
        <v>1.0555067189407326E-3</v>
      </c>
      <c r="AC41" s="25">
        <v>4.8122951013464697</v>
      </c>
      <c r="AD41" s="25">
        <v>2.8853825168910778</v>
      </c>
      <c r="AE41" s="36">
        <v>8.6360389970541771</v>
      </c>
      <c r="AF41" s="3">
        <v>7.3910623343248761E-8</v>
      </c>
      <c r="AG41" s="3">
        <v>5.4373016595825828E-4</v>
      </c>
      <c r="AH41" s="36">
        <v>4.5655363457350386</v>
      </c>
      <c r="AI41" s="3">
        <v>2.488006985038801E-7</v>
      </c>
      <c r="AJ41" s="3">
        <v>9.9759851343890894E-4</v>
      </c>
    </row>
    <row r="42" spans="1:36" x14ac:dyDescent="0.3">
      <c r="A42">
        <f t="shared" si="4"/>
        <v>9.3668621503869307</v>
      </c>
      <c r="B42">
        <f t="shared" si="5"/>
        <v>2.5118864315094615E-3</v>
      </c>
      <c r="C42">
        <f t="shared" si="2"/>
        <v>1.4373981552169014E-7</v>
      </c>
      <c r="D42">
        <f t="shared" si="3"/>
        <v>7.5826068214484166E-4</v>
      </c>
      <c r="E42">
        <v>-2.6000000000000201</v>
      </c>
      <c r="M42" s="3">
        <v>1.6595869074375205E-3</v>
      </c>
      <c r="N42" s="36">
        <v>2.5</v>
      </c>
      <c r="O42" s="3">
        <v>4.4726438248287258E-7</v>
      </c>
      <c r="P42" s="3">
        <v>1.3375565520498524E-3</v>
      </c>
      <c r="Q42" s="25">
        <v>2.823404129409627</v>
      </c>
      <c r="R42" s="44">
        <v>4.117020647048137</v>
      </c>
      <c r="S42" s="36">
        <v>7.7861523905307379</v>
      </c>
      <c r="T42" s="3">
        <v>1.4621382163407272E-7</v>
      </c>
      <c r="U42" s="3">
        <v>7.6475831903699543E-4</v>
      </c>
      <c r="V42" s="36">
        <v>3.9386914456701843</v>
      </c>
      <c r="W42" s="3">
        <v>3.9793891451276612E-7</v>
      </c>
      <c r="X42" s="19">
        <v>1.2616479929247549E-3</v>
      </c>
      <c r="Z42" s="36">
        <v>2.5</v>
      </c>
      <c r="AA42" s="3">
        <v>3.4559736568885266E-7</v>
      </c>
      <c r="AB42" s="3">
        <v>1.1757505954731265E-3</v>
      </c>
      <c r="AC42" s="25">
        <v>4.9989160674144264</v>
      </c>
      <c r="AD42" s="25">
        <v>2.9164860112357376</v>
      </c>
      <c r="AE42" s="36">
        <v>8.8290983295707672</v>
      </c>
      <c r="AF42" s="3">
        <v>8.7530739363669411E-8</v>
      </c>
      <c r="AG42" s="3">
        <v>5.9171188720075381E-4</v>
      </c>
      <c r="AH42" s="36">
        <v>4.7174935918709906</v>
      </c>
      <c r="AI42" s="3">
        <v>3.0667694436630874E-7</v>
      </c>
      <c r="AJ42" s="3">
        <v>1.1075684075781656E-3</v>
      </c>
    </row>
    <row r="43" spans="1:36" x14ac:dyDescent="0.3">
      <c r="A43">
        <f t="shared" si="4"/>
        <v>9.531935111730256</v>
      </c>
      <c r="B43">
        <f t="shared" si="5"/>
        <v>2.884031503126471E-3</v>
      </c>
      <c r="C43">
        <f t="shared" si="2"/>
        <v>1.6900268658475999E-7</v>
      </c>
      <c r="D43">
        <f t="shared" si="3"/>
        <v>8.2219872679239797E-4</v>
      </c>
      <c r="E43">
        <v>-2.54000000000002</v>
      </c>
      <c r="M43" s="3">
        <v>1.9054607179632018E-3</v>
      </c>
      <c r="N43" s="36">
        <v>2.5</v>
      </c>
      <c r="O43" s="3">
        <v>5.6272439015982918E-7</v>
      </c>
      <c r="P43" s="3">
        <v>1.500299157048125E-3</v>
      </c>
      <c r="Q43" s="25">
        <v>2.8543863496244661</v>
      </c>
      <c r="R43" s="44">
        <v>4.2719317481223351</v>
      </c>
      <c r="S43" s="36">
        <v>8.0023417982548413</v>
      </c>
      <c r="T43" s="3">
        <v>1.7474160255636007E-7</v>
      </c>
      <c r="U43" s="3">
        <v>8.3604211031827833E-4</v>
      </c>
      <c r="V43" s="36">
        <v>4.0630182376696578</v>
      </c>
      <c r="W43" s="3">
        <v>4.9637830888993401E-7</v>
      </c>
      <c r="X43" s="19">
        <v>1.4090824090732693E-3</v>
      </c>
      <c r="Z43" s="36">
        <v>2.4999999999999996</v>
      </c>
      <c r="AA43" s="3">
        <v>4.2725800387273138E-7</v>
      </c>
      <c r="AB43" s="3">
        <v>1.3072995125413781E-3</v>
      </c>
      <c r="AC43" s="25">
        <v>5.1907382546060887</v>
      </c>
      <c r="AD43" s="25">
        <v>2.9484563757676816</v>
      </c>
      <c r="AE43" s="36">
        <v>9.0153622819295851</v>
      </c>
      <c r="AF43" s="3">
        <v>1.0345639076263262E-7</v>
      </c>
      <c r="AG43" s="3">
        <v>6.43292750659084E-4</v>
      </c>
      <c r="AH43" s="36">
        <v>4.8721245943307485</v>
      </c>
      <c r="AI43" s="3">
        <v>3.7666585271763637E-7</v>
      </c>
      <c r="AJ43" s="3">
        <v>1.2274621830714563E-3</v>
      </c>
    </row>
    <row r="44" spans="1:36" x14ac:dyDescent="0.3">
      <c r="A44">
        <f t="shared" si="4"/>
        <v>9.6898732506150811</v>
      </c>
      <c r="B44">
        <f t="shared" si="5"/>
        <v>3.311311214825757E-3</v>
      </c>
      <c r="C44">
        <f t="shared" si="2"/>
        <v>1.9839923273281201E-7</v>
      </c>
      <c r="D44">
        <f t="shared" si="3"/>
        <v>8.9084057548545015E-4</v>
      </c>
      <c r="E44">
        <v>-2.48000000000002</v>
      </c>
      <c r="M44" s="3">
        <v>2.1877616239494506E-3</v>
      </c>
      <c r="N44" s="36">
        <v>2.4999999999999996</v>
      </c>
      <c r="O44" s="3">
        <v>7.0545848156415053E-7</v>
      </c>
      <c r="P44" s="3">
        <v>1.679831517223262E-3</v>
      </c>
      <c r="Q44" s="25">
        <v>2.8869480882239587</v>
      </c>
      <c r="R44" s="44">
        <v>4.4347404411197875</v>
      </c>
      <c r="S44" s="36">
        <v>8.2132416729429565</v>
      </c>
      <c r="T44" s="3">
        <v>2.0832018134022264E-7</v>
      </c>
      <c r="U44" s="3">
        <v>9.1284211414728806E-4</v>
      </c>
      <c r="V44" s="36">
        <v>4.1918686219080339</v>
      </c>
      <c r="W44" s="3">
        <v>6.1690087396243988E-7</v>
      </c>
      <c r="X44" s="19">
        <v>1.5708607499870114E-3</v>
      </c>
      <c r="Z44" s="36">
        <v>2.4999999999999996</v>
      </c>
      <c r="AA44" s="3">
        <v>5.2630391883461181E-7</v>
      </c>
      <c r="AB44" s="3">
        <v>1.4509361375809927E-3</v>
      </c>
      <c r="AC44" s="25">
        <v>5.386807665368063</v>
      </c>
      <c r="AD44" s="25">
        <v>2.9811346108946757</v>
      </c>
      <c r="AE44" s="36">
        <v>9.1946539022024449</v>
      </c>
      <c r="AF44" s="3">
        <v>1.2205255744051616E-7</v>
      </c>
      <c r="AG44" s="3">
        <v>6.9872042317515291E-4</v>
      </c>
      <c r="AH44" s="36">
        <v>5.0286487495074361</v>
      </c>
      <c r="AI44" s="3">
        <v>4.6100672455168029E-7</v>
      </c>
      <c r="AJ44" s="3">
        <v>1.3579495197564291E-3</v>
      </c>
    </row>
    <row r="45" spans="1:36" x14ac:dyDescent="0.3">
      <c r="A45">
        <f t="shared" si="4"/>
        <v>9.8407228530095967</v>
      </c>
      <c r="B45">
        <f t="shared" si="5"/>
        <v>3.8018939632054366E-3</v>
      </c>
      <c r="C45">
        <f t="shared" si="2"/>
        <v>2.3257208250351144E-7</v>
      </c>
      <c r="D45">
        <f t="shared" si="3"/>
        <v>9.6451455666259685E-4</v>
      </c>
      <c r="E45">
        <v>-2.4200000000000199</v>
      </c>
      <c r="M45" s="3">
        <v>2.5118864315094615E-3</v>
      </c>
      <c r="N45" s="36">
        <v>2.5</v>
      </c>
      <c r="O45" s="3">
        <v>8.8118731800849032E-7</v>
      </c>
      <c r="P45" s="3">
        <v>1.8774315625433486E-3</v>
      </c>
      <c r="Q45" s="25">
        <v>2.9209683878800012</v>
      </c>
      <c r="R45" s="44">
        <v>4.6048419394000089</v>
      </c>
      <c r="S45" s="36">
        <v>8.4183526370001118</v>
      </c>
      <c r="T45" s="3">
        <v>2.4777049476281367E-7</v>
      </c>
      <c r="U45" s="3">
        <v>9.9553100356104167E-4</v>
      </c>
      <c r="V45" s="36">
        <v>4.3246386990053729</v>
      </c>
      <c r="W45" s="3">
        <v>7.6388086507311233E-7</v>
      </c>
      <c r="X45" s="19">
        <v>1.7480055664363477E-3</v>
      </c>
      <c r="Z45" s="36">
        <v>2.5000000000000004</v>
      </c>
      <c r="AA45" s="3">
        <v>6.4600148541910092E-7</v>
      </c>
      <c r="AB45" s="3">
        <v>1.6074843519227194E-3</v>
      </c>
      <c r="AC45" s="25">
        <v>5.5861338824028053</v>
      </c>
      <c r="AD45" s="25">
        <v>3.0143556470671338</v>
      </c>
      <c r="AE45" s="36">
        <v>9.3668621503869307</v>
      </c>
      <c r="AF45" s="3">
        <v>1.4373981552169014E-7</v>
      </c>
      <c r="AG45" s="3">
        <v>7.5826068214484166E-4</v>
      </c>
      <c r="AH45" s="36">
        <v>5.1862879490162781</v>
      </c>
      <c r="AI45" s="3">
        <v>5.6230418752178187E-7</v>
      </c>
      <c r="AJ45" s="3">
        <v>1.4997388939702555E-3</v>
      </c>
    </row>
    <row r="46" spans="1:36" x14ac:dyDescent="0.3">
      <c r="A46">
        <f t="shared" si="4"/>
        <v>9.9845697676147438</v>
      </c>
      <c r="B46">
        <f t="shared" si="5"/>
        <v>4.3651583224014598E-3</v>
      </c>
      <c r="C46">
        <f t="shared" si="2"/>
        <v>2.7226110008914879E-7</v>
      </c>
      <c r="D46">
        <f t="shared" si="3"/>
        <v>1.0435729013138445E-3</v>
      </c>
      <c r="E46">
        <v>-2.3600000000000199</v>
      </c>
      <c r="M46" s="3">
        <v>2.884031503126471E-3</v>
      </c>
      <c r="N46" s="36">
        <v>2.5</v>
      </c>
      <c r="O46" s="3">
        <v>1.0966633392102343E-6</v>
      </c>
      <c r="P46" s="3">
        <v>2.0944338988951022E-3</v>
      </c>
      <c r="Q46" s="25">
        <v>2.9563043106934375</v>
      </c>
      <c r="R46" s="44">
        <v>4.7815215534671847</v>
      </c>
      <c r="S46" s="36">
        <v>8.6172639347626774</v>
      </c>
      <c r="T46" s="3">
        <v>2.9403969834658261E-7</v>
      </c>
      <c r="U46" s="3">
        <v>1.0845085492453856E-3</v>
      </c>
      <c r="V46" s="36">
        <v>4.4606766995606355</v>
      </c>
      <c r="W46" s="3">
        <v>9.4244222816315151E-7</v>
      </c>
      <c r="X46" s="19">
        <v>1.9415892749633215E-3</v>
      </c>
      <c r="Z46" s="36">
        <v>2.5</v>
      </c>
      <c r="AA46" s="3">
        <v>7.9015549093182325E-7</v>
      </c>
      <c r="AB46" s="3">
        <v>1.777813815821919E-3</v>
      </c>
      <c r="AC46" s="25">
        <v>5.7877123155218442</v>
      </c>
      <c r="AD46" s="25">
        <v>3.0479520525869739</v>
      </c>
      <c r="AE46" s="36">
        <v>9.531935111730256</v>
      </c>
      <c r="AF46" s="3">
        <v>1.6900268658475999E-7</v>
      </c>
      <c r="AG46" s="3">
        <v>8.2219872679239797E-4</v>
      </c>
      <c r="AH46" s="36">
        <v>5.3442817380136791</v>
      </c>
      <c r="AI46" s="3">
        <v>6.8358317801656359E-7</v>
      </c>
      <c r="AJ46" s="3">
        <v>1.6535817826966569E-3</v>
      </c>
    </row>
    <row r="47" spans="1:36" x14ac:dyDescent="0.3">
      <c r="A47">
        <f t="shared" si="4"/>
        <v>10.12153352330815</v>
      </c>
      <c r="B47">
        <f t="shared" si="5"/>
        <v>5.0118723362724904E-3</v>
      </c>
      <c r="C47">
        <f t="shared" si="2"/>
        <v>3.1831794187867927E-7</v>
      </c>
      <c r="D47">
        <f t="shared" si="3"/>
        <v>1.1283934453526028E-3</v>
      </c>
      <c r="E47">
        <v>-2.3000000000000198</v>
      </c>
      <c r="M47" s="3">
        <v>3.311311214825757E-3</v>
      </c>
      <c r="N47" s="36">
        <v>2.5000000000000004</v>
      </c>
      <c r="O47" s="3">
        <v>1.3598291348850013E-6</v>
      </c>
      <c r="P47" s="3">
        <v>2.3322342377085558E-3</v>
      </c>
      <c r="Q47" s="25">
        <v>2.9927942002418728</v>
      </c>
      <c r="R47" s="44">
        <v>4.9639710012093614</v>
      </c>
      <c r="S47" s="36">
        <v>8.8096488732332787</v>
      </c>
      <c r="T47" s="3">
        <v>3.4822018459250099E-7</v>
      </c>
      <c r="U47" s="3">
        <v>1.1802036851196508E-3</v>
      </c>
      <c r="V47" s="36">
        <v>4.5992984941520092</v>
      </c>
      <c r="W47" s="3">
        <v>1.1585717744920619E-6</v>
      </c>
      <c r="X47" s="19">
        <v>2.1527394403336969E-3</v>
      </c>
      <c r="Z47" s="36">
        <v>2.5000000000000004</v>
      </c>
      <c r="AA47" s="3">
        <v>9.6319014083499467E-7</v>
      </c>
      <c r="AB47" s="3">
        <v>1.9628450176567636E-3</v>
      </c>
      <c r="AC47" s="25">
        <v>5.9905452674668478</v>
      </c>
      <c r="AD47" s="25">
        <v>3.0817575445778074</v>
      </c>
      <c r="AE47" s="36">
        <v>9.6898732506150811</v>
      </c>
      <c r="AF47" s="3">
        <v>1.9839923273281201E-7</v>
      </c>
      <c r="AG47" s="3">
        <v>8.9084057548545015E-4</v>
      </c>
      <c r="AH47" s="36">
        <v>5.5019005481439685</v>
      </c>
      <c r="AI47" s="3">
        <v>8.2835224590505912E-7</v>
      </c>
      <c r="AJ47" s="3">
        <v>1.820277172196651E-3</v>
      </c>
    </row>
    <row r="48" spans="1:36" x14ac:dyDescent="0.3">
      <c r="A48">
        <f t="shared" si="4"/>
        <v>10.251761873268523</v>
      </c>
      <c r="B48">
        <f t="shared" si="5"/>
        <v>5.7543993733712986E-3</v>
      </c>
      <c r="C48">
        <f t="shared" si="2"/>
        <v>3.7172278055049933E-7</v>
      </c>
      <c r="D48">
        <f t="shared" si="3"/>
        <v>1.219381450655207E-3</v>
      </c>
      <c r="E48">
        <v>-2.2400000000000202</v>
      </c>
      <c r="M48" s="3">
        <v>3.8018939632054366E-3</v>
      </c>
      <c r="N48" s="36">
        <v>2.5</v>
      </c>
      <c r="O48" s="3">
        <v>1.679998447112692E-6</v>
      </c>
      <c r="P48" s="3">
        <v>2.5922950812842984E-3</v>
      </c>
      <c r="Q48" s="25">
        <v>3.0302615370249595</v>
      </c>
      <c r="R48" s="44">
        <v>5.1513076851247988</v>
      </c>
      <c r="S48" s="36">
        <v>8.9952592601753807</v>
      </c>
      <c r="T48" s="3">
        <v>4.1157144951191653E-7</v>
      </c>
      <c r="U48" s="3">
        <v>1.2830766921925075E-3</v>
      </c>
      <c r="V48" s="36">
        <v>4.7398033141092872</v>
      </c>
      <c r="W48" s="3">
        <v>1.4192491164466047E-6</v>
      </c>
      <c r="X48" s="19">
        <v>2.3826448467588321E-3</v>
      </c>
      <c r="Z48" s="36">
        <v>2.5</v>
      </c>
      <c r="AA48" s="3">
        <v>1.170242292726826E-6</v>
      </c>
      <c r="AB48" s="3">
        <v>2.1635547533878823E-3</v>
      </c>
      <c r="AC48" s="25">
        <v>6.1936610143861284</v>
      </c>
      <c r="AD48" s="25">
        <v>3.1156101690643556</v>
      </c>
      <c r="AE48" s="36">
        <v>9.8407228530095967</v>
      </c>
      <c r="AF48" s="3">
        <v>2.3257208250351144E-7</v>
      </c>
      <c r="AG48" s="3">
        <v>9.6451455666259685E-4</v>
      </c>
      <c r="AH48" s="36">
        <v>5.6584567038146636</v>
      </c>
      <c r="AI48" s="3">
        <v>1.0006764562732263E-6</v>
      </c>
      <c r="AJ48" s="3">
        <v>2.0006763419136301E-3</v>
      </c>
    </row>
    <row r="49" spans="1:36" x14ac:dyDescent="0.3">
      <c r="A49">
        <f t="shared" si="4"/>
        <v>10.375425793966725</v>
      </c>
      <c r="B49">
        <f t="shared" si="5"/>
        <v>6.606934480075652E-3</v>
      </c>
      <c r="C49">
        <f t="shared" si="2"/>
        <v>4.3360351852863307E-7</v>
      </c>
      <c r="D49">
        <f t="shared" si="3"/>
        <v>1.3169715540263319E-3</v>
      </c>
      <c r="E49">
        <v>-2.1800000000000201</v>
      </c>
      <c r="M49" s="3">
        <v>4.3651583224014598E-3</v>
      </c>
      <c r="N49" s="36">
        <v>2.4999999999999996</v>
      </c>
      <c r="O49" s="3">
        <v>2.0680634744893174E-6</v>
      </c>
      <c r="P49" s="3">
        <v>2.8761526207691517E-3</v>
      </c>
      <c r="Q49" s="25">
        <v>3.0685191661093976</v>
      </c>
      <c r="R49" s="44">
        <v>5.3425958305469941</v>
      </c>
      <c r="S49" s="36">
        <v>9.1739191724306366</v>
      </c>
      <c r="T49" s="3">
        <v>4.8554523030950416E-7</v>
      </c>
      <c r="U49" s="3">
        <v>1.3936215129072946E-3</v>
      </c>
      <c r="V49" s="36">
        <v>4.8814889356006059</v>
      </c>
      <c r="W49" s="3">
        <v>1.7325960411573297E-6</v>
      </c>
      <c r="X49" s="19">
        <v>2.6325622812441319E-3</v>
      </c>
      <c r="Z49" s="36">
        <v>2.5</v>
      </c>
      <c r="AA49" s="3">
        <v>1.4172688089773982E-6</v>
      </c>
      <c r="AB49" s="3">
        <v>2.3809819898331012E-3</v>
      </c>
      <c r="AC49" s="25">
        <v>6.3961303237158162</v>
      </c>
      <c r="AD49" s="25">
        <v>3.1493550539526356</v>
      </c>
      <c r="AE49" s="36">
        <v>9.9845697676147438</v>
      </c>
      <c r="AF49" s="3">
        <v>2.7226110008914879E-7</v>
      </c>
      <c r="AG49" s="3">
        <v>1.0435729013138445E-3</v>
      </c>
      <c r="AH49" s="36">
        <v>5.813313069535206</v>
      </c>
      <c r="AI49" s="3">
        <v>1.2052613433502661E-6</v>
      </c>
      <c r="AJ49" s="3">
        <v>2.1956879043709865E-3</v>
      </c>
    </row>
    <row r="50" spans="1:36" x14ac:dyDescent="0.3">
      <c r="A50">
        <f t="shared" si="4"/>
        <v>10.492714949562147</v>
      </c>
      <c r="B50">
        <f t="shared" si="5"/>
        <v>7.5857757502914864E-3</v>
      </c>
      <c r="C50">
        <f t="shared" si="2"/>
        <v>5.0525786036150591E-7</v>
      </c>
      <c r="D50">
        <f t="shared" si="3"/>
        <v>1.4216298538811095E-3</v>
      </c>
      <c r="E50">
        <v>-2.1200000000000201</v>
      </c>
      <c r="M50" s="3">
        <v>5.0118723362724904E-3</v>
      </c>
      <c r="N50" s="36">
        <v>2.5</v>
      </c>
      <c r="O50" s="3">
        <v>2.53673273577778E-6</v>
      </c>
      <c r="P50" s="3">
        <v>3.1854247665124877E-3</v>
      </c>
      <c r="Q50" s="25">
        <v>3.1073736677014674</v>
      </c>
      <c r="R50" s="44">
        <v>5.5368683385073281</v>
      </c>
      <c r="S50" s="36">
        <v>9.3455183394733421</v>
      </c>
      <c r="T50" s="3">
        <v>5.7181439988420722E-7</v>
      </c>
      <c r="U50" s="3">
        <v>1.5123682089811423E-3</v>
      </c>
      <c r="V50" s="36">
        <v>5.0236657004310503</v>
      </c>
      <c r="W50" s="3">
        <v>2.108048384998353E-6</v>
      </c>
      <c r="X50" s="19">
        <v>2.9038239512741439E-3</v>
      </c>
      <c r="Z50" s="36">
        <v>2.5</v>
      </c>
      <c r="AA50" s="3">
        <v>1.7111701856253021E-6</v>
      </c>
      <c r="AB50" s="3">
        <v>2.6162340763970665E-3</v>
      </c>
      <c r="AC50" s="25">
        <v>6.5970800630519548</v>
      </c>
      <c r="AD50" s="25">
        <v>3.1828466771753252</v>
      </c>
      <c r="AE50" s="36">
        <v>10.12153352330815</v>
      </c>
      <c r="AF50" s="3">
        <v>3.1831794187867927E-7</v>
      </c>
      <c r="AG50" s="3">
        <v>1.1283934453526028E-3</v>
      </c>
      <c r="AH50" s="36">
        <v>5.9658893512573821</v>
      </c>
      <c r="AI50" s="3">
        <v>1.4475495800123546E-6</v>
      </c>
      <c r="AJ50" s="3">
        <v>2.4062830922502495E-3</v>
      </c>
    </row>
    <row r="51" spans="1:36" x14ac:dyDescent="0.3">
      <c r="A51">
        <f t="shared" si="4"/>
        <v>10.603833618595285</v>
      </c>
      <c r="B51">
        <f t="shared" si="5"/>
        <v>8.709635899560397E-3</v>
      </c>
      <c r="C51">
        <f t="shared" si="2"/>
        <v>5.8817866840484972E-7</v>
      </c>
      <c r="D51">
        <f t="shared" si="3"/>
        <v>1.5338561450212332E-3</v>
      </c>
      <c r="E51">
        <v>-2.06000000000002</v>
      </c>
      <c r="M51" s="3">
        <v>5.7543993733712986E-3</v>
      </c>
      <c r="N51" s="36">
        <v>2.4999999999999996</v>
      </c>
      <c r="O51" s="3">
        <v>3.1008043954760723E-6</v>
      </c>
      <c r="P51" s="3">
        <v>3.5218202086285269E-3</v>
      </c>
      <c r="Q51" s="25">
        <v>3.1466296537897924</v>
      </c>
      <c r="R51" s="44">
        <v>5.733148268948967</v>
      </c>
      <c r="S51" s="36">
        <v>9.5100053786092769</v>
      </c>
      <c r="T51" s="3">
        <v>6.7230617596664423E-7</v>
      </c>
      <c r="U51" s="3">
        <v>1.6398855764554357E-3</v>
      </c>
      <c r="V51" s="36">
        <v>5.1656688988751451</v>
      </c>
      <c r="W51" s="3">
        <v>2.556553906883749E-6</v>
      </c>
      <c r="X51" s="19">
        <v>3.1978454664875517E-3</v>
      </c>
      <c r="Z51" s="36">
        <v>2.4999999999999996</v>
      </c>
      <c r="AA51" s="3">
        <v>2.0599329217746161E-6</v>
      </c>
      <c r="AB51" s="3">
        <v>2.8704932828868385E-3</v>
      </c>
      <c r="AC51" s="25">
        <v>6.7957037663538564</v>
      </c>
      <c r="AD51" s="25">
        <v>3.2159506277256438</v>
      </c>
      <c r="AE51" s="36">
        <v>10.251761873268523</v>
      </c>
      <c r="AF51" s="3">
        <v>3.7172278055049933E-7</v>
      </c>
      <c r="AG51" s="3">
        <v>1.219381450655207E-3</v>
      </c>
      <c r="AH51" s="36">
        <v>6.11566617921829</v>
      </c>
      <c r="AI51" s="3">
        <v>1.7338322663344571E-6</v>
      </c>
      <c r="AJ51" s="3">
        <v>2.6335012939692729E-3</v>
      </c>
    </row>
    <row r="52" spans="1:36" x14ac:dyDescent="0.3">
      <c r="A52">
        <f t="shared" si="4"/>
        <v>10.708997069646395</v>
      </c>
      <c r="B52">
        <f t="shared" si="5"/>
        <v>9.9999999999995336E-3</v>
      </c>
      <c r="C52">
        <f t="shared" si="2"/>
        <v>6.8408308913716693E-7</v>
      </c>
      <c r="D52">
        <f t="shared" si="3"/>
        <v>1.6541863125260918E-3</v>
      </c>
      <c r="E52">
        <v>-2.00000000000002</v>
      </c>
      <c r="M52" s="3">
        <v>6.606934480075652E-3</v>
      </c>
      <c r="N52" s="36">
        <v>2.5</v>
      </c>
      <c r="O52" s="3">
        <v>3.7774806684946457E-6</v>
      </c>
      <c r="P52" s="3">
        <v>3.8871483987595063E-3</v>
      </c>
      <c r="Q52" s="25">
        <v>3.1860938027860808</v>
      </c>
      <c r="R52" s="44">
        <v>5.9304690139303977</v>
      </c>
      <c r="S52" s="36">
        <v>9.6673810716998307</v>
      </c>
      <c r="T52" s="3">
        <v>7.892402855742531E-7</v>
      </c>
      <c r="U52" s="3">
        <v>1.7767839323612235E-3</v>
      </c>
      <c r="V52" s="36">
        <v>5.3068692024544095</v>
      </c>
      <c r="W52" s="3">
        <v>3.0908001524597481E-6</v>
      </c>
      <c r="X52" s="19">
        <v>3.5161343276159077E-3</v>
      </c>
      <c r="Z52" s="36">
        <v>2.5</v>
      </c>
      <c r="AA52" s="3">
        <v>2.4727934468401847E-6</v>
      </c>
      <c r="AB52" s="3">
        <v>3.1450236544993959E-3</v>
      </c>
      <c r="AC52" s="25">
        <v>6.991269203829372</v>
      </c>
      <c r="AD52" s="25">
        <v>3.2485448673048958</v>
      </c>
      <c r="AE52" s="36">
        <v>10.375425793966725</v>
      </c>
      <c r="AF52" s="3">
        <v>4.3360351852863307E-7</v>
      </c>
      <c r="AG52" s="3">
        <v>1.3169715540263319E-3</v>
      </c>
      <c r="AH52" s="36">
        <v>6.2621871817855563</v>
      </c>
      <c r="AI52" s="3">
        <v>2.0713770176531316E-6</v>
      </c>
      <c r="AJ52" s="3">
        <v>2.8784558483000108E-3</v>
      </c>
    </row>
    <row r="53" spans="1:36" x14ac:dyDescent="0.3">
      <c r="A53">
        <f t="shared" si="4"/>
        <v>10.808428365278719</v>
      </c>
      <c r="B53">
        <f t="shared" si="5"/>
        <v>1.1481536214968297E-2</v>
      </c>
      <c r="C53">
        <f t="shared" si="2"/>
        <v>7.9494600971181201E-7</v>
      </c>
      <c r="D53">
        <f t="shared" si="3"/>
        <v>1.7831948964841865E-3</v>
      </c>
      <c r="E53">
        <v>-1.9400000000000199</v>
      </c>
      <c r="M53" s="3">
        <v>7.5857757502914864E-3</v>
      </c>
      <c r="N53" s="36">
        <v>2.5</v>
      </c>
      <c r="O53" s="3">
        <v>4.5867297223047664E-6</v>
      </c>
      <c r="P53" s="3">
        <v>4.2833303502320553E-3</v>
      </c>
      <c r="Q53" s="25">
        <v>3.2255784837238592</v>
      </c>
      <c r="R53" s="44">
        <v>6.1278924186192976</v>
      </c>
      <c r="S53" s="36">
        <v>9.8176918306673358</v>
      </c>
      <c r="T53" s="3">
        <v>9.2517282061970628E-7</v>
      </c>
      <c r="U53" s="3">
        <v>1.9237180880988839E-3</v>
      </c>
      <c r="V53" s="36">
        <v>5.4466809905784386</v>
      </c>
      <c r="W53" s="3">
        <v>3.7254768670291369E-6</v>
      </c>
      <c r="X53" s="19">
        <v>3.8602988832623498E-3</v>
      </c>
      <c r="Z53" s="36">
        <v>2.5</v>
      </c>
      <c r="AA53" s="3">
        <v>2.9604268302620472E-6</v>
      </c>
      <c r="AB53" s="3">
        <v>3.4411781879246221E-3</v>
      </c>
      <c r="AC53" s="25">
        <v>7.1831231415955674</v>
      </c>
      <c r="AD53" s="25">
        <v>3.2805205235992618</v>
      </c>
      <c r="AE53" s="36">
        <v>10.492714949562147</v>
      </c>
      <c r="AF53" s="3">
        <v>5.0525786036150591E-7</v>
      </c>
      <c r="AG53" s="3">
        <v>1.4216298538811095E-3</v>
      </c>
      <c r="AH53" s="36">
        <v>6.4050593109901568</v>
      </c>
      <c r="AI53" s="3">
        <v>2.4685753520632623E-6</v>
      </c>
      <c r="AJ53" s="3">
        <v>3.1423401165776186E-3</v>
      </c>
    </row>
    <row r="54" spans="1:36" x14ac:dyDescent="0.3">
      <c r="A54">
        <f t="shared" si="4"/>
        <v>10.902355568588716</v>
      </c>
      <c r="B54">
        <f t="shared" si="5"/>
        <v>1.3182567385563454E-2</v>
      </c>
      <c r="C54">
        <f t="shared" si="2"/>
        <v>9.2303848733654202E-7</v>
      </c>
      <c r="D54">
        <f t="shared" si="3"/>
        <v>1.9214978400576381E-3</v>
      </c>
      <c r="E54">
        <v>-1.8800000000000201</v>
      </c>
      <c r="M54" s="3">
        <v>8.709635899560397E-3</v>
      </c>
      <c r="N54" s="36">
        <v>2.5</v>
      </c>
      <c r="O54" s="3">
        <v>5.5517024023202494E-6</v>
      </c>
      <c r="P54" s="3">
        <v>4.7124101698898186E-3</v>
      </c>
      <c r="Q54" s="25">
        <v>3.2649048662436679</v>
      </c>
      <c r="R54" s="44">
        <v>6.3245243312183428</v>
      </c>
      <c r="S54" s="36">
        <v>9.9610234613255937</v>
      </c>
      <c r="T54" s="3">
        <v>1.0830466297703958E-6</v>
      </c>
      <c r="U54" s="3">
        <v>2.0813905253655746E-3</v>
      </c>
      <c r="V54" s="36">
        <v>5.5845685518864361</v>
      </c>
      <c r="W54" s="3">
        <v>4.4775781656941888E-6</v>
      </c>
      <c r="X54" s="19">
        <v>4.2320577338662057E-3</v>
      </c>
      <c r="Z54" s="36">
        <v>2.4999999999999996</v>
      </c>
      <c r="AA54" s="3">
        <v>3.535163968186242E-6</v>
      </c>
      <c r="AB54" s="3">
        <v>3.7604063440996593E-3</v>
      </c>
      <c r="AC54" s="25">
        <v>7.3706935751902183</v>
      </c>
      <c r="AD54" s="25">
        <v>3.3117822625317026</v>
      </c>
      <c r="AE54" s="36">
        <v>10.603833618595285</v>
      </c>
      <c r="AF54" s="3">
        <v>5.8817866840484972E-7</v>
      </c>
      <c r="AG54" s="3">
        <v>1.5338561450212332E-3</v>
      </c>
      <c r="AH54" s="36">
        <v>6.5439517049140319</v>
      </c>
      <c r="AI54" s="3">
        <v>2.9351122454339781E-6</v>
      </c>
      <c r="AJ54" s="3">
        <v>3.4264338577792378E-3</v>
      </c>
    </row>
    <row r="55" spans="1:36" x14ac:dyDescent="0.3">
      <c r="A55">
        <f t="shared" si="4"/>
        <v>10.991009323581816</v>
      </c>
      <c r="B55">
        <f t="shared" si="5"/>
        <v>1.5135612484361377E-2</v>
      </c>
      <c r="C55">
        <f t="shared" si="2"/>
        <v>1.0709718893569477E-6</v>
      </c>
      <c r="D55">
        <f t="shared" si="3"/>
        <v>2.0697554342066098E-3</v>
      </c>
      <c r="E55">
        <v>-1.82000000000002</v>
      </c>
      <c r="M55" s="3">
        <v>9.9999999999995336E-3</v>
      </c>
      <c r="N55" s="36">
        <v>2.5</v>
      </c>
      <c r="O55" s="3">
        <v>6.6992121425332534E-6</v>
      </c>
      <c r="P55" s="3">
        <v>5.1765672573755896E-3</v>
      </c>
      <c r="Q55" s="25">
        <v>3.3039054571040292</v>
      </c>
      <c r="R55" s="44">
        <v>6.51952728552014</v>
      </c>
      <c r="S55" s="36">
        <v>10.097495302687337</v>
      </c>
      <c r="T55" s="3">
        <v>1.2662492171144972E-6</v>
      </c>
      <c r="U55" s="3">
        <v>2.2505547912588107E-3</v>
      </c>
      <c r="V55" s="36">
        <v>5.7200502515734817</v>
      </c>
      <c r="W55" s="3">
        <v>5.3667504192888864E-6</v>
      </c>
      <c r="X55" s="19">
        <v>4.6332495807106583E-3</v>
      </c>
      <c r="Z55" s="36">
        <v>2.5</v>
      </c>
      <c r="AA55" s="3">
        <v>4.2112414834615705E-6</v>
      </c>
      <c r="AB55" s="3">
        <v>4.1042619231533321E-3</v>
      </c>
      <c r="AC55" s="25">
        <v>7.553489780154127</v>
      </c>
      <c r="AD55" s="25">
        <v>3.3422482966923535</v>
      </c>
      <c r="AE55" s="36">
        <v>10.708997069646395</v>
      </c>
      <c r="AF55" s="3">
        <v>6.8408308913716693E-7</v>
      </c>
      <c r="AG55" s="3">
        <v>1.6541863125260918E-3</v>
      </c>
      <c r="AH55" s="36">
        <v>6.6785933751550095</v>
      </c>
      <c r="AI55" s="3">
        <v>3.4821611459623487E-6</v>
      </c>
      <c r="AJ55" s="3">
        <v>3.732109937267308E-3</v>
      </c>
    </row>
    <row r="56" spans="1:36" x14ac:dyDescent="0.3">
      <c r="A56">
        <f t="shared" si="4"/>
        <v>11.07462077898056</v>
      </c>
      <c r="B56">
        <f t="shared" si="5"/>
        <v>1.737800828749295E-2</v>
      </c>
      <c r="C56">
        <f t="shared" si="2"/>
        <v>1.2417485913269453E-6</v>
      </c>
      <c r="D56">
        <f t="shared" si="3"/>
        <v>2.2286754733042181E-3</v>
      </c>
      <c r="E56">
        <v>-1.76000000000002</v>
      </c>
      <c r="M56" s="3">
        <v>1.1481536214968297E-2</v>
      </c>
      <c r="N56" s="36">
        <v>2.5</v>
      </c>
      <c r="O56" s="3">
        <v>8.0602876134871113E-6</v>
      </c>
      <c r="P56" s="3">
        <v>5.6781291332575774E-3</v>
      </c>
      <c r="Q56" s="25">
        <v>3.3424260443105904</v>
      </c>
      <c r="R56" s="44">
        <v>6.712130221552953</v>
      </c>
      <c r="S56" s="36">
        <v>10.227254791807688</v>
      </c>
      <c r="T56" s="3">
        <v>1.4786792622404547E-6</v>
      </c>
      <c r="U56" s="3">
        <v>2.4320191300567146E-3</v>
      </c>
      <c r="V56" s="36">
        <v>5.8527008372056528</v>
      </c>
      <c r="W56" s="3">
        <v>6.4156926800552036E-6</v>
      </c>
      <c r="X56" s="19">
        <v>5.0658435349130952E-3</v>
      </c>
      <c r="Z56" s="36">
        <v>2.5</v>
      </c>
      <c r="AA56" s="3">
        <v>5.0050891996668047E-6</v>
      </c>
      <c r="AB56" s="3">
        <v>4.4744113354347756E-3</v>
      </c>
      <c r="AC56" s="25">
        <v>7.7311005488708862</v>
      </c>
      <c r="AD56" s="25">
        <v>3.3718500914784815</v>
      </c>
      <c r="AE56" s="36">
        <v>10.808428365278719</v>
      </c>
      <c r="AF56" s="3">
        <v>7.9494600971181201E-7</v>
      </c>
      <c r="AG56" s="3">
        <v>1.7831948964841865E-3</v>
      </c>
      <c r="AH56" s="36">
        <v>6.8087699947491132</v>
      </c>
      <c r="AI56" s="3">
        <v>4.1226082280567308E-6</v>
      </c>
      <c r="AJ56" s="3">
        <v>4.060841404466187E-3</v>
      </c>
    </row>
    <row r="57" spans="1:36" x14ac:dyDescent="0.3">
      <c r="A57">
        <f t="shared" si="4"/>
        <v>11.153419824607999</v>
      </c>
      <c r="B57">
        <f t="shared" si="5"/>
        <v>1.9952623149687869E-2</v>
      </c>
      <c r="C57">
        <f t="shared" si="2"/>
        <v>1.4388202059703468E-6</v>
      </c>
      <c r="D57">
        <f t="shared" si="3"/>
        <v>2.3990166368496458E-3</v>
      </c>
      <c r="E57">
        <v>-1.7000000000000199</v>
      </c>
      <c r="M57" s="3">
        <v>1.3182567385563454E-2</v>
      </c>
      <c r="N57" s="36">
        <v>2.5</v>
      </c>
      <c r="O57" s="3">
        <v>9.6708090306812734E-6</v>
      </c>
      <c r="P57" s="3">
        <v>6.2195848834729383E-3</v>
      </c>
      <c r="Q57" s="25">
        <v>3.3803270635677847</v>
      </c>
      <c r="R57" s="44">
        <v>6.9016353178389247</v>
      </c>
      <c r="S57" s="36">
        <v>10.350472482128716</v>
      </c>
      <c r="T57" s="3">
        <v>1.7248230417362229E-6</v>
      </c>
      <c r="U57" s="3">
        <v>2.626650370137771E-3</v>
      </c>
      <c r="V57" s="36">
        <v>5.9821521083678331</v>
      </c>
      <c r="W57" s="3">
        <v>7.65061746922347E-6</v>
      </c>
      <c r="X57" s="19">
        <v>5.5319499163399791E-3</v>
      </c>
      <c r="Z57" s="36">
        <v>2.5000000000000004</v>
      </c>
      <c r="AA57" s="3">
        <v>5.9356607687223122E-6</v>
      </c>
      <c r="AB57" s="3">
        <v>4.8726423093522122E-3</v>
      </c>
      <c r="AC57" s="25">
        <v>7.9031909825601376</v>
      </c>
      <c r="AD57" s="25">
        <v>3.4005318304266892</v>
      </c>
      <c r="AE57" s="36">
        <v>10.902355568588716</v>
      </c>
      <c r="AF57" s="3">
        <v>9.2303848733654202E-7</v>
      </c>
      <c r="AG57" s="3">
        <v>1.9214978400576381E-3</v>
      </c>
      <c r="AH57" s="36">
        <v>6.934320038336959</v>
      </c>
      <c r="AI57" s="3">
        <v>4.8713102262109458E-6</v>
      </c>
      <c r="AJ57" s="3">
        <v>4.414208978383757E-3</v>
      </c>
    </row>
    <row r="58" spans="1:36" x14ac:dyDescent="0.3">
      <c r="A58">
        <f t="shared" si="4"/>
        <v>11.227633609887901</v>
      </c>
      <c r="B58">
        <f t="shared" ref="B58:B62" si="6">10^(E58)</f>
        <v>2.2908676527676662E-2</v>
      </c>
      <c r="C58">
        <f t="shared" ref="C58:C64" si="7">(D58+2*$H$3*D58^2-B58)/(4*$H$3-2*$H$4)</f>
        <v>1.6661544601750078E-6</v>
      </c>
      <c r="D58">
        <f t="shared" ref="D58:D64" si="8">(SQRT(1+2*B58*(2*$H$3+$H$4))-1)/(2*$H$3+$H$4)</f>
        <v>2.58159211354157E-3</v>
      </c>
      <c r="E58">
        <v>-1.6400000000000201</v>
      </c>
      <c r="M58" s="3">
        <v>1.5135612484361377E-2</v>
      </c>
      <c r="N58" s="36">
        <v>2.5</v>
      </c>
      <c r="O58" s="3">
        <v>1.1572240628029799E-5</v>
      </c>
      <c r="P58" s="3">
        <v>6.8035992321799207E-3</v>
      </c>
      <c r="Q58" s="25">
        <v>3.4174844274048342</v>
      </c>
      <c r="R58" s="44">
        <v>7.0874221370241717</v>
      </c>
      <c r="S58" s="36">
        <v>10.467337525728235</v>
      </c>
      <c r="T58" s="3">
        <v>2.0098422220255527E-6</v>
      </c>
      <c r="U58" s="3">
        <v>2.8353780855649943E-3</v>
      </c>
      <c r="V58" s="36">
        <v>6.1080922032132952</v>
      </c>
      <c r="W58" s="3">
        <v>9.1017808992803485E-6</v>
      </c>
      <c r="X58" s="19">
        <v>6.0338315850810261E-3</v>
      </c>
      <c r="Z58" s="36">
        <v>2.4999999999999996</v>
      </c>
      <c r="AA58" s="3">
        <v>7.0248138586254425E-6</v>
      </c>
      <c r="AB58" s="3">
        <v>5.3008730822857626E-3</v>
      </c>
      <c r="AC58" s="25">
        <v>8.0694981878404022</v>
      </c>
      <c r="AD58" s="25">
        <v>3.4282496979734005</v>
      </c>
      <c r="AE58" s="36">
        <v>10.991009323581816</v>
      </c>
      <c r="AF58" s="3">
        <v>1.0709718893569477E-6</v>
      </c>
      <c r="AG58" s="3">
        <v>2.0697554342066098E-3</v>
      </c>
      <c r="AH58" s="36">
        <v>7.0551304964259955</v>
      </c>
      <c r="AI58" s="3">
        <v>5.7453908341333769E-6</v>
      </c>
      <c r="AJ58" s="3">
        <v>4.7939089829212977E-3</v>
      </c>
    </row>
    <row r="59" spans="1:36" x14ac:dyDescent="0.3">
      <c r="A59">
        <f t="shared" si="4"/>
        <v>11.29748531502835</v>
      </c>
      <c r="B59">
        <f t="shared" si="6"/>
        <v>2.6302679918952594E-2</v>
      </c>
      <c r="C59">
        <f t="shared" si="7"/>
        <v>1.9283120027739699E-6</v>
      </c>
      <c r="D59">
        <f t="shared" si="8"/>
        <v>2.7772734851101506E-3</v>
      </c>
      <c r="E59">
        <v>-1.5800000000000201</v>
      </c>
      <c r="M59" s="3">
        <v>1.737800828749295E-2</v>
      </c>
      <c r="N59" s="36">
        <v>2.4999999999999996</v>
      </c>
      <c r="O59" s="3">
        <v>1.3812473625540975E-5</v>
      </c>
      <c r="P59" s="3">
        <v>7.4330272771034479E-3</v>
      </c>
      <c r="Q59" s="25">
        <v>3.4537898749063354</v>
      </c>
      <c r="R59" s="44">
        <v>7.2689493745316804</v>
      </c>
      <c r="S59" s="36">
        <v>10.578053616296966</v>
      </c>
      <c r="T59" s="3">
        <v>2.3396747115136849E-6</v>
      </c>
      <c r="U59" s="3">
        <v>3.0591990530291981E-3</v>
      </c>
      <c r="V59" s="36">
        <v>6.2302637621680415</v>
      </c>
      <c r="W59" s="3">
        <v>1.0804092428915142E-5</v>
      </c>
      <c r="X59" s="19">
        <v>6.5739158585777953E-3</v>
      </c>
      <c r="Z59" s="36">
        <v>2.5</v>
      </c>
      <c r="AA59" s="3">
        <v>8.2977472586672454E-6</v>
      </c>
      <c r="AB59" s="3">
        <v>5.7611621253588199E-3</v>
      </c>
      <c r="AC59" s="25">
        <v>8.2298261950807099</v>
      </c>
      <c r="AD59" s="25">
        <v>3.4549710325134533</v>
      </c>
      <c r="AE59" s="36">
        <v>11.07462077898056</v>
      </c>
      <c r="AF59" s="3">
        <v>1.2417485913269453E-6</v>
      </c>
      <c r="AG59" s="3">
        <v>2.2286754733042181E-3</v>
      </c>
      <c r="AH59" s="36">
        <v>7.171132352842557</v>
      </c>
      <c r="AI59" s="3">
        <v>6.7645813949728365E-6</v>
      </c>
      <c r="AJ59" s="3">
        <v>5.2017617765418101E-3</v>
      </c>
    </row>
    <row r="60" spans="1:36" x14ac:dyDescent="0.3">
      <c r="A60">
        <f t="shared" si="4"/>
        <v>11.363193146916812</v>
      </c>
      <c r="B60">
        <f t="shared" si="6"/>
        <v>3.0199517204018766E-2</v>
      </c>
      <c r="C60">
        <f t="shared" si="7"/>
        <v>2.2305346160237943E-6</v>
      </c>
      <c r="D60">
        <f t="shared" si="8"/>
        <v>2.9869948885284654E-3</v>
      </c>
      <c r="E60">
        <v>-1.52000000000002</v>
      </c>
      <c r="M60" s="3">
        <v>1.9952623149687869E-2</v>
      </c>
      <c r="N60" s="36">
        <v>2.5</v>
      </c>
      <c r="O60" s="3">
        <v>1.6446796124140612E-5</v>
      </c>
      <c r="P60" s="3">
        <v>8.1109299403066271E-3</v>
      </c>
      <c r="Q60" s="25">
        <v>3.4891509101788194</v>
      </c>
      <c r="R60" s="44">
        <v>7.4457545508940965</v>
      </c>
      <c r="S60" s="36">
        <v>10.682835379500865</v>
      </c>
      <c r="T60" s="3">
        <v>2.7211505103852316E-6</v>
      </c>
      <c r="U60" s="3">
        <v>3.2991820261302532E-3</v>
      </c>
      <c r="V60" s="36">
        <v>6.3484612206659934</v>
      </c>
      <c r="W60" s="3">
        <v>1.2797816073689388E-5</v>
      </c>
      <c r="X60" s="19">
        <v>7.154807075998461E-3</v>
      </c>
      <c r="Z60" s="36">
        <v>2.5</v>
      </c>
      <c r="AA60" s="3">
        <v>9.783503352178817E-6</v>
      </c>
      <c r="AB60" s="3">
        <v>6.2557184566375173E-3</v>
      </c>
      <c r="AC60" s="25">
        <v>8.3840403763142533</v>
      </c>
      <c r="AD60" s="25">
        <v>3.4806733960523748</v>
      </c>
      <c r="AE60" s="36">
        <v>11.153419824607999</v>
      </c>
      <c r="AF60" s="3">
        <v>1.4388202059703468E-6</v>
      </c>
      <c r="AG60" s="3">
        <v>2.3990166368496458E-3</v>
      </c>
      <c r="AH60" s="36">
        <v>7.2822959815157793</v>
      </c>
      <c r="AI60" s="3">
        <v>7.951612459120907E-6</v>
      </c>
      <c r="AJ60" s="3">
        <v>5.6397207232702267E-3</v>
      </c>
    </row>
    <row r="61" spans="1:36" x14ac:dyDescent="0.3">
      <c r="A61">
        <f t="shared" si="4"/>
        <v>11.424969533500922</v>
      </c>
      <c r="B61">
        <f t="shared" si="6"/>
        <v>3.4673685045251555E-2</v>
      </c>
      <c r="C61">
        <f t="shared" si="7"/>
        <v>2.5788465220256416E-6</v>
      </c>
      <c r="D61">
        <f t="shared" si="8"/>
        <v>3.2117574765387503E-3</v>
      </c>
      <c r="E61">
        <v>-1.4600000000000199</v>
      </c>
      <c r="M61" s="3">
        <v>2.2908676527676662E-2</v>
      </c>
      <c r="N61" s="36">
        <v>2.5</v>
      </c>
      <c r="O61" s="3">
        <v>1.9539008784290299E-5</v>
      </c>
      <c r="P61" s="3">
        <v>8.8405902029876481E-3</v>
      </c>
      <c r="Q61" s="25">
        <v>3.5234904016747346</v>
      </c>
      <c r="R61" s="44">
        <v>7.6174520083736743</v>
      </c>
      <c r="S61" s="36">
        <v>10.781905190075355</v>
      </c>
      <c r="T61" s="3">
        <v>3.1621247838720462E-6</v>
      </c>
      <c r="U61" s="3">
        <v>3.5564728503797386E-3</v>
      </c>
      <c r="V61" s="36">
        <v>6.4625274636134975</v>
      </c>
      <c r="W61" s="3">
        <v>1.5129376649326113E-5</v>
      </c>
      <c r="X61" s="19">
        <v>7.7792998783505285E-3</v>
      </c>
      <c r="Z61" s="36">
        <v>2.5</v>
      </c>
      <c r="AA61" s="3">
        <v>1.1515545662171208E-5</v>
      </c>
      <c r="AB61" s="3">
        <v>6.7869126006369672E-3</v>
      </c>
      <c r="AC61" s="25">
        <v>8.53206159810704</v>
      </c>
      <c r="AD61" s="25">
        <v>3.5053435996845068</v>
      </c>
      <c r="AE61" s="36">
        <v>11.227633609887901</v>
      </c>
      <c r="AF61" s="3">
        <v>1.6661544601750078E-6</v>
      </c>
      <c r="AG61" s="3">
        <v>2.58159211354157E-3</v>
      </c>
      <c r="AH61" s="36">
        <v>7.3886265874132686</v>
      </c>
      <c r="AI61" s="3">
        <v>9.332663762970887E-6</v>
      </c>
      <c r="AJ61" s="3">
        <v>6.1098817543290889E-3</v>
      </c>
    </row>
    <row r="62" spans="1:36" x14ac:dyDescent="0.3">
      <c r="A62">
        <f t="shared" si="4"/>
        <v>11.483020492342002</v>
      </c>
      <c r="B62">
        <f t="shared" si="6"/>
        <v>3.9810717055347888E-2</v>
      </c>
      <c r="C62">
        <f t="shared" si="7"/>
        <v>2.9801707260251617E-6</v>
      </c>
      <c r="D62">
        <f t="shared" si="8"/>
        <v>3.4526341978409246E-3</v>
      </c>
      <c r="E62">
        <v>-1.4000000000000199</v>
      </c>
      <c r="M62" s="3">
        <v>2.6302679918952594E-2</v>
      </c>
      <c r="N62" s="36">
        <v>2.5</v>
      </c>
      <c r="O62" s="3">
        <v>2.3162707935103896E-5</v>
      </c>
      <c r="P62" s="3">
        <v>9.625530205677791E-3</v>
      </c>
      <c r="Q62" s="25">
        <v>3.5567459136396433</v>
      </c>
      <c r="R62" s="44">
        <v>7.7837295681982193</v>
      </c>
      <c r="S62" s="36">
        <v>10.875490390031693</v>
      </c>
      <c r="T62" s="3">
        <v>3.6716307148877837E-6</v>
      </c>
      <c r="U62" s="3">
        <v>3.8322999438393564E-3</v>
      </c>
      <c r="V62" s="36">
        <v>6.5723500484599793</v>
      </c>
      <c r="W62" s="3">
        <v>1.7852286640428987E-5</v>
      </c>
      <c r="X62" s="19">
        <v>8.4503932785235606E-3</v>
      </c>
      <c r="Z62" s="36">
        <v>2.5</v>
      </c>
      <c r="AA62" s="3">
        <v>1.3532422617057161E-5</v>
      </c>
      <c r="AB62" s="3">
        <v>7.3572882550725612E-3</v>
      </c>
      <c r="AC62" s="25">
        <v>8.6738603026406942</v>
      </c>
      <c r="AD62" s="25">
        <v>3.5289767171067816</v>
      </c>
      <c r="AE62" s="36">
        <v>11.29748531502835</v>
      </c>
      <c r="AF62" s="3">
        <v>1.9283120027739699E-6</v>
      </c>
      <c r="AG62" s="3">
        <v>2.7772734851101506E-3</v>
      </c>
      <c r="AH62" s="36">
        <v>7.490159787906677</v>
      </c>
      <c r="AI62" s="3">
        <v>1.0937881303811457E-5</v>
      </c>
      <c r="AJ62" s="3">
        <v>6.6144935720919597E-3</v>
      </c>
    </row>
    <row r="63" spans="1:36" x14ac:dyDescent="0.3">
      <c r="A63">
        <f t="shared" si="4"/>
        <v>11.537545151016213</v>
      </c>
      <c r="B63">
        <f>10^(E63)</f>
        <v>4.5708818961485369E-2</v>
      </c>
      <c r="C63">
        <f t="shared" si="7"/>
        <v>3.4424626263670814E-6</v>
      </c>
      <c r="D63">
        <f t="shared" si="8"/>
        <v>3.7107749198069572E-3</v>
      </c>
      <c r="E63">
        <v>-1.3400000000000201</v>
      </c>
      <c r="M63" s="3">
        <v>3.0199517204018766E-2</v>
      </c>
      <c r="N63" s="36">
        <v>2.5</v>
      </c>
      <c r="O63" s="3">
        <v>2.7402760970063441E-5</v>
      </c>
      <c r="P63" s="3">
        <v>1.0469529305573089E-2</v>
      </c>
      <c r="Q63" s="25">
        <v>3.5888688366084276</v>
      </c>
      <c r="R63" s="44">
        <v>7.9443441830421415</v>
      </c>
      <c r="S63" s="36">
        <v>10.963820879273422</v>
      </c>
      <c r="T63" s="3">
        <v>4.2600550709225154E-6</v>
      </c>
      <c r="U63" s="3">
        <v>4.1279801699729696E-3</v>
      </c>
      <c r="V63" s="36">
        <v>6.6778571746608337</v>
      </c>
      <c r="W63" s="3">
        <v>2.1028211603683847E-5</v>
      </c>
      <c r="X63" s="19">
        <v>9.1713056003349513E-3</v>
      </c>
      <c r="Z63" s="36">
        <v>2.5</v>
      </c>
      <c r="AA63" s="3">
        <v>1.5878530339448029E-5</v>
      </c>
      <c r="AB63" s="3">
        <v>7.9695747287915029E-3</v>
      </c>
      <c r="AC63" s="25">
        <v>8.8094506705564282</v>
      </c>
      <c r="AD63" s="25">
        <v>3.5515751117594032</v>
      </c>
      <c r="AE63" s="36">
        <v>11.363193146916812</v>
      </c>
      <c r="AF63" s="3">
        <v>2.2305346160237943E-6</v>
      </c>
      <c r="AG63" s="3">
        <v>2.9869948885284654E-3</v>
      </c>
      <c r="AH63" s="36">
        <v>7.5869574057062525</v>
      </c>
      <c r="AI63" s="3">
        <v>1.2801971474144727E-5</v>
      </c>
      <c r="AJ63" s="3">
        <v>7.1559685505582608E-3</v>
      </c>
    </row>
    <row r="64" spans="1:36" x14ac:dyDescent="0.3">
      <c r="A64">
        <f t="shared" si="4"/>
        <v>11.588735399033666</v>
      </c>
      <c r="B64">
        <f>10^(E64)</f>
        <v>5.2480746024974829E-2</v>
      </c>
      <c r="C64">
        <f t="shared" si="7"/>
        <v>3.9748634513740315E-6</v>
      </c>
      <c r="D64">
        <f t="shared" si="8"/>
        <v>3.9874119182116271E-3</v>
      </c>
      <c r="E64">
        <v>-1.28000000000002</v>
      </c>
      <c r="M64" s="3">
        <v>3.4673685045251555E-2</v>
      </c>
      <c r="N64" s="36">
        <v>2.5</v>
      </c>
      <c r="O64" s="3">
        <v>3.2357002575051529E-5</v>
      </c>
      <c r="P64" s="3">
        <v>1.1376643191214451E-2</v>
      </c>
      <c r="Q64" s="25">
        <v>3.6198233772784199</v>
      </c>
      <c r="R64" s="44">
        <v>8.0991168863920979</v>
      </c>
      <c r="S64" s="36">
        <v>11.047127048322459</v>
      </c>
      <c r="T64" s="3">
        <v>4.9393398552547254E-6</v>
      </c>
      <c r="U64" s="3">
        <v>4.4449251310926374E-3</v>
      </c>
      <c r="V64" s="36">
        <v>6.7790135475235758</v>
      </c>
      <c r="W64" s="3">
        <v>2.4728194675199509E-5</v>
      </c>
      <c r="X64" s="19">
        <v>9.9454903700520476E-3</v>
      </c>
      <c r="Z64" s="36">
        <v>2.5</v>
      </c>
      <c r="AA64" s="3">
        <v>1.8604989162391837E-5</v>
      </c>
      <c r="AB64" s="3">
        <v>8.6267002179029814E-3</v>
      </c>
      <c r="AC64" s="25">
        <v>8.9388849831603565</v>
      </c>
      <c r="AD64" s="25">
        <v>3.5731474971933928</v>
      </c>
      <c r="AE64" s="36">
        <v>11.424969533500922</v>
      </c>
      <c r="AF64" s="3">
        <v>2.5788465220256416E-6</v>
      </c>
      <c r="AG64" s="3">
        <v>3.2117574765387503E-3</v>
      </c>
      <c r="AH64" s="36">
        <v>7.679103522994887</v>
      </c>
      <c r="AI64" s="3">
        <v>1.4964883697756472E-5</v>
      </c>
      <c r="AJ64" s="3">
        <v>7.7368943892899208E-3</v>
      </c>
    </row>
    <row r="65" spans="1:36" x14ac:dyDescent="0.3">
      <c r="A65">
        <f t="shared" si="4"/>
        <v>11.636775652897638</v>
      </c>
      <c r="B65">
        <f t="shared" ref="B65:B66" si="9">10^(E65)</f>
        <v>6.0255958607432998E-2</v>
      </c>
      <c r="C65">
        <f t="shared" ref="C65:C85" si="10">(D65+2*$H$3*D65^2-B65)/(4*$H$3-2*$H$4)</f>
        <v>4.5878764628866801E-6</v>
      </c>
      <c r="D65">
        <f t="shared" ref="D65:D85" si="11">(SQRT(1+2*B65*(2*$H$3+$H$4))-1)/(2*$H$3+$H$4)</f>
        <v>4.2838657602154995E-3</v>
      </c>
      <c r="E65">
        <v>-1.22000000000002</v>
      </c>
      <c r="M65" s="3">
        <v>3.9810717055347888E-2</v>
      </c>
      <c r="N65" s="36">
        <v>2.5</v>
      </c>
      <c r="O65" s="3">
        <v>3.8138184574259325E-5</v>
      </c>
      <c r="P65" s="3">
        <v>1.2351224161881174E-2</v>
      </c>
      <c r="Q65" s="25">
        <v>3.6495854602539333</v>
      </c>
      <c r="R65" s="44">
        <v>8.2479273012696641</v>
      </c>
      <c r="S65" s="36">
        <v>11.125638022398789</v>
      </c>
      <c r="T65" s="3">
        <v>5.723213912192812E-6</v>
      </c>
      <c r="U65" s="3">
        <v>4.7846479127278789E-3</v>
      </c>
      <c r="V65" s="36">
        <v>6.8758162557454492</v>
      </c>
      <c r="W65" s="3">
        <v>2.903406380727898E-5</v>
      </c>
      <c r="X65" s="19">
        <v>1.0776653248068976E-2</v>
      </c>
      <c r="Z65" s="36">
        <v>2.5000000000000004</v>
      </c>
      <c r="AA65" s="3">
        <v>2.1770650760668995E-5</v>
      </c>
      <c r="AB65" s="3">
        <v>9.331805990411288E-3</v>
      </c>
      <c r="AC65" s="25">
        <v>9.062248270103284</v>
      </c>
      <c r="AD65" s="25">
        <v>3.5937080450172143</v>
      </c>
      <c r="AE65" s="36">
        <v>11.483020492342002</v>
      </c>
      <c r="AF65" s="3">
        <v>2.9801707260251617E-6</v>
      </c>
      <c r="AG65" s="3">
        <v>3.4526341978409246E-3</v>
      </c>
      <c r="AH65" s="36">
        <v>7.7667008284671883</v>
      </c>
      <c r="AI65" s="3">
        <v>1.7472594708106127E-5</v>
      </c>
      <c r="AJ65" s="3">
        <v>8.3600465807568622E-3</v>
      </c>
    </row>
    <row r="66" spans="1:36" x14ac:dyDescent="0.3">
      <c r="A66">
        <f t="shared" ref="A66:A85" si="12">($H$5*D66+$H$6*$H$3*(D66^2-2*C66)+$H$7*$H$4*C66)/B66</f>
        <v>11.681842717800025</v>
      </c>
      <c r="B66">
        <f t="shared" si="9"/>
        <v>6.9183097091890453E-2</v>
      </c>
      <c r="C66">
        <f t="shared" si="10"/>
        <v>5.2935693019002223E-6</v>
      </c>
      <c r="D66">
        <f t="shared" si="11"/>
        <v>4.6015516087077506E-3</v>
      </c>
      <c r="E66">
        <v>-1.1600000000000199</v>
      </c>
      <c r="M66" s="3">
        <v>4.5708818961485369E-2</v>
      </c>
      <c r="N66" s="36">
        <v>2.5</v>
      </c>
      <c r="O66" s="3">
        <v>4.4876217050152444E-5</v>
      </c>
      <c r="P66" s="3">
        <v>1.339794268537561E-2</v>
      </c>
      <c r="Q66" s="25">
        <v>3.6781415858843056</v>
      </c>
      <c r="R66" s="44">
        <v>8.3907079294215201</v>
      </c>
      <c r="S66" s="36">
        <v>11.19958018649965</v>
      </c>
      <c r="T66" s="3">
        <v>6.627458929760628E-6</v>
      </c>
      <c r="U66" s="3">
        <v>5.1487703113503244E-3</v>
      </c>
      <c r="V66" s="36">
        <v>6.9682907555554801</v>
      </c>
      <c r="W66" s="3">
        <v>3.404004886882736E-5</v>
      </c>
      <c r="X66" s="19">
        <v>1.1668770092657989E-2</v>
      </c>
      <c r="Z66" s="36">
        <v>2.4999999999999996</v>
      </c>
      <c r="AA66" s="3">
        <v>2.5443255291608966E-5</v>
      </c>
      <c r="AB66" s="3">
        <v>1.0088261553232837E-2</v>
      </c>
      <c r="AC66" s="25">
        <v>9.1796533018403235</v>
      </c>
      <c r="AD66" s="25">
        <v>3.6132755503067213</v>
      </c>
      <c r="AE66" s="36">
        <v>11.537545151016213</v>
      </c>
      <c r="AF66" s="3">
        <v>3.4424626263670814E-6</v>
      </c>
      <c r="AG66" s="3">
        <v>3.7107749198069572E-3</v>
      </c>
      <c r="AH66" s="36">
        <v>7.8498672744146329</v>
      </c>
      <c r="AI66" s="3">
        <v>2.0378009559516112E-5</v>
      </c>
      <c r="AJ66" s="3">
        <v>9.0284017543563327E-3</v>
      </c>
    </row>
    <row r="67" spans="1:36" x14ac:dyDescent="0.3">
      <c r="A67">
        <f t="shared" si="12"/>
        <v>11.724105731220636</v>
      </c>
      <c r="B67">
        <f>10^(E67)</f>
        <v>7.9432823472424474E-2</v>
      </c>
      <c r="C67">
        <f t="shared" si="10"/>
        <v>6.1058063519918975E-6</v>
      </c>
      <c r="D67">
        <f t="shared" si="11"/>
        <v>4.9419859781233283E-3</v>
      </c>
      <c r="E67">
        <v>-1.1000000000000201</v>
      </c>
      <c r="M67" s="3">
        <v>5.2480746024974829E-2</v>
      </c>
      <c r="N67" s="36">
        <v>2.5</v>
      </c>
      <c r="O67" s="3">
        <v>5.2720743987773396E-5</v>
      </c>
      <c r="P67" s="3">
        <v>1.4521810353777987E-2</v>
      </c>
      <c r="Q67" s="25">
        <v>3.7054876802860464</v>
      </c>
      <c r="R67" s="44">
        <v>8.5274384014302331</v>
      </c>
      <c r="S67" s="36">
        <v>11.269175962149298</v>
      </c>
      <c r="T67" s="3">
        <v>7.6702149419645272E-6</v>
      </c>
      <c r="U67" s="3">
        <v>5.539030580151919E-3</v>
      </c>
      <c r="V67" s="36">
        <v>7.0564870309390084</v>
      </c>
      <c r="W67" s="3">
        <v>3.9854639772800291E-5</v>
      </c>
      <c r="X67" s="19">
        <v>1.2626106252174545E-2</v>
      </c>
      <c r="Z67" s="36">
        <v>2.4999999999999996</v>
      </c>
      <c r="AA67" s="3">
        <v>2.9700760818258668E-5</v>
      </c>
      <c r="AB67" s="3">
        <v>1.0899680879412694E-2</v>
      </c>
      <c r="AC67" s="25">
        <v>9.2912359639379751</v>
      </c>
      <c r="AD67" s="25">
        <v>3.6318726606563292</v>
      </c>
      <c r="AE67" s="36">
        <v>11.588735399033666</v>
      </c>
      <c r="AF67" s="3">
        <v>3.9748634513740315E-6</v>
      </c>
      <c r="AG67" s="3">
        <v>3.9874119182116271E-3</v>
      </c>
      <c r="AH67" s="36">
        <v>7.928733049463478</v>
      </c>
      <c r="AI67" s="3">
        <v>2.3741996700523301E-5</v>
      </c>
      <c r="AJ67" s="3">
        <v>9.7451519640328471E-3</v>
      </c>
    </row>
    <row r="68" spans="1:36" x14ac:dyDescent="0.3">
      <c r="A68">
        <f t="shared" si="12"/>
        <v>11.763726175352543</v>
      </c>
      <c r="B68">
        <f>10^(E68)</f>
        <v>9.1201083935586735E-2</v>
      </c>
      <c r="C68">
        <f t="shared" si="10"/>
        <v>7.0405155706218316E-6</v>
      </c>
      <c r="D68">
        <f t="shared" si="11"/>
        <v>5.3067939740004339E-3</v>
      </c>
      <c r="E68">
        <v>-1.04000000000002</v>
      </c>
      <c r="M68" s="3">
        <v>6.0255958607432998E-2</v>
      </c>
      <c r="N68" s="36">
        <v>2.5</v>
      </c>
      <c r="O68" s="3">
        <v>6.1844103117839191E-5</v>
      </c>
      <c r="P68" s="3">
        <v>1.5728204362588781E-2</v>
      </c>
      <c r="Q68" s="25">
        <v>3.7316279660390692</v>
      </c>
      <c r="R68" s="44">
        <v>8.6581398301953456</v>
      </c>
      <c r="S68" s="36">
        <v>11.334642807949372</v>
      </c>
      <c r="T68" s="3">
        <v>8.8723311891208827E-6</v>
      </c>
      <c r="U68" s="3">
        <v>5.9572917300131896E-3</v>
      </c>
      <c r="V68" s="36">
        <v>7.1404759792275811</v>
      </c>
      <c r="W68" s="3">
        <v>4.6602721420520712E-5</v>
      </c>
      <c r="X68" s="19">
        <v>1.3653237186912234E-2</v>
      </c>
      <c r="Z68" s="36">
        <v>2.5</v>
      </c>
      <c r="AA68" s="3">
        <v>3.4632870592666944E-5</v>
      </c>
      <c r="AB68" s="3">
        <v>1.176993977769928E-2</v>
      </c>
      <c r="AC68" s="25">
        <v>9.397151032308642</v>
      </c>
      <c r="AD68" s="25">
        <v>3.6495251720514403</v>
      </c>
      <c r="AE68" s="36">
        <v>11.636775652897638</v>
      </c>
      <c r="AF68" s="3">
        <v>4.5878764628866801E-6</v>
      </c>
      <c r="AG68" s="3">
        <v>4.2838657602154995E-3</v>
      </c>
      <c r="AH68" s="36">
        <v>8.0034378636915324</v>
      </c>
      <c r="AI68" s="3">
        <v>2.7634577009431351E-5</v>
      </c>
      <c r="AJ68" s="3">
        <v>1.0513719990456539E-2</v>
      </c>
    </row>
    <row r="69" spans="1:36" x14ac:dyDescent="0.3">
      <c r="A69">
        <f t="shared" si="12"/>
        <v>11.800857946805538</v>
      </c>
      <c r="B69">
        <f t="shared" ref="B69:B72" si="13">10^(E69)</f>
        <v>0.10471285480508535</v>
      </c>
      <c r="C69">
        <f t="shared" si="10"/>
        <v>8.1159948978881042E-6</v>
      </c>
      <c r="D69">
        <f t="shared" si="11"/>
        <v>5.6977170508504911E-3</v>
      </c>
      <c r="E69">
        <v>-0.98000000000001897</v>
      </c>
      <c r="M69" s="3">
        <v>6.9183097091890453E-2</v>
      </c>
      <c r="N69" s="36">
        <v>2.5</v>
      </c>
      <c r="O69" s="3">
        <v>7.2444727009945395E-5</v>
      </c>
      <c r="P69" s="3">
        <v>1.7022893644729777E-2</v>
      </c>
      <c r="Q69" s="25">
        <v>3.7565738752121383</v>
      </c>
      <c r="R69" s="44">
        <v>8.7828693760606971</v>
      </c>
      <c r="S69" s="36">
        <v>11.396192417801895</v>
      </c>
      <c r="T69" s="3">
        <v>1.0257769063148805E-5</v>
      </c>
      <c r="U69" s="3">
        <v>6.4055504254197562E-3</v>
      </c>
      <c r="V69" s="36">
        <v>7.2203460543994362</v>
      </c>
      <c r="W69" s="3">
        <v>5.4428026564806373E-5</v>
      </c>
      <c r="X69" s="19">
        <v>1.4755070527084087E-2</v>
      </c>
      <c r="Z69" s="36">
        <v>2.4999999999999996</v>
      </c>
      <c r="AA69" s="3">
        <v>4.0342787571759173E-5</v>
      </c>
      <c r="AB69" s="3">
        <v>1.2703194491427606E-2</v>
      </c>
      <c r="AC69" s="25">
        <v>9.4975683542773517</v>
      </c>
      <c r="AD69" s="25">
        <v>3.6662613923795582</v>
      </c>
      <c r="AE69" s="36">
        <v>11.681842717800025</v>
      </c>
      <c r="AF69" s="3">
        <v>5.2935693019002223E-6</v>
      </c>
      <c r="AG69" s="3">
        <v>4.6015516087077506E-3</v>
      </c>
      <c r="AH69" s="36">
        <v>8.0741285362346158</v>
      </c>
      <c r="AI69" s="3">
        <v>3.2136289643749766E-5</v>
      </c>
      <c r="AJ69" s="3">
        <v>1.1337775733140914E-2</v>
      </c>
    </row>
    <row r="70" spans="1:36" x14ac:dyDescent="0.3">
      <c r="A70">
        <f t="shared" si="12"/>
        <v>11.835647473441735</v>
      </c>
      <c r="B70">
        <f t="shared" si="13"/>
        <v>0.12022644346173599</v>
      </c>
      <c r="C70">
        <f t="shared" si="10"/>
        <v>9.3532641095370104E-6</v>
      </c>
      <c r="D70">
        <f t="shared" si="11"/>
        <v>6.1166213253844677E-3</v>
      </c>
      <c r="E70">
        <v>-0.92000000000001902</v>
      </c>
      <c r="M70" s="3">
        <v>7.9432823472424474E-2</v>
      </c>
      <c r="N70" s="36">
        <v>2.4999999999999996</v>
      </c>
      <c r="O70" s="3">
        <v>8.4751050937592444E-5</v>
      </c>
      <c r="P70" s="3">
        <v>1.8412066797357914E-2</v>
      </c>
      <c r="Q70" s="25">
        <v>3.7803430204192225</v>
      </c>
      <c r="R70" s="44">
        <v>8.9017151020961158</v>
      </c>
      <c r="S70" s="36">
        <v>11.454030092584093</v>
      </c>
      <c r="T70" s="3">
        <v>1.1854064861850148E-5</v>
      </c>
      <c r="U70" s="3">
        <v>6.8859465179015589E-3</v>
      </c>
      <c r="V70" s="36">
        <v>7.296200186581828</v>
      </c>
      <c r="W70" s="3">
        <v>6.3495953793193949E-5</v>
      </c>
      <c r="X70" s="19">
        <v>1.5936869679230484E-2</v>
      </c>
      <c r="Z70" s="36">
        <v>2.5000000000000004</v>
      </c>
      <c r="AA70" s="3">
        <v>4.6949229895350831E-5</v>
      </c>
      <c r="AB70" s="3">
        <v>1.3703901618933322E-2</v>
      </c>
      <c r="AC70" s="25">
        <v>9.5926694295311581</v>
      </c>
      <c r="AD70" s="25">
        <v>3.6821115715885266</v>
      </c>
      <c r="AE70" s="36">
        <v>11.724105731220636</v>
      </c>
      <c r="AF70" s="3">
        <v>6.1058063519918975E-6</v>
      </c>
      <c r="AG70" s="3">
        <v>4.9419859781233283E-3</v>
      </c>
      <c r="AH70" s="36">
        <v>8.1409568707694326</v>
      </c>
      <c r="AI70" s="3">
        <v>3.7339760944282408E-5</v>
      </c>
      <c r="AJ70" s="3">
        <v>1.2221253772716184E-2</v>
      </c>
    </row>
    <row r="71" spans="1:36" x14ac:dyDescent="0.3">
      <c r="A71">
        <f t="shared" si="12"/>
        <v>11.868233869473446</v>
      </c>
      <c r="B71">
        <f t="shared" si="13"/>
        <v>0.13803842646028242</v>
      </c>
      <c r="C71">
        <f t="shared" si="10"/>
        <v>1.0776468850450315E-5</v>
      </c>
      <c r="D71">
        <f t="shared" si="11"/>
        <v>6.5655064847886073E-3</v>
      </c>
      <c r="E71">
        <v>-0.86000000000001897</v>
      </c>
      <c r="M71" s="3">
        <v>9.1201083935586735E-2</v>
      </c>
      <c r="N71" s="36">
        <v>2.5</v>
      </c>
      <c r="O71" s="3">
        <v>9.9026002762590148E-5</v>
      </c>
      <c r="P71" s="3">
        <v>1.9902361946521837E-2</v>
      </c>
      <c r="Q71" s="25">
        <v>3.802958234564799</v>
      </c>
      <c r="R71" s="44">
        <v>9.0147911728239976</v>
      </c>
      <c r="S71" s="36">
        <v>11.508354263035987</v>
      </c>
      <c r="T71" s="3">
        <v>1.3692861221077426E-5</v>
      </c>
      <c r="U71" s="3">
        <v>7.4007732625928834E-3</v>
      </c>
      <c r="V71" s="36">
        <v>7.3681529852035439</v>
      </c>
      <c r="W71" s="3">
        <v>7.3996804835804245E-5</v>
      </c>
      <c r="X71" s="19">
        <v>1.7204279099782602E-2</v>
      </c>
      <c r="Z71" s="36">
        <v>2.5000000000000004</v>
      </c>
      <c r="AA71" s="3">
        <v>5.4588746058632956E-5</v>
      </c>
      <c r="AB71" s="3">
        <v>1.4776839453500598E-2</v>
      </c>
      <c r="AC71" s="25">
        <v>9.6826443769709272</v>
      </c>
      <c r="AD71" s="25">
        <v>3.697107396161821</v>
      </c>
      <c r="AE71" s="36">
        <v>11.763726175352543</v>
      </c>
      <c r="AF71" s="3">
        <v>7.0405155706218316E-6</v>
      </c>
      <c r="AG71" s="3">
        <v>5.3067939740004339E-3</v>
      </c>
      <c r="AH71" s="36">
        <v>8.2040778010823576</v>
      </c>
      <c r="AI71" s="3">
        <v>4.3351506525969103E-5</v>
      </c>
      <c r="AJ71" s="3">
        <v>1.316837218884234E-2</v>
      </c>
    </row>
    <row r="72" spans="1:36" x14ac:dyDescent="0.3">
      <c r="A72">
        <f t="shared" si="12"/>
        <v>11.898749121106427</v>
      </c>
      <c r="B72">
        <f t="shared" si="13"/>
        <v>0.15848931924610438</v>
      </c>
      <c r="C72">
        <f t="shared" si="10"/>
        <v>1.2413344583075669E-5</v>
      </c>
      <c r="D72">
        <f t="shared" si="11"/>
        <v>7.0465153325812513E-3</v>
      </c>
      <c r="E72">
        <v>-0.80000000000001903</v>
      </c>
      <c r="M72" s="3">
        <v>0.10471285480508535</v>
      </c>
      <c r="N72" s="36">
        <v>2.4999999999999996</v>
      </c>
      <c r="O72" s="3">
        <v>1.1557216125361377E-4</v>
      </c>
      <c r="P72" s="3">
        <v>2.1500898702483458E-2</v>
      </c>
      <c r="Q72" s="25">
        <v>3.8244466857721569</v>
      </c>
      <c r="R72" s="44">
        <v>9.1222334288607918</v>
      </c>
      <c r="S72" s="36">
        <v>11.5593561436103</v>
      </c>
      <c r="T72" s="3">
        <v>1.5810517408223721E-5</v>
      </c>
      <c r="U72" s="3">
        <v>7.9524882667561907E-3</v>
      </c>
      <c r="V72" s="36">
        <v>7.4363282246779967</v>
      </c>
      <c r="W72" s="3">
        <v>8.6149503443491978E-5</v>
      </c>
      <c r="X72" s="19">
        <v>1.856335136159331E-2</v>
      </c>
      <c r="Z72" s="36">
        <v>2.4999999999999996</v>
      </c>
      <c r="AA72" s="3">
        <v>6.3418374255659187E-5</v>
      </c>
      <c r="AB72" s="3">
        <v>1.5927130847162543E-2</v>
      </c>
      <c r="AC72" s="25">
        <v>9.7676892678027816</v>
      </c>
      <c r="AD72" s="25">
        <v>3.7112815446337968</v>
      </c>
      <c r="AE72" s="36">
        <v>11.800857946805538</v>
      </c>
      <c r="AF72" s="3">
        <v>8.1159948978881042E-6</v>
      </c>
      <c r="AG72" s="3">
        <v>5.6977170508504911E-3</v>
      </c>
      <c r="AH72" s="36">
        <v>8.2636477869968346</v>
      </c>
      <c r="AI72" s="3">
        <v>5.0294001155620911E-5</v>
      </c>
      <c r="AJ72" s="3">
        <v>1.41836527249677E-2</v>
      </c>
    </row>
    <row r="73" spans="1:36" x14ac:dyDescent="0.3">
      <c r="A73">
        <f t="shared" si="12"/>
        <v>11.927318296048371</v>
      </c>
      <c r="B73">
        <f>10^(E73)</f>
        <v>0.18197008586098992</v>
      </c>
      <c r="C73">
        <f t="shared" si="10"/>
        <v>1.4295749331423355E-5</v>
      </c>
      <c r="D73">
        <f t="shared" si="11"/>
        <v>7.5619440176249277E-3</v>
      </c>
      <c r="E73">
        <v>-0.74000000000001998</v>
      </c>
      <c r="M73" s="3">
        <v>0.12022644346173599</v>
      </c>
      <c r="N73" s="36">
        <v>2.5</v>
      </c>
      <c r="O73" s="3">
        <v>1.3473768207584305E-4</v>
      </c>
      <c r="P73" s="3">
        <v>2.3215312367128989E-2</v>
      </c>
      <c r="Q73" s="25">
        <v>3.8448390706364912</v>
      </c>
      <c r="R73" s="44">
        <v>9.2241953531824556</v>
      </c>
      <c r="S73" s="36">
        <v>11.60721949897945</v>
      </c>
      <c r="T73" s="3">
        <v>1.8248810169794542E-5</v>
      </c>
      <c r="U73" s="3">
        <v>8.5437252225933728E-3</v>
      </c>
      <c r="V73" s="36">
        <v>7.5008566050580789</v>
      </c>
      <c r="W73" s="3">
        <v>1.0020586731471069E-4</v>
      </c>
      <c r="X73" s="19">
        <v>2.0020576147025397E-2</v>
      </c>
      <c r="Z73" s="36">
        <v>2.5</v>
      </c>
      <c r="AA73" s="3">
        <v>7.3618696965847868E-5</v>
      </c>
      <c r="AB73" s="3">
        <v>1.7160267709549037E-2</v>
      </c>
      <c r="AC73" s="25">
        <v>9.8480038014377236</v>
      </c>
      <c r="AD73" s="25">
        <v>3.7246673002396218</v>
      </c>
      <c r="AE73" s="36">
        <v>11.835647473441735</v>
      </c>
      <c r="AF73" s="3">
        <v>9.3532641095370104E-6</v>
      </c>
      <c r="AG73" s="3">
        <v>6.1166213253844677E-3</v>
      </c>
      <c r="AH73" s="36">
        <v>8.3198234399685518</v>
      </c>
      <c r="AI73" s="3">
        <v>5.8308056146888799E-5</v>
      </c>
      <c r="AJ73" s="3">
        <v>1.5271942397336204E-2</v>
      </c>
    </row>
    <row r="74" spans="1:36" x14ac:dyDescent="0.3">
      <c r="A74">
        <f t="shared" si="12"/>
        <v>11.954059771129105</v>
      </c>
      <c r="B74">
        <f>10^(E74)</f>
        <v>0.20892961308539426</v>
      </c>
      <c r="C74">
        <f t="shared" si="10"/>
        <v>1.6460275417234952E-5</v>
      </c>
      <c r="D74">
        <f t="shared" si="11"/>
        <v>8.1142529951277603E-3</v>
      </c>
      <c r="E74">
        <v>-0.68000000000002003</v>
      </c>
      <c r="M74" s="3">
        <v>0.13803842646028242</v>
      </c>
      <c r="N74" s="36">
        <v>2.5</v>
      </c>
      <c r="O74" s="3">
        <v>1.5692310541097344E-4</v>
      </c>
      <c r="P74" s="3">
        <v>2.5053790564381544E-2</v>
      </c>
      <c r="Q74" s="25">
        <v>3.8641688863162291</v>
      </c>
      <c r="R74" s="44">
        <v>9.3208444315811452</v>
      </c>
      <c r="S74" s="36">
        <v>11.652120506761543</v>
      </c>
      <c r="T74" s="3">
        <v>2.1055738558804098E-5</v>
      </c>
      <c r="U74" s="3">
        <v>9.1773064804013382E-3</v>
      </c>
      <c r="V74" s="36">
        <v>7.5618737754486522</v>
      </c>
      <c r="W74" s="3">
        <v>1.1645551515058347E-4</v>
      </c>
      <c r="X74" s="19">
        <v>2.1582911309699013E-2</v>
      </c>
      <c r="Z74" s="36">
        <v>2.5</v>
      </c>
      <c r="AA74" s="3">
        <v>8.5397349428457221E-5</v>
      </c>
      <c r="AB74" s="3">
        <v>1.8482137260442282E-2</v>
      </c>
      <c r="AC74" s="25">
        <v>9.9237892985279874</v>
      </c>
      <c r="AD74" s="25">
        <v>3.7372982164213311</v>
      </c>
      <c r="AE74" s="36">
        <v>11.868233869473446</v>
      </c>
      <c r="AF74" s="3">
        <v>1.0776468850450315E-5</v>
      </c>
      <c r="AG74" s="3">
        <v>6.5655064847886073E-3</v>
      </c>
      <c r="AH74" s="36">
        <v>8.3727603574416882</v>
      </c>
      <c r="AI74" s="3">
        <v>6.7555549893297997E-5</v>
      </c>
      <c r="AJ74" s="3">
        <v>1.643843665234599E-2</v>
      </c>
    </row>
    <row r="75" spans="1:36" x14ac:dyDescent="0.3">
      <c r="A75">
        <f t="shared" si="12"/>
        <v>11.979085473103746</v>
      </c>
      <c r="B75">
        <f t="shared" ref="B75" si="14">10^(E75)</f>
        <v>0.23988329190193802</v>
      </c>
      <c r="C75">
        <f t="shared" si="10"/>
        <v>1.8948951895899715E-5</v>
      </c>
      <c r="D75">
        <f t="shared" si="11"/>
        <v>8.7060787719615111E-3</v>
      </c>
      <c r="E75">
        <v>-0.62000000000001998</v>
      </c>
      <c r="M75" s="3">
        <v>0.15848931924610438</v>
      </c>
      <c r="N75" s="36">
        <v>2.5</v>
      </c>
      <c r="O75" s="3">
        <v>1.8258917607103626E-4</v>
      </c>
      <c r="P75" s="3">
        <v>2.7025112474958268E-2</v>
      </c>
      <c r="Q75" s="25">
        <v>3.8824717799753503</v>
      </c>
      <c r="R75" s="44">
        <v>9.4123588998767538</v>
      </c>
      <c r="S75" s="36">
        <v>11.694227701792199</v>
      </c>
      <c r="T75" s="3">
        <v>2.4286448157512007E-5</v>
      </c>
      <c r="U75" s="3">
        <v>9.8562565221309052E-3</v>
      </c>
      <c r="V75" s="36">
        <v>7.6195186047774834</v>
      </c>
      <c r="W75" s="3">
        <v>1.3523150308982491E-4</v>
      </c>
      <c r="X75" s="19">
        <v>2.3257816156279573E-2</v>
      </c>
      <c r="Z75" s="36">
        <v>2.4999999999999991</v>
      </c>
      <c r="AA75" s="3">
        <v>9.8993049345230178E-5</v>
      </c>
      <c r="AB75" s="3">
        <v>1.9899050162782157E-2</v>
      </c>
      <c r="AC75" s="25">
        <v>9.9952469844239058</v>
      </c>
      <c r="AD75" s="25">
        <v>3.7492078307373173</v>
      </c>
      <c r="AE75" s="36">
        <v>11.898749121106427</v>
      </c>
      <c r="AF75" s="3">
        <v>1.2413344583075669E-5</v>
      </c>
      <c r="AG75" s="3">
        <v>7.0465153325812513E-3</v>
      </c>
      <c r="AH75" s="36">
        <v>8.4226121454018124</v>
      </c>
      <c r="AI75" s="3">
        <v>7.8222563923620227E-5</v>
      </c>
      <c r="AJ75" s="3">
        <v>1.7688704183587926E-2</v>
      </c>
    </row>
    <row r="76" spans="1:36" x14ac:dyDescent="0.3">
      <c r="A76">
        <f t="shared" si="12"/>
        <v>12.002501128440453</v>
      </c>
      <c r="B76">
        <f>10^(E76)</f>
        <v>0.27542287033380392</v>
      </c>
      <c r="C76">
        <f t="shared" si="10"/>
        <v>2.1810051134544003E-5</v>
      </c>
      <c r="D76">
        <f t="shared" si="11"/>
        <v>9.3402464923671054E-3</v>
      </c>
      <c r="E76">
        <v>-0.56000000000002004</v>
      </c>
      <c r="M76" s="3">
        <v>0.18197008586098992</v>
      </c>
      <c r="N76" s="36">
        <v>2.5</v>
      </c>
      <c r="O76" s="3">
        <v>2.1226582637881008E-4</v>
      </c>
      <c r="P76" s="3">
        <v>2.9138690868246647E-2</v>
      </c>
      <c r="Q76" s="25">
        <v>3.8997849726199307</v>
      </c>
      <c r="R76" s="44">
        <v>9.4989248630996492</v>
      </c>
      <c r="S76" s="36">
        <v>11.733701988917678</v>
      </c>
      <c r="T76" s="3">
        <v>2.8004292395635727E-5</v>
      </c>
      <c r="U76" s="3">
        <v>1.0583816399699256E-2</v>
      </c>
      <c r="V76" s="36">
        <v>7.6739316825212356</v>
      </c>
      <c r="W76" s="3">
        <v>1.569167987512142E-4</v>
      </c>
      <c r="X76" s="19">
        <v>2.5053287109775765E-2</v>
      </c>
      <c r="Z76" s="36">
        <v>2.5</v>
      </c>
      <c r="AA76" s="3">
        <v>1.1468022513528062E-4</v>
      </c>
      <c r="AB76" s="3">
        <v>2.1417770671597045E-2</v>
      </c>
      <c r="AC76" s="25">
        <v>10.062576536204098</v>
      </c>
      <c r="AD76" s="25">
        <v>3.7604294227006827</v>
      </c>
      <c r="AE76" s="36">
        <v>11.927318296048371</v>
      </c>
      <c r="AF76" s="3">
        <v>1.4295749331423355E-5</v>
      </c>
      <c r="AG76" s="3">
        <v>7.5619440176249277E-3</v>
      </c>
      <c r="AH76" s="36">
        <v>8.4695296093074983</v>
      </c>
      <c r="AI76" s="3">
        <v>9.0522984629617205E-5</v>
      </c>
      <c r="AJ76" s="3">
        <v>1.9028713527678872E-2</v>
      </c>
    </row>
    <row r="77" spans="1:36" x14ac:dyDescent="0.3">
      <c r="A77">
        <f t="shared" si="12"/>
        <v>12.024406518539168</v>
      </c>
      <c r="B77">
        <f>10^(E77)</f>
        <v>0.31622776601682334</v>
      </c>
      <c r="C77">
        <f t="shared" si="10"/>
        <v>2.5099014966614267E-5</v>
      </c>
      <c r="D77">
        <f t="shared" si="11"/>
        <v>1.0019783424129338E-2</v>
      </c>
      <c r="E77">
        <v>-0.50000000000001998</v>
      </c>
      <c r="M77" s="3">
        <v>0.20892961308539426</v>
      </c>
      <c r="N77" s="36">
        <v>2.5000000000000004</v>
      </c>
      <c r="O77" s="3">
        <v>2.4656249437338899E-4</v>
      </c>
      <c r="P77" s="3">
        <v>3.1404617136554229E-2</v>
      </c>
      <c r="Q77" s="25">
        <v>3.9161467533428862</v>
      </c>
      <c r="R77" s="44">
        <v>9.5807337667144381</v>
      </c>
      <c r="S77" s="36">
        <v>11.770696712808459</v>
      </c>
      <c r="T77" s="3">
        <v>3.2282051287318454E-5</v>
      </c>
      <c r="U77" s="3">
        <v>1.1363459207005312E-2</v>
      </c>
      <c r="V77" s="36">
        <v>7.7252540309144972</v>
      </c>
      <c r="W77" s="3">
        <v>1.8195171715864377E-4</v>
      </c>
      <c r="X77" s="19">
        <v>2.6977895926750393E-2</v>
      </c>
      <c r="Z77" s="36">
        <v>2.4999999999999996</v>
      </c>
      <c r="AA77" s="3">
        <v>1.3277433152974279E-4</v>
      </c>
      <c r="AB77" s="3">
        <v>2.3045548943754223E-2</v>
      </c>
      <c r="AC77" s="25">
        <v>10.125974866979245</v>
      </c>
      <c r="AD77" s="25">
        <v>3.770995811163206</v>
      </c>
      <c r="AE77" s="36">
        <v>11.954059771129105</v>
      </c>
      <c r="AF77" s="3">
        <v>1.6460275417234952E-5</v>
      </c>
      <c r="AG77" s="3">
        <v>8.1142529951277603E-3</v>
      </c>
      <c r="AH77" s="36">
        <v>8.5136600946075074</v>
      </c>
      <c r="AI77" s="3">
        <v>1.0470263973278502E-4</v>
      </c>
      <c r="AJ77" s="3">
        <v>2.0464861566381054E-2</v>
      </c>
    </row>
    <row r="78" spans="1:36" x14ac:dyDescent="0.3">
      <c r="A78">
        <f t="shared" si="12"/>
        <v>12.044895737393864</v>
      </c>
      <c r="B78">
        <f t="shared" ref="B78:B81" si="15">10^(E78)</f>
        <v>0.36307805477008459</v>
      </c>
      <c r="C78">
        <f t="shared" si="10"/>
        <v>2.8879518144301972E-5</v>
      </c>
      <c r="D78">
        <f t="shared" si="11"/>
        <v>1.0747933409600558E-2</v>
      </c>
      <c r="E78">
        <v>-0.44000000000001999</v>
      </c>
      <c r="M78" s="3">
        <v>0.23988329190193802</v>
      </c>
      <c r="N78" s="36">
        <v>2.5</v>
      </c>
      <c r="O78" s="3">
        <v>2.8617997548801666E-4</v>
      </c>
      <c r="P78" s="3">
        <v>3.3833709550566075E-2</v>
      </c>
      <c r="Q78" s="25">
        <v>3.931596039319007</v>
      </c>
      <c r="R78" s="44">
        <v>9.6579801965950427</v>
      </c>
      <c r="S78" s="36">
        <v>11.805357774689275</v>
      </c>
      <c r="T78" s="3">
        <v>3.7203330921962599E-5</v>
      </c>
      <c r="U78" s="3">
        <v>1.2198906659526925E-2</v>
      </c>
      <c r="V78" s="36">
        <v>7.7736260098212595</v>
      </c>
      <c r="W78" s="3">
        <v>2.1084246124926763E-4</v>
      </c>
      <c r="X78" s="19">
        <v>2.9040830652670237E-2</v>
      </c>
      <c r="Z78" s="36">
        <v>2.5000000000000004</v>
      </c>
      <c r="AA78" s="3">
        <v>1.5363795445597872E-4</v>
      </c>
      <c r="AB78" s="3">
        <v>2.479015566356765E-2</v>
      </c>
      <c r="AC78" s="25">
        <v>10.185635122205241</v>
      </c>
      <c r="AD78" s="25">
        <v>3.7809391870342055</v>
      </c>
      <c r="AE78" s="36">
        <v>11.979085473103746</v>
      </c>
      <c r="AF78" s="3">
        <v>1.8948951895899715E-5</v>
      </c>
      <c r="AG78" s="3">
        <v>8.7060787719615111E-3</v>
      </c>
      <c r="AH78" s="36">
        <v>8.5551469592555467</v>
      </c>
      <c r="AI78" s="3">
        <v>1.2104404879468576E-4</v>
      </c>
      <c r="AJ78" s="3">
        <v>2.2004004071503516E-2</v>
      </c>
    </row>
    <row r="79" spans="1:36" x14ac:dyDescent="0.3">
      <c r="A79">
        <f t="shared" si="12"/>
        <v>12.064057449206704</v>
      </c>
      <c r="B79">
        <f t="shared" si="15"/>
        <v>0.41686938347031621</v>
      </c>
      <c r="C79">
        <f t="shared" si="10"/>
        <v>3.3224689436045708E-5</v>
      </c>
      <c r="D79">
        <f t="shared" si="11"/>
        <v>1.1528172350558558E-2</v>
      </c>
      <c r="E79">
        <v>-0.38000000000001999</v>
      </c>
      <c r="M79" s="3">
        <v>0.27542287033380392</v>
      </c>
      <c r="N79" s="36">
        <v>2.4999999999999996</v>
      </c>
      <c r="O79" s="3">
        <v>3.3192403522808888E-4</v>
      </c>
      <c r="P79" s="3">
        <v>3.6437564969579894E-2</v>
      </c>
      <c r="Q79" s="25">
        <v>3.9461719965047526</v>
      </c>
      <c r="R79" s="44">
        <v>9.7308599825237607</v>
      </c>
      <c r="S79" s="36">
        <v>11.837823787152598</v>
      </c>
      <c r="T79" s="3">
        <v>4.2864170502147335E-5</v>
      </c>
      <c r="U79" s="3">
        <v>1.3094146860662185E-2</v>
      </c>
      <c r="V79" s="36">
        <v>7.819186395643019</v>
      </c>
      <c r="W79" s="3">
        <v>2.4417093082142015E-4</v>
      </c>
      <c r="X79" s="19">
        <v>3.1251939512383572E-2</v>
      </c>
      <c r="Z79" s="36">
        <v>2.5</v>
      </c>
      <c r="AA79" s="3">
        <v>1.7768782227399254E-4</v>
      </c>
      <c r="AB79" s="3">
        <v>2.6659919150214428E-2</v>
      </c>
      <c r="AC79" s="25">
        <v>10.241745864109559</v>
      </c>
      <c r="AD79" s="25">
        <v>3.7902909773515936</v>
      </c>
      <c r="AE79" s="36">
        <v>12.002501128440453</v>
      </c>
      <c r="AF79" s="3">
        <v>2.1810051134544003E-5</v>
      </c>
      <c r="AG79" s="3">
        <v>9.3402464923671054E-3</v>
      </c>
      <c r="AH79" s="36">
        <v>8.5941291619419466</v>
      </c>
      <c r="AI79" s="3">
        <v>1.398718788305826E-4</v>
      </c>
      <c r="AJ79" s="3">
        <v>2.3653488438755293E-2</v>
      </c>
    </row>
    <row r="80" spans="1:36" x14ac:dyDescent="0.3">
      <c r="A80">
        <f t="shared" si="12"/>
        <v>12.081975143894809</v>
      </c>
      <c r="B80">
        <f t="shared" si="15"/>
        <v>0.47863009232261622</v>
      </c>
      <c r="C80">
        <f t="shared" si="10"/>
        <v>3.8218513731294883E-5</v>
      </c>
      <c r="D80">
        <f t="shared" si="11"/>
        <v>1.2364224800818672E-2</v>
      </c>
      <c r="E80">
        <v>-0.32000000000001999</v>
      </c>
      <c r="M80" s="3">
        <v>0.31622776601682334</v>
      </c>
      <c r="N80" s="36">
        <v>2.5</v>
      </c>
      <c r="O80" s="3">
        <v>3.8472104411220551E-4</v>
      </c>
      <c r="P80" s="3">
        <v>3.9228614256035375E-2</v>
      </c>
      <c r="Q80" s="25">
        <v>3.9599137158312838</v>
      </c>
      <c r="R80" s="44">
        <v>9.7995685791564231</v>
      </c>
      <c r="S80" s="36">
        <v>11.868226259370978</v>
      </c>
      <c r="T80" s="3">
        <v>4.9374887692350431E-5</v>
      </c>
      <c r="U80" s="3">
        <v>1.4053453339638687E-2</v>
      </c>
      <c r="V80" s="36">
        <v>7.8620716162284694</v>
      </c>
      <c r="W80" s="3">
        <v>2.8260598807035769E-4</v>
      </c>
      <c r="X80" s="19">
        <v>3.3621777946465467E-2</v>
      </c>
      <c r="Z80" s="36">
        <v>2.5</v>
      </c>
      <c r="AA80" s="3">
        <v>2.0540285778013111E-4</v>
      </c>
      <c r="AB80" s="3">
        <v>2.8663765124639928E-2</v>
      </c>
      <c r="AC80" s="25">
        <v>10.294490421914572</v>
      </c>
      <c r="AD80" s="25">
        <v>3.7990817369857628</v>
      </c>
      <c r="AE80" s="36">
        <v>12.024406518539168</v>
      </c>
      <c r="AF80" s="3">
        <v>2.5099014966614267E-5</v>
      </c>
      <c r="AG80" s="3">
        <v>1.0019783424129338E-2</v>
      </c>
      <c r="AH80" s="36">
        <v>8.6307409511124096</v>
      </c>
      <c r="AI80" s="3">
        <v>1.6155920958317758E-4</v>
      </c>
      <c r="AJ80" s="3">
        <v>2.5421188767103527E-2</v>
      </c>
    </row>
    <row r="81" spans="1:36" x14ac:dyDescent="0.3">
      <c r="A81">
        <f t="shared" si="12"/>
        <v>12.09872738880571</v>
      </c>
      <c r="B81">
        <f t="shared" si="15"/>
        <v>0.5495408738575992</v>
      </c>
      <c r="C81">
        <f t="shared" si="10"/>
        <v>4.3957441976376321E-5</v>
      </c>
      <c r="D81">
        <f t="shared" si="11"/>
        <v>1.3260081745807804E-2</v>
      </c>
      <c r="E81">
        <v>-0.26000000000001999</v>
      </c>
      <c r="M81" s="3">
        <v>0.36307805477008459</v>
      </c>
      <c r="N81" s="36">
        <v>2.5</v>
      </c>
      <c r="O81" s="3">
        <v>4.4563593487361943E-4</v>
      </c>
      <c r="P81" s="3">
        <v>4.2220181661078597E-2</v>
      </c>
      <c r="Q81" s="25">
        <v>3.9728599396814999</v>
      </c>
      <c r="R81" s="44">
        <v>9.8642996984075015</v>
      </c>
      <c r="S81" s="36">
        <v>11.896689806056314</v>
      </c>
      <c r="T81" s="3">
        <v>5.6862197601013499E-5</v>
      </c>
      <c r="U81" s="3">
        <v>1.508140545188193E-2</v>
      </c>
      <c r="V81" s="36">
        <v>7.9024151246176872</v>
      </c>
      <c r="W81" s="3">
        <v>3.2691639575111229E-4</v>
      </c>
      <c r="X81" s="19">
        <v>3.6161659018972669E-2</v>
      </c>
      <c r="Z81" s="36">
        <v>2.5</v>
      </c>
      <c r="AA81" s="3">
        <v>2.3733342531703937E-4</v>
      </c>
      <c r="AB81" s="3">
        <v>3.0811259326229391E-2</v>
      </c>
      <c r="AC81" s="25">
        <v>10.344046387237423</v>
      </c>
      <c r="AD81" s="25">
        <v>3.8073410645395702</v>
      </c>
      <c r="AE81" s="36">
        <v>12.044895737393864</v>
      </c>
      <c r="AF81" s="3">
        <v>2.8879518144301972E-5</v>
      </c>
      <c r="AG81" s="3">
        <v>1.0747933409600558E-2</v>
      </c>
      <c r="AH81" s="36">
        <v>8.6651116411936933</v>
      </c>
      <c r="AI81" s="3">
        <v>1.8653472851041741E-4</v>
      </c>
      <c r="AJ81" s="3">
        <v>2.731554345133316E-2</v>
      </c>
    </row>
    <row r="82" spans="1:36" x14ac:dyDescent="0.3">
      <c r="A82">
        <f t="shared" si="12"/>
        <v>12.114388075282809</v>
      </c>
      <c r="B82">
        <f>10^(E82)</f>
        <v>0.63095734448016416</v>
      </c>
      <c r="C82">
        <f t="shared" si="10"/>
        <v>5.0552239739851641E-5</v>
      </c>
      <c r="D82">
        <f t="shared" si="11"/>
        <v>1.4220019653973992E-2</v>
      </c>
      <c r="E82">
        <v>-0.20000000000002</v>
      </c>
      <c r="M82" s="3">
        <v>0.41686938347031621</v>
      </c>
      <c r="N82" s="36">
        <v>2.5000000000000004</v>
      </c>
      <c r="O82" s="3">
        <v>5.1589282639422551E-4</v>
      </c>
      <c r="P82" s="3">
        <v>4.5426548466473891E-2</v>
      </c>
      <c r="Q82" s="25">
        <v>3.9850488335686385</v>
      </c>
      <c r="R82" s="44">
        <v>9.9252441678431929</v>
      </c>
      <c r="S82" s="36">
        <v>11.923332374437077</v>
      </c>
      <c r="T82" s="3">
        <v>6.5471645952790914E-5</v>
      </c>
      <c r="U82" s="3">
        <v>1.6182910239235824E-2</v>
      </c>
      <c r="V82" s="36">
        <v>7.9403468955042529</v>
      </c>
      <c r="W82" s="3">
        <v>3.7798567603225113E-4</v>
      </c>
      <c r="X82" s="19">
        <v>3.8883707438064678E-2</v>
      </c>
      <c r="Z82" s="36">
        <v>2.5</v>
      </c>
      <c r="AA82" s="3">
        <v>2.741119502051922E-4</v>
      </c>
      <c r="AB82" s="3">
        <v>3.3112653183047243E-2</v>
      </c>
      <c r="AC82" s="25">
        <v>10.390585235786519</v>
      </c>
      <c r="AD82" s="25">
        <v>3.8150975392977533</v>
      </c>
      <c r="AE82" s="36">
        <v>12.064057449206704</v>
      </c>
      <c r="AF82" s="3">
        <v>3.3224689436045708E-5</v>
      </c>
      <c r="AG82" s="3">
        <v>1.1528172350558558E-2</v>
      </c>
      <c r="AH82" s="36">
        <v>8.6973654637628659</v>
      </c>
      <c r="AI82" s="3">
        <v>2.1529099333492119E-4</v>
      </c>
      <c r="AJ82" s="3">
        <v>2.934559546745789E-2</v>
      </c>
    </row>
    <row r="83" spans="1:36" x14ac:dyDescent="0.3">
      <c r="A83">
        <f t="shared" si="12"/>
        <v>12.129026659001976</v>
      </c>
      <c r="B83">
        <f>10^(E83)</f>
        <v>0.7244359600749567</v>
      </c>
      <c r="C83">
        <f t="shared" si="10"/>
        <v>5.8130109769178712E-5</v>
      </c>
      <c r="D83">
        <f t="shared" si="11"/>
        <v>1.5248620890976171E-2</v>
      </c>
      <c r="E83">
        <v>-0.14000000000002</v>
      </c>
      <c r="M83" s="3">
        <v>0.47863009232261622</v>
      </c>
      <c r="N83" s="36">
        <v>2.5000000000000004</v>
      </c>
      <c r="O83" s="3">
        <v>5.9689870990894955E-4</v>
      </c>
      <c r="P83" s="3">
        <v>4.886302118817254E-2</v>
      </c>
      <c r="Q83" s="25">
        <v>3.9965177981495126</v>
      </c>
      <c r="R83" s="44">
        <v>9.982588990747562</v>
      </c>
      <c r="S83" s="36">
        <v>11.948265484345743</v>
      </c>
      <c r="T83" s="3">
        <v>7.5370403017683196E-5</v>
      </c>
      <c r="U83" s="3">
        <v>1.7363225854395051E-2</v>
      </c>
      <c r="V83" s="36">
        <v>7.9759930294578671</v>
      </c>
      <c r="W83" s="3">
        <v>4.3682917487457035E-4</v>
      </c>
      <c r="X83" s="19">
        <v>4.1800917448045143E-2</v>
      </c>
      <c r="Z83" s="36">
        <v>2.5000000000000004</v>
      </c>
      <c r="AA83" s="3">
        <v>3.1646511397761526E-4</v>
      </c>
      <c r="AB83" s="3">
        <v>3.5578932753955121E-2</v>
      </c>
      <c r="AC83" s="25">
        <v>10.434272058204931</v>
      </c>
      <c r="AD83" s="25">
        <v>3.8223786763674896</v>
      </c>
      <c r="AE83" s="36">
        <v>12.081975143894809</v>
      </c>
      <c r="AF83" s="3">
        <v>3.8218513731294883E-5</v>
      </c>
      <c r="AG83" s="3">
        <v>1.2364224800818672E-2</v>
      </c>
      <c r="AH83" s="36">
        <v>8.7276214826570229</v>
      </c>
      <c r="AI83" s="3">
        <v>2.4839392043286964E-4</v>
      </c>
      <c r="AJ83" s="3">
        <v>3.1521035543450648E-2</v>
      </c>
    </row>
    <row r="84" spans="1:36" x14ac:dyDescent="0.3">
      <c r="A84">
        <f t="shared" si="12"/>
        <v>12.142708393241072</v>
      </c>
      <c r="B84">
        <f t="shared" ref="B84" si="16">10^(E84)</f>
        <v>0.83176377110263255</v>
      </c>
      <c r="C84">
        <f t="shared" si="10"/>
        <v>6.6837129140043301E-5</v>
      </c>
      <c r="D84">
        <f t="shared" si="11"/>
        <v>1.6350795594104076E-2</v>
      </c>
      <c r="E84">
        <v>-8.0000000000020097E-2</v>
      </c>
      <c r="M84" s="3">
        <v>0.5495408738575992</v>
      </c>
      <c r="N84" s="36">
        <v>2.5000000000000004</v>
      </c>
      <c r="O84" s="3">
        <v>6.902706516517266E-4</v>
      </c>
      <c r="P84" s="3">
        <v>5.2546004668356142E-2</v>
      </c>
      <c r="Q84" s="25">
        <v>4.0073033169807726</v>
      </c>
      <c r="R84" s="44">
        <v>10.036516584903866</v>
      </c>
      <c r="S84" s="36">
        <v>11.971594477236467</v>
      </c>
      <c r="T84" s="3">
        <v>8.675047176408897E-5</v>
      </c>
      <c r="U84" s="3">
        <v>1.8627986661374756E-2</v>
      </c>
      <c r="V84" s="36">
        <v>8.0094754511594903</v>
      </c>
      <c r="W84" s="3">
        <v>5.0461365898786276E-4</v>
      </c>
      <c r="X84" s="19">
        <v>4.4927214869736269E-2</v>
      </c>
      <c r="Z84" s="36">
        <v>2.5000000000000004</v>
      </c>
      <c r="AA84" s="3">
        <v>3.6522785905793918E-4</v>
      </c>
      <c r="AB84" s="3">
        <v>3.8221871176484241E-2</v>
      </c>
      <c r="AC84" s="25">
        <v>10.475265384592586</v>
      </c>
      <c r="AD84" s="25">
        <v>3.8292108974320977</v>
      </c>
      <c r="AE84" s="36">
        <v>12.09872738880571</v>
      </c>
      <c r="AF84" s="3">
        <v>4.3957441976376321E-5</v>
      </c>
      <c r="AG84" s="3">
        <v>1.3260081745807804E-2</v>
      </c>
      <c r="AH84" s="36">
        <v>8.755993563210037</v>
      </c>
      <c r="AI84" s="3">
        <v>2.8649368079782965E-4</v>
      </c>
      <c r="AJ84" s="3">
        <v>3.3852248421505464E-2</v>
      </c>
    </row>
    <row r="85" spans="1:36" x14ac:dyDescent="0.3">
      <c r="A85">
        <f t="shared" si="12"/>
        <v>12.155494554449586</v>
      </c>
      <c r="B85">
        <f>10^(E85)</f>
        <v>0.95499258602139192</v>
      </c>
      <c r="C85">
        <f t="shared" si="10"/>
        <v>7.6841047615577285E-5</v>
      </c>
      <c r="D85">
        <f t="shared" si="11"/>
        <v>1.7531805111348608E-2</v>
      </c>
      <c r="E85">
        <v>-2.0000000000019998E-2</v>
      </c>
      <c r="M85" s="3">
        <v>0.63095734448016416</v>
      </c>
      <c r="N85" s="36">
        <v>2.5</v>
      </c>
      <c r="O85" s="3">
        <v>7.9786703343649637E-4</v>
      </c>
      <c r="P85" s="3">
        <v>5.6493080405886749E-2</v>
      </c>
      <c r="Q85" s="25">
        <v>4.0174408357392455</v>
      </c>
      <c r="R85" s="44">
        <v>10.087204178696231</v>
      </c>
      <c r="S85" s="36">
        <v>11.993418770594683</v>
      </c>
      <c r="T85" s="3">
        <v>9.9832371625542773E-5</v>
      </c>
      <c r="U85" s="3">
        <v>1.998323013184233E-2</v>
      </c>
      <c r="V85" s="36">
        <v>8.0409116891198913</v>
      </c>
      <c r="W85" s="3">
        <v>5.8267982089436454E-4</v>
      </c>
      <c r="X85" s="19">
        <v>4.8277523585799814E-2</v>
      </c>
      <c r="Z85" s="36">
        <v>2.5</v>
      </c>
      <c r="AA85" s="3">
        <v>4.2135947114938313E-4</v>
      </c>
      <c r="AB85" s="3">
        <v>4.1054084871027546E-2</v>
      </c>
      <c r="AC85" s="25">
        <v>10.513717088844441</v>
      </c>
      <c r="AD85" s="25">
        <v>3.8356195148074059</v>
      </c>
      <c r="AE85" s="36">
        <v>12.114388075282809</v>
      </c>
      <c r="AF85" s="3">
        <v>5.0552239739851641E-5</v>
      </c>
      <c r="AG85" s="3">
        <v>1.4220019653973992E-2</v>
      </c>
      <c r="AH85" s="36">
        <v>8.782590386911977</v>
      </c>
      <c r="AI85" s="3">
        <v>3.3033721224854837E-4</v>
      </c>
      <c r="AJ85" s="3">
        <v>3.6350362432776305E-2</v>
      </c>
    </row>
    <row r="86" spans="1:36" x14ac:dyDescent="0.3">
      <c r="M86" s="3">
        <v>0.7244359600749567</v>
      </c>
      <c r="N86" s="36">
        <v>2.5</v>
      </c>
      <c r="O86" s="3">
        <v>9.2182342996533048E-4</v>
      </c>
      <c r="P86" s="3">
        <v>6.0723090499918746E-2</v>
      </c>
      <c r="Q86" s="25">
        <v>4.026964668959752</v>
      </c>
      <c r="R86" s="44">
        <v>10.134823344798761</v>
      </c>
      <c r="S86" s="36">
        <v>12.013832114764611</v>
      </c>
      <c r="T86" s="3">
        <v>1.1486936836752428E-4</v>
      </c>
      <c r="U86" s="3">
        <v>2.143542566570809E-2</v>
      </c>
      <c r="V86" s="36">
        <v>8.070414725546863</v>
      </c>
      <c r="W86" s="3">
        <v>6.7256812328620299E-4</v>
      </c>
      <c r="X86" s="19">
        <v>5.1867836788753889E-2</v>
      </c>
      <c r="Z86" s="36">
        <v>2.4999999999999996</v>
      </c>
      <c r="AA86" s="3">
        <v>4.8596204736081806E-4</v>
      </c>
      <c r="AB86" s="3">
        <v>4.4089093769811953E-2</v>
      </c>
      <c r="AC86" s="25">
        <v>10.549772360453263</v>
      </c>
      <c r="AD86" s="25">
        <v>3.8416287267422118</v>
      </c>
      <c r="AE86" s="36">
        <v>12.129026659001976</v>
      </c>
      <c r="AF86" s="3">
        <v>5.8130109769178712E-5</v>
      </c>
      <c r="AG86" s="3">
        <v>1.5248620890976171E-2</v>
      </c>
      <c r="AH86" s="36">
        <v>8.8075155038107837</v>
      </c>
      <c r="AI86" s="3">
        <v>3.8078258747423671E-4</v>
      </c>
      <c r="AJ86" s="3">
        <v>3.9027302621330959E-2</v>
      </c>
    </row>
    <row r="87" spans="1:36" x14ac:dyDescent="0.3">
      <c r="M87" s="3">
        <v>0.83176377110263255</v>
      </c>
      <c r="N87" s="36">
        <v>2.5</v>
      </c>
      <c r="O87" s="3">
        <v>1.0645938104091126E-3</v>
      </c>
      <c r="P87" s="3">
        <v>6.5256227608071621E-2</v>
      </c>
      <c r="Q87" s="25">
        <v>4.0359079306825212</v>
      </c>
      <c r="R87" s="44">
        <v>10.179539653412609</v>
      </c>
      <c r="S87" s="36">
        <v>12.032922849714023</v>
      </c>
      <c r="T87" s="3">
        <v>1.3215233098514317E-4</v>
      </c>
      <c r="U87" s="3">
        <v>2.2991505473556374E-2</v>
      </c>
      <c r="V87" s="36">
        <v>8.0980929061752089</v>
      </c>
      <c r="W87" s="3">
        <v>7.7604847777053125E-4</v>
      </c>
      <c r="X87" s="19">
        <v>5.5715293332101588E-2</v>
      </c>
      <c r="Z87" s="36">
        <v>2.5</v>
      </c>
      <c r="AA87" s="3">
        <v>5.6030170374595672E-4</v>
      </c>
      <c r="AB87" s="3">
        <v>4.7341385858293443E-2</v>
      </c>
      <c r="AC87" s="25">
        <v>10.583569732832043</v>
      </c>
      <c r="AD87" s="25">
        <v>3.847261622138674</v>
      </c>
      <c r="AE87" s="36">
        <v>12.142708393241072</v>
      </c>
      <c r="AF87" s="3">
        <v>6.6837129140043301E-5</v>
      </c>
      <c r="AG87" s="3">
        <v>1.6350795594104076E-2</v>
      </c>
      <c r="AH87" s="36">
        <v>8.830867415913497</v>
      </c>
      <c r="AI87" s="3">
        <v>4.3881551301758247E-4</v>
      </c>
      <c r="AJ87" s="3">
        <v>4.1895847670984407E-2</v>
      </c>
    </row>
    <row r="88" spans="1:36" x14ac:dyDescent="0.3">
      <c r="M88" s="3">
        <v>0.95499258602139192</v>
      </c>
      <c r="N88" s="36">
        <v>2.5</v>
      </c>
      <c r="O88" s="3">
        <v>1.228997853711448E-3</v>
      </c>
      <c r="P88" s="3">
        <v>7.0114131349149511E-2</v>
      </c>
      <c r="Q88" s="25">
        <v>4.0443024857375187</v>
      </c>
      <c r="R88" s="44">
        <v>10.2215124286876</v>
      </c>
      <c r="S88" s="36">
        <v>12.05077415968641</v>
      </c>
      <c r="T88" s="3">
        <v>1.5201530855442019E-4</v>
      </c>
      <c r="U88" s="3">
        <v>2.4658897668340344E-2</v>
      </c>
      <c r="V88" s="36">
        <v>8.1240499009615252</v>
      </c>
      <c r="W88" s="3">
        <v>8.9515432647210012E-4</v>
      </c>
      <c r="X88" s="19">
        <v>5.9838259549291714E-2</v>
      </c>
      <c r="Z88" s="36">
        <v>2.4999999999999996</v>
      </c>
      <c r="AA88" s="3">
        <v>6.4583292834586637E-4</v>
      </c>
      <c r="AB88" s="3">
        <v>5.0826486337179212E-2</v>
      </c>
      <c r="AC88" s="25">
        <v>10.615241158507581</v>
      </c>
      <c r="AD88" s="25">
        <v>3.8525401930845975</v>
      </c>
      <c r="AE88" s="36">
        <v>12.155494554449586</v>
      </c>
      <c r="AF88" s="3">
        <v>7.6841047615577285E-5</v>
      </c>
      <c r="AG88" s="3">
        <v>1.7531805111348608E-2</v>
      </c>
      <c r="AH88" s="36">
        <v>8.852739685696303</v>
      </c>
      <c r="AI88" s="3">
        <v>5.0556827506365325E-4</v>
      </c>
      <c r="AJ88" s="3">
        <v>4.4969690906816476E-2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C387-14BA-4754-B390-E1A8AAEFB950}">
  <dimension ref="A1:AA60"/>
  <sheetViews>
    <sheetView tabSelected="1" topLeftCell="O4" zoomScale="130" zoomScaleNormal="130" workbookViewId="0">
      <selection activeCell="N31" sqref="N31"/>
    </sheetView>
  </sheetViews>
  <sheetFormatPr baseColWidth="10" defaultRowHeight="14.4" x14ac:dyDescent="0.3"/>
  <cols>
    <col min="10" max="10" width="12" bestFit="1" customWidth="1"/>
    <col min="12" max="12" width="12.5546875" customWidth="1"/>
    <col min="14" max="15" width="11.5546875" style="9"/>
    <col min="23" max="23" width="11.5546875" style="9"/>
    <col min="27" max="27" width="11.5546875" style="9"/>
    <col min="33" max="33" width="12" bestFit="1" customWidth="1"/>
  </cols>
  <sheetData>
    <row r="1" spans="1:16" ht="15.6" x14ac:dyDescent="0.35">
      <c r="A1" s="3" t="s">
        <v>46</v>
      </c>
      <c r="B1" s="3" t="s">
        <v>27</v>
      </c>
      <c r="C1" s="3" t="s">
        <v>6</v>
      </c>
      <c r="D1" s="3" t="s">
        <v>5</v>
      </c>
      <c r="L1" s="55" t="s">
        <v>37</v>
      </c>
      <c r="M1" s="15" t="s">
        <v>20</v>
      </c>
      <c r="N1" s="23" t="s">
        <v>20</v>
      </c>
      <c r="O1" s="23" t="s">
        <v>20</v>
      </c>
      <c r="P1" s="23" t="s">
        <v>20</v>
      </c>
    </row>
    <row r="2" spans="1:16" ht="15.6" x14ac:dyDescent="0.35">
      <c r="A2">
        <f t="shared" ref="A2:A57" si="0">$H$6*D2+$H$7*$H$3*(D2^2-2*C2)+$H$8*$H$4*C2</f>
        <v>0.13817531583359458</v>
      </c>
      <c r="B2" t="e">
        <f t="shared" ref="B2:B57" si="1">SQRT(D2^2-4*C2)*(1+2*D2*$H$3)/$H$5</f>
        <v>#NUM!</v>
      </c>
      <c r="C2">
        <f t="shared" ref="C2:C57" si="2">(D2+2*$H$3*D2^2-$H$5)/(4*$H$3-2*$H$4)</f>
        <v>7.5129034194090566E-4</v>
      </c>
      <c r="D2" s="47">
        <f>H11</f>
        <v>5.481935212827329E-2</v>
      </c>
      <c r="G2" s="14" t="s">
        <v>40</v>
      </c>
      <c r="H2" s="14" t="s">
        <v>41</v>
      </c>
      <c r="L2" s="55" t="s">
        <v>38</v>
      </c>
      <c r="M2" s="15" t="s">
        <v>23</v>
      </c>
      <c r="N2" s="23" t="s">
        <v>21</v>
      </c>
      <c r="O2" s="23" t="s">
        <v>23</v>
      </c>
      <c r="P2" s="23" t="s">
        <v>21</v>
      </c>
    </row>
    <row r="3" spans="1:16" ht="15.6" x14ac:dyDescent="0.35">
      <c r="A3">
        <f t="shared" si="0"/>
        <v>0.13817284727925019</v>
      </c>
      <c r="B3">
        <f t="shared" si="1"/>
        <v>1.1791761655479032E-2</v>
      </c>
      <c r="C3">
        <f t="shared" si="2"/>
        <v>7.5121455931835166E-4</v>
      </c>
      <c r="D3">
        <f>D2-10^E3</f>
        <v>5.4818352128273289E-2</v>
      </c>
      <c r="E3">
        <v>-6</v>
      </c>
      <c r="G3" s="15" t="s">
        <v>28</v>
      </c>
      <c r="H3" s="16">
        <v>30</v>
      </c>
      <c r="L3" s="43" t="s">
        <v>36</v>
      </c>
      <c r="M3" s="12" t="s">
        <v>22</v>
      </c>
      <c r="N3" s="24" t="s">
        <v>22</v>
      </c>
      <c r="O3" s="24" t="s">
        <v>24</v>
      </c>
      <c r="P3" s="24" t="s">
        <v>24</v>
      </c>
    </row>
    <row r="4" spans="1:16" ht="15.6" x14ac:dyDescent="0.35">
      <c r="A4">
        <f t="shared" si="0"/>
        <v>0.13817001299926993</v>
      </c>
      <c r="B4">
        <f t="shared" si="1"/>
        <v>1.7282341433258044E-2</v>
      </c>
      <c r="C4">
        <f t="shared" si="2"/>
        <v>7.5112755070566584E-4</v>
      </c>
      <c r="D4">
        <f t="shared" ref="D4:D57" si="3">D3-10^E4</f>
        <v>5.4817203974651792E-2</v>
      </c>
      <c r="E4">
        <v>-5.94</v>
      </c>
      <c r="G4" s="15" t="s">
        <v>29</v>
      </c>
      <c r="H4" s="16">
        <v>10</v>
      </c>
      <c r="L4" s="56" t="s">
        <v>27</v>
      </c>
      <c r="M4" s="53" t="s">
        <v>46</v>
      </c>
      <c r="N4" s="25" t="s">
        <v>46</v>
      </c>
      <c r="O4" s="25" t="s">
        <v>46</v>
      </c>
      <c r="P4" s="25" t="s">
        <v>46</v>
      </c>
    </row>
    <row r="5" spans="1:16" ht="15.6" x14ac:dyDescent="0.35">
      <c r="A5">
        <f t="shared" si="0"/>
        <v>0.13816675880995849</v>
      </c>
      <c r="B5">
        <f t="shared" si="1"/>
        <v>2.1953300375808744E-2</v>
      </c>
      <c r="C5">
        <f t="shared" si="2"/>
        <v>7.5102765340272714E-4</v>
      </c>
      <c r="D5">
        <f t="shared" si="3"/>
        <v>5.4815885717913237E-2</v>
      </c>
      <c r="E5">
        <v>-5.88</v>
      </c>
      <c r="G5" s="15" t="s">
        <v>25</v>
      </c>
      <c r="H5" s="16">
        <v>0.16</v>
      </c>
      <c r="L5" s="57" t="e">
        <v>#NUM!</v>
      </c>
      <c r="M5" s="54">
        <v>0.4</v>
      </c>
      <c r="N5" s="9">
        <v>1.301548410329086</v>
      </c>
      <c r="O5" s="9">
        <v>0.55025806838818114</v>
      </c>
      <c r="P5" s="9">
        <v>1.4518064787172671</v>
      </c>
    </row>
    <row r="6" spans="1:16" ht="15.6" x14ac:dyDescent="0.35">
      <c r="A6">
        <f t="shared" si="0"/>
        <v>0.13816302250007265</v>
      </c>
      <c r="B6">
        <f t="shared" si="1"/>
        <v>2.6312474493736093E-2</v>
      </c>
      <c r="C6">
        <f t="shared" si="2"/>
        <v>7.5091295852425743E-4</v>
      </c>
      <c r="D6">
        <f t="shared" si="3"/>
        <v>5.4814372156664799E-2</v>
      </c>
      <c r="E6">
        <v>-5.82</v>
      </c>
      <c r="G6" s="15" t="s">
        <v>30</v>
      </c>
      <c r="H6" s="16">
        <v>2.5</v>
      </c>
      <c r="L6">
        <v>1.1791761655479032</v>
      </c>
      <c r="M6" s="48">
        <v>0.39999999999999997</v>
      </c>
      <c r="N6" s="9">
        <v>1.3015735668535966</v>
      </c>
      <c r="O6" s="9">
        <v>0.55024291186367025</v>
      </c>
      <c r="P6" s="9">
        <v>1.4518164787172669</v>
      </c>
    </row>
    <row r="7" spans="1:16" ht="15.6" x14ac:dyDescent="0.35">
      <c r="A7">
        <f t="shared" si="0"/>
        <v>0.13815873264149858</v>
      </c>
      <c r="B7">
        <f t="shared" si="1"/>
        <v>3.0559596385135678E-2</v>
      </c>
      <c r="C7">
        <f t="shared" si="2"/>
        <v>7.5078127457430725E-4</v>
      </c>
      <c r="D7">
        <f t="shared" si="3"/>
        <v>5.4812634355836047E-2</v>
      </c>
      <c r="E7">
        <v>-5.76</v>
      </c>
      <c r="G7" s="15" t="s">
        <v>31</v>
      </c>
      <c r="H7" s="16">
        <v>2.5000000000000001E-2</v>
      </c>
      <c r="L7">
        <v>1.7282341433258044</v>
      </c>
      <c r="M7" s="48">
        <v>0.39999999999999991</v>
      </c>
      <c r="N7" s="9">
        <v>1.3016024501123491</v>
      </c>
      <c r="O7" s="9">
        <v>0.55022551014113319</v>
      </c>
      <c r="P7" s="9">
        <v>1.4518279602534823</v>
      </c>
    </row>
    <row r="8" spans="1:16" ht="15.6" x14ac:dyDescent="0.35">
      <c r="A8">
        <f t="shared" si="0"/>
        <v>0.13815380722372386</v>
      </c>
      <c r="B8">
        <f t="shared" si="1"/>
        <v>3.4802018620616215E-2</v>
      </c>
      <c r="C8">
        <f t="shared" si="2"/>
        <v>7.5063008563934356E-4</v>
      </c>
      <c r="D8">
        <f t="shared" si="3"/>
        <v>5.4810639093521081E-2</v>
      </c>
      <c r="E8">
        <v>-5.7</v>
      </c>
      <c r="G8" s="12" t="s">
        <v>32</v>
      </c>
      <c r="H8" s="13">
        <v>0</v>
      </c>
      <c r="L8">
        <v>2.1953300375808742</v>
      </c>
      <c r="M8" s="48">
        <v>0.39999999999999997</v>
      </c>
      <c r="N8" s="9">
        <v>1.3016356121403221</v>
      </c>
      <c r="O8" s="9">
        <v>0.55020553068054545</v>
      </c>
      <c r="P8" s="9">
        <v>1.4518411428208675</v>
      </c>
    </row>
    <row r="9" spans="1:16" ht="15.6" x14ac:dyDescent="0.35">
      <c r="A9">
        <f t="shared" si="0"/>
        <v>0.13814815208599554</v>
      </c>
      <c r="B9">
        <f t="shared" si="1"/>
        <v>3.910889612616273E-2</v>
      </c>
      <c r="C9">
        <f t="shared" si="2"/>
        <v>7.504565034075081E-4</v>
      </c>
      <c r="D9">
        <f t="shared" si="3"/>
        <v>5.480834822586831E-2</v>
      </c>
      <c r="E9">
        <v>-5.64</v>
      </c>
      <c r="G9" s="3" t="s">
        <v>33</v>
      </c>
      <c r="H9" s="3">
        <f>H7/H6</f>
        <v>0.01</v>
      </c>
      <c r="L9">
        <v>2.6312474493736091</v>
      </c>
      <c r="M9" s="48">
        <v>0.4</v>
      </c>
      <c r="N9" s="9">
        <v>1.3016736867285006</v>
      </c>
      <c r="O9" s="9">
        <v>0.55018259170485151</v>
      </c>
      <c r="P9" s="9">
        <v>1.4518562784333522</v>
      </c>
    </row>
    <row r="10" spans="1:16" ht="15.6" x14ac:dyDescent="0.35">
      <c r="A10">
        <f t="shared" si="0"/>
        <v>0.13814165911719115</v>
      </c>
      <c r="B10">
        <f t="shared" si="1"/>
        <v>4.3530778739170363E-2</v>
      </c>
      <c r="C10">
        <f t="shared" si="2"/>
        <v>7.5025721210574242E-4</v>
      </c>
      <c r="D10">
        <f t="shared" si="3"/>
        <v>5.4805717957876414E-2</v>
      </c>
      <c r="E10">
        <v>-5.58</v>
      </c>
      <c r="G10" s="20" t="s">
        <v>34</v>
      </c>
      <c r="H10" s="20">
        <f>H8/H6</f>
        <v>0</v>
      </c>
      <c r="L10">
        <v>3.0559596385135679</v>
      </c>
      <c r="M10" s="48">
        <v>0.39999999999999991</v>
      </c>
      <c r="N10" s="9">
        <v>1.3017174015267781</v>
      </c>
      <c r="O10" s="9">
        <v>0.55015625491486142</v>
      </c>
      <c r="P10" s="9">
        <v>1.4518736564416395</v>
      </c>
    </row>
    <row r="11" spans="1:16" ht="15.6" x14ac:dyDescent="0.35">
      <c r="A11">
        <f t="shared" si="0"/>
        <v>0.13813420418898462</v>
      </c>
      <c r="B11">
        <f t="shared" si="1"/>
        <v>4.8108282671491684E-2</v>
      </c>
      <c r="C11">
        <f t="shared" si="2"/>
        <v>7.5002840531392166E-4</v>
      </c>
      <c r="D11">
        <f t="shared" si="3"/>
        <v>5.480269800615601E-2</v>
      </c>
      <c r="E11">
        <v>-5.52</v>
      </c>
      <c r="G11" s="46" t="s">
        <v>51</v>
      </c>
      <c r="H11" s="46">
        <f>(SQRT(1+2*$H$5*(2*$H$3+$H$4))-1)/(2*$H$3+$H$4)</f>
        <v>5.481935212827329E-2</v>
      </c>
      <c r="L11">
        <v>3.4802018620616213</v>
      </c>
      <c r="M11" s="48">
        <v>0.39999999999999991</v>
      </c>
      <c r="N11" s="9">
        <v>1.3017675919369209</v>
      </c>
      <c r="O11" s="9">
        <v>0.55012601712786879</v>
      </c>
      <c r="P11" s="9">
        <v>1.4518936090647896</v>
      </c>
    </row>
    <row r="12" spans="1:16" x14ac:dyDescent="0.3">
      <c r="A12">
        <f t="shared" si="0"/>
        <v>0.13812564478279216</v>
      </c>
      <c r="B12">
        <f t="shared" si="1"/>
        <v>5.2876480205477992E-2</v>
      </c>
      <c r="C12">
        <f t="shared" si="2"/>
        <v>7.4976571346362759E-4</v>
      </c>
      <c r="D12">
        <f t="shared" si="3"/>
        <v>5.4799230637651485E-2</v>
      </c>
      <c r="E12">
        <v>-5.46</v>
      </c>
      <c r="L12">
        <v>3.9108896126162729</v>
      </c>
      <c r="M12" s="48">
        <v>0.4</v>
      </c>
      <c r="N12" s="9">
        <v>1.3018252170598155</v>
      </c>
      <c r="O12" s="9">
        <v>0.55009130068150158</v>
      </c>
      <c r="P12" s="9">
        <v>1.4519165177413171</v>
      </c>
    </row>
    <row r="13" spans="1:16" x14ac:dyDescent="0.3">
      <c r="A13">
        <f t="shared" si="0"/>
        <v>0.13811581726512653</v>
      </c>
      <c r="B13">
        <f t="shared" si="1"/>
        <v>5.7867353493993252E-2</v>
      </c>
      <c r="C13">
        <f t="shared" si="2"/>
        <v>7.4946412065603901E-4</v>
      </c>
      <c r="D13">
        <f t="shared" si="3"/>
        <v>5.4795249565945947E-2</v>
      </c>
      <c r="E13">
        <v>-5.4</v>
      </c>
      <c r="L13">
        <v>4.3530778739170364</v>
      </c>
      <c r="M13" s="48">
        <v>0.39999999999999997</v>
      </c>
      <c r="N13" s="9">
        <v>1.3018913780000874</v>
      </c>
      <c r="O13" s="9">
        <v>0.55005144242114845</v>
      </c>
      <c r="P13" s="9">
        <v>1.4519428204212359</v>
      </c>
    </row>
    <row r="14" spans="1:16" x14ac:dyDescent="0.3">
      <c r="A14">
        <f t="shared" si="0"/>
        <v>0.13810453375926493</v>
      </c>
      <c r="B14">
        <f t="shared" si="1"/>
        <v>6.311127916620915E-2</v>
      </c>
      <c r="C14">
        <f t="shared" si="2"/>
        <v>7.4911786923577113E-4</v>
      </c>
      <c r="D14">
        <f t="shared" si="3"/>
        <v>5.4790678684049798E-2</v>
      </c>
      <c r="E14">
        <v>-5.34</v>
      </c>
      <c r="L14">
        <v>4.8108282671491684</v>
      </c>
      <c r="M14" s="48">
        <v>0.39999999999999997</v>
      </c>
      <c r="N14" s="9">
        <v>1.3019673388756554</v>
      </c>
      <c r="O14" s="9">
        <v>0.55000568106278436</v>
      </c>
      <c r="P14" s="9">
        <v>1.4519730199384397</v>
      </c>
    </row>
    <row r="15" spans="1:16" x14ac:dyDescent="0.3">
      <c r="A15">
        <f t="shared" si="0"/>
        <v>0.13809157855341717</v>
      </c>
      <c r="B15">
        <f t="shared" si="1"/>
        <v>6.8637989085534021E-2</v>
      </c>
      <c r="C15">
        <f t="shared" si="2"/>
        <v>7.4872035033201223E-4</v>
      </c>
      <c r="D15">
        <f t="shared" si="3"/>
        <v>5.4785430609447301E-2</v>
      </c>
      <c r="E15">
        <v>-5.28</v>
      </c>
      <c r="L15">
        <v>5.2876480205477989</v>
      </c>
      <c r="M15" s="48">
        <v>0.40000000000000008</v>
      </c>
      <c r="N15" s="9">
        <v>1.3020545509307595</v>
      </c>
      <c r="O15" s="9">
        <v>0.54995314269272555</v>
      </c>
      <c r="P15" s="9">
        <v>1.4520076936234851</v>
      </c>
    </row>
    <row r="16" spans="1:16" x14ac:dyDescent="0.3">
      <c r="A16">
        <f t="shared" si="0"/>
        <v>0.1380767039767162</v>
      </c>
      <c r="B16">
        <f t="shared" si="1"/>
        <v>7.4477230627970833E-2</v>
      </c>
      <c r="C16">
        <f t="shared" si="2"/>
        <v>7.4826397832139676E-4</v>
      </c>
      <c r="D16">
        <f t="shared" si="3"/>
        <v>5.4779405013586559E-2</v>
      </c>
      <c r="E16">
        <v>-5.2200000000000104</v>
      </c>
      <c r="L16">
        <v>5.7867353493993257</v>
      </c>
      <c r="M16" s="48">
        <v>0.39999999999999997</v>
      </c>
      <c r="N16" s="9">
        <v>1.3021546802093329</v>
      </c>
      <c r="O16" s="9">
        <v>0.54989282413120788</v>
      </c>
      <c r="P16" s="9">
        <v>1.4520475043405408</v>
      </c>
    </row>
    <row r="17" spans="1:16" x14ac:dyDescent="0.3">
      <c r="A17">
        <f t="shared" si="0"/>
        <v>0.13805962566417629</v>
      </c>
      <c r="B17">
        <f t="shared" si="1"/>
        <v>8.0659246265430279E-2</v>
      </c>
      <c r="C17">
        <f t="shared" si="2"/>
        <v>7.4774004687462787E-4</v>
      </c>
      <c r="D17">
        <f t="shared" si="3"/>
        <v>5.4772486703877368E-2</v>
      </c>
      <c r="E17">
        <v>-5.1600000000000099</v>
      </c>
      <c r="L17">
        <v>6.3111279166209151</v>
      </c>
      <c r="M17" s="48">
        <v>0.4</v>
      </c>
      <c r="N17" s="9">
        <v>1.3022696393123478</v>
      </c>
      <c r="O17" s="9">
        <v>0.54982357384715419</v>
      </c>
      <c r="P17" s="9">
        <v>1.4520932131595021</v>
      </c>
    </row>
    <row r="18" spans="1:16" x14ac:dyDescent="0.3">
      <c r="A18">
        <f t="shared" si="0"/>
        <v>0.13804001712007707</v>
      </c>
      <c r="B18">
        <f t="shared" si="1"/>
        <v>8.7215140213380629E-2</v>
      </c>
      <c r="C18">
        <f t="shared" si="2"/>
        <v>7.4713856391649656E-4</v>
      </c>
      <c r="D18">
        <f t="shared" si="3"/>
        <v>5.4764543421530129E-2</v>
      </c>
      <c r="E18">
        <v>-5.1000000000000103</v>
      </c>
      <c r="L18">
        <v>6.8637989085534024</v>
      </c>
      <c r="M18" s="48">
        <v>0.4</v>
      </c>
      <c r="N18" s="9">
        <v>1.3024016238391247</v>
      </c>
      <c r="O18" s="9">
        <v>0.54974407006640247</v>
      </c>
      <c r="P18" s="9">
        <v>1.4521456939055271</v>
      </c>
    </row>
    <row r="19" spans="1:16" x14ac:dyDescent="0.3">
      <c r="A19">
        <f t="shared" si="0"/>
        <v>0.13801750347581423</v>
      </c>
      <c r="B19">
        <f t="shared" si="1"/>
        <v>9.4177172121760078E-2</v>
      </c>
      <c r="C19">
        <f t="shared" si="2"/>
        <v>7.4644806245183356E-4</v>
      </c>
      <c r="D19">
        <f t="shared" si="3"/>
        <v>5.475542331313657E-2</v>
      </c>
      <c r="E19">
        <v>-5.0400000000000098</v>
      </c>
      <c r="L19">
        <v>7.447723062797083</v>
      </c>
      <c r="M19" s="48">
        <v>0.4</v>
      </c>
      <c r="N19" s="9">
        <v>1.3025531541998554</v>
      </c>
      <c r="O19" s="9">
        <v>0.54965279566427938</v>
      </c>
      <c r="P19" s="9">
        <v>1.4522059498641349</v>
      </c>
    </row>
    <row r="20" spans="1:16" x14ac:dyDescent="0.3">
      <c r="A20">
        <f t="shared" si="0"/>
        <v>0.13799165432284877</v>
      </c>
      <c r="B20">
        <f t="shared" si="1"/>
        <v>0.10157900214305189</v>
      </c>
      <c r="C20">
        <f t="shared" si="2"/>
        <v>7.4565538378277901E-4</v>
      </c>
      <c r="D20">
        <f t="shared" si="3"/>
        <v>5.4744952027656064E-2</v>
      </c>
      <c r="E20">
        <v>-4.9800000000000102</v>
      </c>
      <c r="L20">
        <v>8.065924626543028</v>
      </c>
      <c r="M20" s="48">
        <v>0.39999999999999997</v>
      </c>
      <c r="N20" s="9">
        <v>1.3027271235863005</v>
      </c>
      <c r="O20" s="9">
        <v>0.54954800937492554</v>
      </c>
      <c r="P20" s="9">
        <v>1.452275132961226</v>
      </c>
    </row>
    <row r="21" spans="1:16" x14ac:dyDescent="0.3">
      <c r="A21">
        <f t="shared" si="0"/>
        <v>0.13796197548369332</v>
      </c>
      <c r="B21">
        <f t="shared" si="1"/>
        <v>0.10945590245449877</v>
      </c>
      <c r="C21">
        <f t="shared" si="2"/>
        <v>7.4474542916013126E-4</v>
      </c>
      <c r="D21">
        <f t="shared" si="3"/>
        <v>5.473292938330989E-2</v>
      </c>
      <c r="E21">
        <v>-4.9200000000000097</v>
      </c>
      <c r="L21">
        <v>8.7215140213380629</v>
      </c>
      <c r="M21" s="48">
        <v>0.39999999999999991</v>
      </c>
      <c r="N21" s="9">
        <v>1.3029268530013993</v>
      </c>
      <c r="O21" s="9">
        <v>0.54942771278329938</v>
      </c>
      <c r="P21" s="9">
        <v>1.4523545657846986</v>
      </c>
    </row>
    <row r="22" spans="1:16" x14ac:dyDescent="0.3">
      <c r="A22">
        <f t="shared" si="0"/>
        <v>0.13792789956355944</v>
      </c>
      <c r="B22">
        <f t="shared" si="1"/>
        <v>0.11784494455700351</v>
      </c>
      <c r="C22">
        <f t="shared" si="2"/>
        <v>7.4370087536759777E-4</v>
      </c>
      <c r="D22">
        <f t="shared" si="3"/>
        <v>5.4719125540663861E-2</v>
      </c>
      <c r="E22">
        <v>-4.8600000000000101</v>
      </c>
      <c r="L22">
        <v>9.417717212176008</v>
      </c>
      <c r="M22" s="48">
        <v>0.40000000000000013</v>
      </c>
      <c r="N22" s="9">
        <v>1.3031561543782675</v>
      </c>
      <c r="O22" s="9">
        <v>0.54928961249036667</v>
      </c>
      <c r="P22" s="9">
        <v>1.4524457668686344</v>
      </c>
    </row>
    <row r="23" spans="1:16" x14ac:dyDescent="0.3">
      <c r="A23">
        <f t="shared" si="0"/>
        <v>0.13788877510195718</v>
      </c>
      <c r="B23">
        <f t="shared" si="1"/>
        <v>0.12678516789330749</v>
      </c>
      <c r="C23">
        <f t="shared" si="2"/>
        <v>7.4250184912673573E-4</v>
      </c>
      <c r="D23">
        <f t="shared" si="3"/>
        <v>5.4703276608739249E-2</v>
      </c>
      <c r="E23">
        <v>-4.8000000000000096</v>
      </c>
      <c r="L23">
        <v>10.157900214305188</v>
      </c>
      <c r="M23" s="48">
        <v>0.39999999999999997</v>
      </c>
      <c r="N23" s="9">
        <v>1.3034194029668835</v>
      </c>
      <c r="O23" s="9">
        <v>0.54913107675655581</v>
      </c>
      <c r="P23" s="9">
        <v>1.4525504797234394</v>
      </c>
    </row>
    <row r="24" spans="1:16" x14ac:dyDescent="0.3">
      <c r="A24">
        <f t="shared" si="0"/>
        <v>0.13784385411674929</v>
      </c>
      <c r="B24">
        <f t="shared" si="1"/>
        <v>0.13631773267586197</v>
      </c>
      <c r="C24">
        <f t="shared" si="2"/>
        <v>7.4112555452658299E-4</v>
      </c>
      <c r="D24">
        <f t="shared" si="3"/>
        <v>5.4685079600153147E-2</v>
      </c>
      <c r="E24">
        <v>-4.74000000000001</v>
      </c>
      <c r="L24">
        <v>10.945590245449877</v>
      </c>
      <c r="M24" s="48">
        <v>0.40000000000000008</v>
      </c>
      <c r="N24" s="9">
        <v>1.3037216203348747</v>
      </c>
      <c r="O24" s="9">
        <v>0.54894908583202628</v>
      </c>
      <c r="P24" s="9">
        <v>1.4526707061669011</v>
      </c>
    </row>
    <row r="25" spans="1:16" x14ac:dyDescent="0.3">
      <c r="A25">
        <f t="shared" si="0"/>
        <v>0.13779227780239586</v>
      </c>
      <c r="B25">
        <f t="shared" si="1"/>
        <v>0.14648605779720472</v>
      </c>
      <c r="C25">
        <f t="shared" si="2"/>
        <v>7.3954584692030839E-4</v>
      </c>
      <c r="D25">
        <f t="shared" si="3"/>
        <v>5.4664186638844606E-2</v>
      </c>
      <c r="E25">
        <v>-4.6800000000000104</v>
      </c>
      <c r="L25">
        <v>11.784494455700351</v>
      </c>
      <c r="M25" s="48">
        <v>0.40000000000000013</v>
      </c>
      <c r="N25" s="9">
        <v>1.304068569519842</v>
      </c>
      <c r="O25" s="9">
        <v>0.54874017507351969</v>
      </c>
      <c r="P25" s="9">
        <v>1.4528087445933615</v>
      </c>
    </row>
    <row r="26" spans="1:16" x14ac:dyDescent="0.3">
      <c r="A26">
        <f t="shared" si="0"/>
        <v>0.13773306010879346</v>
      </c>
      <c r="B26">
        <f t="shared" si="1"/>
        <v>0.15733594300950041</v>
      </c>
      <c r="C26">
        <f t="shared" si="2"/>
        <v>7.3773274588756076E-4</v>
      </c>
      <c r="D26">
        <f t="shared" si="3"/>
        <v>5.4640198309654414E-2</v>
      </c>
      <c r="E26">
        <v>-4.6200000000000099</v>
      </c>
      <c r="L26">
        <v>12.678516789330748</v>
      </c>
      <c r="M26" s="48">
        <v>0.39999999999999997</v>
      </c>
      <c r="N26" s="9">
        <v>1.3044668640872605</v>
      </c>
      <c r="O26" s="9">
        <v>0.54850036982534722</v>
      </c>
      <c r="P26" s="9">
        <v>1.4529672339126076</v>
      </c>
    </row>
    <row r="27" spans="1:16" x14ac:dyDescent="0.3">
      <c r="A27">
        <f t="shared" si="0"/>
        <v>0.13766506888653648</v>
      </c>
      <c r="B27">
        <f t="shared" si="1"/>
        <v>0.16891567300519314</v>
      </c>
      <c r="C27">
        <f t="shared" si="2"/>
        <v>7.3565187893328524E-4</v>
      </c>
      <c r="D27">
        <f t="shared" si="3"/>
        <v>5.4612656022621033E-2</v>
      </c>
      <c r="E27">
        <v>-4.5600000000000103</v>
      </c>
      <c r="L27">
        <v>13.631773267586198</v>
      </c>
      <c r="M27" s="48">
        <v>0.40000000000000008</v>
      </c>
      <c r="N27" s="9">
        <v>1.304924093093152</v>
      </c>
      <c r="O27" s="9">
        <v>0.54822511090531667</v>
      </c>
      <c r="P27" s="9">
        <v>1.4531492039984686</v>
      </c>
    </row>
    <row r="28" spans="1:16" x14ac:dyDescent="0.3">
      <c r="A28">
        <f t="shared" si="0"/>
        <v>0.13758700423782763</v>
      </c>
      <c r="B28">
        <f t="shared" si="1"/>
        <v>0.1812760994647723</v>
      </c>
      <c r="C28">
        <f t="shared" si="2"/>
        <v>7.3326384658203511E-4</v>
      </c>
      <c r="D28">
        <f t="shared" si="3"/>
        <v>5.4581033246019352E-2</v>
      </c>
      <c r="E28">
        <v>-4.5000000000000098</v>
      </c>
      <c r="L28">
        <v>14.648605779720473</v>
      </c>
      <c r="M28" s="48">
        <v>0.4</v>
      </c>
      <c r="N28" s="9">
        <v>1.305448964227492</v>
      </c>
      <c r="O28" s="9">
        <v>0.54790916938406165</v>
      </c>
      <c r="P28" s="9">
        <v>1.4533581336115537</v>
      </c>
    </row>
    <row r="29" spans="1:16" x14ac:dyDescent="0.3">
      <c r="A29">
        <f t="shared" si="0"/>
        <v>0.1374973736587401</v>
      </c>
      <c r="B29">
        <f t="shared" si="1"/>
        <v>0.19447069544620013</v>
      </c>
      <c r="C29">
        <f t="shared" si="2"/>
        <v>7.3052349843591153E-4</v>
      </c>
      <c r="D29">
        <f t="shared" si="3"/>
        <v>5.4544725440542341E-2</v>
      </c>
      <c r="E29">
        <v>-4.4400000000000102</v>
      </c>
      <c r="L29">
        <v>15.73359430095004</v>
      </c>
      <c r="M29" s="48">
        <v>0.40000000000000013</v>
      </c>
      <c r="N29" s="9">
        <v>1.3060514677259436</v>
      </c>
      <c r="O29" s="9">
        <v>0.54754654917751211</v>
      </c>
      <c r="P29" s="9">
        <v>1.4535980169034557</v>
      </c>
    </row>
    <row r="30" spans="1:16" x14ac:dyDescent="0.3">
      <c r="A30">
        <f t="shared" si="0"/>
        <v>0.13739446349705958</v>
      </c>
      <c r="B30">
        <f t="shared" si="1"/>
        <v>0.20855557457215262</v>
      </c>
      <c r="C30">
        <f t="shared" si="2"/>
        <v>7.2737910860502385E-4</v>
      </c>
      <c r="D30">
        <f t="shared" si="3"/>
        <v>5.450303850219531E-2</v>
      </c>
      <c r="E30">
        <v>-4.3800000000000097</v>
      </c>
      <c r="L30">
        <v>16.891567300519313</v>
      </c>
      <c r="M30" s="48">
        <v>0.40000000000000013</v>
      </c>
      <c r="N30" s="9">
        <v>1.3067430639871329</v>
      </c>
      <c r="O30" s="9">
        <v>0.54713037578665702</v>
      </c>
      <c r="P30" s="9">
        <v>1.45387343977379</v>
      </c>
    </row>
    <row r="31" spans="1:16" x14ac:dyDescent="0.3">
      <c r="A31">
        <f t="shared" si="0"/>
        <v>0.13727630617931777</v>
      </c>
      <c r="B31">
        <f t="shared" si="1"/>
        <v>0.22358946522650328</v>
      </c>
      <c r="C31">
        <f t="shared" si="2"/>
        <v>7.2377143771127251E-4</v>
      </c>
      <c r="D31">
        <f t="shared" si="3"/>
        <v>5.4455175492963047E-2</v>
      </c>
      <c r="E31">
        <v>-4.3200000000000101</v>
      </c>
      <c r="L31">
        <v>18.127609946477229</v>
      </c>
      <c r="M31" s="48">
        <v>0.40000000000000008</v>
      </c>
      <c r="N31" s="9">
        <v>1.3075368982233999</v>
      </c>
      <c r="O31" s="9">
        <v>0.54665276931640705</v>
      </c>
      <c r="P31" s="9">
        <v>1.4541896675398069</v>
      </c>
    </row>
    <row r="32" spans="1:16" x14ac:dyDescent="0.3">
      <c r="A32">
        <f t="shared" si="0"/>
        <v>0.13714064257951319</v>
      </c>
      <c r="B32">
        <f t="shared" si="1"/>
        <v>0.23963362729415572</v>
      </c>
      <c r="C32">
        <f t="shared" si="2"/>
        <v>7.1963266744127033E-4</v>
      </c>
      <c r="D32">
        <f t="shared" si="3"/>
        <v>5.4400221405577286E-2</v>
      </c>
      <c r="E32">
        <v>-4.2600000000000096</v>
      </c>
      <c r="L32">
        <v>19.447069544620014</v>
      </c>
      <c r="M32" s="48">
        <v>0.39999999999999997</v>
      </c>
      <c r="N32" s="9">
        <v>1.3084480459073944</v>
      </c>
      <c r="O32" s="9">
        <v>0.54610469968718234</v>
      </c>
      <c r="P32" s="9">
        <v>1.4545527455945768</v>
      </c>
    </row>
    <row r="33" spans="1:16" x14ac:dyDescent="0.3">
      <c r="A33">
        <f t="shared" si="0"/>
        <v>0.13698487880882623</v>
      </c>
      <c r="B33">
        <f t="shared" si="1"/>
        <v>0.2567516957504129</v>
      </c>
      <c r="C33">
        <f t="shared" si="2"/>
        <v>7.1488519243134989E-4</v>
      </c>
      <c r="D33">
        <f t="shared" si="3"/>
        <v>5.433712567112927E-2</v>
      </c>
      <c r="E33">
        <v>-4.2000000000000099</v>
      </c>
      <c r="L33">
        <v>20.855557457215262</v>
      </c>
      <c r="M33" s="48">
        <v>0.4</v>
      </c>
      <c r="N33" s="9">
        <v>1.3094937932570418</v>
      </c>
      <c r="O33" s="9">
        <v>0.54547582172100473</v>
      </c>
      <c r="P33" s="9">
        <v>1.4549696149780467</v>
      </c>
    </row>
    <row r="34" spans="1:16" x14ac:dyDescent="0.3">
      <c r="A34">
        <f t="shared" si="0"/>
        <v>0.13680603659857049</v>
      </c>
      <c r="B34">
        <f t="shared" si="1"/>
        <v>0.27500943149085438</v>
      </c>
      <c r="C34">
        <f t="shared" si="2"/>
        <v>7.0944025317964314E-4</v>
      </c>
      <c r="D34">
        <f t="shared" si="3"/>
        <v>5.4264682075121771E-2</v>
      </c>
      <c r="E34">
        <v>-4.1400000000000103</v>
      </c>
      <c r="L34">
        <v>22.358946522650328</v>
      </c>
      <c r="M34" s="48">
        <v>0.40000000000000008</v>
      </c>
      <c r="N34" s="9">
        <v>1.3106939575281149</v>
      </c>
      <c r="O34" s="9">
        <v>0.54475428754225441</v>
      </c>
      <c r="P34" s="9">
        <v>1.4554482450703694</v>
      </c>
    </row>
    <row r="35" spans="1:16" x14ac:dyDescent="0.3">
      <c r="A35">
        <f t="shared" si="0"/>
        <v>0.13660069632560307</v>
      </c>
      <c r="B35">
        <f t="shared" si="1"/>
        <v>0.29447435503049912</v>
      </c>
      <c r="C35">
        <f t="shared" si="2"/>
        <v>7.0319639280230718E-4</v>
      </c>
      <c r="D35">
        <f t="shared" si="3"/>
        <v>5.4181505698011508E-2</v>
      </c>
      <c r="E35">
        <v>-4.0800000000000098</v>
      </c>
      <c r="L35">
        <v>23.963362729415572</v>
      </c>
      <c r="M35" s="48">
        <v>0.40000000000000008</v>
      </c>
      <c r="N35" s="9">
        <v>1.312071252455973</v>
      </c>
      <c r="O35" s="9">
        <v>0.54392653348825415</v>
      </c>
      <c r="P35" s="9">
        <v>1.455997785944227</v>
      </c>
    </row>
    <row r="36" spans="1:16" x14ac:dyDescent="0.3">
      <c r="A36">
        <f t="shared" si="0"/>
        <v>0.13636493158804772</v>
      </c>
      <c r="B36">
        <f t="shared" si="1"/>
        <v>0.31521523290277287</v>
      </c>
      <c r="C36">
        <f t="shared" si="2"/>
        <v>6.960377199323925E-4</v>
      </c>
      <c r="D36">
        <f t="shared" si="3"/>
        <v>5.4086006439409369E-2</v>
      </c>
      <c r="E36">
        <v>-4.0200000000000102</v>
      </c>
      <c r="L36">
        <v>25.675169575041291</v>
      </c>
      <c r="M36" s="48">
        <v>0.39999999999999991</v>
      </c>
      <c r="N36" s="9">
        <v>1.3136517048024374</v>
      </c>
      <c r="O36" s="9">
        <v>0.54297703848626999</v>
      </c>
      <c r="P36" s="9">
        <v>1.4566287432887073</v>
      </c>
    </row>
    <row r="37" spans="1:16" x14ac:dyDescent="0.3">
      <c r="A37">
        <f t="shared" si="0"/>
        <v>0.13609423407671278</v>
      </c>
      <c r="B37">
        <f t="shared" si="1"/>
        <v>0.33730137953100353</v>
      </c>
      <c r="C37">
        <f t="shared" si="2"/>
        <v>6.8783196010958447E-4</v>
      </c>
      <c r="D37">
        <f t="shared" si="3"/>
        <v>5.3976358619795051E-2</v>
      </c>
      <c r="E37">
        <v>-3.9600000000000102</v>
      </c>
      <c r="L37">
        <v>27.500943149085437</v>
      </c>
      <c r="M37" s="48">
        <v>0.4</v>
      </c>
      <c r="N37" s="9">
        <v>1.3154651286128536</v>
      </c>
      <c r="O37" s="9">
        <v>0.5418880506359286</v>
      </c>
      <c r="P37" s="9">
        <v>1.4573531792487822</v>
      </c>
    </row>
    <row r="38" spans="1:16" x14ac:dyDescent="0.3">
      <c r="A38">
        <f t="shared" si="0"/>
        <v>0.13578342730082724</v>
      </c>
      <c r="B38">
        <f t="shared" si="1"/>
        <v>0.36080172876353828</v>
      </c>
      <c r="C38">
        <f t="shared" si="2"/>
        <v>6.7842827891663622E-4</v>
      </c>
      <c r="D38">
        <f t="shared" si="3"/>
        <v>5.3850466078615634E-2</v>
      </c>
      <c r="E38">
        <v>-3.9000000000000101</v>
      </c>
      <c r="L38">
        <v>29.447435503049913</v>
      </c>
      <c r="M38" s="48">
        <v>0.4</v>
      </c>
      <c r="N38" s="9">
        <v>1.3175456644594234</v>
      </c>
      <c r="O38" s="9">
        <v>0.54063927856046146</v>
      </c>
      <c r="P38" s="9">
        <v>1.458184943019885</v>
      </c>
    </row>
    <row r="39" spans="1:16" x14ac:dyDescent="0.3">
      <c r="A39">
        <f t="shared" si="0"/>
        <v>0.13542656751201296</v>
      </c>
      <c r="B39">
        <f t="shared" si="1"/>
        <v>0.38578361884762091</v>
      </c>
      <c r="C39">
        <f t="shared" si="2"/>
        <v>6.6765486228148705E-4</v>
      </c>
      <c r="D39">
        <f t="shared" si="3"/>
        <v>5.3705922101541043E-2</v>
      </c>
      <c r="E39">
        <v>-3.8400000000000101</v>
      </c>
      <c r="L39">
        <v>31.521523290277287</v>
      </c>
      <c r="M39" s="48">
        <v>0.40000000000000008</v>
      </c>
      <c r="N39" s="9">
        <v>1.3199323916194281</v>
      </c>
      <c r="O39" s="9">
        <v>0.53920754398647852</v>
      </c>
      <c r="P39" s="9">
        <v>1.4591399356059065</v>
      </c>
    </row>
    <row r="40" spans="1:16" x14ac:dyDescent="0.3">
      <c r="A40">
        <f t="shared" si="0"/>
        <v>0.13501682992352684</v>
      </c>
      <c r="B40">
        <f t="shared" si="1"/>
        <v>0.41231122200443487</v>
      </c>
      <c r="C40">
        <f t="shared" si="2"/>
        <v>6.5531624332568043E-4</v>
      </c>
      <c r="D40">
        <f t="shared" si="3"/>
        <v>5.3539963410797288E-2</v>
      </c>
      <c r="E40">
        <v>-3.78000000000001</v>
      </c>
      <c r="L40">
        <v>33.730137953100353</v>
      </c>
      <c r="M40" s="48">
        <v>0.40000000000000008</v>
      </c>
      <c r="N40" s="9">
        <v>1.3226700217801326</v>
      </c>
      <c r="O40" s="9">
        <v>0.53756639202191692</v>
      </c>
      <c r="P40" s="9">
        <v>1.4602364138020496</v>
      </c>
    </row>
    <row r="41" spans="1:16" x14ac:dyDescent="0.3">
      <c r="A41">
        <f t="shared" si="0"/>
        <v>0.13454637803785577</v>
      </c>
      <c r="B41">
        <f t="shared" si="1"/>
        <v>0.44044353454000346</v>
      </c>
      <c r="C41">
        <f t="shared" si="2"/>
        <v>6.4119037163654807E-4</v>
      </c>
      <c r="D41">
        <f t="shared" si="3"/>
        <v>5.3349417339000969E-2</v>
      </c>
      <c r="E41">
        <v>-3.72000000000001</v>
      </c>
      <c r="L41">
        <v>36.080172876353828</v>
      </c>
      <c r="M41" s="48">
        <v>0.4</v>
      </c>
      <c r="N41" s="9">
        <v>1.3258096834305166</v>
      </c>
      <c r="O41" s="9">
        <v>0.53568565578332727</v>
      </c>
      <c r="P41" s="9">
        <v>1.4614953392138439</v>
      </c>
    </row>
    <row r="42" spans="1:16" x14ac:dyDescent="0.3">
      <c r="A42">
        <f t="shared" si="0"/>
        <v>0.1340062135690904</v>
      </c>
      <c r="B42">
        <f t="shared" si="1"/>
        <v>0.4702318251082746</v>
      </c>
      <c r="C42">
        <f t="shared" si="2"/>
        <v>6.2502543086841861E-4</v>
      </c>
      <c r="D42">
        <f t="shared" si="3"/>
        <v>5.3130641176606028E-2</v>
      </c>
      <c r="E42">
        <v>-3.6600000000000201</v>
      </c>
      <c r="L42">
        <v>38.578361884762089</v>
      </c>
      <c r="M42" s="48">
        <v>0.4</v>
      </c>
      <c r="N42" s="9">
        <v>1.3294098065282922</v>
      </c>
      <c r="O42" s="9">
        <v>0.53353097245629744</v>
      </c>
      <c r="P42" s="9">
        <v>1.4629407789845896</v>
      </c>
    </row>
    <row r="43" spans="1:16" x14ac:dyDescent="0.3">
      <c r="A43">
        <f t="shared" si="0"/>
        <v>0.13338600407060017</v>
      </c>
      <c r="B43">
        <f t="shared" si="1"/>
        <v>0.50171641680412082</v>
      </c>
      <c r="C43">
        <f t="shared" si="2"/>
        <v>6.0653642547730808E-4</v>
      </c>
      <c r="D43">
        <f t="shared" si="3"/>
        <v>5.2879452533455079E-2</v>
      </c>
      <c r="E43">
        <v>-3.6000000000000201</v>
      </c>
      <c r="L43">
        <v>41.231122200443487</v>
      </c>
      <c r="M43" s="48">
        <v>0.4</v>
      </c>
      <c r="N43" s="9">
        <v>1.3335371172268911</v>
      </c>
      <c r="O43" s="9">
        <v>0.5310632486651361</v>
      </c>
      <c r="P43" s="9">
        <v>1.4646003658920272</v>
      </c>
    </row>
    <row r="44" spans="1:16" x14ac:dyDescent="0.3">
      <c r="A44">
        <f t="shared" si="0"/>
        <v>0.13267388494582591</v>
      </c>
      <c r="B44">
        <f t="shared" si="1"/>
        <v>0.53492265263236893</v>
      </c>
      <c r="C44">
        <f t="shared" si="2"/>
        <v>5.8540157896350034E-4</v>
      </c>
      <c r="D44">
        <f t="shared" si="3"/>
        <v>5.2591049383142435E-2</v>
      </c>
      <c r="E44">
        <v>-3.54000000000002</v>
      </c>
      <c r="L44">
        <v>44.044353454000344</v>
      </c>
      <c r="M44" s="48">
        <v>0.4</v>
      </c>
      <c r="N44" s="9">
        <v>1.3382677522826807</v>
      </c>
      <c r="O44" s="9">
        <v>0.52823807432730963</v>
      </c>
      <c r="P44" s="9">
        <v>1.4665058266099904</v>
      </c>
    </row>
    <row r="45" spans="1:16" x14ac:dyDescent="0.3">
      <c r="A45">
        <f t="shared" si="0"/>
        <v>0.13185623202171745</v>
      </c>
      <c r="B45">
        <f t="shared" si="1"/>
        <v>0.56985586298340074</v>
      </c>
      <c r="C45">
        <f t="shared" si="2"/>
        <v>5.612586166458208E-4</v>
      </c>
      <c r="D45">
        <f t="shared" si="3"/>
        <v>5.2259918261659863E-2</v>
      </c>
      <c r="E45">
        <v>-3.48000000000002</v>
      </c>
      <c r="L45">
        <v>47.023182510827461</v>
      </c>
      <c r="M45" s="48">
        <v>0.40000000000000008</v>
      </c>
      <c r="N45" s="9">
        <v>1.3436885020602563</v>
      </c>
      <c r="O45" s="9">
        <v>0.5250050861736838</v>
      </c>
      <c r="P45" s="9">
        <v>1.4686935882339398</v>
      </c>
    </row>
    <row r="46" spans="1:16" x14ac:dyDescent="0.3">
      <c r="A46">
        <f t="shared" si="0"/>
        <v>0.13091740029029705</v>
      </c>
      <c r="B46">
        <f t="shared" si="1"/>
        <v>0.60649511748166274</v>
      </c>
      <c r="C46">
        <f t="shared" si="2"/>
        <v>5.3370104893806609E-4</v>
      </c>
      <c r="D46">
        <f t="shared" si="3"/>
        <v>5.1879728865339321E-2</v>
      </c>
      <c r="E46">
        <v>-3.4200000000000199</v>
      </c>
      <c r="L46">
        <v>50.17164168041208</v>
      </c>
      <c r="M46" s="48">
        <v>0.39999999999999997</v>
      </c>
      <c r="N46" s="9">
        <v>1.3498981895699875</v>
      </c>
      <c r="O46" s="9">
        <v>0.52130728509546165</v>
      </c>
      <c r="P46" s="9">
        <v>1.471205474665449</v>
      </c>
    </row>
    <row r="47" spans="1:16" x14ac:dyDescent="0.3">
      <c r="A47">
        <f t="shared" si="0"/>
        <v>0.12983942376217614</v>
      </c>
      <c r="B47">
        <f t="shared" si="1"/>
        <v>0.64478550150090841</v>
      </c>
      <c r="C47">
        <f t="shared" si="2"/>
        <v>5.0227463063228677E-4</v>
      </c>
      <c r="D47">
        <f t="shared" si="3"/>
        <v>5.1443213033099178E-2</v>
      </c>
      <c r="E47">
        <v>-3.3600000000000199</v>
      </c>
      <c r="L47">
        <v>53.492265263236895</v>
      </c>
      <c r="M47" s="48">
        <v>0.39999999999999997</v>
      </c>
      <c r="N47" s="9">
        <v>1.3570091903758754</v>
      </c>
      <c r="O47" s="9">
        <v>0.51708031579269997</v>
      </c>
      <c r="P47" s="9">
        <v>1.4740895061685755</v>
      </c>
    </row>
    <row r="48" spans="1:16" x14ac:dyDescent="0.3">
      <c r="A48">
        <f t="shared" si="0"/>
        <v>0.12860167061280461</v>
      </c>
      <c r="B48">
        <f t="shared" si="1"/>
        <v>0.68462860953245386</v>
      </c>
      <c r="C48">
        <f t="shared" si="2"/>
        <v>4.6647425352715736E-4</v>
      </c>
      <c r="D48">
        <f t="shared" si="3"/>
        <v>5.0942025799471928E-2</v>
      </c>
      <c r="E48">
        <v>-3.3000000000000198</v>
      </c>
      <c r="L48">
        <v>56.985586298340074</v>
      </c>
      <c r="M48" s="48">
        <v>0.40000000000000008</v>
      </c>
      <c r="N48" s="9">
        <v>1.365149094054237</v>
      </c>
      <c r="O48" s="9">
        <v>0.51225172332916413</v>
      </c>
      <c r="P48" s="9">
        <v>1.4774008173834012</v>
      </c>
    </row>
    <row r="49" spans="1:16" x14ac:dyDescent="0.3">
      <c r="A49">
        <f t="shared" si="0"/>
        <v>0.12718044692169383</v>
      </c>
      <c r="B49">
        <f t="shared" si="1"/>
        <v>0.72587089366364677</v>
      </c>
      <c r="C49">
        <f t="shared" si="2"/>
        <v>4.2574164146602617E-4</v>
      </c>
      <c r="D49">
        <f t="shared" si="3"/>
        <v>5.0366585862134799E-2</v>
      </c>
      <c r="E49">
        <v>-3.2400000000000202</v>
      </c>
      <c r="L49">
        <v>60.649511748166276</v>
      </c>
      <c r="M49" s="48">
        <v>0.4</v>
      </c>
      <c r="N49" s="9">
        <v>1.374462501558994</v>
      </c>
      <c r="O49" s="9">
        <v>0.50674020978761336</v>
      </c>
      <c r="P49" s="9">
        <v>1.4812027113466071</v>
      </c>
    </row>
    <row r="50" spans="1:16" x14ac:dyDescent="0.3">
      <c r="A50">
        <f t="shared" si="0"/>
        <v>0.12554854128800347</v>
      </c>
      <c r="B50">
        <f t="shared" si="1"/>
        <v>0.76828944665316135</v>
      </c>
      <c r="C50">
        <f t="shared" si="2"/>
        <v>3.7946436855214706E-4</v>
      </c>
      <c r="D50">
        <f t="shared" si="3"/>
        <v>4.9705892414127234E-2</v>
      </c>
      <c r="E50">
        <v>-3.1800000000000201</v>
      </c>
      <c r="L50">
        <v>64.47855015009084</v>
      </c>
      <c r="M50" s="48">
        <v>0.4</v>
      </c>
      <c r="N50" s="9">
        <v>1.3851129435425509</v>
      </c>
      <c r="O50" s="9">
        <v>0.50045492612645737</v>
      </c>
      <c r="P50" s="9">
        <v>1.4855678696690082</v>
      </c>
    </row>
    <row r="51" spans="1:16" x14ac:dyDescent="0.3">
      <c r="A51">
        <f t="shared" si="0"/>
        <v>0.12367470143066508</v>
      </c>
      <c r="B51">
        <f t="shared" si="1"/>
        <v>0.81157473773392708</v>
      </c>
      <c r="C51">
        <f t="shared" si="2"/>
        <v>3.2697692636565604E-4</v>
      </c>
      <c r="D51">
        <f t="shared" si="3"/>
        <v>4.8947314839098088E-2</v>
      </c>
      <c r="E51">
        <v>-3.1200000000000201</v>
      </c>
      <c r="L51">
        <v>68.462860953245382</v>
      </c>
      <c r="M51" s="48">
        <v>0.4</v>
      </c>
      <c r="N51" s="9">
        <v>1.3972848912998492</v>
      </c>
      <c r="O51" s="9">
        <v>0.49329485070543144</v>
      </c>
      <c r="P51" s="9">
        <v>1.4905797420052807</v>
      </c>
    </row>
    <row r="52" spans="1:16" x14ac:dyDescent="0.3">
      <c r="A52">
        <f t="shared" si="0"/>
        <v>0.12152303252170336</v>
      </c>
      <c r="B52">
        <f t="shared" si="1"/>
        <v>0.85530975965776268</v>
      </c>
      <c r="C52">
        <f t="shared" si="2"/>
        <v>2.6756484214995017E-4</v>
      </c>
      <c r="D52">
        <f t="shared" si="3"/>
        <v>4.8076351249142051E-2</v>
      </c>
      <c r="E52">
        <v>-3.06000000000002</v>
      </c>
      <c r="L52">
        <v>72.58708936636468</v>
      </c>
      <c r="M52" s="48">
        <v>0.40000000000000008</v>
      </c>
      <c r="N52" s="9">
        <v>1.4111858130854469</v>
      </c>
      <c r="O52" s="9">
        <v>0.48514832829320526</v>
      </c>
      <c r="P52" s="9">
        <v>1.4963341413786522</v>
      </c>
    </row>
    <row r="53" spans="1:16" x14ac:dyDescent="0.3">
      <c r="A53">
        <f t="shared" si="0"/>
        <v>0.11905230542707823</v>
      </c>
      <c r="B53">
        <f t="shared" si="1"/>
        <v>0.89894499523478533</v>
      </c>
      <c r="C53">
        <f t="shared" si="2"/>
        <v>2.0047322065098268E-4</v>
      </c>
      <c r="D53">
        <f t="shared" si="3"/>
        <v>4.7076351249142098E-2</v>
      </c>
      <c r="E53">
        <v>-3.00000000000002</v>
      </c>
      <c r="L53">
        <v>76.828944665316129</v>
      </c>
      <c r="M53" s="48">
        <v>0.40000000000000008</v>
      </c>
      <c r="N53" s="9">
        <v>1.4270482021482982</v>
      </c>
      <c r="O53" s="9">
        <v>0.47589287371042943</v>
      </c>
      <c r="P53" s="9">
        <v>1.5029410758587276</v>
      </c>
    </row>
    <row r="54" spans="1:16" x14ac:dyDescent="0.3">
      <c r="A54">
        <f t="shared" si="0"/>
        <v>0.11621516120409989</v>
      </c>
      <c r="B54">
        <f t="shared" si="1"/>
        <v>0.94176858352092252</v>
      </c>
      <c r="C54">
        <f t="shared" si="2"/>
        <v>1.2492157867087682E-4</v>
      </c>
      <c r="D54">
        <f t="shared" si="3"/>
        <v>4.5928197627645266E-2</v>
      </c>
      <c r="E54">
        <v>-2.9400000000000199</v>
      </c>
      <c r="L54">
        <v>81.157473773392709</v>
      </c>
      <c r="M54" s="48">
        <v>0.40000000000000008</v>
      </c>
      <c r="N54" s="9">
        <v>1.4451314663358878</v>
      </c>
      <c r="O54" s="9">
        <v>0.46539538527313123</v>
      </c>
      <c r="P54" s="9">
        <v>1.5105268516090191</v>
      </c>
    </row>
    <row r="55" spans="1:16" x14ac:dyDescent="0.3">
      <c r="A55">
        <f t="shared" si="0"/>
        <v>0.11295719608546677</v>
      </c>
      <c r="B55">
        <f t="shared" si="1"/>
        <v>0.98287108080871644</v>
      </c>
      <c r="C55">
        <f t="shared" si="2"/>
        <v>4.0127504567693817E-5</v>
      </c>
      <c r="D55">
        <f t="shared" si="3"/>
        <v>4.4609940889088921E-2</v>
      </c>
      <c r="E55">
        <v>-2.8800000000000199</v>
      </c>
      <c r="L55">
        <v>85.530975965776264</v>
      </c>
      <c r="M55" s="48">
        <v>0.40000000000000008</v>
      </c>
      <c r="N55" s="9">
        <v>1.4657235190785893</v>
      </c>
      <c r="O55" s="9">
        <v>0.45351296842999</v>
      </c>
      <c r="P55" s="9">
        <v>1.5192364875085793</v>
      </c>
    </row>
    <row r="56" spans="1:16" x14ac:dyDescent="0.3">
      <c r="A56">
        <f t="shared" si="0"/>
        <v>0.10921590871630248</v>
      </c>
      <c r="B56">
        <f t="shared" si="1"/>
        <v>1.0211043033603611</v>
      </c>
      <c r="C56">
        <f t="shared" si="2"/>
        <v>-5.4657440714709073E-5</v>
      </c>
      <c r="D56">
        <f t="shared" si="3"/>
        <v>4.3096379640652785E-2</v>
      </c>
      <c r="E56">
        <v>-2.8200000000000198</v>
      </c>
      <c r="L56">
        <v>89.89449952347853</v>
      </c>
      <c r="M56" s="48">
        <v>0.40000000000000008</v>
      </c>
      <c r="N56" s="9">
        <v>1.4891418433783823</v>
      </c>
      <c r="O56" s="9">
        <v>0.44009464413019656</v>
      </c>
      <c r="P56" s="9">
        <v>1.5292364875085789</v>
      </c>
    </row>
    <row r="57" spans="1:16" x14ac:dyDescent="0.3">
      <c r="A57">
        <f t="shared" si="0"/>
        <v>0.10491948854137911</v>
      </c>
      <c r="B57">
        <f t="shared" si="1"/>
        <v>1.0550339610735564</v>
      </c>
      <c r="C57">
        <f t="shared" si="2"/>
        <v>-1.6009498707670572E-4</v>
      </c>
      <c r="D57">
        <f t="shared" si="3"/>
        <v>4.1358578811903489E-2</v>
      </c>
      <c r="E57">
        <v>-2.7600000000000202</v>
      </c>
      <c r="L57">
        <v>94.176858352092253</v>
      </c>
      <c r="M57" s="48">
        <v>0.40000000000000008</v>
      </c>
      <c r="N57" s="9">
        <v>1.515733707989372</v>
      </c>
      <c r="O57" s="9">
        <v>0.42498431573417539</v>
      </c>
      <c r="P57" s="9">
        <v>1.5407180237235474</v>
      </c>
    </row>
    <row r="58" spans="1:16" x14ac:dyDescent="0.3">
      <c r="L58">
        <v>98.287108080871647</v>
      </c>
      <c r="M58" s="48">
        <v>0.40000000000000008</v>
      </c>
      <c r="N58" s="9">
        <v>1.5458750901955722</v>
      </c>
      <c r="O58" s="9">
        <v>0.40802550091353879</v>
      </c>
      <c r="P58" s="9">
        <v>1.5539005911091108</v>
      </c>
    </row>
    <row r="59" spans="1:16" x14ac:dyDescent="0.3">
      <c r="L59">
        <v>102.1104303360361</v>
      </c>
      <c r="M59" s="48">
        <v>0.40000000000000008</v>
      </c>
      <c r="N59" s="9">
        <v>1.579967691736414</v>
      </c>
      <c r="O59" s="9">
        <v>0.38906851185705821</v>
      </c>
      <c r="P59" s="9">
        <v>1.5690362035934722</v>
      </c>
    </row>
    <row r="60" spans="1:16" x14ac:dyDescent="0.3">
      <c r="L60">
        <v>105.50339610735564</v>
      </c>
      <c r="M60" s="48">
        <v>0.40000000000000008</v>
      </c>
      <c r="N60" s="9">
        <v>1.6184332092963063</v>
      </c>
      <c r="O60" s="9">
        <v>0.36798100258465882</v>
      </c>
      <c r="P60" s="9">
        <v>1.5864142118809652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Fig. 8a kobs=f(Ctot)</vt:lpstr>
      <vt:lpstr>Fig. 8b kobs vs eeL</vt:lpstr>
      <vt:lpstr>Fig. 9 c vs Ctot</vt:lpstr>
      <vt:lpstr>Sup. Fig. 3 k_Cat vs Cat(eeL=0)</vt:lpstr>
      <vt:lpstr>Sup. Fig. 5 kobs vs 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Geiger</dc:creator>
  <cp:lastModifiedBy>Yannick Geiger</cp:lastModifiedBy>
  <dcterms:created xsi:type="dcterms:W3CDTF">2020-07-19T09:47:07Z</dcterms:created>
  <dcterms:modified xsi:type="dcterms:W3CDTF">2020-08-27T09:37:43Z</dcterms:modified>
</cp:coreProperties>
</file>