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style4.xml" ContentType="application/vnd.ms-office.chartstyle+xml"/>
  <Override PartName="/xl/charts/colors4.xml" ContentType="application/vnd.ms-office.chartcolorstyle+xml"/>
  <Override PartName="/xl/charts/style5.xml" ContentType="application/vnd.ms-office.chartstyle+xml"/>
  <Override PartName="/xl/charts/colors5.xml" ContentType="application/vnd.ms-office.chartcolorstyle+xml"/>
  <Override PartName="/xl/charts/style6.xml" ContentType="application/vnd.ms-office.chartstyle+xml"/>
  <Override PartName="/xl/charts/colors6.xml" ContentType="application/vnd.ms-office.chartcolorstyle+xml"/>
  <Override PartName="/xl/charts/style7.xml" ContentType="application/vnd.ms-office.chartstyle+xml"/>
  <Override PartName="/xl/charts/colors7.xml" ContentType="application/vnd.ms-office.chartcolorstyle+xml"/>
  <Override PartName="/xl/charts/style8.xml" ContentType="application/vnd.ms-office.chartstyle+xml"/>
  <Override PartName="/xl/charts/colors8.xml" ContentType="application/vnd.ms-office.chartcolorstyle+xml"/>
  <Override PartName="/xl/charts/style9.xml" ContentType="application/vnd.ms-office.chartstyle+xml"/>
  <Override PartName="/xl/charts/colors9.xml" ContentType="application/vnd.ms-office.chartcolorstyle+xml"/>
  <Override PartName="/xl/charts/style10.xml" ContentType="application/vnd.ms-office.chartstyle+xml"/>
  <Override PartName="/xl/charts/colors10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4709"/>
  <workbookPr autoCompressPictures="0"/>
  <bookViews>
    <workbookView xWindow="0" yWindow="0" windowWidth="25600" windowHeight="16060"/>
  </bookViews>
  <sheets>
    <sheet name="Figure 1" sheetId="1" r:id="rId1"/>
    <sheet name="Figure 2" sheetId="2" r:id="rId2"/>
    <sheet name="Figure 3" sheetId="3" r:id="rId3"/>
  </sheets>
  <externalReferences>
    <externalReference r:id="rId4"/>
  </externalReferenc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5" i="2" l="1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24" i="2"/>
  <c r="D15" i="2"/>
  <c r="D16" i="2"/>
  <c r="D17" i="2"/>
  <c r="D18" i="2"/>
  <c r="D19" i="2"/>
  <c r="D20" i="2"/>
  <c r="D14" i="2"/>
  <c r="G23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24" i="2"/>
  <c r="N141" i="2"/>
  <c r="P141" i="2"/>
  <c r="N140" i="2"/>
  <c r="N139" i="2"/>
  <c r="P139" i="2"/>
  <c r="N138" i="2"/>
  <c r="N137" i="2"/>
  <c r="P137" i="2"/>
  <c r="N136" i="2"/>
  <c r="N135" i="2"/>
  <c r="P135" i="2"/>
  <c r="N134" i="2"/>
  <c r="N133" i="2"/>
  <c r="P133" i="2"/>
  <c r="N132" i="2"/>
  <c r="N131" i="2"/>
  <c r="P131" i="2"/>
  <c r="N130" i="2"/>
  <c r="P130" i="2"/>
  <c r="N129" i="2"/>
  <c r="P129" i="2"/>
  <c r="N128" i="2"/>
  <c r="P128" i="2"/>
  <c r="N127" i="2"/>
  <c r="P127" i="2"/>
  <c r="N126" i="2"/>
  <c r="P126" i="2"/>
  <c r="N125" i="2"/>
  <c r="P125" i="2"/>
  <c r="N124" i="2"/>
  <c r="O105" i="2"/>
  <c r="O106" i="2"/>
  <c r="O107" i="2"/>
  <c r="O108" i="2"/>
  <c r="O109" i="2"/>
  <c r="O110" i="2"/>
  <c r="O111" i="2"/>
  <c r="O112" i="2"/>
  <c r="N112" i="2"/>
  <c r="P112" i="2"/>
  <c r="O113" i="2"/>
  <c r="O114" i="2"/>
  <c r="O115" i="2"/>
  <c r="O116" i="2"/>
  <c r="O117" i="2"/>
  <c r="O118" i="2"/>
  <c r="O119" i="2"/>
  <c r="O120" i="2"/>
  <c r="O121" i="2"/>
  <c r="O104" i="2"/>
  <c r="N121" i="2"/>
  <c r="P121" i="2"/>
  <c r="N120" i="2"/>
  <c r="P120" i="2"/>
  <c r="N119" i="2"/>
  <c r="P119" i="2"/>
  <c r="N118" i="2"/>
  <c r="P118" i="2"/>
  <c r="N117" i="2"/>
  <c r="P117" i="2"/>
  <c r="N116" i="2"/>
  <c r="N115" i="2"/>
  <c r="P115" i="2"/>
  <c r="N114" i="2"/>
  <c r="P114" i="2"/>
  <c r="N113" i="2"/>
  <c r="P113" i="2"/>
  <c r="N111" i="2"/>
  <c r="P111" i="2"/>
  <c r="N110" i="2"/>
  <c r="P110" i="2"/>
  <c r="N109" i="2"/>
  <c r="P109" i="2"/>
  <c r="N108" i="2"/>
  <c r="N107" i="2"/>
  <c r="P107" i="2"/>
  <c r="N106" i="2"/>
  <c r="P106" i="2"/>
  <c r="N105" i="2"/>
  <c r="P105" i="2"/>
  <c r="N104" i="2"/>
  <c r="P10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84" i="2"/>
  <c r="N101" i="2"/>
  <c r="P101" i="2"/>
  <c r="N100" i="2"/>
  <c r="P100" i="2"/>
  <c r="N99" i="2"/>
  <c r="N98" i="2"/>
  <c r="P98" i="2"/>
  <c r="N97" i="2"/>
  <c r="N96" i="2"/>
  <c r="P96" i="2"/>
  <c r="N95" i="2"/>
  <c r="N94" i="2"/>
  <c r="P94" i="2"/>
  <c r="N93" i="2"/>
  <c r="P93" i="2"/>
  <c r="N92" i="2"/>
  <c r="N91" i="2"/>
  <c r="N90" i="2"/>
  <c r="P90" i="2"/>
  <c r="N89" i="2"/>
  <c r="P89" i="2"/>
  <c r="N88" i="2"/>
  <c r="N87" i="2"/>
  <c r="N86" i="2"/>
  <c r="P86" i="2"/>
  <c r="N85" i="2"/>
  <c r="P85" i="2"/>
  <c r="N84" i="2"/>
  <c r="P84" i="2"/>
  <c r="O65" i="2"/>
  <c r="O66" i="2"/>
  <c r="O67" i="2"/>
  <c r="O68" i="2"/>
  <c r="O69" i="2"/>
  <c r="O70" i="2"/>
  <c r="O71" i="2"/>
  <c r="O72" i="2"/>
  <c r="O73" i="2"/>
  <c r="O74" i="2"/>
  <c r="O75" i="2"/>
  <c r="O76" i="2"/>
  <c r="N76" i="2"/>
  <c r="P76" i="2"/>
  <c r="O77" i="2"/>
  <c r="O78" i="2"/>
  <c r="O79" i="2"/>
  <c r="O80" i="2"/>
  <c r="O81" i="2"/>
  <c r="O64" i="2"/>
  <c r="N81" i="2"/>
  <c r="N80" i="2"/>
  <c r="P80" i="2"/>
  <c r="N79" i="2"/>
  <c r="P79" i="2"/>
  <c r="N78" i="2"/>
  <c r="N77" i="2"/>
  <c r="P77" i="2"/>
  <c r="N75" i="2"/>
  <c r="N74" i="2"/>
  <c r="P74" i="2"/>
  <c r="N73" i="2"/>
  <c r="P73" i="2"/>
  <c r="N72" i="2"/>
  <c r="N71" i="2"/>
  <c r="P71" i="2"/>
  <c r="N70" i="2"/>
  <c r="P70" i="2"/>
  <c r="N69" i="2"/>
  <c r="P69" i="2"/>
  <c r="N68" i="2"/>
  <c r="N67" i="2"/>
  <c r="N66" i="2"/>
  <c r="P66" i="2"/>
  <c r="N65" i="2"/>
  <c r="P65" i="2"/>
  <c r="N64" i="2"/>
  <c r="P64" i="2"/>
  <c r="O45" i="2"/>
  <c r="O46" i="2"/>
  <c r="O47" i="2"/>
  <c r="O48" i="2"/>
  <c r="N48" i="2"/>
  <c r="P48" i="2"/>
  <c r="O49" i="2"/>
  <c r="O50" i="2"/>
  <c r="O51" i="2"/>
  <c r="O52" i="2"/>
  <c r="O53" i="2"/>
  <c r="O54" i="2"/>
  <c r="O55" i="2"/>
  <c r="O56" i="2"/>
  <c r="O57" i="2"/>
  <c r="O58" i="2"/>
  <c r="O59" i="2"/>
  <c r="O60" i="2"/>
  <c r="N60" i="2"/>
  <c r="P60" i="2"/>
  <c r="O61" i="2"/>
  <c r="O44" i="2"/>
  <c r="N44" i="2"/>
  <c r="P44" i="2"/>
  <c r="N45" i="2"/>
  <c r="P45" i="2"/>
  <c r="N46" i="2"/>
  <c r="P46" i="2"/>
  <c r="N47" i="2"/>
  <c r="P47" i="2"/>
  <c r="N49" i="2"/>
  <c r="P49" i="2"/>
  <c r="N50" i="2"/>
  <c r="P50" i="2"/>
  <c r="N51" i="2"/>
  <c r="P51" i="2"/>
  <c r="N53" i="2"/>
  <c r="P53" i="2"/>
  <c r="N55" i="2"/>
  <c r="P55" i="2"/>
  <c r="N57" i="2"/>
  <c r="P57" i="2"/>
  <c r="N58" i="2"/>
  <c r="P58" i="2"/>
  <c r="N61" i="2"/>
  <c r="P61" i="2"/>
  <c r="N59" i="2"/>
  <c r="P59" i="2"/>
  <c r="N56" i="2"/>
  <c r="N54" i="2"/>
  <c r="P54" i="2"/>
  <c r="N52" i="2"/>
  <c r="N39" i="2"/>
  <c r="O39" i="2"/>
  <c r="P39" i="2"/>
  <c r="N40" i="2"/>
  <c r="O40" i="2"/>
  <c r="P40" i="2"/>
  <c r="N41" i="2"/>
  <c r="O41" i="2"/>
  <c r="P41" i="2"/>
  <c r="N25" i="2"/>
  <c r="O25" i="2"/>
  <c r="P25" i="2"/>
  <c r="N26" i="2"/>
  <c r="O26" i="2"/>
  <c r="P26" i="2"/>
  <c r="N27" i="2"/>
  <c r="O27" i="2"/>
  <c r="P27" i="2"/>
  <c r="N28" i="2"/>
  <c r="O28" i="2"/>
  <c r="P28" i="2"/>
  <c r="N29" i="2"/>
  <c r="O29" i="2"/>
  <c r="P29" i="2"/>
  <c r="N30" i="2"/>
  <c r="O30" i="2"/>
  <c r="P30" i="2"/>
  <c r="N31" i="2"/>
  <c r="O31" i="2"/>
  <c r="P31" i="2"/>
  <c r="N32" i="2"/>
  <c r="O32" i="2"/>
  <c r="P32" i="2"/>
  <c r="N33" i="2"/>
  <c r="O33" i="2"/>
  <c r="P33" i="2"/>
  <c r="N34" i="2"/>
  <c r="O34" i="2"/>
  <c r="P34" i="2"/>
  <c r="N35" i="2"/>
  <c r="O35" i="2"/>
  <c r="P35" i="2"/>
  <c r="N36" i="2"/>
  <c r="O36" i="2"/>
  <c r="P36" i="2"/>
  <c r="N37" i="2"/>
  <c r="O37" i="2"/>
  <c r="P37" i="2"/>
  <c r="N38" i="2"/>
  <c r="O38" i="2"/>
  <c r="P38" i="2"/>
  <c r="N24" i="2"/>
  <c r="O24" i="2"/>
  <c r="P24" i="2"/>
  <c r="D52" i="1"/>
  <c r="P136" i="2"/>
  <c r="P132" i="2"/>
  <c r="P140" i="2"/>
  <c r="P124" i="2"/>
  <c r="P138" i="2"/>
  <c r="P134" i="2"/>
  <c r="P108" i="2"/>
  <c r="P116" i="2"/>
  <c r="P87" i="2"/>
  <c r="P91" i="2"/>
  <c r="P95" i="2"/>
  <c r="P88" i="2"/>
  <c r="P92" i="2"/>
  <c r="P99" i="2"/>
  <c r="P97" i="2"/>
  <c r="P68" i="2"/>
  <c r="P78" i="2"/>
  <c r="P81" i="2"/>
  <c r="P72" i="2"/>
  <c r="P75" i="2"/>
  <c r="P67" i="2"/>
  <c r="P56" i="2"/>
  <c r="P52" i="2"/>
</calcChain>
</file>

<file path=xl/sharedStrings.xml><?xml version="1.0" encoding="utf-8"?>
<sst xmlns="http://schemas.openxmlformats.org/spreadsheetml/2006/main" count="404" uniqueCount="16">
  <si>
    <t xml:space="preserve">Flake Number </t>
  </si>
  <si>
    <t>G1 (Average Flake size in micrometer)</t>
  </si>
  <si>
    <t>Graphene content (wt%)</t>
  </si>
  <si>
    <t>Area ratio - Otsu's Method (%)</t>
  </si>
  <si>
    <t>Area ratio - Theoretical Method (%)</t>
  </si>
  <si>
    <t xml:space="preserve">Graphene wt% </t>
  </si>
  <si>
    <t>In-plane thermal conductivity (W/m/K)</t>
  </si>
  <si>
    <t>Ref 21</t>
  </si>
  <si>
    <t>Ref 22</t>
  </si>
  <si>
    <t>Ref 23</t>
  </si>
  <si>
    <t>Area (%)</t>
  </si>
  <si>
    <t>DATA</t>
  </si>
  <si>
    <t>(</t>
  </si>
  <si>
    <t>,</t>
  </si>
  <si>
    <t>)</t>
  </si>
  <si>
    <t>Weight ratio - Otsu's Method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</si>
</sst>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20"/>
      <color theme="1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FF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5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2" borderId="6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5" xfId="0" applyFont="1" applyFill="1" applyBorder="1"/>
    <xf numFmtId="0" fontId="1" fillId="2" borderId="11" xfId="0" applyFont="1" applyFill="1" applyBorder="1" applyAlignment="1">
      <alignment horizontal="center"/>
    </xf>
    <xf numFmtId="164" fontId="1" fillId="2" borderId="12" xfId="0" applyNumberFormat="1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164" fontId="1" fillId="2" borderId="14" xfId="0" applyNumberFormat="1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1" fontId="1" fillId="0" borderId="0" xfId="0" applyNumberFormat="1" applyFont="1"/>
    <xf numFmtId="0" fontId="1" fillId="3" borderId="3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2" fontId="1" fillId="5" borderId="5" xfId="0" applyNumberFormat="1" applyFont="1" applyFill="1" applyBorder="1" applyAlignment="1">
      <alignment horizontal="center"/>
    </xf>
    <xf numFmtId="2" fontId="1" fillId="5" borderId="7" xfId="0" applyNumberFormat="1" applyFont="1" applyFill="1" applyBorder="1" applyAlignment="1">
      <alignment horizontal="center"/>
    </xf>
    <xf numFmtId="2" fontId="1" fillId="5" borderId="10" xfId="0" applyNumberFormat="1" applyFont="1" applyFill="1" applyBorder="1" applyAlignment="1">
      <alignment horizontal="center"/>
    </xf>
    <xf numFmtId="2" fontId="1" fillId="5" borderId="0" xfId="0" applyNumberFormat="1" applyFont="1" applyFill="1" applyBorder="1" applyAlignment="1">
      <alignment horizontal="center"/>
    </xf>
    <xf numFmtId="0" fontId="7" fillId="0" borderId="0" xfId="0" applyFont="1"/>
    <xf numFmtId="0" fontId="1" fillId="5" borderId="0" xfId="0" applyFont="1" applyFill="1"/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8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</cellXfs>
  <cellStyles count="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Relationship Id="rId2" Type="http://schemas.microsoft.com/office/2011/relationships/chartStyle" Target="style1.xml"/><Relationship Id="rId3" Type="http://schemas.microsoft.com/office/2011/relationships/chartColorStyle" Target="colors1.xml"/></Relationships>
</file>

<file path=xl/charts/_rels/chart10.xml.rels><?xml version="1.0" encoding="UTF-8" standalone="yes"?>
<Relationships xmlns="http://schemas.openxmlformats.org/package/2006/relationships"><Relationship Id="rId1" Type="http://schemas.microsoft.com/office/2011/relationships/chartStyle" Target="style10.xml"/><Relationship Id="rId2" Type="http://schemas.microsoft.com/office/2011/relationships/chartColorStyle" Target="colors10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_rels/chart9.xml.rels><?xml version="1.0" encoding="UTF-8" standalone="yes"?>
<Relationships xmlns="http://schemas.openxmlformats.org/package/2006/relationships"><Relationship Id="rId1" Type="http://schemas.microsoft.com/office/2011/relationships/chartStyle" Target="style9.xml"/><Relationship Id="rId2" Type="http://schemas.microsoft.com/office/2011/relationships/chartColorStyle" Target="colors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027800851119"/>
          <c:y val="0.0859566527000706"/>
          <c:w val="0.709992290948667"/>
          <c:h val="0.731925865792837"/>
        </c:manualLayout>
      </c:layout>
      <c:scatterChart>
        <c:scatterStyle val="smoothMarker"/>
        <c:varyColors val="0"/>
        <c:ser>
          <c:idx val="1"/>
          <c:order val="0"/>
          <c:tx>
            <c:v>Graphene-Flakes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'Figure 1'!$B$3:$B$51</c:f>
              <c:numCache>
                <c:formatCode>General</c:formatCode>
                <c:ptCount val="49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</c:numCache>
            </c:numRef>
          </c:xVal>
          <c:yVal>
            <c:numRef>
              <c:f>'Figure 1'!$D$3:$D$51</c:f>
              <c:numCache>
                <c:formatCode>0.0</c:formatCode>
                <c:ptCount val="49"/>
                <c:pt idx="0">
                  <c:v>5.1</c:v>
                </c:pt>
                <c:pt idx="1">
                  <c:v>5.4</c:v>
                </c:pt>
                <c:pt idx="2">
                  <c:v>5.3</c:v>
                </c:pt>
                <c:pt idx="3">
                  <c:v>5.4</c:v>
                </c:pt>
                <c:pt idx="4">
                  <c:v>5.7</c:v>
                </c:pt>
                <c:pt idx="5">
                  <c:v>5.9</c:v>
                </c:pt>
                <c:pt idx="6">
                  <c:v>6.1</c:v>
                </c:pt>
                <c:pt idx="7">
                  <c:v>6.2</c:v>
                </c:pt>
                <c:pt idx="8">
                  <c:v>6.4</c:v>
                </c:pt>
                <c:pt idx="9">
                  <c:v>6.886</c:v>
                </c:pt>
                <c:pt idx="10">
                  <c:v>6.739090909090908</c:v>
                </c:pt>
                <c:pt idx="11">
                  <c:v>7.047499999999999</c:v>
                </c:pt>
                <c:pt idx="12">
                  <c:v>6.811538461538461</c:v>
                </c:pt>
                <c:pt idx="13">
                  <c:v>6.9</c:v>
                </c:pt>
                <c:pt idx="14">
                  <c:v>7.0</c:v>
                </c:pt>
                <c:pt idx="15">
                  <c:v>7.0</c:v>
                </c:pt>
                <c:pt idx="16">
                  <c:v>7.0</c:v>
                </c:pt>
                <c:pt idx="17">
                  <c:v>6.8</c:v>
                </c:pt>
                <c:pt idx="18">
                  <c:v>6.9</c:v>
                </c:pt>
                <c:pt idx="19">
                  <c:v>7.2005</c:v>
                </c:pt>
                <c:pt idx="20">
                  <c:v>7.0</c:v>
                </c:pt>
                <c:pt idx="21">
                  <c:v>7.0</c:v>
                </c:pt>
                <c:pt idx="22">
                  <c:v>6.8</c:v>
                </c:pt>
                <c:pt idx="23">
                  <c:v>7.0</c:v>
                </c:pt>
                <c:pt idx="24">
                  <c:v>7.0</c:v>
                </c:pt>
                <c:pt idx="25">
                  <c:v>7.0</c:v>
                </c:pt>
                <c:pt idx="26">
                  <c:v>6.8</c:v>
                </c:pt>
                <c:pt idx="27">
                  <c:v>6.9</c:v>
                </c:pt>
                <c:pt idx="28">
                  <c:v>7.0</c:v>
                </c:pt>
                <c:pt idx="29">
                  <c:v>7.0</c:v>
                </c:pt>
                <c:pt idx="30">
                  <c:v>7.0</c:v>
                </c:pt>
                <c:pt idx="31">
                  <c:v>7.1</c:v>
                </c:pt>
                <c:pt idx="32">
                  <c:v>7.1</c:v>
                </c:pt>
                <c:pt idx="33">
                  <c:v>7.0</c:v>
                </c:pt>
                <c:pt idx="34">
                  <c:v>6.9</c:v>
                </c:pt>
                <c:pt idx="35">
                  <c:v>7.0</c:v>
                </c:pt>
                <c:pt idx="36">
                  <c:v>7.1</c:v>
                </c:pt>
                <c:pt idx="37">
                  <c:v>7.2</c:v>
                </c:pt>
                <c:pt idx="38">
                  <c:v>7.0</c:v>
                </c:pt>
                <c:pt idx="39">
                  <c:v>6.9</c:v>
                </c:pt>
                <c:pt idx="40">
                  <c:v>7.0</c:v>
                </c:pt>
                <c:pt idx="41">
                  <c:v>7.0</c:v>
                </c:pt>
                <c:pt idx="42">
                  <c:v>7.0</c:v>
                </c:pt>
                <c:pt idx="43">
                  <c:v>7.0</c:v>
                </c:pt>
                <c:pt idx="44">
                  <c:v>7.1</c:v>
                </c:pt>
                <c:pt idx="45">
                  <c:v>6.9</c:v>
                </c:pt>
                <c:pt idx="46">
                  <c:v>7.0</c:v>
                </c:pt>
                <c:pt idx="47">
                  <c:v>7.0</c:v>
                </c:pt>
                <c:pt idx="48">
                  <c:v>7.0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326A-4A4C-8341-3CE40B4F0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620984"/>
        <c:axId val="2126629944"/>
      </c:scatterChart>
      <c:valAx>
        <c:axId val="2124620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</a:t>
                </a:r>
                <a:r>
                  <a:rPr lang="en-US" sz="12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of Flakes</a:t>
                </a:r>
                <a:endParaRPr lang="en-US" sz="1200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26629944"/>
        <c:crosses val="autoZero"/>
        <c:crossBetween val="midCat"/>
      </c:valAx>
      <c:valAx>
        <c:axId val="21266299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 Flake Size (</a:t>
                </a:r>
                <a:r>
                  <a:rPr lang="en-US" sz="1200" b="1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𝜇𝑚)</a:t>
                </a:r>
                <a:endParaRPr lang="en-US" sz="1200" b="1" i="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0595083989779216"/>
              <c:y val="0.19540062863755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2462098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backward val="0.5"/>
            <c:dispRSqr val="1"/>
            <c:dispEq val="1"/>
            <c:trendlineLbl>
              <c:layout>
                <c:manualLayout>
                  <c:x val="0.0623847331583552"/>
                  <c:y val="0.18059857101195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forward val="5.0"/>
            <c:dispRSqr val="1"/>
            <c:dispEq val="1"/>
            <c:trendlineLbl>
              <c:layout>
                <c:manualLayout>
                  <c:x val="-0.213781510454625"/>
                  <c:y val="0.1543597631691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percentage"/>
            <c:noEndCap val="0"/>
            <c:val val="5.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3'!$C$9:$C$16</c:f>
              <c:numCache>
                <c:formatCode>General</c:formatCode>
                <c:ptCount val="8"/>
                <c:pt idx="0">
                  <c:v>0.0</c:v>
                </c:pt>
                <c:pt idx="1">
                  <c:v>1.0</c:v>
                </c:pt>
                <c:pt idx="2">
                  <c:v>6.0</c:v>
                </c:pt>
                <c:pt idx="3">
                  <c:v>10.0</c:v>
                </c:pt>
                <c:pt idx="4">
                  <c:v>20.0</c:v>
                </c:pt>
                <c:pt idx="5">
                  <c:v>25.0</c:v>
                </c:pt>
                <c:pt idx="6">
                  <c:v>33.0</c:v>
                </c:pt>
                <c:pt idx="7">
                  <c:v>50.0</c:v>
                </c:pt>
              </c:numCache>
            </c:numRef>
          </c:xVal>
          <c:yVal>
            <c:numRef>
              <c:f>'Figure 3'!$D$9:$D$16</c:f>
              <c:numCache>
                <c:formatCode>General</c:formatCode>
                <c:ptCount val="8"/>
                <c:pt idx="0">
                  <c:v>0.22</c:v>
                </c:pt>
                <c:pt idx="1">
                  <c:v>3.24</c:v>
                </c:pt>
                <c:pt idx="2">
                  <c:v>7.95</c:v>
                </c:pt>
                <c:pt idx="3">
                  <c:v>15.99</c:v>
                </c:pt>
                <c:pt idx="4">
                  <c:v>24.53</c:v>
                </c:pt>
                <c:pt idx="5">
                  <c:v>36.33</c:v>
                </c:pt>
                <c:pt idx="6">
                  <c:v>38.06</c:v>
                </c:pt>
                <c:pt idx="7">
                  <c:v>57.21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E0F-4A7E-BCA7-648D9F98833A}"/>
            </c:ext>
          </c:extLst>
        </c:ser>
        <c:ser>
          <c:idx val="1"/>
          <c:order val="1"/>
          <c:tx>
            <c:strRef>
              <c:f>[1]Sheet1!$F$23</c:f>
              <c:strCache>
                <c:ptCount val="1"/>
                <c:pt idx="0">
                  <c:v>27.2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3'!$C$18:$C$19</c:f>
              <c:numCache>
                <c:formatCode>General</c:formatCode>
                <c:ptCount val="2"/>
                <c:pt idx="0">
                  <c:v>27.2</c:v>
                </c:pt>
                <c:pt idx="1">
                  <c:v>25.0</c:v>
                </c:pt>
              </c:numCache>
            </c:numRef>
          </c:xVal>
          <c:yVal>
            <c:numRef>
              <c:f>'Figure 3'!$D$18</c:f>
              <c:numCache>
                <c:formatCode>General</c:formatCode>
                <c:ptCount val="1"/>
                <c:pt idx="0">
                  <c:v>19.5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E0F-4A7E-BCA7-648D9F98833A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3'!$C$19</c:f>
              <c:numCache>
                <c:formatCode>General</c:formatCode>
                <c:ptCount val="1"/>
                <c:pt idx="0">
                  <c:v>25.0</c:v>
                </c:pt>
              </c:numCache>
            </c:numRef>
          </c:xVal>
          <c:yVal>
            <c:numRef>
              <c:f>'Figure 3'!$D$19</c:f>
              <c:numCache>
                <c:formatCode>General</c:formatCode>
                <c:ptCount val="1"/>
                <c:pt idx="0">
                  <c:v>10.0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E0F-4A7E-BCA7-648D9F98833A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3'!$C$20</c:f>
              <c:numCache>
                <c:formatCode>General</c:formatCode>
                <c:ptCount val="1"/>
                <c:pt idx="0">
                  <c:v>20.0</c:v>
                </c:pt>
              </c:numCache>
            </c:numRef>
          </c:xVal>
          <c:yVal>
            <c:numRef>
              <c:f>'Figure 3'!$D$20</c:f>
              <c:numCache>
                <c:formatCode>General</c:formatCode>
                <c:ptCount val="1"/>
                <c:pt idx="0">
                  <c:v>2.06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E0F-4A7E-BCA7-648D9F988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1940024"/>
        <c:axId val="2081952920"/>
      </c:scatterChart>
      <c:valAx>
        <c:axId val="2081940024"/>
        <c:scaling>
          <c:orientation val="minMax"/>
          <c:max val="52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Graphene content [wt%]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81952920"/>
        <c:crosses val="autoZero"/>
        <c:crossBetween val="midCat"/>
      </c:valAx>
      <c:valAx>
        <c:axId val="20819529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Thermal conductivity [W/m/K]</a:t>
                </a:r>
                <a:endParaRPr lang="en-US" sz="1200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81940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Graphene Average Flake Size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Flake Size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'Figure 1'!$B$3:$B$51</c:f>
              <c:numCache>
                <c:formatCode>General</c:formatCode>
                <c:ptCount val="49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</c:numCache>
            </c:numRef>
          </c:xVal>
          <c:yVal>
            <c:numRef>
              <c:f>'Figure 1'!$D$3:$D$51</c:f>
              <c:numCache>
                <c:formatCode>0.0</c:formatCode>
                <c:ptCount val="49"/>
                <c:pt idx="0">
                  <c:v>5.1</c:v>
                </c:pt>
                <c:pt idx="1">
                  <c:v>5.4</c:v>
                </c:pt>
                <c:pt idx="2">
                  <c:v>5.3</c:v>
                </c:pt>
                <c:pt idx="3">
                  <c:v>5.4</c:v>
                </c:pt>
                <c:pt idx="4">
                  <c:v>5.7</c:v>
                </c:pt>
                <c:pt idx="5">
                  <c:v>5.9</c:v>
                </c:pt>
                <c:pt idx="6">
                  <c:v>6.1</c:v>
                </c:pt>
                <c:pt idx="7">
                  <c:v>6.2</c:v>
                </c:pt>
                <c:pt idx="8">
                  <c:v>6.4</c:v>
                </c:pt>
                <c:pt idx="9">
                  <c:v>6.886</c:v>
                </c:pt>
                <c:pt idx="10">
                  <c:v>6.739090909090908</c:v>
                </c:pt>
                <c:pt idx="11">
                  <c:v>7.047499999999999</c:v>
                </c:pt>
                <c:pt idx="12">
                  <c:v>6.811538461538461</c:v>
                </c:pt>
                <c:pt idx="13">
                  <c:v>6.9</c:v>
                </c:pt>
                <c:pt idx="14">
                  <c:v>7.0</c:v>
                </c:pt>
                <c:pt idx="15">
                  <c:v>7.0</c:v>
                </c:pt>
                <c:pt idx="16">
                  <c:v>7.0</c:v>
                </c:pt>
                <c:pt idx="17">
                  <c:v>6.8</c:v>
                </c:pt>
                <c:pt idx="18">
                  <c:v>6.9</c:v>
                </c:pt>
                <c:pt idx="19">
                  <c:v>7.2005</c:v>
                </c:pt>
                <c:pt idx="20">
                  <c:v>7.0</c:v>
                </c:pt>
                <c:pt idx="21">
                  <c:v>7.0</c:v>
                </c:pt>
                <c:pt idx="22">
                  <c:v>6.8</c:v>
                </c:pt>
                <c:pt idx="23">
                  <c:v>7.0</c:v>
                </c:pt>
                <c:pt idx="24">
                  <c:v>7.0</c:v>
                </c:pt>
                <c:pt idx="25">
                  <c:v>7.0</c:v>
                </c:pt>
                <c:pt idx="26">
                  <c:v>6.8</c:v>
                </c:pt>
                <c:pt idx="27">
                  <c:v>6.9</c:v>
                </c:pt>
                <c:pt idx="28">
                  <c:v>7.0</c:v>
                </c:pt>
                <c:pt idx="29">
                  <c:v>7.0</c:v>
                </c:pt>
                <c:pt idx="30">
                  <c:v>7.0</c:v>
                </c:pt>
                <c:pt idx="31">
                  <c:v>7.1</c:v>
                </c:pt>
                <c:pt idx="32">
                  <c:v>7.1</c:v>
                </c:pt>
                <c:pt idx="33">
                  <c:v>7.0</c:v>
                </c:pt>
                <c:pt idx="34">
                  <c:v>6.9</c:v>
                </c:pt>
                <c:pt idx="35">
                  <c:v>7.0</c:v>
                </c:pt>
                <c:pt idx="36">
                  <c:v>7.1</c:v>
                </c:pt>
                <c:pt idx="37">
                  <c:v>7.2</c:v>
                </c:pt>
                <c:pt idx="38">
                  <c:v>7.0</c:v>
                </c:pt>
                <c:pt idx="39">
                  <c:v>6.9</c:v>
                </c:pt>
                <c:pt idx="40">
                  <c:v>7.0</c:v>
                </c:pt>
                <c:pt idx="41">
                  <c:v>7.0</c:v>
                </c:pt>
                <c:pt idx="42">
                  <c:v>7.0</c:v>
                </c:pt>
                <c:pt idx="43">
                  <c:v>7.0</c:v>
                </c:pt>
                <c:pt idx="44">
                  <c:v>7.1</c:v>
                </c:pt>
                <c:pt idx="45">
                  <c:v>6.9</c:v>
                </c:pt>
                <c:pt idx="46">
                  <c:v>7.0</c:v>
                </c:pt>
                <c:pt idx="47">
                  <c:v>7.0</c:v>
                </c:pt>
                <c:pt idx="48">
                  <c:v>7.0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3CEF-403E-AE7A-085AF7C7E00C}"/>
            </c:ext>
          </c:extLst>
        </c:ser>
        <c:ser>
          <c:idx val="1"/>
          <c:order val="1"/>
          <c:tx>
            <c:v>Average</c:v>
          </c:tx>
          <c:spPr>
            <a:ln w="19050" cap="rnd">
              <a:solidFill>
                <a:schemeClr val="accent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'Figure 1'!$B$3:$B$51</c:f>
              <c:numCache>
                <c:formatCode>General</c:formatCode>
                <c:ptCount val="49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</c:numCache>
            </c:numRef>
          </c:xVal>
          <c:yVal>
            <c:numRef>
              <c:f>'Figure 1'!$F$3:$F$51</c:f>
              <c:numCache>
                <c:formatCode>General</c:formatCode>
                <c:ptCount val="49"/>
                <c:pt idx="0">
                  <c:v>6.746625089196518</c:v>
                </c:pt>
                <c:pt idx="1">
                  <c:v>6.746625089196518</c:v>
                </c:pt>
                <c:pt idx="2">
                  <c:v>6.746625089196518</c:v>
                </c:pt>
                <c:pt idx="3">
                  <c:v>6.746625089196518</c:v>
                </c:pt>
                <c:pt idx="4">
                  <c:v>6.746625089196518</c:v>
                </c:pt>
                <c:pt idx="5">
                  <c:v>6.746625089196518</c:v>
                </c:pt>
                <c:pt idx="6">
                  <c:v>6.746625089196518</c:v>
                </c:pt>
                <c:pt idx="7">
                  <c:v>6.746625089196518</c:v>
                </c:pt>
                <c:pt idx="8">
                  <c:v>6.746625089196518</c:v>
                </c:pt>
                <c:pt idx="9">
                  <c:v>6.746625089196518</c:v>
                </c:pt>
                <c:pt idx="10">
                  <c:v>6.746625089196518</c:v>
                </c:pt>
                <c:pt idx="11">
                  <c:v>6.746625089196518</c:v>
                </c:pt>
                <c:pt idx="12">
                  <c:v>6.746625089196518</c:v>
                </c:pt>
                <c:pt idx="13">
                  <c:v>6.746625089196518</c:v>
                </c:pt>
                <c:pt idx="14">
                  <c:v>6.746625089196518</c:v>
                </c:pt>
                <c:pt idx="15">
                  <c:v>6.746625089196518</c:v>
                </c:pt>
                <c:pt idx="16">
                  <c:v>6.746625089196518</c:v>
                </c:pt>
                <c:pt idx="17">
                  <c:v>6.746625089196518</c:v>
                </c:pt>
                <c:pt idx="18">
                  <c:v>6.746625089196518</c:v>
                </c:pt>
                <c:pt idx="19">
                  <c:v>6.746625089196518</c:v>
                </c:pt>
                <c:pt idx="20">
                  <c:v>6.746625089196518</c:v>
                </c:pt>
                <c:pt idx="21">
                  <c:v>6.746625089196518</c:v>
                </c:pt>
                <c:pt idx="22">
                  <c:v>6.746625089196518</c:v>
                </c:pt>
                <c:pt idx="23">
                  <c:v>6.746625089196518</c:v>
                </c:pt>
                <c:pt idx="24">
                  <c:v>6.746625089196518</c:v>
                </c:pt>
                <c:pt idx="25">
                  <c:v>6.746625089196518</c:v>
                </c:pt>
                <c:pt idx="26">
                  <c:v>6.746625089196518</c:v>
                </c:pt>
                <c:pt idx="27">
                  <c:v>6.746625089196518</c:v>
                </c:pt>
                <c:pt idx="28">
                  <c:v>6.746625089196518</c:v>
                </c:pt>
                <c:pt idx="29">
                  <c:v>6.746625089196518</c:v>
                </c:pt>
                <c:pt idx="30">
                  <c:v>6.746625089196518</c:v>
                </c:pt>
                <c:pt idx="31">
                  <c:v>6.746625089196518</c:v>
                </c:pt>
                <c:pt idx="32">
                  <c:v>6.746625089196518</c:v>
                </c:pt>
                <c:pt idx="33">
                  <c:v>6.746625089196518</c:v>
                </c:pt>
                <c:pt idx="34">
                  <c:v>6.746625089196518</c:v>
                </c:pt>
                <c:pt idx="35">
                  <c:v>6.746625089196518</c:v>
                </c:pt>
                <c:pt idx="36">
                  <c:v>6.746625089196518</c:v>
                </c:pt>
                <c:pt idx="37">
                  <c:v>6.746625089196518</c:v>
                </c:pt>
                <c:pt idx="38">
                  <c:v>6.746625089196518</c:v>
                </c:pt>
                <c:pt idx="39">
                  <c:v>6.746625089196518</c:v>
                </c:pt>
                <c:pt idx="40">
                  <c:v>6.746625089196518</c:v>
                </c:pt>
                <c:pt idx="41">
                  <c:v>6.746625089196518</c:v>
                </c:pt>
                <c:pt idx="42">
                  <c:v>6.746625089196518</c:v>
                </c:pt>
                <c:pt idx="43">
                  <c:v>6.746625089196518</c:v>
                </c:pt>
                <c:pt idx="44">
                  <c:v>6.746625089196518</c:v>
                </c:pt>
                <c:pt idx="45">
                  <c:v>6.746625089196518</c:v>
                </c:pt>
                <c:pt idx="46">
                  <c:v>6.746625089196518</c:v>
                </c:pt>
                <c:pt idx="47">
                  <c:v>6.746625089196518</c:v>
                </c:pt>
                <c:pt idx="48">
                  <c:v>6.746625089196518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3CEF-403E-AE7A-085AF7C7E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725480"/>
        <c:axId val="2124732008"/>
      </c:scatterChart>
      <c:valAx>
        <c:axId val="21247254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 baseline="0"/>
                  <a:t>Number of Flakes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732008"/>
        <c:crosses val="autoZero"/>
        <c:crossBetween val="midCat"/>
      </c:valAx>
      <c:valAx>
        <c:axId val="21247320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Primary</a:t>
                </a:r>
                <a:r>
                  <a:rPr lang="en-US" b="1" baseline="0"/>
                  <a:t> Length L1</a:t>
                </a:r>
                <a:r>
                  <a:rPr lang="en-US" b="1"/>
                  <a:t> (</a:t>
                </a:r>
                <a:r>
                  <a:rPr lang="el-GR" b="1"/>
                  <a:t>μ</a:t>
                </a:r>
                <a:r>
                  <a:rPr lang="en-US" b="1"/>
                  <a:t>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725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9657845621256"/>
          <c:y val="0.0548957538998859"/>
          <c:w val="0.759717888473307"/>
          <c:h val="0.737803975331491"/>
        </c:manualLayout>
      </c:layout>
      <c:scatterChart>
        <c:scatterStyle val="lineMarker"/>
        <c:varyColors val="0"/>
        <c:ser>
          <c:idx val="0"/>
          <c:order val="0"/>
          <c:tx>
            <c:v>Area ratio - Otsu’s method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backward val="1.0"/>
            <c:dispRSqr val="0"/>
            <c:dispEq val="0"/>
          </c:trendline>
          <c:errBars>
            <c:errDir val="y"/>
            <c:errBarType val="both"/>
            <c:errValType val="percentage"/>
            <c:noEndCap val="0"/>
            <c:val val="5.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2'!$G$7:$G$13</c:f>
              <c:numCache>
                <c:formatCode>General</c:formatCode>
                <c:ptCount val="7"/>
                <c:pt idx="0">
                  <c:v>0.99</c:v>
                </c:pt>
                <c:pt idx="1">
                  <c:v>5.6</c:v>
                </c:pt>
                <c:pt idx="2">
                  <c:v>9.9</c:v>
                </c:pt>
                <c:pt idx="3">
                  <c:v>20.0</c:v>
                </c:pt>
                <c:pt idx="4">
                  <c:v>25.0</c:v>
                </c:pt>
                <c:pt idx="5">
                  <c:v>33.0</c:v>
                </c:pt>
                <c:pt idx="6">
                  <c:v>50.0</c:v>
                </c:pt>
              </c:numCache>
            </c:numRef>
          </c:xVal>
          <c:yVal>
            <c:numRef>
              <c:f>'Figure 2'!$H$7:$H$13</c:f>
              <c:numCache>
                <c:formatCode>General</c:formatCode>
                <c:ptCount val="7"/>
                <c:pt idx="0">
                  <c:v>5.09</c:v>
                </c:pt>
                <c:pt idx="1">
                  <c:v>20.63</c:v>
                </c:pt>
                <c:pt idx="2">
                  <c:v>23.7</c:v>
                </c:pt>
                <c:pt idx="3">
                  <c:v>30.2</c:v>
                </c:pt>
                <c:pt idx="4">
                  <c:v>40.59</c:v>
                </c:pt>
                <c:pt idx="5">
                  <c:v>46.55</c:v>
                </c:pt>
                <c:pt idx="6">
                  <c:v>61.5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67F-41AC-9817-3448A11B2EB6}"/>
            </c:ext>
          </c:extLst>
        </c:ser>
        <c:ser>
          <c:idx val="1"/>
          <c:order val="1"/>
          <c:tx>
            <c:v>Area ratio-Theoretical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backward val="1.0"/>
            <c:dispRSqr val="0"/>
            <c:dispEq val="0"/>
          </c:trendline>
          <c:errBars>
            <c:errDir val="y"/>
            <c:errBarType val="both"/>
            <c:errValType val="percentage"/>
            <c:noEndCap val="0"/>
            <c:val val="5.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2'!$G$7:$G$13</c:f>
              <c:numCache>
                <c:formatCode>General</c:formatCode>
                <c:ptCount val="7"/>
                <c:pt idx="0">
                  <c:v>0.99</c:v>
                </c:pt>
                <c:pt idx="1">
                  <c:v>5.6</c:v>
                </c:pt>
                <c:pt idx="2">
                  <c:v>9.9</c:v>
                </c:pt>
                <c:pt idx="3">
                  <c:v>20.0</c:v>
                </c:pt>
                <c:pt idx="4">
                  <c:v>25.0</c:v>
                </c:pt>
                <c:pt idx="5">
                  <c:v>33.0</c:v>
                </c:pt>
                <c:pt idx="6">
                  <c:v>50.0</c:v>
                </c:pt>
              </c:numCache>
            </c:numRef>
          </c:xVal>
          <c:yVal>
            <c:numRef>
              <c:f>'Figure 2'!$K$7:$K$13</c:f>
              <c:numCache>
                <c:formatCode>0.00</c:formatCode>
                <c:ptCount val="7"/>
                <c:pt idx="0">
                  <c:v>4.610593104285773</c:v>
                </c:pt>
                <c:pt idx="1">
                  <c:v>14.63722284009189</c:v>
                </c:pt>
                <c:pt idx="2">
                  <c:v>21.40047746918492</c:v>
                </c:pt>
                <c:pt idx="3">
                  <c:v>34.19951893353394</c:v>
                </c:pt>
                <c:pt idx="4">
                  <c:v>39.685026299205</c:v>
                </c:pt>
                <c:pt idx="5">
                  <c:v>47.75394921787821</c:v>
                </c:pt>
                <c:pt idx="6">
                  <c:v>62.99605249474366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67F-41AC-9817-3448A11B2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778504"/>
        <c:axId val="2124785032"/>
      </c:scatterChart>
      <c:valAx>
        <c:axId val="2124778504"/>
        <c:scaling>
          <c:orientation val="minMax"/>
          <c:max val="51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Graphene content [wt%]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24785032"/>
        <c:crosses val="autoZero"/>
        <c:crossBetween val="midCat"/>
      </c:valAx>
      <c:valAx>
        <c:axId val="21247850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Graphene</a:t>
                </a:r>
                <a:r>
                  <a:rPr lang="en-US" sz="12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Area ratio [%]</a:t>
                </a:r>
                <a:endParaRPr lang="en-US" sz="1200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24778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83774714326649"/>
          <c:y val="0.55157254622834"/>
          <c:w val="0.403604146756351"/>
          <c:h val="0.2031733468009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'Figure 2'!$K$24:$K$41</c:f>
              <c:numCache>
                <c:formatCode>General</c:formatCode>
                <c:ptCount val="18"/>
                <c:pt idx="0">
                  <c:v>10.0</c:v>
                </c:pt>
                <c:pt idx="1">
                  <c:v>20.0</c:v>
                </c:pt>
                <c:pt idx="2">
                  <c:v>50.0</c:v>
                </c:pt>
                <c:pt idx="3">
                  <c:v>70.0</c:v>
                </c:pt>
                <c:pt idx="4">
                  <c:v>100.0</c:v>
                </c:pt>
                <c:pt idx="5">
                  <c:v>150.0</c:v>
                </c:pt>
                <c:pt idx="6">
                  <c:v>200.0</c:v>
                </c:pt>
                <c:pt idx="7">
                  <c:v>250.0</c:v>
                </c:pt>
                <c:pt idx="8">
                  <c:v>300.0</c:v>
                </c:pt>
                <c:pt idx="9">
                  <c:v>350.0</c:v>
                </c:pt>
                <c:pt idx="10">
                  <c:v>400.0</c:v>
                </c:pt>
                <c:pt idx="11">
                  <c:v>450.0</c:v>
                </c:pt>
                <c:pt idx="12">
                  <c:v>500.0</c:v>
                </c:pt>
                <c:pt idx="13">
                  <c:v>600.0</c:v>
                </c:pt>
                <c:pt idx="14">
                  <c:v>700.0</c:v>
                </c:pt>
                <c:pt idx="15">
                  <c:v>900.0</c:v>
                </c:pt>
                <c:pt idx="16">
                  <c:v>1000.0</c:v>
                </c:pt>
                <c:pt idx="17">
                  <c:v>2000.0</c:v>
                </c:pt>
              </c:numCache>
            </c:numRef>
          </c:xVal>
          <c:yVal>
            <c:numRef>
              <c:f>'Figure 2'!$O$24:$O$41</c:f>
              <c:numCache>
                <c:formatCode>General</c:formatCode>
                <c:ptCount val="18"/>
                <c:pt idx="0">
                  <c:v>0.00352794961014535</c:v>
                </c:pt>
                <c:pt idx="1">
                  <c:v>0.00704345279183893</c:v>
                </c:pt>
                <c:pt idx="2">
                  <c:v>0.017515722095912</c:v>
                </c:pt>
                <c:pt idx="3">
                  <c:v>0.0244358037260534</c:v>
                </c:pt>
                <c:pt idx="4">
                  <c:v>0.0347246436712827</c:v>
                </c:pt>
                <c:pt idx="5">
                  <c:v>0.051632138558769</c:v>
                </c:pt>
                <c:pt idx="6">
                  <c:v>0.068243486464468</c:v>
                </c:pt>
                <c:pt idx="7">
                  <c:v>0.0845638746166122</c:v>
                </c:pt>
                <c:pt idx="8">
                  <c:v>0.100598399385386</c:v>
                </c:pt>
                <c:pt idx="9">
                  <c:v>0.11635206787437</c:v>
                </c:pt>
                <c:pt idx="10">
                  <c:v>0.13182979948411</c:v>
                </c:pt>
                <c:pt idx="11">
                  <c:v>0.147036427448298</c:v>
                </c:pt>
                <c:pt idx="12">
                  <c:v>0.16197670034305</c:v>
                </c:pt>
                <c:pt idx="13">
                  <c:v>0.19107676081187</c:v>
                </c:pt>
                <c:pt idx="14">
                  <c:v>0.219166332050098</c:v>
                </c:pt>
                <c:pt idx="15">
                  <c:v>0.272453143899838</c:v>
                </c:pt>
                <c:pt idx="16">
                  <c:v>0.297716949232078</c:v>
                </c:pt>
                <c:pt idx="17">
                  <c:v>0.5067985166041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0FA-49E7-8E77-572899B6AFF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'Figure 2'!$K$24:$K$41</c:f>
              <c:numCache>
                <c:formatCode>General</c:formatCode>
                <c:ptCount val="18"/>
                <c:pt idx="0">
                  <c:v>10.0</c:v>
                </c:pt>
                <c:pt idx="1">
                  <c:v>20.0</c:v>
                </c:pt>
                <c:pt idx="2">
                  <c:v>50.0</c:v>
                </c:pt>
                <c:pt idx="3">
                  <c:v>70.0</c:v>
                </c:pt>
                <c:pt idx="4">
                  <c:v>100.0</c:v>
                </c:pt>
                <c:pt idx="5">
                  <c:v>150.0</c:v>
                </c:pt>
                <c:pt idx="6">
                  <c:v>200.0</c:v>
                </c:pt>
                <c:pt idx="7">
                  <c:v>250.0</c:v>
                </c:pt>
                <c:pt idx="8">
                  <c:v>300.0</c:v>
                </c:pt>
                <c:pt idx="9">
                  <c:v>350.0</c:v>
                </c:pt>
                <c:pt idx="10">
                  <c:v>400.0</c:v>
                </c:pt>
                <c:pt idx="11">
                  <c:v>450.0</c:v>
                </c:pt>
                <c:pt idx="12">
                  <c:v>500.0</c:v>
                </c:pt>
                <c:pt idx="13">
                  <c:v>600.0</c:v>
                </c:pt>
                <c:pt idx="14">
                  <c:v>700.0</c:v>
                </c:pt>
                <c:pt idx="15">
                  <c:v>900.0</c:v>
                </c:pt>
                <c:pt idx="16">
                  <c:v>1000.0</c:v>
                </c:pt>
                <c:pt idx="17">
                  <c:v>2000.0</c:v>
                </c:pt>
              </c:numCache>
            </c:numRef>
          </c:xVal>
          <c:yVal>
            <c:numRef>
              <c:f>'Figure 2'!$N$24:$N$41</c:f>
              <c:numCache>
                <c:formatCode>General</c:formatCode>
                <c:ptCount val="18"/>
                <c:pt idx="0">
                  <c:v>0.00333000000000005</c:v>
                </c:pt>
                <c:pt idx="1">
                  <c:v>0.00670000000000004</c:v>
                </c:pt>
                <c:pt idx="2">
                  <c:v>0.01645</c:v>
                </c:pt>
                <c:pt idx="3">
                  <c:v>0.02391</c:v>
                </c:pt>
                <c:pt idx="4">
                  <c:v>0.03306</c:v>
                </c:pt>
                <c:pt idx="5">
                  <c:v>0.04909</c:v>
                </c:pt>
                <c:pt idx="6">
                  <c:v>0.06514</c:v>
                </c:pt>
                <c:pt idx="7">
                  <c:v>0.08129</c:v>
                </c:pt>
                <c:pt idx="8">
                  <c:v>0.0967</c:v>
                </c:pt>
                <c:pt idx="9">
                  <c:v>0.1119</c:v>
                </c:pt>
                <c:pt idx="10">
                  <c:v>0.12619</c:v>
                </c:pt>
                <c:pt idx="11">
                  <c:v>0.14078</c:v>
                </c:pt>
                <c:pt idx="12">
                  <c:v>0.15581</c:v>
                </c:pt>
                <c:pt idx="13">
                  <c:v>0.18452</c:v>
                </c:pt>
                <c:pt idx="14">
                  <c:v>0.21038</c:v>
                </c:pt>
                <c:pt idx="15">
                  <c:v>0.26286</c:v>
                </c:pt>
                <c:pt idx="16">
                  <c:v>0.28772</c:v>
                </c:pt>
                <c:pt idx="17">
                  <c:v>0.49256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0FA-49E7-8E77-572899B6A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765336"/>
        <c:axId val="2126771160"/>
      </c:scatterChart>
      <c:valAx>
        <c:axId val="2126765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6771160"/>
        <c:crosses val="autoZero"/>
        <c:crossBetween val="midCat"/>
      </c:valAx>
      <c:valAx>
        <c:axId val="2126771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6765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'Figure 2'!$K$44:$K$55</c:f>
              <c:numCache>
                <c:formatCode>General</c:formatCode>
                <c:ptCount val="12"/>
                <c:pt idx="0">
                  <c:v>10.0</c:v>
                </c:pt>
                <c:pt idx="1">
                  <c:v>20.0</c:v>
                </c:pt>
                <c:pt idx="2">
                  <c:v>50.0</c:v>
                </c:pt>
                <c:pt idx="3">
                  <c:v>70.0</c:v>
                </c:pt>
                <c:pt idx="4">
                  <c:v>100.0</c:v>
                </c:pt>
                <c:pt idx="5">
                  <c:v>150.0</c:v>
                </c:pt>
                <c:pt idx="6">
                  <c:v>200.0</c:v>
                </c:pt>
                <c:pt idx="7">
                  <c:v>250.0</c:v>
                </c:pt>
                <c:pt idx="8">
                  <c:v>300.0</c:v>
                </c:pt>
                <c:pt idx="9">
                  <c:v>350.0</c:v>
                </c:pt>
                <c:pt idx="10">
                  <c:v>400.0</c:v>
                </c:pt>
                <c:pt idx="11">
                  <c:v>450.0</c:v>
                </c:pt>
              </c:numCache>
            </c:numRef>
          </c:xVal>
          <c:yVal>
            <c:numRef>
              <c:f>'Figure 2'!$O$44:$O$55</c:f>
              <c:numCache>
                <c:formatCode>General</c:formatCode>
                <c:ptCount val="12"/>
                <c:pt idx="0">
                  <c:v>0.00879655070006535</c:v>
                </c:pt>
                <c:pt idx="1">
                  <c:v>0.017515722095912</c:v>
                </c:pt>
                <c:pt idx="2">
                  <c:v>0.043215737282752</c:v>
                </c:pt>
                <c:pt idx="3">
                  <c:v>0.0599745045342493</c:v>
                </c:pt>
                <c:pt idx="4">
                  <c:v>0.0845638746166122</c:v>
                </c:pt>
                <c:pt idx="5">
                  <c:v>0.124125121710321</c:v>
                </c:pt>
                <c:pt idx="6">
                  <c:v>0.16197670034305</c:v>
                </c:pt>
                <c:pt idx="7">
                  <c:v>0.19819249509785</c:v>
                </c:pt>
                <c:pt idx="8">
                  <c:v>0.23284319758104</c:v>
                </c:pt>
                <c:pt idx="9">
                  <c:v>0.265996444409054</c:v>
                </c:pt>
                <c:pt idx="10">
                  <c:v>0.297716949232078</c:v>
                </c:pt>
                <c:pt idx="11">
                  <c:v>0.328066629052194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797-4D87-BDD2-09C81FD716F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'Figure 2'!$K$44:$K$55</c:f>
              <c:numCache>
                <c:formatCode>General</c:formatCode>
                <c:ptCount val="12"/>
                <c:pt idx="0">
                  <c:v>10.0</c:v>
                </c:pt>
                <c:pt idx="1">
                  <c:v>20.0</c:v>
                </c:pt>
                <c:pt idx="2">
                  <c:v>50.0</c:v>
                </c:pt>
                <c:pt idx="3">
                  <c:v>70.0</c:v>
                </c:pt>
                <c:pt idx="4">
                  <c:v>100.0</c:v>
                </c:pt>
                <c:pt idx="5">
                  <c:v>150.0</c:v>
                </c:pt>
                <c:pt idx="6">
                  <c:v>200.0</c:v>
                </c:pt>
                <c:pt idx="7">
                  <c:v>250.0</c:v>
                </c:pt>
                <c:pt idx="8">
                  <c:v>300.0</c:v>
                </c:pt>
                <c:pt idx="9">
                  <c:v>350.0</c:v>
                </c:pt>
                <c:pt idx="10">
                  <c:v>400.0</c:v>
                </c:pt>
                <c:pt idx="11">
                  <c:v>450.0</c:v>
                </c:pt>
              </c:numCache>
            </c:numRef>
          </c:xVal>
          <c:yVal>
            <c:numRef>
              <c:f>'Figure 2'!$N$44:$N$55</c:f>
              <c:numCache>
                <c:formatCode>General</c:formatCode>
                <c:ptCount val="12"/>
                <c:pt idx="0">
                  <c:v>0.00848000000000004</c:v>
                </c:pt>
                <c:pt idx="1">
                  <c:v>0.01635</c:v>
                </c:pt>
                <c:pt idx="2">
                  <c:v>0.04178</c:v>
                </c:pt>
                <c:pt idx="3">
                  <c:v>0.05638</c:v>
                </c:pt>
                <c:pt idx="4">
                  <c:v>0.08106</c:v>
                </c:pt>
                <c:pt idx="5">
                  <c:v>0.1184</c:v>
                </c:pt>
                <c:pt idx="6">
                  <c:v>0.15479</c:v>
                </c:pt>
                <c:pt idx="7">
                  <c:v>0.19292</c:v>
                </c:pt>
                <c:pt idx="8">
                  <c:v>0.22187</c:v>
                </c:pt>
                <c:pt idx="9">
                  <c:v>0.25668</c:v>
                </c:pt>
                <c:pt idx="10">
                  <c:v>0.28663</c:v>
                </c:pt>
                <c:pt idx="11">
                  <c:v>0.3164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1797-4D87-BDD2-09C81FD71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808472"/>
        <c:axId val="2126814168"/>
      </c:scatterChart>
      <c:valAx>
        <c:axId val="2126808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6814168"/>
        <c:crosses val="autoZero"/>
        <c:crossBetween val="midCat"/>
      </c:valAx>
      <c:valAx>
        <c:axId val="2126814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6808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'Figure 2'!$K$64:$K$81</c:f>
              <c:numCache>
                <c:formatCode>General</c:formatCode>
                <c:ptCount val="18"/>
                <c:pt idx="0">
                  <c:v>10.0</c:v>
                </c:pt>
                <c:pt idx="1">
                  <c:v>20.0</c:v>
                </c:pt>
                <c:pt idx="2">
                  <c:v>50.0</c:v>
                </c:pt>
                <c:pt idx="3">
                  <c:v>70.0</c:v>
                </c:pt>
                <c:pt idx="4">
                  <c:v>100.0</c:v>
                </c:pt>
                <c:pt idx="5">
                  <c:v>150.0</c:v>
                </c:pt>
                <c:pt idx="6">
                  <c:v>200.0</c:v>
                </c:pt>
                <c:pt idx="7">
                  <c:v>250.0</c:v>
                </c:pt>
                <c:pt idx="8">
                  <c:v>300.0</c:v>
                </c:pt>
                <c:pt idx="9">
                  <c:v>350.0</c:v>
                </c:pt>
                <c:pt idx="10">
                  <c:v>400.0</c:v>
                </c:pt>
                <c:pt idx="11">
                  <c:v>450.0</c:v>
                </c:pt>
                <c:pt idx="12">
                  <c:v>500.0</c:v>
                </c:pt>
                <c:pt idx="13">
                  <c:v>600.0</c:v>
                </c:pt>
                <c:pt idx="14">
                  <c:v>700.0</c:v>
                </c:pt>
                <c:pt idx="15">
                  <c:v>900.0</c:v>
                </c:pt>
                <c:pt idx="16">
                  <c:v>1000.0</c:v>
                </c:pt>
                <c:pt idx="17">
                  <c:v>2000.0</c:v>
                </c:pt>
              </c:numCache>
            </c:numRef>
          </c:xVal>
          <c:yVal>
            <c:numRef>
              <c:f>'Figure 2'!$O$64:$O$81</c:f>
              <c:numCache>
                <c:formatCode>General</c:formatCode>
                <c:ptCount val="18"/>
                <c:pt idx="0">
                  <c:v>0.0140372953564469</c:v>
                </c:pt>
                <c:pt idx="1">
                  <c:v>0.0278775450519697</c:v>
                </c:pt>
                <c:pt idx="2">
                  <c:v>0.068243486464468</c:v>
                </c:pt>
                <c:pt idx="3">
                  <c:v>0.0942185706480209</c:v>
                </c:pt>
                <c:pt idx="4">
                  <c:v>0.13182979948411</c:v>
                </c:pt>
                <c:pt idx="5">
                  <c:v>0.19107676081187</c:v>
                </c:pt>
                <c:pt idx="6">
                  <c:v>0.246280502936199</c:v>
                </c:pt>
                <c:pt idx="7">
                  <c:v>0.297716949232078</c:v>
                </c:pt>
                <c:pt idx="8">
                  <c:v>0.345643193101384</c:v>
                </c:pt>
                <c:pt idx="9">
                  <c:v>0.390298782995902</c:v>
                </c:pt>
                <c:pt idx="10">
                  <c:v>0.431906919745891</c:v>
                </c:pt>
                <c:pt idx="11">
                  <c:v>0.47067557217877</c:v>
                </c:pt>
                <c:pt idx="12">
                  <c:v>0.5067985166041</c:v>
                </c:pt>
                <c:pt idx="13">
                  <c:v>0.571817169265448</c:v>
                </c:pt>
                <c:pt idx="14">
                  <c:v>0.628264425983722</c:v>
                </c:pt>
                <c:pt idx="15">
                  <c:v>0.719815650111728</c:v>
                </c:pt>
                <c:pt idx="16">
                  <c:v>0.756752296776084</c:v>
                </c:pt>
                <c:pt idx="17">
                  <c:v>0.94083055487629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3871-4E67-9EFF-878DC72A39B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'Figure 2'!$K$64:$K$81</c:f>
              <c:numCache>
                <c:formatCode>General</c:formatCode>
                <c:ptCount val="18"/>
                <c:pt idx="0">
                  <c:v>10.0</c:v>
                </c:pt>
                <c:pt idx="1">
                  <c:v>20.0</c:v>
                </c:pt>
                <c:pt idx="2">
                  <c:v>50.0</c:v>
                </c:pt>
                <c:pt idx="3">
                  <c:v>70.0</c:v>
                </c:pt>
                <c:pt idx="4">
                  <c:v>100.0</c:v>
                </c:pt>
                <c:pt idx="5">
                  <c:v>150.0</c:v>
                </c:pt>
                <c:pt idx="6">
                  <c:v>200.0</c:v>
                </c:pt>
                <c:pt idx="7">
                  <c:v>250.0</c:v>
                </c:pt>
                <c:pt idx="8">
                  <c:v>300.0</c:v>
                </c:pt>
                <c:pt idx="9">
                  <c:v>350.0</c:v>
                </c:pt>
                <c:pt idx="10">
                  <c:v>400.0</c:v>
                </c:pt>
                <c:pt idx="11">
                  <c:v>450.0</c:v>
                </c:pt>
                <c:pt idx="12">
                  <c:v>500.0</c:v>
                </c:pt>
                <c:pt idx="13">
                  <c:v>600.0</c:v>
                </c:pt>
                <c:pt idx="14">
                  <c:v>700.0</c:v>
                </c:pt>
                <c:pt idx="15">
                  <c:v>900.0</c:v>
                </c:pt>
                <c:pt idx="16">
                  <c:v>1000.0</c:v>
                </c:pt>
                <c:pt idx="17">
                  <c:v>2000.0</c:v>
                </c:pt>
              </c:numCache>
            </c:numRef>
          </c:xVal>
          <c:yVal>
            <c:numRef>
              <c:f>'Figure 2'!$N$64:$N$81</c:f>
              <c:numCache>
                <c:formatCode>General</c:formatCode>
                <c:ptCount val="18"/>
                <c:pt idx="0">
                  <c:v>0.01369</c:v>
                </c:pt>
                <c:pt idx="1">
                  <c:v>0.02716</c:v>
                </c:pt>
                <c:pt idx="2">
                  <c:v>0.0664599999999999</c:v>
                </c:pt>
                <c:pt idx="3">
                  <c:v>0.09231</c:v>
                </c:pt>
                <c:pt idx="4">
                  <c:v>0.12329</c:v>
                </c:pt>
                <c:pt idx="5">
                  <c:v>0.1827</c:v>
                </c:pt>
                <c:pt idx="6">
                  <c:v>0.2382</c:v>
                </c:pt>
                <c:pt idx="7">
                  <c:v>0.28395</c:v>
                </c:pt>
                <c:pt idx="8">
                  <c:v>0.33429</c:v>
                </c:pt>
                <c:pt idx="9">
                  <c:v>0.37173</c:v>
                </c:pt>
                <c:pt idx="10">
                  <c:v>0.4153</c:v>
                </c:pt>
                <c:pt idx="11">
                  <c:v>0.45442</c:v>
                </c:pt>
                <c:pt idx="12">
                  <c:v>0.488</c:v>
                </c:pt>
                <c:pt idx="13">
                  <c:v>0.55217</c:v>
                </c:pt>
                <c:pt idx="14">
                  <c:v>0.61688</c:v>
                </c:pt>
                <c:pt idx="15">
                  <c:v>0.69747</c:v>
                </c:pt>
                <c:pt idx="16">
                  <c:v>0.73791</c:v>
                </c:pt>
                <c:pt idx="17">
                  <c:v>0.930594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3871-4E67-9EFF-878DC72A39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805464"/>
        <c:axId val="2124811288"/>
      </c:scatterChart>
      <c:valAx>
        <c:axId val="2124805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811288"/>
        <c:crosses val="autoZero"/>
        <c:crossBetween val="midCat"/>
      </c:valAx>
      <c:valAx>
        <c:axId val="2124811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805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'Figure 2'!$K$84:$K$101</c:f>
              <c:numCache>
                <c:formatCode>General</c:formatCode>
                <c:ptCount val="18"/>
                <c:pt idx="0">
                  <c:v>10.0</c:v>
                </c:pt>
                <c:pt idx="1">
                  <c:v>20.0</c:v>
                </c:pt>
                <c:pt idx="2">
                  <c:v>50.0</c:v>
                </c:pt>
                <c:pt idx="3">
                  <c:v>70.0</c:v>
                </c:pt>
                <c:pt idx="4">
                  <c:v>100.0</c:v>
                </c:pt>
                <c:pt idx="5">
                  <c:v>150.0</c:v>
                </c:pt>
                <c:pt idx="6">
                  <c:v>200.0</c:v>
                </c:pt>
                <c:pt idx="7">
                  <c:v>250.0</c:v>
                </c:pt>
                <c:pt idx="8">
                  <c:v>300.0</c:v>
                </c:pt>
                <c:pt idx="9">
                  <c:v>350.0</c:v>
                </c:pt>
                <c:pt idx="10">
                  <c:v>400.0</c:v>
                </c:pt>
                <c:pt idx="11">
                  <c:v>450.0</c:v>
                </c:pt>
                <c:pt idx="12">
                  <c:v>500.0</c:v>
                </c:pt>
                <c:pt idx="13">
                  <c:v>600.0</c:v>
                </c:pt>
                <c:pt idx="14">
                  <c:v>700.0</c:v>
                </c:pt>
                <c:pt idx="15">
                  <c:v>900.0</c:v>
                </c:pt>
                <c:pt idx="16">
                  <c:v>1000.0</c:v>
                </c:pt>
                <c:pt idx="17">
                  <c:v>2000.0</c:v>
                </c:pt>
              </c:numCache>
            </c:numRef>
          </c:xVal>
          <c:yVal>
            <c:numRef>
              <c:f>'Figure 2'!$O$84:$O$101</c:f>
              <c:numCache>
                <c:formatCode>General</c:formatCode>
                <c:ptCount val="18"/>
                <c:pt idx="0">
                  <c:v>0.0232858509049277</c:v>
                </c:pt>
                <c:pt idx="1">
                  <c:v>0.046029470957489</c:v>
                </c:pt>
                <c:pt idx="2">
                  <c:v>0.111131745843703</c:v>
                </c:pt>
                <c:pt idx="3">
                  <c:v>0.152045881333424</c:v>
                </c:pt>
                <c:pt idx="4">
                  <c:v>0.209913226753136</c:v>
                </c:pt>
                <c:pt idx="5">
                  <c:v>0.297716949232078</c:v>
                </c:pt>
                <c:pt idx="6">
                  <c:v>0.375762890740359</c:v>
                </c:pt>
                <c:pt idx="7">
                  <c:v>0.445135450512809</c:v>
                </c:pt>
                <c:pt idx="8">
                  <c:v>0.5067985166041</c:v>
                </c:pt>
                <c:pt idx="9">
                  <c:v>0.561608858506591</c:v>
                </c:pt>
                <c:pt idx="10">
                  <c:v>0.610328031423167</c:v>
                </c:pt>
                <c:pt idx="11">
                  <c:v>0.653632957597463</c:v>
                </c:pt>
                <c:pt idx="12">
                  <c:v>0.692125331722377</c:v>
                </c:pt>
                <c:pt idx="13">
                  <c:v>0.756752296776084</c:v>
                </c:pt>
                <c:pt idx="14">
                  <c:v>0.807813207060106</c:v>
                </c:pt>
                <c:pt idx="15">
                  <c:v>0.880029871937319</c:v>
                </c:pt>
                <c:pt idx="16">
                  <c:v>0.905213188632944</c:v>
                </c:pt>
                <c:pt idx="17">
                  <c:v>0.991015460390866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4C08-4150-9C66-0092A9D1A06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'Figure 2'!$K$84:$K$101</c:f>
              <c:numCache>
                <c:formatCode>General</c:formatCode>
                <c:ptCount val="18"/>
                <c:pt idx="0">
                  <c:v>10.0</c:v>
                </c:pt>
                <c:pt idx="1">
                  <c:v>20.0</c:v>
                </c:pt>
                <c:pt idx="2">
                  <c:v>50.0</c:v>
                </c:pt>
                <c:pt idx="3">
                  <c:v>70.0</c:v>
                </c:pt>
                <c:pt idx="4">
                  <c:v>100.0</c:v>
                </c:pt>
                <c:pt idx="5">
                  <c:v>150.0</c:v>
                </c:pt>
                <c:pt idx="6">
                  <c:v>200.0</c:v>
                </c:pt>
                <c:pt idx="7">
                  <c:v>250.0</c:v>
                </c:pt>
                <c:pt idx="8">
                  <c:v>300.0</c:v>
                </c:pt>
                <c:pt idx="9">
                  <c:v>350.0</c:v>
                </c:pt>
                <c:pt idx="10">
                  <c:v>400.0</c:v>
                </c:pt>
                <c:pt idx="11">
                  <c:v>450.0</c:v>
                </c:pt>
                <c:pt idx="12">
                  <c:v>500.0</c:v>
                </c:pt>
                <c:pt idx="13">
                  <c:v>600.0</c:v>
                </c:pt>
                <c:pt idx="14">
                  <c:v>700.0</c:v>
                </c:pt>
                <c:pt idx="15">
                  <c:v>900.0</c:v>
                </c:pt>
                <c:pt idx="16">
                  <c:v>1000.0</c:v>
                </c:pt>
                <c:pt idx="17">
                  <c:v>2000.0</c:v>
                </c:pt>
              </c:numCache>
            </c:numRef>
          </c:xVal>
          <c:yVal>
            <c:numRef>
              <c:f>'Figure 2'!$N$84:$N$101</c:f>
              <c:numCache>
                <c:formatCode>General</c:formatCode>
                <c:ptCount val="18"/>
                <c:pt idx="0">
                  <c:v>0.02176</c:v>
                </c:pt>
                <c:pt idx="1">
                  <c:v>0.0434</c:v>
                </c:pt>
                <c:pt idx="2">
                  <c:v>0.1064</c:v>
                </c:pt>
                <c:pt idx="3">
                  <c:v>0.14935</c:v>
                </c:pt>
                <c:pt idx="4">
                  <c:v>0.19667</c:v>
                </c:pt>
                <c:pt idx="5">
                  <c:v>0.29048</c:v>
                </c:pt>
                <c:pt idx="6">
                  <c:v>0.35965</c:v>
                </c:pt>
                <c:pt idx="7">
                  <c:v>0.42249</c:v>
                </c:pt>
                <c:pt idx="8">
                  <c:v>0.48752</c:v>
                </c:pt>
                <c:pt idx="9">
                  <c:v>0.54363</c:v>
                </c:pt>
                <c:pt idx="10">
                  <c:v>0.59009</c:v>
                </c:pt>
                <c:pt idx="11">
                  <c:v>0.64561</c:v>
                </c:pt>
                <c:pt idx="12">
                  <c:v>0.67022</c:v>
                </c:pt>
                <c:pt idx="13">
                  <c:v>0.73626</c:v>
                </c:pt>
                <c:pt idx="14">
                  <c:v>0.79516</c:v>
                </c:pt>
                <c:pt idx="15">
                  <c:v>0.868</c:v>
                </c:pt>
                <c:pt idx="16">
                  <c:v>0.88964</c:v>
                </c:pt>
                <c:pt idx="17">
                  <c:v>0.987528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4C08-4150-9C66-0092A9D1A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863016"/>
        <c:axId val="2124868840"/>
      </c:scatterChart>
      <c:valAx>
        <c:axId val="2124863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868840"/>
        <c:crosses val="autoZero"/>
        <c:crossBetween val="midCat"/>
      </c:valAx>
      <c:valAx>
        <c:axId val="212486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863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'Figure 2'!$K$104:$K$121</c:f>
              <c:numCache>
                <c:formatCode>General</c:formatCode>
                <c:ptCount val="18"/>
                <c:pt idx="0">
                  <c:v>10.0</c:v>
                </c:pt>
                <c:pt idx="1">
                  <c:v>20.0</c:v>
                </c:pt>
                <c:pt idx="2">
                  <c:v>50.0</c:v>
                </c:pt>
                <c:pt idx="3">
                  <c:v>70.0</c:v>
                </c:pt>
                <c:pt idx="4">
                  <c:v>100.0</c:v>
                </c:pt>
                <c:pt idx="5">
                  <c:v>150.0</c:v>
                </c:pt>
                <c:pt idx="6">
                  <c:v>200.0</c:v>
                </c:pt>
                <c:pt idx="7">
                  <c:v>250.0</c:v>
                </c:pt>
                <c:pt idx="8">
                  <c:v>300.0</c:v>
                </c:pt>
                <c:pt idx="9">
                  <c:v>350.0</c:v>
                </c:pt>
                <c:pt idx="10">
                  <c:v>400.0</c:v>
                </c:pt>
                <c:pt idx="11">
                  <c:v>450.0</c:v>
                </c:pt>
                <c:pt idx="12">
                  <c:v>500.0</c:v>
                </c:pt>
                <c:pt idx="13">
                  <c:v>600.0</c:v>
                </c:pt>
                <c:pt idx="14">
                  <c:v>700.0</c:v>
                </c:pt>
                <c:pt idx="15">
                  <c:v>900.0</c:v>
                </c:pt>
                <c:pt idx="16">
                  <c:v>1000.0</c:v>
                </c:pt>
                <c:pt idx="17">
                  <c:v>2000.0</c:v>
                </c:pt>
              </c:numCache>
            </c:numRef>
          </c:xVal>
          <c:yVal>
            <c:numRef>
              <c:f>'Figure 2'!$O$104:$O$121</c:f>
              <c:numCache>
                <c:formatCode>General</c:formatCode>
                <c:ptCount val="18"/>
                <c:pt idx="0">
                  <c:v>0.046029470957489</c:v>
                </c:pt>
                <c:pt idx="1">
                  <c:v>0.0899402297183517</c:v>
                </c:pt>
                <c:pt idx="2">
                  <c:v>0.209913226753136</c:v>
                </c:pt>
                <c:pt idx="3">
                  <c:v>0.280973812636391</c:v>
                </c:pt>
                <c:pt idx="4">
                  <c:v>0.375762890740359</c:v>
                </c:pt>
                <c:pt idx="5">
                  <c:v>0.5067985166041</c:v>
                </c:pt>
                <c:pt idx="6">
                  <c:v>0.610328031423167</c:v>
                </c:pt>
                <c:pt idx="7">
                  <c:v>0.692125331722377</c:v>
                </c:pt>
                <c:pt idx="8">
                  <c:v>0.756752296776084</c:v>
                </c:pt>
                <c:pt idx="9">
                  <c:v>0.807813207060106</c:v>
                </c:pt>
                <c:pt idx="10">
                  <c:v>0.848155756905456</c:v>
                </c:pt>
                <c:pt idx="11">
                  <c:v>0.880029871937319</c:v>
                </c:pt>
                <c:pt idx="12">
                  <c:v>0.905213188632944</c:v>
                </c:pt>
                <c:pt idx="13">
                  <c:v>0.94083055487629</c:v>
                </c:pt>
                <c:pt idx="14">
                  <c:v>0.963064236619478</c:v>
                </c:pt>
                <c:pt idx="15">
                  <c:v>0.985607168372624</c:v>
                </c:pt>
                <c:pt idx="16">
                  <c:v>0.991015460390866</c:v>
                </c:pt>
                <c:pt idx="17">
                  <c:v>0.999919278048012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3AD-4645-B90D-9F8FB8CF458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'Figure 2'!$K$104:$K$121</c:f>
              <c:numCache>
                <c:formatCode>General</c:formatCode>
                <c:ptCount val="18"/>
                <c:pt idx="0">
                  <c:v>10.0</c:v>
                </c:pt>
                <c:pt idx="1">
                  <c:v>20.0</c:v>
                </c:pt>
                <c:pt idx="2">
                  <c:v>50.0</c:v>
                </c:pt>
                <c:pt idx="3">
                  <c:v>70.0</c:v>
                </c:pt>
                <c:pt idx="4">
                  <c:v>100.0</c:v>
                </c:pt>
                <c:pt idx="5">
                  <c:v>150.0</c:v>
                </c:pt>
                <c:pt idx="6">
                  <c:v>200.0</c:v>
                </c:pt>
                <c:pt idx="7">
                  <c:v>250.0</c:v>
                </c:pt>
                <c:pt idx="8">
                  <c:v>300.0</c:v>
                </c:pt>
                <c:pt idx="9">
                  <c:v>350.0</c:v>
                </c:pt>
                <c:pt idx="10">
                  <c:v>400.0</c:v>
                </c:pt>
                <c:pt idx="11">
                  <c:v>450.0</c:v>
                </c:pt>
                <c:pt idx="12">
                  <c:v>500.0</c:v>
                </c:pt>
                <c:pt idx="13">
                  <c:v>600.0</c:v>
                </c:pt>
                <c:pt idx="14">
                  <c:v>700.0</c:v>
                </c:pt>
                <c:pt idx="15">
                  <c:v>900.0</c:v>
                </c:pt>
                <c:pt idx="16">
                  <c:v>1000.0</c:v>
                </c:pt>
                <c:pt idx="17">
                  <c:v>2000.0</c:v>
                </c:pt>
              </c:numCache>
            </c:numRef>
          </c:xVal>
          <c:yVal>
            <c:numRef>
              <c:f>'Figure 2'!$N$104:$N$121</c:f>
              <c:numCache>
                <c:formatCode>General</c:formatCode>
                <c:ptCount val="18"/>
                <c:pt idx="0">
                  <c:v>0.04708</c:v>
                </c:pt>
                <c:pt idx="1">
                  <c:v>0.08402</c:v>
                </c:pt>
                <c:pt idx="2">
                  <c:v>0.19722</c:v>
                </c:pt>
                <c:pt idx="3">
                  <c:v>0.26657</c:v>
                </c:pt>
                <c:pt idx="4">
                  <c:v>0.34926</c:v>
                </c:pt>
                <c:pt idx="5">
                  <c:v>0.49649</c:v>
                </c:pt>
                <c:pt idx="6">
                  <c:v>0.57375</c:v>
                </c:pt>
                <c:pt idx="7">
                  <c:v>0.67345</c:v>
                </c:pt>
                <c:pt idx="8">
                  <c:v>0.71462</c:v>
                </c:pt>
                <c:pt idx="9">
                  <c:v>0.78934</c:v>
                </c:pt>
                <c:pt idx="10">
                  <c:v>0.82996</c:v>
                </c:pt>
                <c:pt idx="11">
                  <c:v>0.86405</c:v>
                </c:pt>
                <c:pt idx="12">
                  <c:v>0.88639</c:v>
                </c:pt>
                <c:pt idx="13">
                  <c:v>0.927859</c:v>
                </c:pt>
                <c:pt idx="14">
                  <c:v>0.960247</c:v>
                </c:pt>
                <c:pt idx="15">
                  <c:v>0.979452</c:v>
                </c:pt>
                <c:pt idx="16">
                  <c:v>0.986881</c:v>
                </c:pt>
                <c:pt idx="17">
                  <c:v>0.9997487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3AD-4645-B90D-9F8FB8CF4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906200"/>
        <c:axId val="2124912024"/>
      </c:scatterChart>
      <c:valAx>
        <c:axId val="2124906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912024"/>
        <c:crosses val="autoZero"/>
        <c:crossBetween val="midCat"/>
      </c:valAx>
      <c:valAx>
        <c:axId val="2124912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906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'Figure 2'!$K$124:$K$141</c:f>
              <c:numCache>
                <c:formatCode>General</c:formatCode>
                <c:ptCount val="18"/>
                <c:pt idx="0">
                  <c:v>10.0</c:v>
                </c:pt>
                <c:pt idx="1">
                  <c:v>20.0</c:v>
                </c:pt>
                <c:pt idx="2">
                  <c:v>50.0</c:v>
                </c:pt>
                <c:pt idx="3">
                  <c:v>70.0</c:v>
                </c:pt>
                <c:pt idx="4">
                  <c:v>100.0</c:v>
                </c:pt>
                <c:pt idx="5">
                  <c:v>150.0</c:v>
                </c:pt>
                <c:pt idx="6">
                  <c:v>200.0</c:v>
                </c:pt>
                <c:pt idx="7">
                  <c:v>250.0</c:v>
                </c:pt>
                <c:pt idx="8">
                  <c:v>300.0</c:v>
                </c:pt>
                <c:pt idx="9">
                  <c:v>350.0</c:v>
                </c:pt>
                <c:pt idx="10">
                  <c:v>400.0</c:v>
                </c:pt>
                <c:pt idx="11">
                  <c:v>450.0</c:v>
                </c:pt>
                <c:pt idx="12">
                  <c:v>500.0</c:v>
                </c:pt>
                <c:pt idx="13">
                  <c:v>600.0</c:v>
                </c:pt>
                <c:pt idx="14">
                  <c:v>700.0</c:v>
                </c:pt>
                <c:pt idx="15">
                  <c:v>900.0</c:v>
                </c:pt>
                <c:pt idx="16">
                  <c:v>1000.0</c:v>
                </c:pt>
                <c:pt idx="17">
                  <c:v>2000.0</c:v>
                </c:pt>
              </c:numCache>
            </c:numRef>
          </c:xVal>
          <c:yVal>
            <c:numRef>
              <c:f>'Figure 2'!$O$124:$O$141</c:f>
              <c:numCache>
                <c:formatCode>General</c:formatCode>
                <c:ptCount val="18"/>
                <c:pt idx="0">
                  <c:v>0.0899402297183517</c:v>
                </c:pt>
                <c:pt idx="1">
                  <c:v>0.171791214514913</c:v>
                </c:pt>
                <c:pt idx="2">
                  <c:v>0.375762890740359</c:v>
                </c:pt>
                <c:pt idx="3">
                  <c:v>0.483001341885351</c:v>
                </c:pt>
                <c:pt idx="4">
                  <c:v>0.610328031423167</c:v>
                </c:pt>
                <c:pt idx="5">
                  <c:v>0.756752296776084</c:v>
                </c:pt>
                <c:pt idx="6">
                  <c:v>0.848155756905456</c:v>
                </c:pt>
                <c:pt idx="7">
                  <c:v>0.905213188632944</c:v>
                </c:pt>
                <c:pt idx="8">
                  <c:v>0.94083055487629</c:v>
                </c:pt>
                <c:pt idx="9">
                  <c:v>0.963064236619478</c:v>
                </c:pt>
                <c:pt idx="10">
                  <c:v>0.976943325839045</c:v>
                </c:pt>
                <c:pt idx="11">
                  <c:v>0.985607168372624</c:v>
                </c:pt>
                <c:pt idx="12">
                  <c:v>0.991015460390866</c:v>
                </c:pt>
                <c:pt idx="13">
                  <c:v>0.996498976763752</c:v>
                </c:pt>
                <c:pt idx="14">
                  <c:v>0.998635749383498</c:v>
                </c:pt>
                <c:pt idx="15">
                  <c:v>0.999792846397746</c:v>
                </c:pt>
                <c:pt idx="16">
                  <c:v>0.999919278048012</c:v>
                </c:pt>
                <c:pt idx="17">
                  <c:v>0.999999993483966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970-486E-AC58-B52190BDDD0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'Figure 2'!$K$124:$K$141</c:f>
              <c:numCache>
                <c:formatCode>General</c:formatCode>
                <c:ptCount val="18"/>
                <c:pt idx="0">
                  <c:v>10.0</c:v>
                </c:pt>
                <c:pt idx="1">
                  <c:v>20.0</c:v>
                </c:pt>
                <c:pt idx="2">
                  <c:v>50.0</c:v>
                </c:pt>
                <c:pt idx="3">
                  <c:v>70.0</c:v>
                </c:pt>
                <c:pt idx="4">
                  <c:v>100.0</c:v>
                </c:pt>
                <c:pt idx="5">
                  <c:v>150.0</c:v>
                </c:pt>
                <c:pt idx="6">
                  <c:v>200.0</c:v>
                </c:pt>
                <c:pt idx="7">
                  <c:v>250.0</c:v>
                </c:pt>
                <c:pt idx="8">
                  <c:v>300.0</c:v>
                </c:pt>
                <c:pt idx="9">
                  <c:v>350.0</c:v>
                </c:pt>
                <c:pt idx="10">
                  <c:v>400.0</c:v>
                </c:pt>
                <c:pt idx="11">
                  <c:v>450.0</c:v>
                </c:pt>
                <c:pt idx="12">
                  <c:v>500.0</c:v>
                </c:pt>
                <c:pt idx="13">
                  <c:v>600.0</c:v>
                </c:pt>
                <c:pt idx="14">
                  <c:v>700.0</c:v>
                </c:pt>
                <c:pt idx="15">
                  <c:v>900.0</c:v>
                </c:pt>
                <c:pt idx="16">
                  <c:v>1000.0</c:v>
                </c:pt>
                <c:pt idx="17">
                  <c:v>2000.0</c:v>
                </c:pt>
              </c:numCache>
            </c:numRef>
          </c:xVal>
          <c:yVal>
            <c:numRef>
              <c:f>'Figure 2'!$N$124:$N$141</c:f>
              <c:numCache>
                <c:formatCode>General</c:formatCode>
                <c:ptCount val="18"/>
                <c:pt idx="0">
                  <c:v>0.0888799999999999</c:v>
                </c:pt>
                <c:pt idx="1">
                  <c:v>0.17989</c:v>
                </c:pt>
                <c:pt idx="2">
                  <c:v>0.38038</c:v>
                </c:pt>
                <c:pt idx="3">
                  <c:v>0.49344</c:v>
                </c:pt>
                <c:pt idx="4">
                  <c:v>0.61068</c:v>
                </c:pt>
                <c:pt idx="5">
                  <c:v>0.73487</c:v>
                </c:pt>
                <c:pt idx="6">
                  <c:v>0.82936</c:v>
                </c:pt>
                <c:pt idx="7">
                  <c:v>0.87162</c:v>
                </c:pt>
                <c:pt idx="8">
                  <c:v>0.89274</c:v>
                </c:pt>
                <c:pt idx="9">
                  <c:v>0.958523</c:v>
                </c:pt>
                <c:pt idx="10">
                  <c:v>0.966042</c:v>
                </c:pt>
                <c:pt idx="11">
                  <c:v>0.979109</c:v>
                </c:pt>
                <c:pt idx="12">
                  <c:v>0.9917347</c:v>
                </c:pt>
                <c:pt idx="13">
                  <c:v>0.9933071</c:v>
                </c:pt>
                <c:pt idx="14">
                  <c:v>0.9980401</c:v>
                </c:pt>
                <c:pt idx="15">
                  <c:v>0.99987612</c:v>
                </c:pt>
                <c:pt idx="16">
                  <c:v>0.99994275</c:v>
                </c:pt>
                <c:pt idx="17">
                  <c:v>1.0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970-486E-AC58-B52190BDD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950088"/>
        <c:axId val="2124955912"/>
      </c:scatterChart>
      <c:valAx>
        <c:axId val="2124950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955912"/>
        <c:crosses val="autoZero"/>
        <c:crossBetween val="midCat"/>
      </c:valAx>
      <c:valAx>
        <c:axId val="212495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950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4" Type="http://schemas.openxmlformats.org/officeDocument/2006/relationships/image" Target="../media/image4.png"/><Relationship Id="rId5" Type="http://schemas.openxmlformats.org/officeDocument/2006/relationships/image" Target="../media/image5.png"/><Relationship Id="rId6" Type="http://schemas.openxmlformats.org/officeDocument/2006/relationships/chart" Target="../charts/chart2.xml"/><Relationship Id="rId7" Type="http://schemas.openxmlformats.org/officeDocument/2006/relationships/image" Target="../media/image6.png"/><Relationship Id="rId8" Type="http://schemas.openxmlformats.org/officeDocument/2006/relationships/image" Target="../media/image7.png"/><Relationship Id="rId1" Type="http://schemas.openxmlformats.org/officeDocument/2006/relationships/chart" Target="../charts/chart1.xml"/><Relationship Id="rId2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4" Type="http://schemas.openxmlformats.org/officeDocument/2006/relationships/chart" Target="../charts/chart6.xml"/><Relationship Id="rId5" Type="http://schemas.openxmlformats.org/officeDocument/2006/relationships/chart" Target="../charts/chart7.xml"/><Relationship Id="rId6" Type="http://schemas.openxmlformats.org/officeDocument/2006/relationships/chart" Target="../charts/chart8.xml"/><Relationship Id="rId7" Type="http://schemas.openxmlformats.org/officeDocument/2006/relationships/chart" Target="../charts/chart9.xml"/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2</xdr:row>
      <xdr:rowOff>171450</xdr:rowOff>
    </xdr:from>
    <xdr:to>
      <xdr:col>15</xdr:col>
      <xdr:colOff>390525</xdr:colOff>
      <xdr:row>18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247649</xdr:colOff>
      <xdr:row>4</xdr:row>
      <xdr:rowOff>28574</xdr:rowOff>
    </xdr:from>
    <xdr:to>
      <xdr:col>13</xdr:col>
      <xdr:colOff>504824</xdr:colOff>
      <xdr:row>6</xdr:row>
      <xdr:rowOff>19049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6115049" y="790574"/>
          <a:ext cx="2695575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>
              <a:latin typeface="Times New Roman" panose="02020603050405020304" pitchFamily="18" charset="0"/>
              <a:cs typeface="Times New Roman" panose="02020603050405020304" pitchFamily="18" charset="0"/>
            </a:rPr>
            <a:t>Graphene Average flake size 7</a:t>
          </a:r>
          <a:r>
            <a:rPr lang="en-US" sz="10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µm</a:t>
          </a:r>
          <a:endParaRPr lang="en-US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8</xdr:col>
      <xdr:colOff>201757</xdr:colOff>
      <xdr:row>28</xdr:row>
      <xdr:rowOff>146340</xdr:rowOff>
    </xdr:from>
    <xdr:to>
      <xdr:col>10</xdr:col>
      <xdr:colOff>469137</xdr:colOff>
      <xdr:row>36</xdr:row>
      <xdr:rowOff>32719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66484" y="5714135"/>
          <a:ext cx="1488312" cy="1479652"/>
        </a:xfrm>
        <a:prstGeom prst="rect">
          <a:avLst/>
        </a:prstGeom>
      </xdr:spPr>
    </xdr:pic>
    <xdr:clientData/>
  </xdr:twoCellAnchor>
  <xdr:twoCellAnchor editAs="oneCell">
    <xdr:from>
      <xdr:col>11</xdr:col>
      <xdr:colOff>219075</xdr:colOff>
      <xdr:row>28</xdr:row>
      <xdr:rowOff>123825</xdr:rowOff>
    </xdr:from>
    <xdr:to>
      <xdr:col>14</xdr:col>
      <xdr:colOff>133350</xdr:colOff>
      <xdr:row>37</xdr:row>
      <xdr:rowOff>81767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05675" y="5715000"/>
          <a:ext cx="1743075" cy="1758167"/>
        </a:xfrm>
        <a:prstGeom prst="rect">
          <a:avLst/>
        </a:prstGeom>
      </xdr:spPr>
    </xdr:pic>
    <xdr:clientData/>
  </xdr:twoCellAnchor>
  <xdr:twoCellAnchor>
    <xdr:from>
      <xdr:col>13</xdr:col>
      <xdr:colOff>495419</xdr:colOff>
      <xdr:row>36</xdr:row>
      <xdr:rowOff>138358</xdr:rowOff>
    </xdr:from>
    <xdr:to>
      <xdr:col>14</xdr:col>
      <xdr:colOff>26678</xdr:colOff>
      <xdr:row>36</xdr:row>
      <xdr:rowOff>142792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CxnSpPr/>
      </xdr:nvCxnSpPr>
      <xdr:spPr>
        <a:xfrm>
          <a:off x="8782169" y="7252800"/>
          <a:ext cx="139394" cy="4434"/>
        </a:xfrm>
        <a:prstGeom prst="line">
          <a:avLst/>
        </a:prstGeom>
        <a:ln w="28575">
          <a:solidFill>
            <a:schemeClr val="bg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375404</xdr:colOff>
      <xdr:row>35</xdr:row>
      <xdr:rowOff>149937</xdr:rowOff>
    </xdr:from>
    <xdr:to>
      <xdr:col>14</xdr:col>
      <xdr:colOff>327779</xdr:colOff>
      <xdr:row>36</xdr:row>
      <xdr:rowOff>158596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8662154" y="7066552"/>
          <a:ext cx="560510" cy="2064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1 µm</a:t>
          </a:r>
          <a:endParaRPr lang="en-US" sz="700">
            <a:solidFill>
              <a:schemeClr val="bg1"/>
            </a:solidFill>
          </a:endParaRPr>
        </a:p>
      </xdr:txBody>
    </xdr:sp>
    <xdr:clientData/>
  </xdr:twoCellAnchor>
  <xdr:twoCellAnchor>
    <xdr:from>
      <xdr:col>12</xdr:col>
      <xdr:colOff>28575</xdr:colOff>
      <xdr:row>39</xdr:row>
      <xdr:rowOff>161924</xdr:rowOff>
    </xdr:from>
    <xdr:to>
      <xdr:col>16</xdr:col>
      <xdr:colOff>516082</xdr:colOff>
      <xdr:row>49</xdr:row>
      <xdr:rowOff>19049</xdr:rowOff>
    </xdr:to>
    <xdr:grpSp>
      <xdr:nvGrpSpPr>
        <xdr:cNvPr id="29" name="Group 28">
          <a:extLst>
            <a:ext uri="{FF2B5EF4-FFF2-40B4-BE49-F238E27FC236}">
              <a16:creationId xmlns:a16="http://schemas.microsoft.com/office/drawing/2014/main" xmlns="" id="{8595EFFF-0B52-4E39-ADD8-5984A64D2162}"/>
            </a:ext>
          </a:extLst>
        </xdr:cNvPr>
        <xdr:cNvGrpSpPr/>
      </xdr:nvGrpSpPr>
      <xdr:grpSpPr>
        <a:xfrm>
          <a:off x="7521575" y="7604124"/>
          <a:ext cx="3179907" cy="1762125"/>
          <a:chOff x="9058275" y="7972424"/>
          <a:chExt cx="2925907" cy="1857375"/>
        </a:xfrm>
      </xdr:grpSpPr>
      <xdr:pic>
        <xdr:nvPicPr>
          <xdr:cNvPr id="13" name="Picture 12">
            <a:extLst>
              <a:ext uri="{FF2B5EF4-FFF2-40B4-BE49-F238E27FC236}">
                <a16:creationId xmlns:a16="http://schemas.microsoft.com/office/drawing/2014/main" xmlns="" id="{00000000-0008-0000-0000-00000D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9058275" y="7972424"/>
            <a:ext cx="2657968" cy="1857375"/>
          </a:xfrm>
          <a:prstGeom prst="rect">
            <a:avLst/>
          </a:prstGeom>
        </xdr:spPr>
      </xdr:pic>
      <xdr:grpSp>
        <xdr:nvGrpSpPr>
          <xdr:cNvPr id="16" name="Group 15">
            <a:extLst>
              <a:ext uri="{FF2B5EF4-FFF2-40B4-BE49-F238E27FC236}">
                <a16:creationId xmlns:a16="http://schemas.microsoft.com/office/drawing/2014/main" xmlns="" id="{EAE53E5B-7052-4B61-B48E-B7C09F2CC121}"/>
              </a:ext>
            </a:extLst>
          </xdr:cNvPr>
          <xdr:cNvGrpSpPr/>
        </xdr:nvGrpSpPr>
        <xdr:grpSpPr>
          <a:xfrm>
            <a:off x="11422207" y="9535391"/>
            <a:ext cx="561975" cy="208684"/>
            <a:chOff x="11269807" y="9592541"/>
            <a:chExt cx="561975" cy="208684"/>
          </a:xfrm>
        </xdr:grpSpPr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xmlns="" id="{00000000-0008-0000-0000-000015000000}"/>
                </a:ext>
              </a:extLst>
            </xdr:cNvPr>
            <xdr:cNvSpPr txBox="1"/>
          </xdr:nvSpPr>
          <xdr:spPr>
            <a:xfrm>
              <a:off x="11269807" y="9592541"/>
              <a:ext cx="561975" cy="20868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sz="700">
                  <a:solidFill>
                    <a:schemeClr val="bg1"/>
                  </a:solidFill>
                  <a:effectLst/>
                  <a:latin typeface="+mn-lt"/>
                  <a:ea typeface="+mn-ea"/>
                  <a:cs typeface="+mn-cs"/>
                </a:rPr>
                <a:t>1 µm</a:t>
              </a:r>
              <a:endParaRPr lang="en-US" sz="700">
                <a:solidFill>
                  <a:schemeClr val="bg1"/>
                </a:solidFill>
              </a:endParaRPr>
            </a:p>
          </xdr:txBody>
        </xdr:sp>
        <xdr:cxnSp macro="">
          <xdr:nvCxnSpPr>
            <xdr:cNvPr id="23" name="Straight Connector 22">
              <a:extLst>
                <a:ext uri="{FF2B5EF4-FFF2-40B4-BE49-F238E27FC236}">
                  <a16:creationId xmlns:a16="http://schemas.microsoft.com/office/drawing/2014/main" xmlns="" id="{00000000-0008-0000-0000-000017000000}"/>
                </a:ext>
              </a:extLst>
            </xdr:cNvPr>
            <xdr:cNvCxnSpPr/>
          </xdr:nvCxnSpPr>
          <xdr:spPr>
            <a:xfrm>
              <a:off x="11391035" y="9770918"/>
              <a:ext cx="140859" cy="4434"/>
            </a:xfrm>
            <a:prstGeom prst="line">
              <a:avLst/>
            </a:prstGeom>
            <a:ln w="28575">
              <a:solidFill>
                <a:schemeClr val="bg1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16</xdr:col>
      <xdr:colOff>74469</xdr:colOff>
      <xdr:row>49</xdr:row>
      <xdr:rowOff>113434</xdr:rowOff>
    </xdr:from>
    <xdr:to>
      <xdr:col>16</xdr:col>
      <xdr:colOff>216194</xdr:colOff>
      <xdr:row>49</xdr:row>
      <xdr:rowOff>117868</xdr:rowOff>
    </xdr:to>
    <xdr:cxnSp macro="">
      <xdr:nvCxnSpPr>
        <xdr:cNvPr id="25" name="Straight Connector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CxnSpPr/>
      </xdr:nvCxnSpPr>
      <xdr:spPr>
        <a:xfrm>
          <a:off x="10222924" y="9863570"/>
          <a:ext cx="141725" cy="4434"/>
        </a:xfrm>
        <a:prstGeom prst="line">
          <a:avLst/>
        </a:prstGeom>
        <a:ln w="28575">
          <a:solidFill>
            <a:schemeClr val="bg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39</xdr:row>
      <xdr:rowOff>123825</xdr:rowOff>
    </xdr:from>
    <xdr:to>
      <xdr:col>11</xdr:col>
      <xdr:colOff>312594</xdr:colOff>
      <xdr:row>49</xdr:row>
      <xdr:rowOff>142624</xdr:rowOff>
    </xdr:to>
    <xdr:grpSp>
      <xdr:nvGrpSpPr>
        <xdr:cNvPr id="28" name="Group 27">
          <a:extLst>
            <a:ext uri="{FF2B5EF4-FFF2-40B4-BE49-F238E27FC236}">
              <a16:creationId xmlns:a16="http://schemas.microsoft.com/office/drawing/2014/main" xmlns="" id="{33E83FE8-3D2C-4746-B5A2-57C208498C13}"/>
            </a:ext>
          </a:extLst>
        </xdr:cNvPr>
        <xdr:cNvGrpSpPr/>
      </xdr:nvGrpSpPr>
      <xdr:grpSpPr>
        <a:xfrm>
          <a:off x="3606800" y="7566025"/>
          <a:ext cx="3525694" cy="1923799"/>
          <a:chOff x="5524500" y="7934325"/>
          <a:chExt cx="3208194" cy="2019049"/>
        </a:xfrm>
      </xdr:grpSpPr>
      <xdr:pic>
        <xdr:nvPicPr>
          <xdr:cNvPr id="12" name="Picture 11">
            <a:extLst>
              <a:ext uri="{FF2B5EF4-FFF2-40B4-BE49-F238E27FC236}">
                <a16:creationId xmlns:a16="http://schemas.microsoft.com/office/drawing/2014/main" xmlns="" id="{00000000-0008-0000-0000-00000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5524500" y="7934325"/>
            <a:ext cx="2933332" cy="2019049"/>
          </a:xfrm>
          <a:prstGeom prst="rect">
            <a:avLst/>
          </a:prstGeom>
        </xdr:spPr>
      </xdr:pic>
      <xdr:sp macro="" textlink="">
        <xdr:nvSpPr>
          <xdr:cNvPr id="22" name="TextBox 21">
            <a:extLst>
              <a:ext uri="{FF2B5EF4-FFF2-40B4-BE49-F238E27FC236}">
                <a16:creationId xmlns:a16="http://schemas.microsoft.com/office/drawing/2014/main" xmlns="" id="{00000000-0008-0000-0000-000016000000}"/>
              </a:ext>
            </a:extLst>
          </xdr:cNvPr>
          <xdr:cNvSpPr txBox="1"/>
        </xdr:nvSpPr>
        <xdr:spPr>
          <a:xfrm>
            <a:off x="8170719" y="9641898"/>
            <a:ext cx="561975" cy="20868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700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1 µm</a:t>
            </a:r>
            <a:endParaRPr lang="en-US" sz="700">
              <a:solidFill>
                <a:schemeClr val="bg1"/>
              </a:solidFill>
            </a:endParaRPr>
          </a:p>
        </xdr:txBody>
      </xdr:sp>
      <xdr:cxnSp macro="">
        <xdr:nvCxnSpPr>
          <xdr:cNvPr id="26" name="Straight Connector 25">
            <a:extLst>
              <a:ext uri="{FF2B5EF4-FFF2-40B4-BE49-F238E27FC236}">
                <a16:creationId xmlns:a16="http://schemas.microsoft.com/office/drawing/2014/main" xmlns="" id="{00000000-0008-0000-0000-00001A000000}"/>
              </a:ext>
            </a:extLst>
          </xdr:cNvPr>
          <xdr:cNvCxnSpPr/>
        </xdr:nvCxnSpPr>
        <xdr:spPr>
          <a:xfrm>
            <a:off x="8288483" y="9816811"/>
            <a:ext cx="140859" cy="4434"/>
          </a:xfrm>
          <a:prstGeom prst="line">
            <a:avLst/>
          </a:prstGeom>
          <a:ln w="28575">
            <a:solidFill>
              <a:schemeClr val="bg1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38099</xdr:colOff>
      <xdr:row>2</xdr:row>
      <xdr:rowOff>166686</xdr:rowOff>
    </xdr:from>
    <xdr:to>
      <xdr:col>25</xdr:col>
      <xdr:colOff>180975</xdr:colOff>
      <xdr:row>19</xdr:row>
      <xdr:rowOff>180974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5D6139DF-E525-45CB-8C9B-371B3CBB62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18</xdr:col>
      <xdr:colOff>266699</xdr:colOff>
      <xdr:row>22</xdr:row>
      <xdr:rowOff>65292</xdr:rowOff>
    </xdr:from>
    <xdr:to>
      <xdr:col>21</xdr:col>
      <xdr:colOff>422163</xdr:colOff>
      <xdr:row>28</xdr:row>
      <xdr:rowOff>81294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xmlns="" id="{0DA2C711-102E-4FB7-B321-F104D2CBCFB5}"/>
            </a:ext>
          </a:extLst>
        </xdr:cNvPr>
        <xdr:cNvGrpSpPr/>
      </xdr:nvGrpSpPr>
      <xdr:grpSpPr>
        <a:xfrm>
          <a:off x="11798299" y="4268992"/>
          <a:ext cx="2174764" cy="1159002"/>
          <a:chOff x="12725399" y="4208667"/>
          <a:chExt cx="1984264" cy="1216152"/>
        </a:xfrm>
      </xdr:grpSpPr>
      <xdr:pic>
        <xdr:nvPicPr>
          <xdr:cNvPr id="5" name="Picture 4">
            <a:extLst>
              <a:ext uri="{FF2B5EF4-FFF2-40B4-BE49-F238E27FC236}">
                <a16:creationId xmlns:a16="http://schemas.microsoft.com/office/drawing/2014/main" xmlns="" id="{00000000-0008-0000-0000-000005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7"/>
          <a:srcRect l="8532" t="9792" r="9941" b="5582"/>
          <a:stretch/>
        </xdr:blipFill>
        <xdr:spPr>
          <a:xfrm>
            <a:off x="12725399" y="4208667"/>
            <a:ext cx="1728746" cy="1216152"/>
          </a:xfrm>
          <a:prstGeom prst="rect">
            <a:avLst/>
          </a:prstGeom>
        </xdr:spPr>
      </xdr:pic>
      <xdr:cxnSp macro="">
        <xdr:nvCxnSpPr>
          <xdr:cNvPr id="30" name="Straight Connector 29">
            <a:extLst>
              <a:ext uri="{FF2B5EF4-FFF2-40B4-BE49-F238E27FC236}">
                <a16:creationId xmlns:a16="http://schemas.microsoft.com/office/drawing/2014/main" xmlns="" id="{00000000-0008-0000-0000-00001E000000}"/>
              </a:ext>
            </a:extLst>
          </xdr:cNvPr>
          <xdr:cNvCxnSpPr/>
        </xdr:nvCxnSpPr>
        <xdr:spPr>
          <a:xfrm>
            <a:off x="14251716" y="5280059"/>
            <a:ext cx="141725" cy="4434"/>
          </a:xfrm>
          <a:prstGeom prst="line">
            <a:avLst/>
          </a:prstGeom>
          <a:ln w="28575">
            <a:solidFill>
              <a:schemeClr val="bg1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7" name="TextBox 6">
            <a:extLst>
              <a:ext uri="{FF2B5EF4-FFF2-40B4-BE49-F238E27FC236}">
                <a16:creationId xmlns:a16="http://schemas.microsoft.com/office/drawing/2014/main" xmlns="" id="{00000000-0008-0000-0000-000007000000}"/>
              </a:ext>
            </a:extLst>
          </xdr:cNvPr>
          <xdr:cNvSpPr txBox="1"/>
        </xdr:nvSpPr>
        <xdr:spPr>
          <a:xfrm>
            <a:off x="14147688" y="5098940"/>
            <a:ext cx="561975" cy="1757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700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1 µm</a:t>
            </a:r>
            <a:endParaRPr lang="en-US" sz="700">
              <a:solidFill>
                <a:schemeClr val="bg1"/>
              </a:solidFill>
            </a:endParaRPr>
          </a:p>
        </xdr:txBody>
      </xdr:sp>
    </xdr:grpSp>
    <xdr:clientData/>
  </xdr:twoCellAnchor>
  <xdr:twoCellAnchor>
    <xdr:from>
      <xdr:col>21</xdr:col>
      <xdr:colOff>457199</xdr:colOff>
      <xdr:row>22</xdr:row>
      <xdr:rowOff>57151</xdr:rowOff>
    </xdr:from>
    <xdr:to>
      <xdr:col>24</xdr:col>
      <xdr:colOff>599208</xdr:colOff>
      <xdr:row>28</xdr:row>
      <xdr:rowOff>77154</xdr:rowOff>
    </xdr:to>
    <xdr:grpSp>
      <xdr:nvGrpSpPr>
        <xdr:cNvPr id="15" name="Group 14">
          <a:extLst>
            <a:ext uri="{FF2B5EF4-FFF2-40B4-BE49-F238E27FC236}">
              <a16:creationId xmlns:a16="http://schemas.microsoft.com/office/drawing/2014/main" xmlns="" id="{8C84E04E-88CC-409A-9AE5-28477C6C3DB7}"/>
            </a:ext>
          </a:extLst>
        </xdr:cNvPr>
        <xdr:cNvGrpSpPr/>
      </xdr:nvGrpSpPr>
      <xdr:grpSpPr>
        <a:xfrm>
          <a:off x="14008099" y="4260851"/>
          <a:ext cx="2161309" cy="1163003"/>
          <a:chOff x="14792324" y="4200526"/>
          <a:chExt cx="1970809" cy="1220153"/>
        </a:xfrm>
      </xdr:grpSpPr>
      <xdr:pic>
        <xdr:nvPicPr>
          <xdr:cNvPr id="9" name="Picture 8">
            <a:extLst>
              <a:ext uri="{FF2B5EF4-FFF2-40B4-BE49-F238E27FC236}">
                <a16:creationId xmlns:a16="http://schemas.microsoft.com/office/drawing/2014/main" xmlns="" id="{00000000-0008-0000-00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14792324" y="4200526"/>
            <a:ext cx="1743075" cy="1220153"/>
          </a:xfrm>
          <a:prstGeom prst="rect">
            <a:avLst/>
          </a:prstGeom>
        </xdr:spPr>
      </xdr:pic>
      <xdr:sp macro="" textlink="">
        <xdr:nvSpPr>
          <xdr:cNvPr id="17" name="TextBox 16">
            <a:extLst>
              <a:ext uri="{FF2B5EF4-FFF2-40B4-BE49-F238E27FC236}">
                <a16:creationId xmlns:a16="http://schemas.microsoft.com/office/drawing/2014/main" xmlns="" id="{00000000-0008-0000-0000-000011000000}"/>
              </a:ext>
            </a:extLst>
          </xdr:cNvPr>
          <xdr:cNvSpPr txBox="1"/>
        </xdr:nvSpPr>
        <xdr:spPr>
          <a:xfrm>
            <a:off x="16201158" y="5089814"/>
            <a:ext cx="561975" cy="20868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700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1 µm</a:t>
            </a:r>
            <a:endParaRPr lang="en-US" sz="700">
              <a:solidFill>
                <a:schemeClr val="bg1"/>
              </a:solidFill>
            </a:endParaRPr>
          </a:p>
        </xdr:txBody>
      </xdr:sp>
      <xdr:cxnSp macro="">
        <xdr:nvCxnSpPr>
          <xdr:cNvPr id="18" name="Straight Connector 17">
            <a:extLst>
              <a:ext uri="{FF2B5EF4-FFF2-40B4-BE49-F238E27FC236}">
                <a16:creationId xmlns:a16="http://schemas.microsoft.com/office/drawing/2014/main" xmlns="" id="{00000000-0008-0000-0000-000012000000}"/>
              </a:ext>
            </a:extLst>
          </xdr:cNvPr>
          <xdr:cNvCxnSpPr/>
        </xdr:nvCxnSpPr>
        <xdr:spPr>
          <a:xfrm>
            <a:off x="16310848" y="5263607"/>
            <a:ext cx="140859" cy="4434"/>
          </a:xfrm>
          <a:prstGeom prst="line">
            <a:avLst/>
          </a:prstGeom>
          <a:ln w="28575">
            <a:solidFill>
              <a:schemeClr val="bg1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0.73253</cdr:x>
      <cdr:y>0.27408</cdr:y>
    </cdr:from>
    <cdr:to>
      <cdr:x>0.93368</cdr:x>
      <cdr:y>0.65867</cdr:y>
    </cdr:to>
    <cdr:pic>
      <cdr:nvPicPr>
        <cdr:cNvPr id="2" name="Picture 1">
          <a:extLst xmlns:a="http://schemas.openxmlformats.org/drawingml/2006/main">
            <a:ext uri="{FF2B5EF4-FFF2-40B4-BE49-F238E27FC236}">
              <a16:creationId xmlns:a16="http://schemas.microsoft.com/office/drawing/2014/main" xmlns="" id="{76EB8416-AB2C-4E5F-AB99-1919D15E9B68}"/>
            </a:ext>
          </a:extLst>
        </cdr:cNvPr>
        <cdr:cNvPicPr/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3844525" y="866725"/>
          <a:ext cx="1055690" cy="1216189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0.3523</cdr:x>
      <cdr:y>0.39538</cdr:y>
    </cdr:from>
    <cdr:to>
      <cdr:x>0.61503</cdr:x>
      <cdr:y>0.56772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685924" y="1114425"/>
          <a:ext cx="1257301" cy="485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Times New Roman" panose="02020603050405020304" pitchFamily="18" charset="0"/>
              <a:cs typeface="Times New Roman" panose="02020603050405020304" pitchFamily="18" charset="0"/>
            </a:rPr>
            <a:t>Elliptical Graphene flakes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217714</xdr:colOff>
      <xdr:row>0</xdr:row>
      <xdr:rowOff>54430</xdr:rowOff>
    </xdr:from>
    <xdr:to>
      <xdr:col>29</xdr:col>
      <xdr:colOff>489857</xdr:colOff>
      <xdr:row>25</xdr:row>
      <xdr:rowOff>136072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285751</xdr:colOff>
      <xdr:row>26</xdr:row>
      <xdr:rowOff>43541</xdr:rowOff>
    </xdr:from>
    <xdr:to>
      <xdr:col>23</xdr:col>
      <xdr:colOff>435428</xdr:colOff>
      <xdr:row>39</xdr:row>
      <xdr:rowOff>176893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5A4EA9CD-F6B4-4835-AC44-8F06B42234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598713</xdr:colOff>
      <xdr:row>43</xdr:row>
      <xdr:rowOff>136072</xdr:rowOff>
    </xdr:from>
    <xdr:to>
      <xdr:col>24</xdr:col>
      <xdr:colOff>136069</xdr:colOff>
      <xdr:row>57</xdr:row>
      <xdr:rowOff>65317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1DFF4ACC-2720-4519-93F9-7F921BAF88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66</xdr:row>
      <xdr:rowOff>0</xdr:rowOff>
    </xdr:from>
    <xdr:to>
      <xdr:col>24</xdr:col>
      <xdr:colOff>149677</xdr:colOff>
      <xdr:row>79</xdr:row>
      <xdr:rowOff>133352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3BD1E3B6-3238-492F-8B58-5C4C9E8F8C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530679</xdr:colOff>
      <xdr:row>83</xdr:row>
      <xdr:rowOff>190501</xdr:rowOff>
    </xdr:from>
    <xdr:to>
      <xdr:col>24</xdr:col>
      <xdr:colOff>68035</xdr:colOff>
      <xdr:row>97</xdr:row>
      <xdr:rowOff>119746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3EE783CB-F8B9-4AFE-B53C-B75FA907F7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106</xdr:row>
      <xdr:rowOff>0</xdr:rowOff>
    </xdr:from>
    <xdr:to>
      <xdr:col>24</xdr:col>
      <xdr:colOff>149677</xdr:colOff>
      <xdr:row>119</xdr:row>
      <xdr:rowOff>133352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6CC71826-F992-48AE-977F-B2BB0E046F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123</xdr:row>
      <xdr:rowOff>40821</xdr:rowOff>
    </xdr:from>
    <xdr:to>
      <xdr:col>24</xdr:col>
      <xdr:colOff>149677</xdr:colOff>
      <xdr:row>136</xdr:row>
      <xdr:rowOff>174173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0CE7BD74-9BB0-4E8B-A86C-A6D3309D6C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549089</xdr:colOff>
      <xdr:row>0</xdr:row>
      <xdr:rowOff>145676</xdr:rowOff>
    </xdr:from>
    <xdr:to>
      <xdr:col>16</xdr:col>
      <xdr:colOff>281429</xdr:colOff>
      <xdr:row>21</xdr:row>
      <xdr:rowOff>50426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459441</xdr:colOff>
      <xdr:row>12</xdr:row>
      <xdr:rowOff>44823</xdr:rowOff>
    </xdr:from>
    <xdr:to>
      <xdr:col>12</xdr:col>
      <xdr:colOff>457120</xdr:colOff>
      <xdr:row>13</xdr:row>
      <xdr:rowOff>43142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928412" y="2420470"/>
          <a:ext cx="602796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>
              <a:latin typeface="Times New Roman" panose="02020603050405020304" pitchFamily="18" charset="0"/>
              <a:cs typeface="Times New Roman" panose="02020603050405020304" pitchFamily="18" charset="0"/>
            </a:rPr>
            <a:t>Ref. 21</a:t>
          </a:r>
        </a:p>
      </xdr:txBody>
    </xdr:sp>
    <xdr:clientData/>
  </xdr:twoCellAnchor>
  <xdr:twoCellAnchor>
    <xdr:from>
      <xdr:col>11</xdr:col>
      <xdr:colOff>208429</xdr:colOff>
      <xdr:row>14</xdr:row>
      <xdr:rowOff>129987</xdr:rowOff>
    </xdr:from>
    <xdr:to>
      <xdr:col>12</xdr:col>
      <xdr:colOff>206108</xdr:colOff>
      <xdr:row>15</xdr:row>
      <xdr:rowOff>128306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/>
      </xdr:nvSpPr>
      <xdr:spPr>
        <a:xfrm>
          <a:off x="9677400" y="2909046"/>
          <a:ext cx="602796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>
              <a:latin typeface="Times New Roman" panose="02020603050405020304" pitchFamily="18" charset="0"/>
              <a:cs typeface="Times New Roman" panose="02020603050405020304" pitchFamily="18" charset="0"/>
            </a:rPr>
            <a:t>Ref. 22</a:t>
          </a:r>
        </a:p>
      </xdr:txBody>
    </xdr:sp>
    <xdr:clientData/>
  </xdr:twoCellAnchor>
  <xdr:twoCellAnchor>
    <xdr:from>
      <xdr:col>10</xdr:col>
      <xdr:colOff>309283</xdr:colOff>
      <xdr:row>16</xdr:row>
      <xdr:rowOff>118781</xdr:rowOff>
    </xdr:from>
    <xdr:to>
      <xdr:col>11</xdr:col>
      <xdr:colOff>306961</xdr:colOff>
      <xdr:row>17</xdr:row>
      <xdr:rowOff>117101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/>
      </xdr:nvSpPr>
      <xdr:spPr>
        <a:xfrm>
          <a:off x="9173136" y="3301252"/>
          <a:ext cx="602796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>
              <a:latin typeface="Times New Roman" panose="02020603050405020304" pitchFamily="18" charset="0"/>
              <a:cs typeface="Times New Roman" panose="02020603050405020304" pitchFamily="18" charset="0"/>
            </a:rPr>
            <a:t>Ref. 23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rea%20analysis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>
        <row r="23">
          <cell r="F23">
            <v>27.2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tabSelected="1" topLeftCell="K40" zoomScale="300" zoomScaleNormal="300" zoomScalePageLayoutView="300" workbookViewId="0">
      <selection activeCell="P34" sqref="P34"/>
    </sheetView>
  </sheetViews>
  <sheetFormatPr baseColWidth="10" defaultColWidth="8.83203125" defaultRowHeight="14" x14ac:dyDescent="0"/>
  <cols>
    <col min="1" max="1" width="1.83203125" bestFit="1" customWidth="1"/>
    <col min="2" max="2" width="13.33203125" style="1" customWidth="1"/>
    <col min="3" max="3" width="4" style="1" customWidth="1"/>
    <col min="4" max="4" width="11.6640625" style="1" customWidth="1"/>
    <col min="5" max="5" width="5.6640625" style="1" customWidth="1"/>
  </cols>
  <sheetData>
    <row r="1" spans="1:6" ht="15" thickBot="1"/>
    <row r="2" spans="1:6" ht="16" thickBot="1">
      <c r="B2" s="20" t="s">
        <v>0</v>
      </c>
      <c r="C2" s="40"/>
      <c r="D2" s="21" t="s">
        <v>1</v>
      </c>
      <c r="E2" s="42"/>
    </row>
    <row r="3" spans="1:6" ht="15">
      <c r="A3" t="s">
        <v>12</v>
      </c>
      <c r="B3" s="16">
        <v>1</v>
      </c>
      <c r="C3" s="41" t="s">
        <v>13</v>
      </c>
      <c r="D3" s="17">
        <v>5.0999999999999996</v>
      </c>
      <c r="E3" s="43" t="s">
        <v>14</v>
      </c>
      <c r="F3">
        <v>6.7466250891965185</v>
      </c>
    </row>
    <row r="4" spans="1:6" ht="15">
      <c r="A4" t="s">
        <v>12</v>
      </c>
      <c r="B4" s="16">
        <v>2</v>
      </c>
      <c r="C4" s="41" t="s">
        <v>13</v>
      </c>
      <c r="D4" s="17">
        <v>5.4</v>
      </c>
      <c r="E4" s="43" t="s">
        <v>14</v>
      </c>
      <c r="F4">
        <v>6.7466250891965185</v>
      </c>
    </row>
    <row r="5" spans="1:6" ht="15">
      <c r="A5" t="s">
        <v>12</v>
      </c>
      <c r="B5" s="16">
        <v>3</v>
      </c>
      <c r="C5" s="41" t="s">
        <v>13</v>
      </c>
      <c r="D5" s="17">
        <v>5.3</v>
      </c>
      <c r="E5" s="43" t="s">
        <v>14</v>
      </c>
      <c r="F5">
        <v>6.7466250891965185</v>
      </c>
    </row>
    <row r="6" spans="1:6" ht="15">
      <c r="A6" t="s">
        <v>12</v>
      </c>
      <c r="B6" s="16">
        <v>4</v>
      </c>
      <c r="C6" s="41" t="s">
        <v>13</v>
      </c>
      <c r="D6" s="17">
        <v>5.4</v>
      </c>
      <c r="E6" s="43" t="s">
        <v>14</v>
      </c>
      <c r="F6">
        <v>6.7466250891965185</v>
      </c>
    </row>
    <row r="7" spans="1:6" ht="15">
      <c r="A7" t="s">
        <v>12</v>
      </c>
      <c r="B7" s="16">
        <v>5</v>
      </c>
      <c r="C7" s="41" t="s">
        <v>13</v>
      </c>
      <c r="D7" s="17">
        <v>5.7</v>
      </c>
      <c r="E7" s="43" t="s">
        <v>14</v>
      </c>
      <c r="F7">
        <v>6.7466250891965185</v>
      </c>
    </row>
    <row r="8" spans="1:6" ht="15">
      <c r="A8" t="s">
        <v>12</v>
      </c>
      <c r="B8" s="16">
        <v>6</v>
      </c>
      <c r="C8" s="41" t="s">
        <v>13</v>
      </c>
      <c r="D8" s="17">
        <v>5.9</v>
      </c>
      <c r="E8" s="43" t="s">
        <v>14</v>
      </c>
      <c r="F8">
        <v>6.7466250891965185</v>
      </c>
    </row>
    <row r="9" spans="1:6" ht="15">
      <c r="A9" t="s">
        <v>12</v>
      </c>
      <c r="B9" s="16">
        <v>7</v>
      </c>
      <c r="C9" s="41" t="s">
        <v>13</v>
      </c>
      <c r="D9" s="17">
        <v>6.1</v>
      </c>
      <c r="E9" s="43" t="s">
        <v>14</v>
      </c>
      <c r="F9">
        <v>6.7466250891965185</v>
      </c>
    </row>
    <row r="10" spans="1:6" ht="15">
      <c r="A10" t="s">
        <v>12</v>
      </c>
      <c r="B10" s="16">
        <v>8</v>
      </c>
      <c r="C10" s="41" t="s">
        <v>13</v>
      </c>
      <c r="D10" s="17">
        <v>6.2</v>
      </c>
      <c r="E10" s="43" t="s">
        <v>14</v>
      </c>
      <c r="F10">
        <v>6.7466250891965185</v>
      </c>
    </row>
    <row r="11" spans="1:6" ht="15">
      <c r="A11" t="s">
        <v>12</v>
      </c>
      <c r="B11" s="16">
        <v>9</v>
      </c>
      <c r="C11" s="41" t="s">
        <v>13</v>
      </c>
      <c r="D11" s="17">
        <v>6.4</v>
      </c>
      <c r="E11" s="43" t="s">
        <v>14</v>
      </c>
      <c r="F11">
        <v>6.7466250891965185</v>
      </c>
    </row>
    <row r="12" spans="1:6" ht="15">
      <c r="A12" t="s">
        <v>12</v>
      </c>
      <c r="B12" s="16">
        <v>10</v>
      </c>
      <c r="C12" s="41" t="s">
        <v>13</v>
      </c>
      <c r="D12" s="17">
        <v>6.8860000000000001</v>
      </c>
      <c r="E12" s="43" t="s">
        <v>14</v>
      </c>
      <c r="F12">
        <v>6.7466250891965185</v>
      </c>
    </row>
    <row r="13" spans="1:6" ht="15">
      <c r="A13" t="s">
        <v>12</v>
      </c>
      <c r="B13" s="16">
        <v>11</v>
      </c>
      <c r="C13" s="41" t="s">
        <v>13</v>
      </c>
      <c r="D13" s="17">
        <v>6.7390909090909084</v>
      </c>
      <c r="E13" s="43" t="s">
        <v>14</v>
      </c>
      <c r="F13">
        <v>6.7466250891965185</v>
      </c>
    </row>
    <row r="14" spans="1:6" ht="15">
      <c r="A14" t="s">
        <v>12</v>
      </c>
      <c r="B14" s="16">
        <v>12</v>
      </c>
      <c r="C14" s="41" t="s">
        <v>13</v>
      </c>
      <c r="D14" s="17">
        <v>7.0474999999999994</v>
      </c>
      <c r="E14" s="43" t="s">
        <v>14</v>
      </c>
      <c r="F14">
        <v>6.7466250891965185</v>
      </c>
    </row>
    <row r="15" spans="1:6" ht="15">
      <c r="A15" t="s">
        <v>12</v>
      </c>
      <c r="B15" s="16">
        <v>13</v>
      </c>
      <c r="C15" s="41" t="s">
        <v>13</v>
      </c>
      <c r="D15" s="17">
        <v>6.8115384615384613</v>
      </c>
      <c r="E15" s="43" t="s">
        <v>14</v>
      </c>
      <c r="F15">
        <v>6.7466250891965185</v>
      </c>
    </row>
    <row r="16" spans="1:6" ht="15">
      <c r="A16" t="s">
        <v>12</v>
      </c>
      <c r="B16" s="16">
        <v>14</v>
      </c>
      <c r="C16" s="41" t="s">
        <v>13</v>
      </c>
      <c r="D16" s="17">
        <v>6.9</v>
      </c>
      <c r="E16" s="43" t="s">
        <v>14</v>
      </c>
      <c r="F16">
        <v>6.7466250891965185</v>
      </c>
    </row>
    <row r="17" spans="1:6" ht="15">
      <c r="A17" t="s">
        <v>12</v>
      </c>
      <c r="B17" s="16">
        <v>15</v>
      </c>
      <c r="C17" s="41" t="s">
        <v>13</v>
      </c>
      <c r="D17" s="17">
        <v>7</v>
      </c>
      <c r="E17" s="43" t="s">
        <v>14</v>
      </c>
      <c r="F17">
        <v>6.7466250891965185</v>
      </c>
    </row>
    <row r="18" spans="1:6" ht="15">
      <c r="A18" t="s">
        <v>12</v>
      </c>
      <c r="B18" s="16">
        <v>16</v>
      </c>
      <c r="C18" s="41" t="s">
        <v>13</v>
      </c>
      <c r="D18" s="17">
        <v>7</v>
      </c>
      <c r="E18" s="43" t="s">
        <v>14</v>
      </c>
      <c r="F18">
        <v>6.7466250891965185</v>
      </c>
    </row>
    <row r="19" spans="1:6" ht="15">
      <c r="A19" t="s">
        <v>12</v>
      </c>
      <c r="B19" s="16">
        <v>17</v>
      </c>
      <c r="C19" s="41" t="s">
        <v>13</v>
      </c>
      <c r="D19" s="17">
        <v>7</v>
      </c>
      <c r="E19" s="43" t="s">
        <v>14</v>
      </c>
      <c r="F19">
        <v>6.7466250891965185</v>
      </c>
    </row>
    <row r="20" spans="1:6" ht="15">
      <c r="A20" t="s">
        <v>12</v>
      </c>
      <c r="B20" s="16">
        <v>18</v>
      </c>
      <c r="C20" s="41" t="s">
        <v>13</v>
      </c>
      <c r="D20" s="17">
        <v>6.8</v>
      </c>
      <c r="E20" s="43" t="s">
        <v>14</v>
      </c>
      <c r="F20">
        <v>6.7466250891965185</v>
      </c>
    </row>
    <row r="21" spans="1:6" ht="15">
      <c r="A21" t="s">
        <v>12</v>
      </c>
      <c r="B21" s="16">
        <v>19</v>
      </c>
      <c r="C21" s="41" t="s">
        <v>13</v>
      </c>
      <c r="D21" s="17">
        <v>6.9</v>
      </c>
      <c r="E21" s="43" t="s">
        <v>14</v>
      </c>
      <c r="F21">
        <v>6.7466250891965185</v>
      </c>
    </row>
    <row r="22" spans="1:6" ht="15">
      <c r="A22" t="s">
        <v>12</v>
      </c>
      <c r="B22" s="16">
        <v>20</v>
      </c>
      <c r="C22" s="41" t="s">
        <v>13</v>
      </c>
      <c r="D22" s="17">
        <v>7.2004999999999999</v>
      </c>
      <c r="E22" s="43" t="s">
        <v>14</v>
      </c>
      <c r="F22">
        <v>6.7466250891965185</v>
      </c>
    </row>
    <row r="23" spans="1:6" ht="15">
      <c r="A23" t="s">
        <v>12</v>
      </c>
      <c r="B23" s="16">
        <v>21</v>
      </c>
      <c r="C23" s="41" t="s">
        <v>13</v>
      </c>
      <c r="D23" s="17">
        <v>7</v>
      </c>
      <c r="E23" s="43" t="s">
        <v>14</v>
      </c>
      <c r="F23">
        <v>6.7466250891965185</v>
      </c>
    </row>
    <row r="24" spans="1:6" ht="15">
      <c r="A24" t="s">
        <v>12</v>
      </c>
      <c r="B24" s="16">
        <v>22</v>
      </c>
      <c r="C24" s="41" t="s">
        <v>13</v>
      </c>
      <c r="D24" s="17">
        <v>7</v>
      </c>
      <c r="E24" s="43" t="s">
        <v>14</v>
      </c>
      <c r="F24">
        <v>6.7466250891965185</v>
      </c>
    </row>
    <row r="25" spans="1:6" ht="15">
      <c r="A25" t="s">
        <v>12</v>
      </c>
      <c r="B25" s="16">
        <v>23</v>
      </c>
      <c r="C25" s="41" t="s">
        <v>13</v>
      </c>
      <c r="D25" s="17">
        <v>6.8</v>
      </c>
      <c r="E25" s="43" t="s">
        <v>14</v>
      </c>
      <c r="F25">
        <v>6.7466250891965185</v>
      </c>
    </row>
    <row r="26" spans="1:6" ht="15">
      <c r="A26" t="s">
        <v>12</v>
      </c>
      <c r="B26" s="16">
        <v>24</v>
      </c>
      <c r="C26" s="41" t="s">
        <v>13</v>
      </c>
      <c r="D26" s="17">
        <v>7</v>
      </c>
      <c r="E26" s="43" t="s">
        <v>14</v>
      </c>
      <c r="F26">
        <v>6.7466250891965185</v>
      </c>
    </row>
    <row r="27" spans="1:6" ht="15">
      <c r="A27" t="s">
        <v>12</v>
      </c>
      <c r="B27" s="16">
        <v>25</v>
      </c>
      <c r="C27" s="41" t="s">
        <v>13</v>
      </c>
      <c r="D27" s="17">
        <v>7</v>
      </c>
      <c r="E27" s="43" t="s">
        <v>14</v>
      </c>
      <c r="F27">
        <v>6.7466250891965185</v>
      </c>
    </row>
    <row r="28" spans="1:6" ht="15">
      <c r="A28" t="s">
        <v>12</v>
      </c>
      <c r="B28" s="16">
        <v>26</v>
      </c>
      <c r="C28" s="41" t="s">
        <v>13</v>
      </c>
      <c r="D28" s="17">
        <v>7</v>
      </c>
      <c r="E28" s="43" t="s">
        <v>14</v>
      </c>
      <c r="F28">
        <v>6.7466250891965185</v>
      </c>
    </row>
    <row r="29" spans="1:6" ht="15">
      <c r="A29" t="s">
        <v>12</v>
      </c>
      <c r="B29" s="16">
        <v>27</v>
      </c>
      <c r="C29" s="41" t="s">
        <v>13</v>
      </c>
      <c r="D29" s="17">
        <v>6.8</v>
      </c>
      <c r="E29" s="43" t="s">
        <v>14</v>
      </c>
      <c r="F29">
        <v>6.7466250891965185</v>
      </c>
    </row>
    <row r="30" spans="1:6" ht="15">
      <c r="A30" t="s">
        <v>12</v>
      </c>
      <c r="B30" s="16">
        <v>28</v>
      </c>
      <c r="C30" s="41" t="s">
        <v>13</v>
      </c>
      <c r="D30" s="17">
        <v>6.9</v>
      </c>
      <c r="E30" s="43" t="s">
        <v>14</v>
      </c>
      <c r="F30">
        <v>6.7466250891965185</v>
      </c>
    </row>
    <row r="31" spans="1:6" ht="15">
      <c r="A31" t="s">
        <v>12</v>
      </c>
      <c r="B31" s="16">
        <v>29</v>
      </c>
      <c r="C31" s="41" t="s">
        <v>13</v>
      </c>
      <c r="D31" s="17">
        <v>7</v>
      </c>
      <c r="E31" s="43" t="s">
        <v>14</v>
      </c>
      <c r="F31">
        <v>6.7466250891965185</v>
      </c>
    </row>
    <row r="32" spans="1:6" ht="15">
      <c r="A32" t="s">
        <v>12</v>
      </c>
      <c r="B32" s="16">
        <v>30</v>
      </c>
      <c r="C32" s="41" t="s">
        <v>13</v>
      </c>
      <c r="D32" s="17">
        <v>7</v>
      </c>
      <c r="E32" s="43" t="s">
        <v>14</v>
      </c>
      <c r="F32">
        <v>6.7466250891965185</v>
      </c>
    </row>
    <row r="33" spans="1:6" ht="15">
      <c r="A33" t="s">
        <v>12</v>
      </c>
      <c r="B33" s="16">
        <v>31</v>
      </c>
      <c r="C33" s="41" t="s">
        <v>13</v>
      </c>
      <c r="D33" s="17">
        <v>7</v>
      </c>
      <c r="E33" s="43" t="s">
        <v>14</v>
      </c>
      <c r="F33">
        <v>6.7466250891965185</v>
      </c>
    </row>
    <row r="34" spans="1:6" ht="15">
      <c r="A34" t="s">
        <v>12</v>
      </c>
      <c r="B34" s="16">
        <v>32</v>
      </c>
      <c r="C34" s="41" t="s">
        <v>13</v>
      </c>
      <c r="D34" s="17">
        <v>7.1</v>
      </c>
      <c r="E34" s="43" t="s">
        <v>14</v>
      </c>
      <c r="F34">
        <v>6.7466250891965185</v>
      </c>
    </row>
    <row r="35" spans="1:6" ht="15">
      <c r="A35" t="s">
        <v>12</v>
      </c>
      <c r="B35" s="16">
        <v>33</v>
      </c>
      <c r="C35" s="41" t="s">
        <v>13</v>
      </c>
      <c r="D35" s="17">
        <v>7.1</v>
      </c>
      <c r="E35" s="43" t="s">
        <v>14</v>
      </c>
      <c r="F35">
        <v>6.7466250891965185</v>
      </c>
    </row>
    <row r="36" spans="1:6" ht="15">
      <c r="A36" t="s">
        <v>12</v>
      </c>
      <c r="B36" s="16">
        <v>34</v>
      </c>
      <c r="C36" s="41" t="s">
        <v>13</v>
      </c>
      <c r="D36" s="17">
        <v>7</v>
      </c>
      <c r="E36" s="43" t="s">
        <v>14</v>
      </c>
      <c r="F36">
        <v>6.7466250891965185</v>
      </c>
    </row>
    <row r="37" spans="1:6" ht="15">
      <c r="A37" t="s">
        <v>12</v>
      </c>
      <c r="B37" s="16">
        <v>35</v>
      </c>
      <c r="C37" s="41" t="s">
        <v>13</v>
      </c>
      <c r="D37" s="17">
        <v>6.9</v>
      </c>
      <c r="E37" s="43" t="s">
        <v>14</v>
      </c>
      <c r="F37">
        <v>6.7466250891965185</v>
      </c>
    </row>
    <row r="38" spans="1:6" ht="15">
      <c r="A38" t="s">
        <v>12</v>
      </c>
      <c r="B38" s="16">
        <v>36</v>
      </c>
      <c r="C38" s="41" t="s">
        <v>13</v>
      </c>
      <c r="D38" s="17">
        <v>7</v>
      </c>
      <c r="E38" s="43" t="s">
        <v>14</v>
      </c>
      <c r="F38">
        <v>6.7466250891965185</v>
      </c>
    </row>
    <row r="39" spans="1:6" ht="15">
      <c r="A39" t="s">
        <v>12</v>
      </c>
      <c r="B39" s="16">
        <v>37</v>
      </c>
      <c r="C39" s="41" t="s">
        <v>13</v>
      </c>
      <c r="D39" s="17">
        <v>7.1</v>
      </c>
      <c r="E39" s="43" t="s">
        <v>14</v>
      </c>
      <c r="F39">
        <v>6.7466250891965185</v>
      </c>
    </row>
    <row r="40" spans="1:6" ht="15">
      <c r="A40" t="s">
        <v>12</v>
      </c>
      <c r="B40" s="16">
        <v>38</v>
      </c>
      <c r="C40" s="41" t="s">
        <v>13</v>
      </c>
      <c r="D40" s="17">
        <v>7.2</v>
      </c>
      <c r="E40" s="43" t="s">
        <v>14</v>
      </c>
      <c r="F40">
        <v>6.7466250891965185</v>
      </c>
    </row>
    <row r="41" spans="1:6" ht="15">
      <c r="A41" t="s">
        <v>12</v>
      </c>
      <c r="B41" s="16">
        <v>39</v>
      </c>
      <c r="C41" s="41" t="s">
        <v>13</v>
      </c>
      <c r="D41" s="17">
        <v>7</v>
      </c>
      <c r="E41" s="43" t="s">
        <v>14</v>
      </c>
      <c r="F41">
        <v>6.7466250891965185</v>
      </c>
    </row>
    <row r="42" spans="1:6" ht="15">
      <c r="A42" t="s">
        <v>12</v>
      </c>
      <c r="B42" s="16">
        <v>40</v>
      </c>
      <c r="C42" s="41" t="s">
        <v>13</v>
      </c>
      <c r="D42" s="17">
        <v>6.9</v>
      </c>
      <c r="E42" s="43" t="s">
        <v>14</v>
      </c>
      <c r="F42">
        <v>6.7466250891965185</v>
      </c>
    </row>
    <row r="43" spans="1:6" ht="15">
      <c r="A43" t="s">
        <v>12</v>
      </c>
      <c r="B43" s="16">
        <v>41</v>
      </c>
      <c r="C43" s="41" t="s">
        <v>13</v>
      </c>
      <c r="D43" s="17">
        <v>7</v>
      </c>
      <c r="E43" s="43" t="s">
        <v>14</v>
      </c>
      <c r="F43">
        <v>6.7466250891965185</v>
      </c>
    </row>
    <row r="44" spans="1:6" ht="15">
      <c r="A44" t="s">
        <v>12</v>
      </c>
      <c r="B44" s="16">
        <v>42</v>
      </c>
      <c r="C44" s="41" t="s">
        <v>13</v>
      </c>
      <c r="D44" s="17">
        <v>7</v>
      </c>
      <c r="E44" s="43" t="s">
        <v>14</v>
      </c>
      <c r="F44">
        <v>6.7466250891965185</v>
      </c>
    </row>
    <row r="45" spans="1:6" ht="15">
      <c r="A45" t="s">
        <v>12</v>
      </c>
      <c r="B45" s="16">
        <v>43</v>
      </c>
      <c r="C45" s="41" t="s">
        <v>13</v>
      </c>
      <c r="D45" s="17">
        <v>7</v>
      </c>
      <c r="E45" s="43" t="s">
        <v>14</v>
      </c>
      <c r="F45">
        <v>6.7466250891965185</v>
      </c>
    </row>
    <row r="46" spans="1:6" ht="15">
      <c r="A46" t="s">
        <v>12</v>
      </c>
      <c r="B46" s="16">
        <v>44</v>
      </c>
      <c r="C46" s="41" t="s">
        <v>13</v>
      </c>
      <c r="D46" s="17">
        <v>7</v>
      </c>
      <c r="E46" s="43" t="s">
        <v>14</v>
      </c>
      <c r="F46">
        <v>6.7466250891965185</v>
      </c>
    </row>
    <row r="47" spans="1:6" ht="15">
      <c r="A47" t="s">
        <v>12</v>
      </c>
      <c r="B47" s="16">
        <v>45</v>
      </c>
      <c r="C47" s="41" t="s">
        <v>13</v>
      </c>
      <c r="D47" s="17">
        <v>7.1</v>
      </c>
      <c r="E47" s="43" t="s">
        <v>14</v>
      </c>
      <c r="F47">
        <v>6.7466250891965185</v>
      </c>
    </row>
    <row r="48" spans="1:6" ht="15">
      <c r="A48" t="s">
        <v>12</v>
      </c>
      <c r="B48" s="16">
        <v>46</v>
      </c>
      <c r="C48" s="41" t="s">
        <v>13</v>
      </c>
      <c r="D48" s="17">
        <v>6.9</v>
      </c>
      <c r="E48" s="43" t="s">
        <v>14</v>
      </c>
      <c r="F48">
        <v>6.7466250891965185</v>
      </c>
    </row>
    <row r="49" spans="1:7" ht="15">
      <c r="A49" t="s">
        <v>12</v>
      </c>
      <c r="B49" s="16">
        <v>47</v>
      </c>
      <c r="C49" s="41" t="s">
        <v>13</v>
      </c>
      <c r="D49" s="17">
        <v>7</v>
      </c>
      <c r="E49" s="43" t="s">
        <v>14</v>
      </c>
      <c r="F49">
        <v>6.7466250891965185</v>
      </c>
    </row>
    <row r="50" spans="1:7" ht="15">
      <c r="A50" t="s">
        <v>12</v>
      </c>
      <c r="B50" s="16">
        <v>48</v>
      </c>
      <c r="C50" s="41" t="s">
        <v>13</v>
      </c>
      <c r="D50" s="17">
        <v>7</v>
      </c>
      <c r="E50" s="43" t="s">
        <v>14</v>
      </c>
      <c r="F50">
        <v>6.7466250891965185</v>
      </c>
    </row>
    <row r="51" spans="1:7" ht="16" thickBot="1">
      <c r="A51" t="s">
        <v>12</v>
      </c>
      <c r="B51" s="18">
        <v>49</v>
      </c>
      <c r="C51" s="41" t="s">
        <v>13</v>
      </c>
      <c r="D51" s="19">
        <v>7</v>
      </c>
      <c r="E51" s="43" t="s">
        <v>14</v>
      </c>
      <c r="F51">
        <v>6.7466250891965185</v>
      </c>
    </row>
    <row r="52" spans="1:7" ht="16" thickTop="1">
      <c r="D52" s="22">
        <f>AVERAGE(D3:D51)</f>
        <v>6.7466250891965185</v>
      </c>
      <c r="E52" s="43" t="s">
        <v>14</v>
      </c>
    </row>
    <row r="58" spans="1:7" ht="15">
      <c r="B58" t="s">
        <v>12</v>
      </c>
      <c r="C58" s="16">
        <v>1</v>
      </c>
      <c r="D58" s="41" t="s">
        <v>13</v>
      </c>
      <c r="E58">
        <v>6.7466250891965185</v>
      </c>
      <c r="F58" s="43" t="s">
        <v>14</v>
      </c>
      <c r="G58">
        <v>6.7466250891965185</v>
      </c>
    </row>
    <row r="59" spans="1:7" ht="15">
      <c r="B59" t="s">
        <v>12</v>
      </c>
      <c r="C59" s="16">
        <v>2</v>
      </c>
      <c r="D59" s="41" t="s">
        <v>13</v>
      </c>
      <c r="E59">
        <v>6.7466250891965185</v>
      </c>
      <c r="F59" s="43" t="s">
        <v>14</v>
      </c>
      <c r="G59">
        <v>6.7466250891965185</v>
      </c>
    </row>
    <row r="60" spans="1:7" ht="15">
      <c r="B60" t="s">
        <v>12</v>
      </c>
      <c r="C60" s="16">
        <v>3</v>
      </c>
      <c r="D60" s="41" t="s">
        <v>13</v>
      </c>
      <c r="E60">
        <v>6.7466250891965185</v>
      </c>
      <c r="F60" s="43" t="s">
        <v>14</v>
      </c>
      <c r="G60">
        <v>6.7466250891965185</v>
      </c>
    </row>
    <row r="61" spans="1:7" ht="15">
      <c r="B61" t="s">
        <v>12</v>
      </c>
      <c r="C61" s="16">
        <v>4</v>
      </c>
      <c r="D61" s="41" t="s">
        <v>13</v>
      </c>
      <c r="E61">
        <v>6.7466250891965185</v>
      </c>
      <c r="F61" s="43" t="s">
        <v>14</v>
      </c>
      <c r="G61">
        <v>6.7466250891965185</v>
      </c>
    </row>
    <row r="62" spans="1:7" ht="15">
      <c r="B62" t="s">
        <v>12</v>
      </c>
      <c r="C62" s="16">
        <v>5</v>
      </c>
      <c r="D62" s="41" t="s">
        <v>13</v>
      </c>
      <c r="E62">
        <v>6.7466250891965185</v>
      </c>
      <c r="F62" s="43" t="s">
        <v>14</v>
      </c>
      <c r="G62">
        <v>6.7466250891965185</v>
      </c>
    </row>
    <row r="63" spans="1:7" ht="15">
      <c r="B63" t="s">
        <v>12</v>
      </c>
      <c r="C63" s="16">
        <v>6</v>
      </c>
      <c r="D63" s="41" t="s">
        <v>13</v>
      </c>
      <c r="E63">
        <v>6.7466250891965185</v>
      </c>
      <c r="F63" s="43" t="s">
        <v>14</v>
      </c>
      <c r="G63">
        <v>6.7466250891965185</v>
      </c>
    </row>
    <row r="64" spans="1:7" ht="15">
      <c r="B64" t="s">
        <v>12</v>
      </c>
      <c r="C64" s="16">
        <v>7</v>
      </c>
      <c r="D64" s="41" t="s">
        <v>13</v>
      </c>
      <c r="E64">
        <v>6.7466250891965185</v>
      </c>
      <c r="F64" s="43" t="s">
        <v>14</v>
      </c>
      <c r="G64">
        <v>6.7466250891965185</v>
      </c>
    </row>
    <row r="65" spans="2:7" ht="15">
      <c r="B65" t="s">
        <v>12</v>
      </c>
      <c r="C65" s="16">
        <v>8</v>
      </c>
      <c r="D65" s="41" t="s">
        <v>13</v>
      </c>
      <c r="E65">
        <v>6.7466250891965185</v>
      </c>
      <c r="F65" s="43" t="s">
        <v>14</v>
      </c>
      <c r="G65">
        <v>6.7466250891965185</v>
      </c>
    </row>
    <row r="66" spans="2:7" ht="15">
      <c r="B66" t="s">
        <v>12</v>
      </c>
      <c r="C66" s="16">
        <v>9</v>
      </c>
      <c r="D66" s="41" t="s">
        <v>13</v>
      </c>
      <c r="E66">
        <v>6.7466250891965185</v>
      </c>
      <c r="F66" s="43" t="s">
        <v>14</v>
      </c>
      <c r="G66">
        <v>6.7466250891965185</v>
      </c>
    </row>
    <row r="67" spans="2:7" ht="15">
      <c r="B67" t="s">
        <v>12</v>
      </c>
      <c r="C67" s="16">
        <v>10</v>
      </c>
      <c r="D67" s="41" t="s">
        <v>13</v>
      </c>
      <c r="E67">
        <v>6.7466250891965185</v>
      </c>
      <c r="F67" s="43" t="s">
        <v>14</v>
      </c>
      <c r="G67">
        <v>6.7466250891965185</v>
      </c>
    </row>
    <row r="68" spans="2:7" ht="15">
      <c r="B68" t="s">
        <v>12</v>
      </c>
      <c r="C68" s="16">
        <v>11</v>
      </c>
      <c r="D68" s="41" t="s">
        <v>13</v>
      </c>
      <c r="E68">
        <v>6.7466250891965185</v>
      </c>
      <c r="F68" s="43" t="s">
        <v>14</v>
      </c>
      <c r="G68">
        <v>6.7466250891965185</v>
      </c>
    </row>
    <row r="69" spans="2:7" ht="15">
      <c r="B69" t="s">
        <v>12</v>
      </c>
      <c r="C69" s="16">
        <v>12</v>
      </c>
      <c r="D69" s="41" t="s">
        <v>13</v>
      </c>
      <c r="E69">
        <v>6.7466250891965185</v>
      </c>
      <c r="F69" s="43" t="s">
        <v>14</v>
      </c>
      <c r="G69">
        <v>6.7466250891965185</v>
      </c>
    </row>
    <row r="70" spans="2:7" ht="15">
      <c r="B70" t="s">
        <v>12</v>
      </c>
      <c r="C70" s="16">
        <v>13</v>
      </c>
      <c r="D70" s="41" t="s">
        <v>13</v>
      </c>
      <c r="E70">
        <v>6.7466250891965185</v>
      </c>
      <c r="F70" s="43" t="s">
        <v>14</v>
      </c>
      <c r="G70">
        <v>6.7466250891965185</v>
      </c>
    </row>
    <row r="71" spans="2:7" ht="15">
      <c r="B71" t="s">
        <v>12</v>
      </c>
      <c r="C71" s="16">
        <v>14</v>
      </c>
      <c r="D71" s="41" t="s">
        <v>13</v>
      </c>
      <c r="E71">
        <v>6.7466250891965185</v>
      </c>
      <c r="F71" s="43" t="s">
        <v>14</v>
      </c>
      <c r="G71">
        <v>6.7466250891965185</v>
      </c>
    </row>
    <row r="72" spans="2:7" ht="15">
      <c r="B72" t="s">
        <v>12</v>
      </c>
      <c r="C72" s="16">
        <v>15</v>
      </c>
      <c r="D72" s="41" t="s">
        <v>13</v>
      </c>
      <c r="E72">
        <v>6.7466250891965185</v>
      </c>
      <c r="F72" s="43" t="s">
        <v>14</v>
      </c>
      <c r="G72">
        <v>6.7466250891965185</v>
      </c>
    </row>
    <row r="73" spans="2:7" ht="15">
      <c r="B73" t="s">
        <v>12</v>
      </c>
      <c r="C73" s="16">
        <v>16</v>
      </c>
      <c r="D73" s="41" t="s">
        <v>13</v>
      </c>
      <c r="E73">
        <v>6.7466250891965185</v>
      </c>
      <c r="F73" s="43" t="s">
        <v>14</v>
      </c>
      <c r="G73">
        <v>6.7466250891965185</v>
      </c>
    </row>
    <row r="74" spans="2:7" ht="15">
      <c r="B74" t="s">
        <v>12</v>
      </c>
      <c r="C74" s="16">
        <v>17</v>
      </c>
      <c r="D74" s="41" t="s">
        <v>13</v>
      </c>
      <c r="E74">
        <v>6.7466250891965185</v>
      </c>
      <c r="F74" s="43" t="s">
        <v>14</v>
      </c>
      <c r="G74">
        <v>6.7466250891965185</v>
      </c>
    </row>
    <row r="75" spans="2:7" ht="15">
      <c r="B75" t="s">
        <v>12</v>
      </c>
      <c r="C75" s="16">
        <v>18</v>
      </c>
      <c r="D75" s="41" t="s">
        <v>13</v>
      </c>
      <c r="E75">
        <v>6.7466250891965185</v>
      </c>
      <c r="F75" s="43" t="s">
        <v>14</v>
      </c>
      <c r="G75">
        <v>6.7466250891965185</v>
      </c>
    </row>
    <row r="76" spans="2:7" ht="15">
      <c r="B76" t="s">
        <v>12</v>
      </c>
      <c r="C76" s="16">
        <v>19</v>
      </c>
      <c r="D76" s="41" t="s">
        <v>13</v>
      </c>
      <c r="E76">
        <v>6.7466250891965185</v>
      </c>
      <c r="F76" s="43" t="s">
        <v>14</v>
      </c>
      <c r="G76">
        <v>6.7466250891965185</v>
      </c>
    </row>
    <row r="77" spans="2:7" ht="15">
      <c r="B77" t="s">
        <v>12</v>
      </c>
      <c r="C77" s="16">
        <v>20</v>
      </c>
      <c r="D77" s="41" t="s">
        <v>13</v>
      </c>
      <c r="E77">
        <v>6.7466250891965185</v>
      </c>
      <c r="F77" s="43" t="s">
        <v>14</v>
      </c>
      <c r="G77">
        <v>6.7466250891965185</v>
      </c>
    </row>
    <row r="78" spans="2:7" ht="15">
      <c r="B78" t="s">
        <v>12</v>
      </c>
      <c r="C78" s="16">
        <v>21</v>
      </c>
      <c r="D78" s="41" t="s">
        <v>13</v>
      </c>
      <c r="E78">
        <v>6.7466250891965185</v>
      </c>
      <c r="F78" s="43" t="s">
        <v>14</v>
      </c>
      <c r="G78">
        <v>6.7466250891965185</v>
      </c>
    </row>
    <row r="79" spans="2:7" ht="15">
      <c r="B79" t="s">
        <v>12</v>
      </c>
      <c r="C79" s="16">
        <v>22</v>
      </c>
      <c r="D79" s="41" t="s">
        <v>13</v>
      </c>
      <c r="E79">
        <v>6.7466250891965185</v>
      </c>
      <c r="F79" s="43" t="s">
        <v>14</v>
      </c>
      <c r="G79">
        <v>6.7466250891965185</v>
      </c>
    </row>
    <row r="80" spans="2:7" ht="15">
      <c r="B80" t="s">
        <v>12</v>
      </c>
      <c r="C80" s="16">
        <v>23</v>
      </c>
      <c r="D80" s="41" t="s">
        <v>13</v>
      </c>
      <c r="E80">
        <v>6.7466250891965185</v>
      </c>
      <c r="F80" s="43" t="s">
        <v>14</v>
      </c>
      <c r="G80">
        <v>6.7466250891965185</v>
      </c>
    </row>
    <row r="81" spans="2:7" ht="15">
      <c r="B81" t="s">
        <v>12</v>
      </c>
      <c r="C81" s="16">
        <v>24</v>
      </c>
      <c r="D81" s="41" t="s">
        <v>13</v>
      </c>
      <c r="E81">
        <v>6.7466250891965185</v>
      </c>
      <c r="F81" s="43" t="s">
        <v>14</v>
      </c>
      <c r="G81">
        <v>6.7466250891965185</v>
      </c>
    </row>
    <row r="82" spans="2:7" ht="15">
      <c r="B82" t="s">
        <v>12</v>
      </c>
      <c r="C82" s="16">
        <v>25</v>
      </c>
      <c r="D82" s="41" t="s">
        <v>13</v>
      </c>
      <c r="E82">
        <v>6.7466250891965185</v>
      </c>
      <c r="F82" s="43" t="s">
        <v>14</v>
      </c>
      <c r="G82">
        <v>6.7466250891965185</v>
      </c>
    </row>
    <row r="83" spans="2:7" ht="15">
      <c r="B83" t="s">
        <v>12</v>
      </c>
      <c r="C83" s="16">
        <v>26</v>
      </c>
      <c r="D83" s="41" t="s">
        <v>13</v>
      </c>
      <c r="E83">
        <v>6.7466250891965185</v>
      </c>
      <c r="F83" s="43" t="s">
        <v>14</v>
      </c>
      <c r="G83">
        <v>6.7466250891965185</v>
      </c>
    </row>
    <row r="84" spans="2:7" ht="15">
      <c r="B84" t="s">
        <v>12</v>
      </c>
      <c r="C84" s="16">
        <v>27</v>
      </c>
      <c r="D84" s="41" t="s">
        <v>13</v>
      </c>
      <c r="E84">
        <v>6.7466250891965185</v>
      </c>
      <c r="F84" s="43" t="s">
        <v>14</v>
      </c>
      <c r="G84">
        <v>6.7466250891965185</v>
      </c>
    </row>
    <row r="85" spans="2:7" ht="15">
      <c r="B85" t="s">
        <v>12</v>
      </c>
      <c r="C85" s="16">
        <v>28</v>
      </c>
      <c r="D85" s="41" t="s">
        <v>13</v>
      </c>
      <c r="E85">
        <v>6.7466250891965185</v>
      </c>
      <c r="F85" s="43" t="s">
        <v>14</v>
      </c>
      <c r="G85">
        <v>6.7466250891965185</v>
      </c>
    </row>
    <row r="86" spans="2:7" ht="15">
      <c r="B86" t="s">
        <v>12</v>
      </c>
      <c r="C86" s="16">
        <v>29</v>
      </c>
      <c r="D86" s="41" t="s">
        <v>13</v>
      </c>
      <c r="E86">
        <v>6.7466250891965185</v>
      </c>
      <c r="F86" s="43" t="s">
        <v>14</v>
      </c>
      <c r="G86">
        <v>6.7466250891965185</v>
      </c>
    </row>
    <row r="87" spans="2:7" ht="15">
      <c r="B87" t="s">
        <v>12</v>
      </c>
      <c r="C87" s="16">
        <v>30</v>
      </c>
      <c r="D87" s="41" t="s">
        <v>13</v>
      </c>
      <c r="E87">
        <v>6.7466250891965185</v>
      </c>
      <c r="F87" s="43" t="s">
        <v>14</v>
      </c>
      <c r="G87">
        <v>6.7466250891965185</v>
      </c>
    </row>
    <row r="88" spans="2:7" ht="15">
      <c r="B88" t="s">
        <v>12</v>
      </c>
      <c r="C88" s="16">
        <v>31</v>
      </c>
      <c r="D88" s="41" t="s">
        <v>13</v>
      </c>
      <c r="E88">
        <v>6.7466250891965185</v>
      </c>
      <c r="F88" s="43" t="s">
        <v>14</v>
      </c>
      <c r="G88">
        <v>6.7466250891965185</v>
      </c>
    </row>
    <row r="89" spans="2:7" ht="15">
      <c r="B89" t="s">
        <v>12</v>
      </c>
      <c r="C89" s="16">
        <v>32</v>
      </c>
      <c r="D89" s="41" t="s">
        <v>13</v>
      </c>
      <c r="E89">
        <v>6.7466250891965185</v>
      </c>
      <c r="F89" s="43" t="s">
        <v>14</v>
      </c>
      <c r="G89">
        <v>6.7466250891965185</v>
      </c>
    </row>
    <row r="90" spans="2:7" ht="15">
      <c r="B90" t="s">
        <v>12</v>
      </c>
      <c r="C90" s="16">
        <v>33</v>
      </c>
      <c r="D90" s="41" t="s">
        <v>13</v>
      </c>
      <c r="E90">
        <v>6.7466250891965185</v>
      </c>
      <c r="F90" s="43" t="s">
        <v>14</v>
      </c>
      <c r="G90">
        <v>6.7466250891965185</v>
      </c>
    </row>
    <row r="91" spans="2:7" ht="15">
      <c r="B91" t="s">
        <v>12</v>
      </c>
      <c r="C91" s="16">
        <v>34</v>
      </c>
      <c r="D91" s="41" t="s">
        <v>13</v>
      </c>
      <c r="E91">
        <v>6.7466250891965185</v>
      </c>
      <c r="F91" s="43" t="s">
        <v>14</v>
      </c>
      <c r="G91">
        <v>6.7466250891965185</v>
      </c>
    </row>
    <row r="92" spans="2:7" ht="15">
      <c r="B92" t="s">
        <v>12</v>
      </c>
      <c r="C92" s="16">
        <v>35</v>
      </c>
      <c r="D92" s="41" t="s">
        <v>13</v>
      </c>
      <c r="E92">
        <v>6.7466250891965185</v>
      </c>
      <c r="F92" s="43" t="s">
        <v>14</v>
      </c>
      <c r="G92">
        <v>6.7466250891965185</v>
      </c>
    </row>
    <row r="93" spans="2:7" ht="15">
      <c r="B93" t="s">
        <v>12</v>
      </c>
      <c r="C93" s="16">
        <v>36</v>
      </c>
      <c r="D93" s="41" t="s">
        <v>13</v>
      </c>
      <c r="E93">
        <v>6.7466250891965185</v>
      </c>
      <c r="F93" s="43" t="s">
        <v>14</v>
      </c>
      <c r="G93">
        <v>6.7466250891965185</v>
      </c>
    </row>
    <row r="94" spans="2:7" ht="15">
      <c r="B94" t="s">
        <v>12</v>
      </c>
      <c r="C94" s="16">
        <v>37</v>
      </c>
      <c r="D94" s="41" t="s">
        <v>13</v>
      </c>
      <c r="E94">
        <v>6.7466250891965185</v>
      </c>
      <c r="F94" s="43" t="s">
        <v>14</v>
      </c>
      <c r="G94">
        <v>6.7466250891965185</v>
      </c>
    </row>
    <row r="95" spans="2:7" ht="15">
      <c r="B95" t="s">
        <v>12</v>
      </c>
      <c r="C95" s="16">
        <v>38</v>
      </c>
      <c r="D95" s="41" t="s">
        <v>13</v>
      </c>
      <c r="E95">
        <v>6.7466250891965185</v>
      </c>
      <c r="F95" s="43" t="s">
        <v>14</v>
      </c>
      <c r="G95">
        <v>6.7466250891965185</v>
      </c>
    </row>
    <row r="96" spans="2:7" ht="15">
      <c r="B96" t="s">
        <v>12</v>
      </c>
      <c r="C96" s="16">
        <v>39</v>
      </c>
      <c r="D96" s="41" t="s">
        <v>13</v>
      </c>
      <c r="E96">
        <v>6.7466250891965185</v>
      </c>
      <c r="F96" s="43" t="s">
        <v>14</v>
      </c>
      <c r="G96">
        <v>6.7466250891965185</v>
      </c>
    </row>
    <row r="97" spans="2:7" ht="15">
      <c r="B97" t="s">
        <v>12</v>
      </c>
      <c r="C97" s="16">
        <v>40</v>
      </c>
      <c r="D97" s="41" t="s">
        <v>13</v>
      </c>
      <c r="E97">
        <v>6.7466250891965185</v>
      </c>
      <c r="F97" s="43" t="s">
        <v>14</v>
      </c>
      <c r="G97">
        <v>6.7466250891965185</v>
      </c>
    </row>
    <row r="98" spans="2:7" ht="15">
      <c r="B98" t="s">
        <v>12</v>
      </c>
      <c r="C98" s="16">
        <v>41</v>
      </c>
      <c r="D98" s="41" t="s">
        <v>13</v>
      </c>
      <c r="E98">
        <v>6.7466250891965185</v>
      </c>
      <c r="F98" s="43" t="s">
        <v>14</v>
      </c>
      <c r="G98">
        <v>6.7466250891965185</v>
      </c>
    </row>
    <row r="99" spans="2:7" ht="15">
      <c r="B99" t="s">
        <v>12</v>
      </c>
      <c r="C99" s="16">
        <v>42</v>
      </c>
      <c r="D99" s="41" t="s">
        <v>13</v>
      </c>
      <c r="E99">
        <v>6.7466250891965185</v>
      </c>
      <c r="F99" s="43" t="s">
        <v>14</v>
      </c>
      <c r="G99">
        <v>6.7466250891965185</v>
      </c>
    </row>
    <row r="100" spans="2:7" ht="15">
      <c r="B100" t="s">
        <v>12</v>
      </c>
      <c r="C100" s="16">
        <v>43</v>
      </c>
      <c r="D100" s="41" t="s">
        <v>13</v>
      </c>
      <c r="E100">
        <v>6.7466250891965185</v>
      </c>
      <c r="F100" s="43" t="s">
        <v>14</v>
      </c>
      <c r="G100">
        <v>6.7466250891965185</v>
      </c>
    </row>
    <row r="101" spans="2:7" ht="15">
      <c r="B101" t="s">
        <v>12</v>
      </c>
      <c r="C101" s="16">
        <v>44</v>
      </c>
      <c r="D101" s="41" t="s">
        <v>13</v>
      </c>
      <c r="E101">
        <v>6.7466250891965185</v>
      </c>
      <c r="F101" s="43" t="s">
        <v>14</v>
      </c>
      <c r="G101">
        <v>6.7466250891965185</v>
      </c>
    </row>
    <row r="102" spans="2:7" ht="15">
      <c r="B102" t="s">
        <v>12</v>
      </c>
      <c r="C102" s="16">
        <v>45</v>
      </c>
      <c r="D102" s="41" t="s">
        <v>13</v>
      </c>
      <c r="E102">
        <v>6.7466250891965185</v>
      </c>
      <c r="F102" s="43" t="s">
        <v>14</v>
      </c>
      <c r="G102">
        <v>6.7466250891965185</v>
      </c>
    </row>
    <row r="103" spans="2:7" ht="15">
      <c r="B103" t="s">
        <v>12</v>
      </c>
      <c r="C103" s="16">
        <v>46</v>
      </c>
      <c r="D103" s="41" t="s">
        <v>13</v>
      </c>
      <c r="E103">
        <v>6.7466250891965185</v>
      </c>
      <c r="F103" s="43" t="s">
        <v>14</v>
      </c>
      <c r="G103">
        <v>6.7466250891965185</v>
      </c>
    </row>
    <row r="104" spans="2:7" ht="15">
      <c r="B104" t="s">
        <v>12</v>
      </c>
      <c r="C104" s="16">
        <v>47</v>
      </c>
      <c r="D104" s="41" t="s">
        <v>13</v>
      </c>
      <c r="E104">
        <v>6.7466250891965185</v>
      </c>
      <c r="F104" s="43" t="s">
        <v>14</v>
      </c>
      <c r="G104">
        <v>6.7466250891965185</v>
      </c>
    </row>
    <row r="105" spans="2:7" ht="15">
      <c r="B105" t="s">
        <v>12</v>
      </c>
      <c r="C105" s="16">
        <v>48</v>
      </c>
      <c r="D105" s="41" t="s">
        <v>13</v>
      </c>
      <c r="E105">
        <v>6.7466250891965185</v>
      </c>
      <c r="F105" s="43" t="s">
        <v>14</v>
      </c>
      <c r="G105">
        <v>6.7466250891965185</v>
      </c>
    </row>
    <row r="106" spans="2:7" ht="16" thickBot="1">
      <c r="B106" t="s">
        <v>12</v>
      </c>
      <c r="C106" s="18">
        <v>49</v>
      </c>
      <c r="D106" s="41" t="s">
        <v>13</v>
      </c>
      <c r="E106">
        <v>6.7466250891965185</v>
      </c>
      <c r="F106" s="43" t="s">
        <v>14</v>
      </c>
      <c r="G106">
        <v>6.7466250891965185</v>
      </c>
    </row>
    <row r="107" spans="2:7" ht="15" thickTop="1"/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41"/>
  <sheetViews>
    <sheetView zoomScale="120" zoomScaleNormal="120" zoomScalePageLayoutView="120" workbookViewId="0">
      <selection activeCell="H9" sqref="H9"/>
    </sheetView>
  </sheetViews>
  <sheetFormatPr baseColWidth="10" defaultColWidth="8.83203125" defaultRowHeight="15" x14ac:dyDescent="0"/>
  <cols>
    <col min="1" max="1" width="2" style="2" bestFit="1" customWidth="1"/>
    <col min="2" max="2" width="7.6640625" style="2" bestFit="1" customWidth="1"/>
    <col min="3" max="3" width="1.83203125" style="2" bestFit="1" customWidth="1"/>
    <col min="4" max="4" width="7.6640625" style="2" bestFit="1" customWidth="1"/>
    <col min="5" max="6" width="2" style="2" bestFit="1" customWidth="1"/>
    <col min="7" max="7" width="13.1640625" style="2" bestFit="1" customWidth="1"/>
    <col min="8" max="8" width="17.83203125" style="2" customWidth="1"/>
    <col min="9" max="9" width="8.33203125" style="2" customWidth="1"/>
    <col min="10" max="10" width="2" style="2" bestFit="1" customWidth="1"/>
    <col min="11" max="11" width="18.1640625" style="2" customWidth="1"/>
    <col min="12" max="12" width="11" style="2" bestFit="1" customWidth="1"/>
    <col min="13" max="13" width="11.5" style="2" customWidth="1"/>
    <col min="14" max="16384" width="8.83203125" style="2"/>
  </cols>
  <sheetData>
    <row r="3" spans="1:13" ht="16" thickBot="1"/>
    <row r="4" spans="1:13">
      <c r="A4" s="2" t="s">
        <v>12</v>
      </c>
      <c r="B4" s="24">
        <v>0.98999999999999988</v>
      </c>
      <c r="C4" s="2" t="s">
        <v>13</v>
      </c>
      <c r="D4" s="27">
        <v>5.09</v>
      </c>
      <c r="E4" s="2" t="s">
        <v>14</v>
      </c>
    </row>
    <row r="5" spans="1:13" ht="16" thickBot="1">
      <c r="A5" s="2" t="s">
        <v>12</v>
      </c>
      <c r="B5" s="25">
        <v>5.6</v>
      </c>
      <c r="C5" s="2" t="s">
        <v>13</v>
      </c>
      <c r="D5" s="28">
        <v>20.63</v>
      </c>
      <c r="E5" s="2" t="s">
        <v>14</v>
      </c>
    </row>
    <row r="6" spans="1:13" ht="76" thickBot="1">
      <c r="A6" s="2" t="s">
        <v>12</v>
      </c>
      <c r="B6" s="25">
        <v>9.9</v>
      </c>
      <c r="C6" s="2" t="s">
        <v>13</v>
      </c>
      <c r="D6" s="28">
        <v>23.7</v>
      </c>
      <c r="E6" s="2" t="s">
        <v>14</v>
      </c>
      <c r="G6" s="12" t="s">
        <v>2</v>
      </c>
      <c r="H6" s="13" t="s">
        <v>3</v>
      </c>
      <c r="I6" s="13"/>
      <c r="J6" s="13"/>
      <c r="K6" s="13" t="s">
        <v>4</v>
      </c>
      <c r="L6" s="13"/>
      <c r="M6" s="13" t="s">
        <v>15</v>
      </c>
    </row>
    <row r="7" spans="1:13">
      <c r="A7" s="2" t="s">
        <v>12</v>
      </c>
      <c r="B7" s="25">
        <v>20</v>
      </c>
      <c r="C7" s="2" t="s">
        <v>13</v>
      </c>
      <c r="D7" s="28">
        <v>30.2</v>
      </c>
      <c r="E7" s="2" t="s">
        <v>14</v>
      </c>
      <c r="G7" s="24">
        <v>0.99</v>
      </c>
      <c r="H7" s="27">
        <v>5.09</v>
      </c>
      <c r="I7" s="27"/>
      <c r="J7" s="27"/>
      <c r="K7" s="30">
        <v>4.6105931042857726</v>
      </c>
      <c r="L7" s="33"/>
    </row>
    <row r="8" spans="1:13">
      <c r="A8" s="2" t="s">
        <v>12</v>
      </c>
      <c r="B8" s="25">
        <v>25</v>
      </c>
      <c r="C8" s="2" t="s">
        <v>13</v>
      </c>
      <c r="D8" s="28">
        <v>40.590000000000003</v>
      </c>
      <c r="E8" s="2" t="s">
        <v>14</v>
      </c>
      <c r="G8" s="25">
        <v>5.6</v>
      </c>
      <c r="H8" s="28">
        <v>20.63</v>
      </c>
      <c r="I8" s="28"/>
      <c r="J8" s="28"/>
      <c r="K8" s="31">
        <v>14.637222840091885</v>
      </c>
      <c r="L8" s="33"/>
    </row>
    <row r="9" spans="1:13">
      <c r="A9" s="2" t="s">
        <v>12</v>
      </c>
      <c r="B9" s="25">
        <v>33</v>
      </c>
      <c r="C9" s="2" t="s">
        <v>13</v>
      </c>
      <c r="D9" s="28">
        <v>46.55</v>
      </c>
      <c r="E9" s="2" t="s">
        <v>14</v>
      </c>
      <c r="G9" s="25">
        <v>9.9</v>
      </c>
      <c r="H9" s="28">
        <v>23.7</v>
      </c>
      <c r="I9" s="28"/>
      <c r="J9" s="28"/>
      <c r="K9" s="31">
        <v>21.400477469184924</v>
      </c>
      <c r="L9" s="33"/>
    </row>
    <row r="10" spans="1:13" ht="16" thickBot="1">
      <c r="A10" s="2" t="s">
        <v>12</v>
      </c>
      <c r="B10" s="26">
        <v>50</v>
      </c>
      <c r="C10" s="2" t="s">
        <v>13</v>
      </c>
      <c r="D10" s="29">
        <v>61.5</v>
      </c>
      <c r="E10" s="2" t="s">
        <v>14</v>
      </c>
      <c r="G10" s="25">
        <v>20</v>
      </c>
      <c r="H10" s="28">
        <v>30.2</v>
      </c>
      <c r="I10" s="28"/>
      <c r="J10" s="28"/>
      <c r="K10" s="31">
        <v>34.199518933533945</v>
      </c>
      <c r="L10" s="33"/>
    </row>
    <row r="11" spans="1:13">
      <c r="G11" s="25">
        <v>25</v>
      </c>
      <c r="H11" s="28">
        <v>40.590000000000003</v>
      </c>
      <c r="I11" s="28"/>
      <c r="J11" s="28"/>
      <c r="K11" s="31">
        <v>39.685026299204992</v>
      </c>
      <c r="L11" s="33"/>
    </row>
    <row r="12" spans="1:13">
      <c r="G12" s="25">
        <v>33</v>
      </c>
      <c r="H12" s="28">
        <v>46.55</v>
      </c>
      <c r="I12" s="28"/>
      <c r="J12" s="28"/>
      <c r="K12" s="31">
        <v>47.753949217878208</v>
      </c>
      <c r="L12" s="33"/>
    </row>
    <row r="13" spans="1:13" ht="16" thickBot="1">
      <c r="G13" s="26">
        <v>50</v>
      </c>
      <c r="H13" s="29">
        <v>61.5</v>
      </c>
      <c r="I13" s="29"/>
      <c r="J13" s="29"/>
      <c r="K13" s="32">
        <v>62.996052494743658</v>
      </c>
      <c r="L13" s="33"/>
    </row>
    <row r="14" spans="1:13">
      <c r="A14" s="2" t="s">
        <v>12</v>
      </c>
      <c r="B14" s="2">
        <v>5.0900000000000001E-2</v>
      </c>
      <c r="C14" s="2" t="s">
        <v>13</v>
      </c>
      <c r="D14" s="2">
        <f>D4/100</f>
        <v>5.0900000000000001E-2</v>
      </c>
      <c r="E14" s="2" t="s">
        <v>14</v>
      </c>
    </row>
    <row r="15" spans="1:13">
      <c r="A15" s="2" t="s">
        <v>12</v>
      </c>
      <c r="B15" s="2">
        <v>0.20629999999999998</v>
      </c>
      <c r="C15" s="2" t="s">
        <v>13</v>
      </c>
      <c r="D15" s="2">
        <f t="shared" ref="D15:D20" si="0">D5/100</f>
        <v>0.20629999999999998</v>
      </c>
      <c r="E15" s="2" t="s">
        <v>14</v>
      </c>
    </row>
    <row r="16" spans="1:13">
      <c r="A16" s="2" t="s">
        <v>12</v>
      </c>
      <c r="B16" s="2">
        <v>0.23699999999999999</v>
      </c>
      <c r="C16" s="2" t="s">
        <v>13</v>
      </c>
      <c r="D16" s="2">
        <f t="shared" si="0"/>
        <v>0.23699999999999999</v>
      </c>
      <c r="E16" s="2" t="s">
        <v>14</v>
      </c>
    </row>
    <row r="17" spans="1:16">
      <c r="A17" s="2" t="s">
        <v>12</v>
      </c>
      <c r="B17" s="2">
        <v>0.30199999999999999</v>
      </c>
      <c r="C17" s="2" t="s">
        <v>13</v>
      </c>
      <c r="D17" s="2">
        <f t="shared" si="0"/>
        <v>0.30199999999999999</v>
      </c>
      <c r="E17" s="2" t="s">
        <v>14</v>
      </c>
    </row>
    <row r="18" spans="1:16">
      <c r="A18" s="2" t="s">
        <v>12</v>
      </c>
      <c r="B18" s="2">
        <v>0.40590000000000004</v>
      </c>
      <c r="C18" s="2" t="s">
        <v>13</v>
      </c>
      <c r="D18" s="2">
        <f t="shared" si="0"/>
        <v>0.40590000000000004</v>
      </c>
      <c r="E18" s="2" t="s">
        <v>14</v>
      </c>
    </row>
    <row r="19" spans="1:16">
      <c r="A19" s="2" t="s">
        <v>12</v>
      </c>
      <c r="B19" s="2">
        <v>0.46549999999999997</v>
      </c>
      <c r="C19" s="2" t="s">
        <v>13</v>
      </c>
      <c r="D19" s="2">
        <f t="shared" si="0"/>
        <v>0.46549999999999997</v>
      </c>
      <c r="E19" s="2" t="s">
        <v>14</v>
      </c>
    </row>
    <row r="20" spans="1:16">
      <c r="A20" s="2" t="s">
        <v>12</v>
      </c>
      <c r="B20" s="2">
        <v>0.61499999999999999</v>
      </c>
      <c r="C20" s="2" t="s">
        <v>13</v>
      </c>
      <c r="D20" s="2">
        <f t="shared" si="0"/>
        <v>0.61499999999999999</v>
      </c>
      <c r="E20" s="2" t="s">
        <v>14</v>
      </c>
    </row>
    <row r="23" spans="1:16">
      <c r="G23" s="2">
        <f>0.0099^(2/3)</f>
        <v>4.6105931042857727E-2</v>
      </c>
    </row>
    <row r="24" spans="1:16">
      <c r="K24" s="2">
        <v>10</v>
      </c>
      <c r="L24" s="34">
        <f>K24*3.14*0.075*0.0015</f>
        <v>3.5325E-3</v>
      </c>
      <c r="M24" s="2">
        <v>0.99666999999999994</v>
      </c>
      <c r="N24" s="35">
        <f>1-M24</f>
        <v>3.3300000000000551E-3</v>
      </c>
      <c r="O24" s="34">
        <f>1-EXP(-K24*3.1415*0.075*0.0015)</f>
        <v>3.5279496101453534E-3</v>
      </c>
      <c r="P24" s="2">
        <f>ABS(((N24-O24)/O24)*100)</f>
        <v>5.6108967536285927</v>
      </c>
    </row>
    <row r="25" spans="1:16">
      <c r="F25" s="2" t="s">
        <v>12</v>
      </c>
      <c r="G25" s="2">
        <v>3.5279496101453534E-3</v>
      </c>
      <c r="H25" s="2" t="s">
        <v>13</v>
      </c>
      <c r="I25" s="36">
        <v>0</v>
      </c>
      <c r="J25" s="2" t="s">
        <v>14</v>
      </c>
      <c r="K25" s="2">
        <v>20</v>
      </c>
      <c r="L25" s="34">
        <f t="shared" ref="L25:L41" si="1">K25*3.14*0.075*0.0015</f>
        <v>7.0650000000000001E-3</v>
      </c>
      <c r="M25" s="2">
        <v>0.99329999999999996</v>
      </c>
      <c r="N25" s="35">
        <f t="shared" ref="N25:N41" si="2">1-M25</f>
        <v>6.7000000000000393E-3</v>
      </c>
      <c r="O25" s="34">
        <f t="shared" ref="O25:O41" si="3">1-EXP(-K25*3.1415*0.075*0.0015)</f>
        <v>7.0434527918389334E-3</v>
      </c>
      <c r="P25" s="2">
        <f t="shared" ref="P25:P41" si="4">ABS(((N25-O25)/O25)*100)</f>
        <v>4.8761992447346847</v>
      </c>
    </row>
    <row r="26" spans="1:16">
      <c r="F26" s="2" t="s">
        <v>12</v>
      </c>
      <c r="G26" s="2">
        <v>7.0434527918389334E-3</v>
      </c>
      <c r="H26" s="2" t="s">
        <v>13</v>
      </c>
      <c r="I26" s="37">
        <v>0</v>
      </c>
      <c r="J26" s="2" t="s">
        <v>14</v>
      </c>
      <c r="K26" s="2">
        <v>50</v>
      </c>
      <c r="L26" s="34">
        <f t="shared" si="1"/>
        <v>1.7662500000000001E-2</v>
      </c>
      <c r="M26" s="2">
        <v>0.98355000000000004</v>
      </c>
      <c r="N26" s="35">
        <f t="shared" si="2"/>
        <v>1.6449999999999965E-2</v>
      </c>
      <c r="O26" s="34">
        <f t="shared" si="3"/>
        <v>1.7515722095912012E-2</v>
      </c>
      <c r="P26" s="2">
        <f t="shared" si="4"/>
        <v>6.084374312839639</v>
      </c>
    </row>
    <row r="27" spans="1:16">
      <c r="F27" s="2" t="s">
        <v>12</v>
      </c>
      <c r="G27" s="2">
        <v>1.7515722095912012E-2</v>
      </c>
      <c r="H27" s="2" t="s">
        <v>13</v>
      </c>
      <c r="I27" s="37">
        <v>0</v>
      </c>
      <c r="J27" s="2" t="s">
        <v>14</v>
      </c>
      <c r="K27" s="2">
        <v>70</v>
      </c>
      <c r="L27" s="34">
        <f t="shared" si="1"/>
        <v>2.4727499999999999E-2</v>
      </c>
      <c r="M27" s="2">
        <v>0.97609000000000001</v>
      </c>
      <c r="N27" s="35">
        <f t="shared" si="2"/>
        <v>2.3909999999999987E-2</v>
      </c>
      <c r="O27" s="34">
        <f t="shared" si="3"/>
        <v>2.4435803726053362E-2</v>
      </c>
      <c r="P27" s="2">
        <f t="shared" si="4"/>
        <v>2.1517758611424984</v>
      </c>
    </row>
    <row r="28" spans="1:16">
      <c r="F28" s="2" t="s">
        <v>12</v>
      </c>
      <c r="G28" s="2">
        <v>2.4435803726053362E-2</v>
      </c>
      <c r="H28" s="2" t="s">
        <v>13</v>
      </c>
      <c r="I28" s="37">
        <v>0</v>
      </c>
      <c r="J28" s="2" t="s">
        <v>14</v>
      </c>
      <c r="K28" s="2">
        <v>100</v>
      </c>
      <c r="L28" s="34">
        <f t="shared" si="1"/>
        <v>3.5325000000000002E-2</v>
      </c>
      <c r="M28" s="2">
        <v>0.96694000000000002</v>
      </c>
      <c r="N28" s="35">
        <f t="shared" si="2"/>
        <v>3.3059999999999978E-2</v>
      </c>
      <c r="O28" s="34">
        <f t="shared" si="3"/>
        <v>3.4724643671282696E-2</v>
      </c>
      <c r="P28" s="2">
        <f t="shared" si="4"/>
        <v>4.7938394617980737</v>
      </c>
    </row>
    <row r="29" spans="1:16">
      <c r="F29" s="2" t="s">
        <v>12</v>
      </c>
      <c r="G29" s="2">
        <v>3.4724643671282696E-2</v>
      </c>
      <c r="H29" s="2" t="s">
        <v>13</v>
      </c>
      <c r="I29" s="37">
        <v>0</v>
      </c>
      <c r="J29" s="2" t="s">
        <v>14</v>
      </c>
      <c r="K29" s="2">
        <v>150</v>
      </c>
      <c r="L29" s="34">
        <f t="shared" si="1"/>
        <v>5.2987499999999993E-2</v>
      </c>
      <c r="M29" s="2">
        <v>0.95091000000000003</v>
      </c>
      <c r="N29" s="35">
        <f t="shared" si="2"/>
        <v>4.9089999999999967E-2</v>
      </c>
      <c r="O29" s="34">
        <f t="shared" si="3"/>
        <v>5.1632138558769025E-2</v>
      </c>
      <c r="P29" s="2">
        <f t="shared" si="4"/>
        <v>4.9235585232936474</v>
      </c>
    </row>
    <row r="30" spans="1:16">
      <c r="F30" s="2" t="s">
        <v>12</v>
      </c>
      <c r="G30" s="2">
        <v>5.1632138558769025E-2</v>
      </c>
      <c r="H30" s="2" t="s">
        <v>13</v>
      </c>
      <c r="I30" s="37">
        <v>0</v>
      </c>
      <c r="J30" s="2" t="s">
        <v>14</v>
      </c>
      <c r="K30" s="2">
        <v>200</v>
      </c>
      <c r="L30" s="34">
        <f t="shared" si="1"/>
        <v>7.0650000000000004E-2</v>
      </c>
      <c r="M30" s="2">
        <v>0.93486000000000002</v>
      </c>
      <c r="N30" s="35">
        <f t="shared" si="2"/>
        <v>6.5139999999999976E-2</v>
      </c>
      <c r="O30" s="34">
        <f t="shared" si="3"/>
        <v>6.8243486464467984E-2</v>
      </c>
      <c r="P30" s="2">
        <f t="shared" si="4"/>
        <v>4.547666928013542</v>
      </c>
    </row>
    <row r="31" spans="1:16">
      <c r="F31" s="2" t="s">
        <v>12</v>
      </c>
      <c r="G31" s="2">
        <v>6.8243486464467984E-2</v>
      </c>
      <c r="H31" s="2" t="s">
        <v>13</v>
      </c>
      <c r="I31" s="37">
        <v>8.8509861189346173E-3</v>
      </c>
      <c r="J31" s="2" t="s">
        <v>14</v>
      </c>
      <c r="K31" s="2">
        <v>250</v>
      </c>
      <c r="L31" s="34">
        <f t="shared" si="1"/>
        <v>8.8312500000000002E-2</v>
      </c>
      <c r="M31" s="2">
        <v>0.91871000000000003</v>
      </c>
      <c r="N31" s="35">
        <f t="shared" si="2"/>
        <v>8.1289999999999973E-2</v>
      </c>
      <c r="O31" s="34">
        <f t="shared" si="3"/>
        <v>8.4563874616612189E-2</v>
      </c>
      <c r="P31" s="2">
        <f t="shared" si="4"/>
        <v>3.8714813287056713</v>
      </c>
    </row>
    <row r="32" spans="1:16">
      <c r="F32" s="2" t="s">
        <v>12</v>
      </c>
      <c r="G32" s="2">
        <v>8.4563874616612189E-2</v>
      </c>
      <c r="H32" s="2" t="s">
        <v>13</v>
      </c>
      <c r="I32" s="37">
        <v>2.6436532393732264E-2</v>
      </c>
      <c r="J32" s="2" t="s">
        <v>14</v>
      </c>
      <c r="K32" s="2">
        <v>300</v>
      </c>
      <c r="L32" s="34">
        <f t="shared" si="1"/>
        <v>0.10597499999999999</v>
      </c>
      <c r="M32" s="2">
        <v>0.90329999999999999</v>
      </c>
      <c r="N32" s="35">
        <f t="shared" si="2"/>
        <v>9.6700000000000008E-2</v>
      </c>
      <c r="O32" s="34">
        <f t="shared" si="3"/>
        <v>0.10059839938538606</v>
      </c>
      <c r="P32" s="2">
        <f t="shared" si="4"/>
        <v>3.875210151656125</v>
      </c>
    </row>
    <row r="33" spans="6:16">
      <c r="F33" s="2" t="s">
        <v>12</v>
      </c>
      <c r="G33" s="2">
        <v>0.10059839938538606</v>
      </c>
      <c r="H33" s="2" t="s">
        <v>13</v>
      </c>
      <c r="I33" s="37">
        <v>4.2102150361706323E-2</v>
      </c>
      <c r="J33" s="2" t="s">
        <v>14</v>
      </c>
      <c r="K33" s="2">
        <v>350</v>
      </c>
      <c r="L33" s="34">
        <f t="shared" si="1"/>
        <v>0.1236375</v>
      </c>
      <c r="M33" s="2">
        <v>0.8881</v>
      </c>
      <c r="N33" s="35">
        <f t="shared" si="2"/>
        <v>0.1119</v>
      </c>
      <c r="O33" s="34">
        <f t="shared" si="3"/>
        <v>0.11635206787437002</v>
      </c>
      <c r="P33" s="2">
        <f t="shared" si="4"/>
        <v>3.8263762352527335</v>
      </c>
    </row>
    <row r="34" spans="6:16">
      <c r="F34" s="2" t="s">
        <v>12</v>
      </c>
      <c r="G34" s="2">
        <v>0.11635206787437002</v>
      </c>
      <c r="H34" s="2" t="s">
        <v>13</v>
      </c>
      <c r="I34" s="37">
        <v>5.5185370502589648E-2</v>
      </c>
      <c r="J34" s="2" t="s">
        <v>14</v>
      </c>
      <c r="K34" s="2">
        <v>400</v>
      </c>
      <c r="L34" s="34">
        <f t="shared" si="1"/>
        <v>0.14130000000000001</v>
      </c>
      <c r="M34" s="2">
        <v>0.87380999999999998</v>
      </c>
      <c r="N34" s="35">
        <f t="shared" si="2"/>
        <v>0.12619000000000002</v>
      </c>
      <c r="O34" s="34">
        <f t="shared" si="3"/>
        <v>0.13182979948410989</v>
      </c>
      <c r="P34" s="2">
        <f t="shared" si="4"/>
        <v>4.2780915287591395</v>
      </c>
    </row>
    <row r="35" spans="6:16">
      <c r="F35" s="2" t="s">
        <v>12</v>
      </c>
      <c r="G35" s="2">
        <v>0.13182979948410989</v>
      </c>
      <c r="H35" s="2" t="s">
        <v>13</v>
      </c>
      <c r="I35" s="37">
        <v>6.8912906773985205E-2</v>
      </c>
      <c r="J35" s="2" t="s">
        <v>14</v>
      </c>
      <c r="K35" s="2">
        <v>450</v>
      </c>
      <c r="L35" s="34">
        <f t="shared" si="1"/>
        <v>0.15896250000000001</v>
      </c>
      <c r="M35" s="2">
        <v>0.85921999999999998</v>
      </c>
      <c r="N35" s="35">
        <f t="shared" si="2"/>
        <v>0.14078000000000002</v>
      </c>
      <c r="O35" s="34">
        <f t="shared" si="3"/>
        <v>0.14703642744829837</v>
      </c>
      <c r="P35" s="2">
        <f t="shared" si="4"/>
        <v>4.2550186758980288</v>
      </c>
    </row>
    <row r="36" spans="6:16">
      <c r="F36" s="2" t="s">
        <v>12</v>
      </c>
      <c r="G36" s="2">
        <v>0.14703642744829837</v>
      </c>
      <c r="H36" s="2" t="s">
        <v>13</v>
      </c>
      <c r="I36" s="37">
        <v>8.2258361507413585E-2</v>
      </c>
      <c r="J36" s="2" t="s">
        <v>14</v>
      </c>
      <c r="K36" s="2">
        <v>500</v>
      </c>
      <c r="L36" s="34">
        <f t="shared" si="1"/>
        <v>0.176625</v>
      </c>
      <c r="M36" s="2">
        <v>0.84419</v>
      </c>
      <c r="N36" s="35">
        <f t="shared" si="2"/>
        <v>0.15581</v>
      </c>
      <c r="O36" s="34">
        <f t="shared" si="3"/>
        <v>0.16197670034305023</v>
      </c>
      <c r="P36" s="2">
        <f t="shared" si="4"/>
        <v>3.80715271393341</v>
      </c>
    </row>
    <row r="37" spans="6:16">
      <c r="F37" s="2" t="s">
        <v>12</v>
      </c>
      <c r="G37" s="2">
        <v>0.16197670034305023</v>
      </c>
      <c r="H37" s="2" t="s">
        <v>13</v>
      </c>
      <c r="I37" s="37">
        <v>8.2066031273338003E-2</v>
      </c>
      <c r="J37" s="2" t="s">
        <v>14</v>
      </c>
      <c r="K37" s="2">
        <v>600</v>
      </c>
      <c r="L37" s="34">
        <f t="shared" si="1"/>
        <v>0.21194999999999997</v>
      </c>
      <c r="M37" s="2">
        <v>0.81547999999999998</v>
      </c>
      <c r="N37" s="35">
        <f t="shared" si="2"/>
        <v>0.18452000000000002</v>
      </c>
      <c r="O37" s="34">
        <f t="shared" si="3"/>
        <v>0.19107676081187042</v>
      </c>
      <c r="P37" s="2">
        <f t="shared" si="4"/>
        <v>3.4314799895137575</v>
      </c>
    </row>
    <row r="38" spans="6:16">
      <c r="F38" s="2" t="s">
        <v>12</v>
      </c>
      <c r="G38" s="2">
        <v>0.19107676081187042</v>
      </c>
      <c r="H38" s="2" t="s">
        <v>13</v>
      </c>
      <c r="I38" s="37">
        <v>9.3418740085369781E-2</v>
      </c>
      <c r="J38" s="2" t="s">
        <v>14</v>
      </c>
      <c r="K38" s="2">
        <v>700</v>
      </c>
      <c r="L38" s="34">
        <f t="shared" si="1"/>
        <v>0.24727499999999999</v>
      </c>
      <c r="M38" s="2">
        <v>0.78961999999999999</v>
      </c>
      <c r="N38" s="35">
        <f t="shared" si="2"/>
        <v>0.21038000000000001</v>
      </c>
      <c r="O38" s="34">
        <f t="shared" si="3"/>
        <v>0.21916633205009806</v>
      </c>
      <c r="P38" s="2">
        <f t="shared" si="4"/>
        <v>4.0089789193029999</v>
      </c>
    </row>
    <row r="39" spans="6:16">
      <c r="F39" s="2" t="s">
        <v>12</v>
      </c>
      <c r="G39" s="2">
        <v>0.21916633205009806</v>
      </c>
      <c r="H39" s="2" t="s">
        <v>13</v>
      </c>
      <c r="I39" s="37">
        <v>0.1048327045736655</v>
      </c>
      <c r="J39" s="2" t="s">
        <v>14</v>
      </c>
      <c r="K39" s="2">
        <v>900</v>
      </c>
      <c r="L39" s="34">
        <f t="shared" si="1"/>
        <v>0.31792500000000001</v>
      </c>
      <c r="M39" s="2">
        <v>0.73714000000000002</v>
      </c>
      <c r="N39" s="35">
        <f t="shared" si="2"/>
        <v>0.26285999999999998</v>
      </c>
      <c r="O39" s="34">
        <f t="shared" si="3"/>
        <v>0.2724531438998381</v>
      </c>
      <c r="P39" s="2">
        <f t="shared" si="4"/>
        <v>3.5210252164918474</v>
      </c>
    </row>
    <row r="40" spans="6:16">
      <c r="F40" s="2" t="s">
        <v>12</v>
      </c>
      <c r="G40" s="2">
        <v>0.2724531438998381</v>
      </c>
      <c r="H40" s="2" t="s">
        <v>13</v>
      </c>
      <c r="I40" s="37">
        <v>0.11653725675723266</v>
      </c>
      <c r="J40" s="2" t="s">
        <v>14</v>
      </c>
      <c r="K40" s="2">
        <v>1000</v>
      </c>
      <c r="L40" s="34">
        <f t="shared" si="1"/>
        <v>0.35325000000000001</v>
      </c>
      <c r="M40" s="2">
        <v>0.71228000000000002</v>
      </c>
      <c r="N40" s="35">
        <f t="shared" si="2"/>
        <v>0.28771999999999998</v>
      </c>
      <c r="O40" s="34">
        <f t="shared" si="3"/>
        <v>0.29771694923207814</v>
      </c>
      <c r="P40" s="2">
        <f t="shared" si="4"/>
        <v>3.3578703724675361</v>
      </c>
    </row>
    <row r="41" spans="6:16">
      <c r="F41" s="2" t="s">
        <v>12</v>
      </c>
      <c r="G41" s="2">
        <v>0.29771694923207814</v>
      </c>
      <c r="H41" s="2" t="s">
        <v>13</v>
      </c>
      <c r="I41" s="37">
        <v>0.11931690254167589</v>
      </c>
      <c r="J41" s="2" t="s">
        <v>14</v>
      </c>
      <c r="K41" s="2">
        <v>2000</v>
      </c>
      <c r="L41" s="34">
        <f t="shared" si="1"/>
        <v>0.70650000000000002</v>
      </c>
      <c r="M41" s="2">
        <v>0.50744</v>
      </c>
      <c r="N41" s="35">
        <f t="shared" si="2"/>
        <v>0.49256</v>
      </c>
      <c r="O41" s="34">
        <f t="shared" si="3"/>
        <v>0.50679851660410047</v>
      </c>
      <c r="P41" s="2">
        <f t="shared" si="4"/>
        <v>2.8095024230750223</v>
      </c>
    </row>
    <row r="42" spans="6:16">
      <c r="F42" s="2" t="s">
        <v>12</v>
      </c>
      <c r="G42" s="2">
        <v>0.50679851660410047</v>
      </c>
      <c r="H42" s="2" t="s">
        <v>13</v>
      </c>
      <c r="I42" s="38">
        <v>0.14776434619511694</v>
      </c>
      <c r="J42" s="2" t="s">
        <v>14</v>
      </c>
    </row>
    <row r="44" spans="6:16">
      <c r="K44" s="2">
        <v>10</v>
      </c>
      <c r="M44" s="2">
        <v>0.99151999999999996</v>
      </c>
      <c r="N44" s="2">
        <f>1-M44</f>
        <v>8.4800000000000431E-3</v>
      </c>
      <c r="O44" s="2">
        <f>1-EXP(-K44*3.1415*0.075*0.00375)</f>
        <v>8.7965507000653531E-3</v>
      </c>
      <c r="P44" s="2">
        <f>ABS(((N44-O44)/N44)*100)</f>
        <v>3.7329091988833545</v>
      </c>
    </row>
    <row r="45" spans="6:16">
      <c r="K45" s="2">
        <v>20</v>
      </c>
      <c r="M45" s="2">
        <v>0.98365000000000002</v>
      </c>
      <c r="N45" s="2">
        <f t="shared" ref="N45:N61" si="5">1-M45</f>
        <v>1.6349999999999976E-2</v>
      </c>
      <c r="O45" s="2">
        <f t="shared" ref="O45:O61" si="6">1-EXP(-K45*3.1415*0.075*0.00375)</f>
        <v>1.7515722095912012E-2</v>
      </c>
      <c r="P45" s="2">
        <f t="shared" ref="P45:P61" si="7">ABS(((N45-O45)/N45)*100)</f>
        <v>7.1297987517555841</v>
      </c>
    </row>
    <row r="46" spans="6:16">
      <c r="K46" s="2">
        <v>50</v>
      </c>
      <c r="M46" s="2">
        <v>0.95821999999999996</v>
      </c>
      <c r="N46" s="2">
        <f t="shared" si="5"/>
        <v>4.1780000000000039E-2</v>
      </c>
      <c r="O46" s="2">
        <f t="shared" si="6"/>
        <v>4.3215737282751965E-2</v>
      </c>
      <c r="P46" s="2">
        <f t="shared" si="7"/>
        <v>3.4364224096503686</v>
      </c>
    </row>
    <row r="47" spans="6:16">
      <c r="K47" s="2">
        <v>70</v>
      </c>
      <c r="M47" s="2">
        <v>0.94362000000000001</v>
      </c>
      <c r="N47" s="2">
        <f t="shared" si="5"/>
        <v>5.6379999999999986E-2</v>
      </c>
      <c r="O47" s="2">
        <f t="shared" si="6"/>
        <v>5.9974504534249351E-2</v>
      </c>
      <c r="P47" s="2">
        <f t="shared" si="7"/>
        <v>6.3754958039187057</v>
      </c>
    </row>
    <row r="48" spans="6:16">
      <c r="K48" s="2">
        <v>100</v>
      </c>
      <c r="M48" s="2">
        <v>0.91893999999999998</v>
      </c>
      <c r="N48" s="2">
        <f t="shared" si="5"/>
        <v>8.1060000000000021E-2</v>
      </c>
      <c r="O48" s="2">
        <f t="shared" si="6"/>
        <v>8.4563874616612189E-2</v>
      </c>
      <c r="P48" s="2">
        <f t="shared" si="7"/>
        <v>4.3225692284877466</v>
      </c>
    </row>
    <row r="49" spans="11:16">
      <c r="K49" s="2">
        <v>150</v>
      </c>
      <c r="M49" s="2">
        <v>0.88160000000000005</v>
      </c>
      <c r="N49" s="2">
        <f t="shared" si="5"/>
        <v>0.11839999999999995</v>
      </c>
      <c r="O49" s="2">
        <f t="shared" si="6"/>
        <v>0.12412512171032108</v>
      </c>
      <c r="P49" s="2">
        <f t="shared" si="7"/>
        <v>4.8354068499333929</v>
      </c>
    </row>
    <row r="50" spans="11:16">
      <c r="K50" s="2">
        <v>200</v>
      </c>
      <c r="M50" s="2">
        <v>0.84521000000000002</v>
      </c>
      <c r="N50" s="2">
        <f t="shared" si="5"/>
        <v>0.15478999999999998</v>
      </c>
      <c r="O50" s="2">
        <f t="shared" si="6"/>
        <v>0.16197670034305023</v>
      </c>
      <c r="P50" s="2">
        <f t="shared" si="7"/>
        <v>4.6428712081208383</v>
      </c>
    </row>
    <row r="51" spans="11:16">
      <c r="K51" s="2">
        <v>250</v>
      </c>
      <c r="M51" s="2">
        <v>0.80708000000000002</v>
      </c>
      <c r="N51" s="2">
        <f t="shared" si="5"/>
        <v>0.19291999999999998</v>
      </c>
      <c r="O51" s="2">
        <f t="shared" si="6"/>
        <v>0.19819249509784997</v>
      </c>
      <c r="P51" s="2">
        <f t="shared" si="7"/>
        <v>2.7329955929141585</v>
      </c>
    </row>
    <row r="52" spans="11:16">
      <c r="K52" s="2">
        <v>300</v>
      </c>
      <c r="M52" s="2">
        <v>0.77812999999999999</v>
      </c>
      <c r="N52" s="2">
        <f t="shared" si="5"/>
        <v>0.22187000000000001</v>
      </c>
      <c r="O52" s="2">
        <f t="shared" si="6"/>
        <v>0.23284319758104022</v>
      </c>
      <c r="P52" s="2">
        <f t="shared" si="7"/>
        <v>4.9457779695498294</v>
      </c>
    </row>
    <row r="53" spans="11:16">
      <c r="K53" s="2">
        <v>350</v>
      </c>
      <c r="M53" s="2">
        <v>0.74331999999999998</v>
      </c>
      <c r="N53" s="2">
        <f t="shared" si="5"/>
        <v>0.25668000000000002</v>
      </c>
      <c r="O53" s="2">
        <f t="shared" si="6"/>
        <v>0.26599644440905401</v>
      </c>
      <c r="P53" s="2">
        <f t="shared" si="7"/>
        <v>3.6295949856061984</v>
      </c>
    </row>
    <row r="54" spans="11:16">
      <c r="K54" s="2">
        <v>400</v>
      </c>
      <c r="M54" s="2">
        <v>0.71336999999999995</v>
      </c>
      <c r="N54" s="2">
        <f t="shared" si="5"/>
        <v>0.28663000000000005</v>
      </c>
      <c r="O54" s="2">
        <f t="shared" si="6"/>
        <v>0.29771694923207814</v>
      </c>
      <c r="P54" s="2">
        <f t="shared" si="7"/>
        <v>3.8680351784803024</v>
      </c>
    </row>
    <row r="55" spans="11:16">
      <c r="K55" s="2">
        <v>450</v>
      </c>
      <c r="M55" s="2">
        <v>0.68359999999999999</v>
      </c>
      <c r="N55" s="2">
        <f t="shared" si="5"/>
        <v>0.31640000000000001</v>
      </c>
      <c r="O55" s="2">
        <f t="shared" si="6"/>
        <v>0.3280666290521943</v>
      </c>
      <c r="P55" s="2">
        <f t="shared" si="7"/>
        <v>3.6873037459526823</v>
      </c>
    </row>
    <row r="56" spans="11:16">
      <c r="K56" s="2">
        <v>500</v>
      </c>
      <c r="M56" s="2">
        <v>0.65361999999999998</v>
      </c>
      <c r="N56" s="2">
        <f t="shared" si="5"/>
        <v>0.34638000000000002</v>
      </c>
      <c r="O56" s="2">
        <f t="shared" si="6"/>
        <v>0.35710472508258861</v>
      </c>
      <c r="P56" s="2">
        <f t="shared" si="7"/>
        <v>3.0962310418005061</v>
      </c>
    </row>
    <row r="57" spans="11:16">
      <c r="K57" s="2">
        <v>600</v>
      </c>
      <c r="M57" s="2">
        <v>0.59806000000000004</v>
      </c>
      <c r="N57" s="2">
        <f t="shared" si="5"/>
        <v>0.40193999999999996</v>
      </c>
      <c r="O57" s="2">
        <f t="shared" si="6"/>
        <v>0.41147044050231707</v>
      </c>
      <c r="P57" s="2">
        <f t="shared" si="7"/>
        <v>2.3711102409108586</v>
      </c>
    </row>
    <row r="58" spans="11:16">
      <c r="K58" s="2">
        <v>700</v>
      </c>
      <c r="M58" s="2">
        <v>0.55106999999999995</v>
      </c>
      <c r="N58" s="2">
        <f t="shared" si="5"/>
        <v>0.44893000000000005</v>
      </c>
      <c r="O58" s="2">
        <f t="shared" si="6"/>
        <v>0.46123878037984911</v>
      </c>
      <c r="P58" s="2">
        <f t="shared" si="7"/>
        <v>2.7418039293094822</v>
      </c>
    </row>
    <row r="59" spans="11:16">
      <c r="K59" s="2">
        <v>900</v>
      </c>
      <c r="M59" s="2">
        <v>0.46727000000000002</v>
      </c>
      <c r="N59" s="2">
        <f t="shared" si="5"/>
        <v>0.53272999999999993</v>
      </c>
      <c r="O59" s="2">
        <f t="shared" si="6"/>
        <v>0.54850554500671844</v>
      </c>
      <c r="P59" s="2">
        <f t="shared" si="7"/>
        <v>2.9612646193603736</v>
      </c>
    </row>
    <row r="60" spans="11:16">
      <c r="K60" s="2">
        <v>1000</v>
      </c>
      <c r="M60" s="2">
        <v>0.43306</v>
      </c>
      <c r="N60" s="2">
        <f t="shared" si="5"/>
        <v>0.56694</v>
      </c>
      <c r="O60" s="2">
        <f t="shared" si="6"/>
        <v>0.58668566548886592</v>
      </c>
      <c r="P60" s="2">
        <f t="shared" si="7"/>
        <v>3.4828492413422794</v>
      </c>
    </row>
    <row r="61" spans="11:16">
      <c r="K61" s="2">
        <v>2000</v>
      </c>
      <c r="M61" s="2">
        <v>0.18479999999999999</v>
      </c>
      <c r="N61" s="2">
        <f t="shared" si="5"/>
        <v>0.81520000000000004</v>
      </c>
      <c r="O61" s="2">
        <f t="shared" si="6"/>
        <v>0.82917126088761839</v>
      </c>
      <c r="P61" s="2">
        <f t="shared" si="7"/>
        <v>1.713844564231888</v>
      </c>
    </row>
    <row r="64" spans="11:16">
      <c r="K64" s="2">
        <v>10</v>
      </c>
      <c r="M64" s="2">
        <v>0.98631000000000002</v>
      </c>
      <c r="N64" s="2">
        <f>1-M64</f>
        <v>1.368999999999998E-2</v>
      </c>
      <c r="O64" s="2">
        <f>1-EXP(-K64*3.1415*0.075*0.006)</f>
        <v>1.4037295356446933E-2</v>
      </c>
      <c r="P64" s="2">
        <f>ABS(((N64-O64)/N64)*100)</f>
        <v>2.5368543202845379</v>
      </c>
    </row>
    <row r="65" spans="11:16">
      <c r="K65" s="2">
        <v>20</v>
      </c>
      <c r="M65" s="2">
        <v>0.97284000000000004</v>
      </c>
      <c r="N65" s="2">
        <f t="shared" ref="N65:N81" si="8">1-M65</f>
        <v>2.7159999999999962E-2</v>
      </c>
      <c r="O65" s="2">
        <f t="shared" ref="O65:O81" si="9">1-EXP(-K65*3.1415*0.075*0.006)</f>
        <v>2.787754505196971E-2</v>
      </c>
      <c r="P65" s="2">
        <f t="shared" ref="P65:P81" si="10">ABS(((N65-O65)/N65)*100)</f>
        <v>2.6419184534968663</v>
      </c>
    </row>
    <row r="66" spans="11:16">
      <c r="K66" s="2">
        <v>50</v>
      </c>
      <c r="M66" s="2">
        <v>0.93354000000000004</v>
      </c>
      <c r="N66" s="2">
        <f t="shared" si="8"/>
        <v>6.6459999999999964E-2</v>
      </c>
      <c r="O66" s="2">
        <f t="shared" si="9"/>
        <v>6.8243486464467984E-2</v>
      </c>
      <c r="P66" s="2">
        <f t="shared" si="10"/>
        <v>2.6835486976647926</v>
      </c>
    </row>
    <row r="67" spans="11:16">
      <c r="K67" s="2">
        <v>70</v>
      </c>
      <c r="M67" s="2">
        <v>0.90769</v>
      </c>
      <c r="N67" s="2">
        <f t="shared" si="8"/>
        <v>9.2310000000000003E-2</v>
      </c>
      <c r="O67" s="2">
        <f t="shared" si="9"/>
        <v>9.4218570648020972E-2</v>
      </c>
      <c r="P67" s="2">
        <f t="shared" si="10"/>
        <v>2.0675665128598943</v>
      </c>
    </row>
    <row r="68" spans="11:16">
      <c r="K68" s="2">
        <v>100</v>
      </c>
      <c r="M68" s="2">
        <v>0.87670999999999999</v>
      </c>
      <c r="N68" s="2">
        <f t="shared" si="8"/>
        <v>0.12329000000000001</v>
      </c>
      <c r="O68" s="2">
        <f t="shared" si="9"/>
        <v>0.13182979948410989</v>
      </c>
      <c r="P68" s="2">
        <f t="shared" si="10"/>
        <v>6.9265954125313307</v>
      </c>
    </row>
    <row r="69" spans="11:16">
      <c r="K69" s="2">
        <v>150</v>
      </c>
      <c r="M69" s="2">
        <v>0.81730000000000003</v>
      </c>
      <c r="N69" s="2">
        <f t="shared" si="8"/>
        <v>0.18269999999999997</v>
      </c>
      <c r="O69" s="2">
        <f t="shared" si="9"/>
        <v>0.19107676081187042</v>
      </c>
      <c r="P69" s="2">
        <f t="shared" si="10"/>
        <v>4.5849812872854097</v>
      </c>
    </row>
    <row r="70" spans="11:16">
      <c r="K70" s="2">
        <v>200</v>
      </c>
      <c r="M70" s="2">
        <v>0.76180000000000003</v>
      </c>
      <c r="N70" s="2">
        <f t="shared" si="8"/>
        <v>0.23819999999999997</v>
      </c>
      <c r="O70" s="2">
        <f t="shared" si="9"/>
        <v>0.24628050293619907</v>
      </c>
      <c r="P70" s="2">
        <f t="shared" si="10"/>
        <v>3.3923186130138996</v>
      </c>
    </row>
    <row r="71" spans="11:16">
      <c r="K71" s="2">
        <v>250</v>
      </c>
      <c r="M71" s="2">
        <v>0.71604999999999996</v>
      </c>
      <c r="N71" s="2">
        <f t="shared" si="8"/>
        <v>0.28395000000000004</v>
      </c>
      <c r="O71" s="2">
        <f t="shared" si="9"/>
        <v>0.29771694923207814</v>
      </c>
      <c r="P71" s="2">
        <f t="shared" si="10"/>
        <v>4.8483709216686401</v>
      </c>
    </row>
    <row r="72" spans="11:16">
      <c r="K72" s="2">
        <v>300</v>
      </c>
      <c r="M72" s="2">
        <v>0.66571000000000002</v>
      </c>
      <c r="N72" s="2">
        <f t="shared" si="8"/>
        <v>0.33428999999999998</v>
      </c>
      <c r="O72" s="2">
        <f t="shared" si="9"/>
        <v>0.34564319310138414</v>
      </c>
      <c r="P72" s="2">
        <f t="shared" si="10"/>
        <v>3.3962108054037405</v>
      </c>
    </row>
    <row r="73" spans="11:16">
      <c r="K73" s="2">
        <v>350</v>
      </c>
      <c r="M73" s="2">
        <v>0.62827</v>
      </c>
      <c r="N73" s="2">
        <f t="shared" si="8"/>
        <v>0.37173</v>
      </c>
      <c r="O73" s="2">
        <f t="shared" si="9"/>
        <v>0.39029878299590226</v>
      </c>
      <c r="P73" s="2">
        <f t="shared" si="10"/>
        <v>4.9952339052275185</v>
      </c>
    </row>
    <row r="74" spans="11:16">
      <c r="K74" s="2">
        <v>400</v>
      </c>
      <c r="M74" s="2">
        <v>0.5847</v>
      </c>
      <c r="N74" s="2">
        <f t="shared" si="8"/>
        <v>0.4153</v>
      </c>
      <c r="O74" s="2">
        <f t="shared" si="9"/>
        <v>0.43190691974589102</v>
      </c>
      <c r="P74" s="2">
        <f t="shared" si="10"/>
        <v>3.9987767266773453</v>
      </c>
    </row>
    <row r="75" spans="11:16">
      <c r="K75" s="2">
        <v>450</v>
      </c>
      <c r="M75" s="2">
        <v>0.54557999999999995</v>
      </c>
      <c r="N75" s="2">
        <f t="shared" si="8"/>
        <v>0.45442000000000005</v>
      </c>
      <c r="O75" s="2">
        <f t="shared" si="9"/>
        <v>0.47067557217877021</v>
      </c>
      <c r="P75" s="2">
        <f t="shared" si="10"/>
        <v>3.577213190169922</v>
      </c>
    </row>
    <row r="76" spans="11:16">
      <c r="K76" s="2">
        <v>500</v>
      </c>
      <c r="M76" s="2">
        <v>0.51200000000000001</v>
      </c>
      <c r="N76" s="2">
        <f t="shared" si="8"/>
        <v>0.48799999999999999</v>
      </c>
      <c r="O76" s="2">
        <f t="shared" si="9"/>
        <v>0.50679851660410047</v>
      </c>
      <c r="P76" s="2">
        <f t="shared" si="10"/>
        <v>3.852155041823869</v>
      </c>
    </row>
    <row r="77" spans="11:16">
      <c r="K77" s="2">
        <v>600</v>
      </c>
      <c r="M77" s="2">
        <v>0.44783000000000001</v>
      </c>
      <c r="N77" s="2">
        <f t="shared" si="8"/>
        <v>0.55217000000000005</v>
      </c>
      <c r="O77" s="2">
        <f t="shared" si="9"/>
        <v>0.57181716926544757</v>
      </c>
      <c r="P77" s="2">
        <f t="shared" si="10"/>
        <v>3.5581739800147631</v>
      </c>
    </row>
    <row r="78" spans="11:16">
      <c r="K78" s="2">
        <v>700</v>
      </c>
      <c r="M78" s="2">
        <v>0.38312000000000002</v>
      </c>
      <c r="N78" s="2">
        <f t="shared" si="8"/>
        <v>0.61687999999999998</v>
      </c>
      <c r="O78" s="2">
        <f t="shared" si="9"/>
        <v>0.62826442598372212</v>
      </c>
      <c r="P78" s="2">
        <f t="shared" si="10"/>
        <v>1.8454846945470975</v>
      </c>
    </row>
    <row r="79" spans="11:16">
      <c r="K79" s="2">
        <v>900</v>
      </c>
      <c r="M79" s="2">
        <v>0.30253000000000002</v>
      </c>
      <c r="N79" s="2">
        <f t="shared" si="8"/>
        <v>0.69747000000000003</v>
      </c>
      <c r="O79" s="2">
        <f t="shared" si="9"/>
        <v>0.71981565011172766</v>
      </c>
      <c r="P79" s="2">
        <f t="shared" si="10"/>
        <v>3.2038152338778185</v>
      </c>
    </row>
    <row r="80" spans="11:16">
      <c r="K80" s="2">
        <v>1000</v>
      </c>
      <c r="M80" s="2">
        <v>0.26208999999999999</v>
      </c>
      <c r="N80" s="2">
        <f t="shared" si="8"/>
        <v>0.73791000000000007</v>
      </c>
      <c r="O80" s="2">
        <f t="shared" si="9"/>
        <v>0.75675229677608424</v>
      </c>
      <c r="P80" s="2">
        <f t="shared" si="10"/>
        <v>2.5534681432809117</v>
      </c>
    </row>
    <row r="81" spans="11:16">
      <c r="K81" s="2">
        <v>2000</v>
      </c>
      <c r="M81" s="2">
        <v>6.9405999999999995E-2</v>
      </c>
      <c r="N81" s="2">
        <f t="shared" si="8"/>
        <v>0.93059400000000003</v>
      </c>
      <c r="O81" s="2">
        <f t="shared" si="9"/>
        <v>0.94083055487628986</v>
      </c>
      <c r="P81" s="2">
        <f t="shared" si="10"/>
        <v>1.1000022433295107</v>
      </c>
    </row>
    <row r="84" spans="11:16">
      <c r="K84" s="2">
        <v>10</v>
      </c>
      <c r="M84" s="2">
        <v>0.97824</v>
      </c>
      <c r="N84" s="2">
        <f>1-M84</f>
        <v>2.1760000000000002E-2</v>
      </c>
      <c r="O84" s="2">
        <f>1-EXP(-K84*3.1415*0.075*0.01)</f>
        <v>2.3285850904927741E-2</v>
      </c>
      <c r="P84" s="2">
        <f>ABS(((N84-O84)/N84)*100)</f>
        <v>7.0121824674988007</v>
      </c>
    </row>
    <row r="85" spans="11:16">
      <c r="K85" s="2">
        <v>20</v>
      </c>
      <c r="M85" s="2">
        <v>0.95660000000000001</v>
      </c>
      <c r="N85" s="2">
        <f t="shared" ref="N85:N101" si="11">1-M85</f>
        <v>4.3399999999999994E-2</v>
      </c>
      <c r="O85" s="2">
        <f t="shared" ref="O85:O101" si="12">1-EXP(-K85*3.1415*0.075*0.01)</f>
        <v>4.6029470957488994E-2</v>
      </c>
      <c r="P85" s="2">
        <f t="shared" ref="P85:P101" si="13">ABS(((N85-O85)/N85)*100)</f>
        <v>6.0586888421405529</v>
      </c>
    </row>
    <row r="86" spans="11:16">
      <c r="K86" s="2">
        <v>50</v>
      </c>
      <c r="M86" s="2">
        <v>0.89359999999999995</v>
      </c>
      <c r="N86" s="2">
        <f t="shared" si="11"/>
        <v>0.10640000000000005</v>
      </c>
      <c r="O86" s="2">
        <f t="shared" si="12"/>
        <v>0.11113174584370289</v>
      </c>
      <c r="P86" s="2">
        <f t="shared" si="13"/>
        <v>4.4471295523522905</v>
      </c>
    </row>
    <row r="87" spans="11:16">
      <c r="K87" s="2">
        <v>70</v>
      </c>
      <c r="M87" s="2">
        <v>0.85065000000000002</v>
      </c>
      <c r="N87" s="2">
        <f t="shared" si="11"/>
        <v>0.14934999999999998</v>
      </c>
      <c r="O87" s="2">
        <f t="shared" si="12"/>
        <v>0.15204588133342412</v>
      </c>
      <c r="P87" s="2">
        <f t="shared" si="13"/>
        <v>1.8050762192327641</v>
      </c>
    </row>
    <row r="88" spans="11:16">
      <c r="K88" s="2">
        <v>100</v>
      </c>
      <c r="M88" s="2">
        <v>0.80332999999999999</v>
      </c>
      <c r="N88" s="2">
        <f t="shared" si="11"/>
        <v>0.19667000000000001</v>
      </c>
      <c r="O88" s="2">
        <f t="shared" si="12"/>
        <v>0.20991322675313639</v>
      </c>
      <c r="P88" s="2">
        <f t="shared" si="13"/>
        <v>6.7337299807476398</v>
      </c>
    </row>
    <row r="89" spans="11:16">
      <c r="K89" s="2">
        <v>150</v>
      </c>
      <c r="M89" s="2">
        <v>0.70952000000000004</v>
      </c>
      <c r="N89" s="2">
        <f t="shared" si="11"/>
        <v>0.29047999999999996</v>
      </c>
      <c r="O89" s="2">
        <f t="shared" si="12"/>
        <v>0.29771694923207814</v>
      </c>
      <c r="P89" s="2">
        <f t="shared" si="13"/>
        <v>2.4913760782422827</v>
      </c>
    </row>
    <row r="90" spans="11:16">
      <c r="K90" s="2">
        <v>200</v>
      </c>
      <c r="M90" s="2">
        <v>0.64034999999999997</v>
      </c>
      <c r="N90" s="2">
        <f t="shared" si="11"/>
        <v>0.35965000000000003</v>
      </c>
      <c r="O90" s="2">
        <f t="shared" si="12"/>
        <v>0.37576289074035918</v>
      </c>
      <c r="P90" s="2">
        <f t="shared" si="13"/>
        <v>4.4801586932737809</v>
      </c>
    </row>
    <row r="91" spans="11:16">
      <c r="K91" s="2">
        <v>250</v>
      </c>
      <c r="M91" s="2">
        <v>0.57750999999999997</v>
      </c>
      <c r="N91" s="2">
        <f t="shared" si="11"/>
        <v>0.42249000000000003</v>
      </c>
      <c r="O91" s="2">
        <f t="shared" si="12"/>
        <v>0.44513545051280934</v>
      </c>
      <c r="P91" s="2">
        <f t="shared" si="13"/>
        <v>5.3599968076899582</v>
      </c>
    </row>
    <row r="92" spans="11:16">
      <c r="K92" s="2">
        <v>300</v>
      </c>
      <c r="M92" s="2">
        <v>0.51248000000000005</v>
      </c>
      <c r="N92" s="2">
        <f t="shared" si="11"/>
        <v>0.48751999999999995</v>
      </c>
      <c r="O92" s="2">
        <f t="shared" si="12"/>
        <v>0.50679851660410047</v>
      </c>
      <c r="P92" s="2">
        <f t="shared" si="13"/>
        <v>3.9544052765220954</v>
      </c>
    </row>
    <row r="93" spans="11:16">
      <c r="K93" s="2">
        <v>350</v>
      </c>
      <c r="M93" s="2">
        <v>0.45637</v>
      </c>
      <c r="N93" s="2">
        <f t="shared" si="11"/>
        <v>0.54363000000000006</v>
      </c>
      <c r="O93" s="2">
        <f t="shared" si="12"/>
        <v>0.56160885850659081</v>
      </c>
      <c r="P93" s="2">
        <f t="shared" si="13"/>
        <v>3.3071865987143378</v>
      </c>
    </row>
    <row r="94" spans="11:16">
      <c r="K94" s="2">
        <v>400</v>
      </c>
      <c r="M94" s="2">
        <v>0.40991</v>
      </c>
      <c r="N94" s="2">
        <f t="shared" si="11"/>
        <v>0.59009</v>
      </c>
      <c r="O94" s="2">
        <f t="shared" si="12"/>
        <v>0.61032803142316716</v>
      </c>
      <c r="P94" s="2">
        <f t="shared" si="13"/>
        <v>3.4296516502850678</v>
      </c>
    </row>
    <row r="95" spans="11:16">
      <c r="K95" s="2">
        <v>450</v>
      </c>
      <c r="M95" s="2">
        <v>0.35438999999999998</v>
      </c>
      <c r="N95" s="2">
        <f t="shared" si="11"/>
        <v>0.64561000000000002</v>
      </c>
      <c r="O95" s="2">
        <f t="shared" si="12"/>
        <v>0.6536329575974632</v>
      </c>
      <c r="P95" s="2">
        <f t="shared" si="13"/>
        <v>1.2426941338367106</v>
      </c>
    </row>
    <row r="96" spans="11:16">
      <c r="K96" s="2">
        <v>500</v>
      </c>
      <c r="M96" s="2">
        <v>0.32978000000000002</v>
      </c>
      <c r="N96" s="2">
        <f t="shared" si="11"/>
        <v>0.67022000000000004</v>
      </c>
      <c r="O96" s="2">
        <f t="shared" si="12"/>
        <v>0.692125331722377</v>
      </c>
      <c r="P96" s="2">
        <f t="shared" si="13"/>
        <v>3.2683792967051062</v>
      </c>
    </row>
    <row r="97" spans="11:16">
      <c r="K97" s="2">
        <v>600</v>
      </c>
      <c r="M97" s="2">
        <v>0.26373999999999997</v>
      </c>
      <c r="N97" s="2">
        <f t="shared" si="11"/>
        <v>0.73626000000000003</v>
      </c>
      <c r="O97" s="2">
        <f t="shared" si="12"/>
        <v>0.75675229677608424</v>
      </c>
      <c r="P97" s="2">
        <f t="shared" si="13"/>
        <v>2.7832962236280956</v>
      </c>
    </row>
    <row r="98" spans="11:16">
      <c r="K98" s="2">
        <v>700</v>
      </c>
      <c r="M98" s="2">
        <v>0.20483999999999999</v>
      </c>
      <c r="N98" s="2">
        <f t="shared" si="11"/>
        <v>0.79515999999999998</v>
      </c>
      <c r="O98" s="2">
        <f t="shared" si="12"/>
        <v>0.80781320706010573</v>
      </c>
      <c r="P98" s="2">
        <f t="shared" si="13"/>
        <v>1.5912781151096325</v>
      </c>
    </row>
    <row r="99" spans="11:16">
      <c r="K99" s="2">
        <v>900</v>
      </c>
      <c r="M99" s="2">
        <v>0.13200000000000001</v>
      </c>
      <c r="N99" s="2">
        <f t="shared" si="11"/>
        <v>0.86799999999999999</v>
      </c>
      <c r="O99" s="2">
        <f t="shared" si="12"/>
        <v>0.8800298719373193</v>
      </c>
      <c r="P99" s="2">
        <f t="shared" si="13"/>
        <v>1.3859299466957722</v>
      </c>
    </row>
    <row r="100" spans="11:16">
      <c r="K100" s="2">
        <v>1000</v>
      </c>
      <c r="M100" s="2">
        <v>0.11036</v>
      </c>
      <c r="N100" s="2">
        <f t="shared" si="11"/>
        <v>0.88963999999999999</v>
      </c>
      <c r="O100" s="2">
        <f t="shared" si="12"/>
        <v>0.90521318863294353</v>
      </c>
      <c r="P100" s="2">
        <f t="shared" si="13"/>
        <v>1.7505045448657375</v>
      </c>
    </row>
    <row r="101" spans="11:16">
      <c r="K101" s="2">
        <v>2000</v>
      </c>
      <c r="M101" s="2">
        <v>1.2472E-2</v>
      </c>
      <c r="N101" s="2">
        <f t="shared" si="11"/>
        <v>0.98752799999999996</v>
      </c>
      <c r="O101" s="2">
        <f t="shared" si="12"/>
        <v>0.99101546039086608</v>
      </c>
      <c r="P101" s="2">
        <f t="shared" si="13"/>
        <v>0.35315053252830453</v>
      </c>
    </row>
    <row r="104" spans="11:16">
      <c r="K104" s="2">
        <v>10</v>
      </c>
      <c r="M104" s="2">
        <v>0.95291999999999999</v>
      </c>
      <c r="N104" s="2">
        <f>1-M104</f>
        <v>4.7080000000000011E-2</v>
      </c>
      <c r="O104" s="2">
        <f>1-EXP(-K104*3.1415*0.075*0.02)</f>
        <v>4.6029470957488994E-2</v>
      </c>
      <c r="P104" s="2">
        <f>ABS(((N104-O104)/N104)*100)</f>
        <v>2.2313700987914542</v>
      </c>
    </row>
    <row r="105" spans="11:16">
      <c r="K105" s="2">
        <v>20</v>
      </c>
      <c r="M105" s="2">
        <v>0.91598000000000002</v>
      </c>
      <c r="N105" s="2">
        <f t="shared" ref="N105:N121" si="14">1-M105</f>
        <v>8.4019999999999984E-2</v>
      </c>
      <c r="O105" s="2">
        <f t="shared" ref="O105:O121" si="15">1-EXP(-K105*3.1415*0.075*0.02)</f>
        <v>8.9940229718351694E-2</v>
      </c>
      <c r="P105" s="2">
        <f t="shared" ref="P105:P121" si="16">ABS(((N105-O105)/N105)*100)</f>
        <v>7.0462148516445025</v>
      </c>
    </row>
    <row r="106" spans="11:16">
      <c r="K106" s="2">
        <v>50</v>
      </c>
      <c r="M106" s="2">
        <v>0.80278000000000005</v>
      </c>
      <c r="N106" s="2">
        <f t="shared" si="14"/>
        <v>0.19721999999999995</v>
      </c>
      <c r="O106" s="2">
        <f t="shared" si="15"/>
        <v>0.20991322675313639</v>
      </c>
      <c r="P106" s="2">
        <f t="shared" si="16"/>
        <v>6.436074816517821</v>
      </c>
    </row>
    <row r="107" spans="11:16">
      <c r="K107" s="2">
        <v>70</v>
      </c>
      <c r="M107" s="2">
        <v>0.73343000000000003</v>
      </c>
      <c r="N107" s="2">
        <f t="shared" si="14"/>
        <v>0.26656999999999997</v>
      </c>
      <c r="O107" s="2">
        <f t="shared" si="15"/>
        <v>0.28097381263639054</v>
      </c>
      <c r="P107" s="2">
        <f t="shared" si="16"/>
        <v>5.4033884669657386</v>
      </c>
    </row>
    <row r="108" spans="11:16">
      <c r="K108" s="2">
        <v>100</v>
      </c>
      <c r="M108" s="2">
        <v>0.65073999999999999</v>
      </c>
      <c r="N108" s="2">
        <f t="shared" si="14"/>
        <v>0.34926000000000001</v>
      </c>
      <c r="O108" s="2">
        <f t="shared" si="15"/>
        <v>0.37576289074035918</v>
      </c>
      <c r="P108" s="2">
        <f t="shared" si="16"/>
        <v>7.588298327996096</v>
      </c>
    </row>
    <row r="109" spans="11:16">
      <c r="K109" s="2">
        <v>150</v>
      </c>
      <c r="M109" s="2">
        <v>0.50351000000000001</v>
      </c>
      <c r="N109" s="2">
        <f t="shared" si="14"/>
        <v>0.49648999999999999</v>
      </c>
      <c r="O109" s="2">
        <f t="shared" si="15"/>
        <v>0.50679851660410047</v>
      </c>
      <c r="P109" s="2">
        <f t="shared" si="16"/>
        <v>2.0762787979819297</v>
      </c>
    </row>
    <row r="110" spans="11:16">
      <c r="K110" s="2">
        <v>200</v>
      </c>
      <c r="M110" s="2">
        <v>0.42625000000000002</v>
      </c>
      <c r="N110" s="2">
        <f t="shared" si="14"/>
        <v>0.57374999999999998</v>
      </c>
      <c r="O110" s="2">
        <f t="shared" si="15"/>
        <v>0.61032803142316716</v>
      </c>
      <c r="P110" s="2">
        <f t="shared" si="16"/>
        <v>6.3752560214670462</v>
      </c>
    </row>
    <row r="111" spans="11:16">
      <c r="K111" s="2">
        <v>250</v>
      </c>
      <c r="M111" s="2">
        <v>0.32655000000000001</v>
      </c>
      <c r="N111" s="2">
        <f t="shared" si="14"/>
        <v>0.67344999999999999</v>
      </c>
      <c r="O111" s="2">
        <f t="shared" si="15"/>
        <v>0.692125331722377</v>
      </c>
      <c r="P111" s="2">
        <f t="shared" si="16"/>
        <v>2.7730836323969128</v>
      </c>
    </row>
    <row r="112" spans="11:16">
      <c r="K112" s="2">
        <v>300</v>
      </c>
      <c r="M112" s="2">
        <v>0.28538000000000002</v>
      </c>
      <c r="N112" s="2">
        <f t="shared" si="14"/>
        <v>0.71462000000000003</v>
      </c>
      <c r="O112" s="2">
        <f t="shared" si="15"/>
        <v>0.75675229677608424</v>
      </c>
      <c r="P112" s="2">
        <f t="shared" si="16"/>
        <v>5.8957623318804693</v>
      </c>
    </row>
    <row r="113" spans="11:16">
      <c r="K113" s="2">
        <v>350</v>
      </c>
      <c r="M113" s="2">
        <v>0.21065999999999999</v>
      </c>
      <c r="N113" s="2">
        <f t="shared" si="14"/>
        <v>0.78934000000000004</v>
      </c>
      <c r="O113" s="2">
        <f t="shared" si="15"/>
        <v>0.80781320706010573</v>
      </c>
      <c r="P113" s="2">
        <f t="shared" si="16"/>
        <v>2.3403358578186446</v>
      </c>
    </row>
    <row r="114" spans="11:16">
      <c r="K114" s="2">
        <v>400</v>
      </c>
      <c r="M114" s="2">
        <v>0.17004</v>
      </c>
      <c r="N114" s="2">
        <f t="shared" si="14"/>
        <v>0.82996000000000003</v>
      </c>
      <c r="O114" s="2">
        <f t="shared" si="15"/>
        <v>0.84815575690545586</v>
      </c>
      <c r="P114" s="2">
        <f t="shared" si="16"/>
        <v>2.1923655242970539</v>
      </c>
    </row>
    <row r="115" spans="11:16">
      <c r="K115" s="2">
        <v>450</v>
      </c>
      <c r="M115" s="2">
        <v>0.13594999999999999</v>
      </c>
      <c r="N115" s="2">
        <f t="shared" si="14"/>
        <v>0.86404999999999998</v>
      </c>
      <c r="O115" s="2">
        <f t="shared" si="15"/>
        <v>0.8800298719373193</v>
      </c>
      <c r="P115" s="2">
        <f t="shared" si="16"/>
        <v>1.8494151886255787</v>
      </c>
    </row>
    <row r="116" spans="11:16">
      <c r="K116" s="2">
        <v>500</v>
      </c>
      <c r="M116" s="2">
        <v>0.11361</v>
      </c>
      <c r="N116" s="2">
        <f t="shared" si="14"/>
        <v>0.88639000000000001</v>
      </c>
      <c r="O116" s="2">
        <f t="shared" si="15"/>
        <v>0.90521318863294353</v>
      </c>
      <c r="P116" s="2">
        <f t="shared" si="16"/>
        <v>2.1235786316343281</v>
      </c>
    </row>
    <row r="117" spans="11:16">
      <c r="K117" s="2">
        <v>600</v>
      </c>
      <c r="M117" s="2">
        <v>7.2140999999999997E-2</v>
      </c>
      <c r="N117" s="2">
        <f t="shared" si="14"/>
        <v>0.92785899999999999</v>
      </c>
      <c r="O117" s="2">
        <f t="shared" si="15"/>
        <v>0.94083055487628986</v>
      </c>
      <c r="P117" s="2">
        <f t="shared" si="16"/>
        <v>1.3980092747162953</v>
      </c>
    </row>
    <row r="118" spans="11:16">
      <c r="K118" s="2">
        <v>700</v>
      </c>
      <c r="M118" s="2">
        <v>3.9752999999999997E-2</v>
      </c>
      <c r="N118" s="2">
        <f t="shared" si="14"/>
        <v>0.96024699999999996</v>
      </c>
      <c r="O118" s="2">
        <f t="shared" si="15"/>
        <v>0.96306423661947826</v>
      </c>
      <c r="P118" s="2">
        <f t="shared" si="16"/>
        <v>0.29338666191910029</v>
      </c>
    </row>
    <row r="119" spans="11:16">
      <c r="K119" s="2">
        <v>900</v>
      </c>
      <c r="M119" s="2">
        <v>2.0548E-2</v>
      </c>
      <c r="N119" s="2">
        <f t="shared" si="14"/>
        <v>0.97945199999999999</v>
      </c>
      <c r="O119" s="2">
        <f t="shared" si="15"/>
        <v>0.98560716837262397</v>
      </c>
      <c r="P119" s="2">
        <f t="shared" si="16"/>
        <v>0.62842981306117873</v>
      </c>
    </row>
    <row r="120" spans="11:16">
      <c r="K120" s="2">
        <v>1000</v>
      </c>
      <c r="M120" s="2">
        <v>1.3119E-2</v>
      </c>
      <c r="N120" s="2">
        <f t="shared" si="14"/>
        <v>0.98688100000000001</v>
      </c>
      <c r="O120" s="2">
        <f t="shared" si="15"/>
        <v>0.99101546039086608</v>
      </c>
      <c r="P120" s="2">
        <f t="shared" si="16"/>
        <v>0.41894214103484295</v>
      </c>
    </row>
    <row r="121" spans="11:16">
      <c r="K121" s="2">
        <v>2000</v>
      </c>
      <c r="M121" s="2">
        <v>2.5129999999999998E-4</v>
      </c>
      <c r="N121" s="2">
        <f t="shared" si="14"/>
        <v>0.99974870000000005</v>
      </c>
      <c r="O121" s="2">
        <f t="shared" si="15"/>
        <v>0.99991927804801195</v>
      </c>
      <c r="P121" s="2">
        <f t="shared" si="16"/>
        <v>1.7062092505036972E-2</v>
      </c>
    </row>
    <row r="124" spans="11:16">
      <c r="K124" s="2">
        <v>10</v>
      </c>
      <c r="M124" s="2">
        <v>0.91112000000000004</v>
      </c>
      <c r="N124" s="2">
        <f>1-M124</f>
        <v>8.8879999999999959E-2</v>
      </c>
      <c r="O124" s="2">
        <f>1-EXP(-K124*3.1415*0.075*0.04)</f>
        <v>8.9940229718351694E-2</v>
      </c>
      <c r="P124" s="2">
        <f>ABS(((N124-O124)/N124)*100)</f>
        <v>1.1928777209177943</v>
      </c>
    </row>
    <row r="125" spans="11:16">
      <c r="K125" s="2">
        <v>20</v>
      </c>
      <c r="M125" s="2">
        <v>0.82011000000000001</v>
      </c>
      <c r="N125" s="2">
        <f t="shared" ref="N125:N141" si="17">1-M125</f>
        <v>0.17988999999999999</v>
      </c>
      <c r="O125" s="2">
        <f t="shared" ref="O125:O141" si="18">1-EXP(-K125*3.1415*0.075*0.04)</f>
        <v>0.17179121451491342</v>
      </c>
      <c r="P125" s="2">
        <f t="shared" ref="P125:P141" si="19">ABS(((N125-O125)/N125)*100)</f>
        <v>4.5020765384882875</v>
      </c>
    </row>
    <row r="126" spans="11:16">
      <c r="K126" s="2">
        <v>50</v>
      </c>
      <c r="M126" s="2">
        <v>0.61961999999999995</v>
      </c>
      <c r="N126" s="2">
        <f t="shared" si="17"/>
        <v>0.38038000000000005</v>
      </c>
      <c r="O126" s="2">
        <f t="shared" si="18"/>
        <v>0.37576289074035918</v>
      </c>
      <c r="P126" s="2">
        <f t="shared" si="19"/>
        <v>1.213814937599472</v>
      </c>
    </row>
    <row r="127" spans="11:16">
      <c r="K127" s="2">
        <v>70</v>
      </c>
      <c r="M127" s="2">
        <v>0.50656000000000001</v>
      </c>
      <c r="N127" s="2">
        <f t="shared" si="17"/>
        <v>0.49343999999999999</v>
      </c>
      <c r="O127" s="2">
        <f t="shared" si="18"/>
        <v>0.48300134188535149</v>
      </c>
      <c r="P127" s="2">
        <f t="shared" si="19"/>
        <v>2.1154868098752639</v>
      </c>
    </row>
    <row r="128" spans="11:16">
      <c r="K128" s="2">
        <v>100</v>
      </c>
      <c r="M128" s="2">
        <v>0.38932</v>
      </c>
      <c r="N128" s="2">
        <f t="shared" si="17"/>
        <v>0.61068</v>
      </c>
      <c r="O128" s="2">
        <f t="shared" si="18"/>
        <v>0.61032803142316716</v>
      </c>
      <c r="P128" s="2">
        <f t="shared" si="19"/>
        <v>5.7635517264826026E-2</v>
      </c>
    </row>
    <row r="129" spans="11:16">
      <c r="K129" s="2">
        <v>150</v>
      </c>
      <c r="M129" s="2">
        <v>0.26512999999999998</v>
      </c>
      <c r="N129" s="2">
        <f t="shared" si="17"/>
        <v>0.73487000000000002</v>
      </c>
      <c r="O129" s="2">
        <f t="shared" si="18"/>
        <v>0.75675229677608424</v>
      </c>
      <c r="P129" s="2">
        <f t="shared" si="19"/>
        <v>2.9777099046204389</v>
      </c>
    </row>
    <row r="130" spans="11:16">
      <c r="K130" s="2">
        <v>200</v>
      </c>
      <c r="M130" s="2">
        <v>0.17063999999999999</v>
      </c>
      <c r="N130" s="2">
        <f t="shared" si="17"/>
        <v>0.82935999999999999</v>
      </c>
      <c r="O130" s="2">
        <f t="shared" si="18"/>
        <v>0.84815575690545586</v>
      </c>
      <c r="P130" s="2">
        <f t="shared" si="19"/>
        <v>2.2662965305121867</v>
      </c>
    </row>
    <row r="131" spans="11:16">
      <c r="K131" s="2">
        <v>250</v>
      </c>
      <c r="M131" s="2">
        <v>0.12837999999999999</v>
      </c>
      <c r="N131" s="2">
        <f t="shared" si="17"/>
        <v>0.87162000000000006</v>
      </c>
      <c r="O131" s="2">
        <f t="shared" si="18"/>
        <v>0.90521318863294353</v>
      </c>
      <c r="P131" s="2">
        <f t="shared" si="19"/>
        <v>3.8541094322002096</v>
      </c>
    </row>
    <row r="132" spans="11:16">
      <c r="K132" s="2">
        <v>300</v>
      </c>
      <c r="M132" s="2">
        <v>0.10725999999999999</v>
      </c>
      <c r="N132" s="2">
        <f t="shared" si="17"/>
        <v>0.89273999999999998</v>
      </c>
      <c r="O132" s="2">
        <f t="shared" si="18"/>
        <v>0.94083055487628986</v>
      </c>
      <c r="P132" s="2">
        <f t="shared" si="19"/>
        <v>5.3868489007202411</v>
      </c>
    </row>
    <row r="133" spans="11:16">
      <c r="K133" s="2">
        <v>350</v>
      </c>
      <c r="M133" s="2">
        <v>4.1477E-2</v>
      </c>
      <c r="N133" s="2">
        <f t="shared" si="17"/>
        <v>0.95852300000000001</v>
      </c>
      <c r="O133" s="2">
        <f t="shared" si="18"/>
        <v>0.96306423661947826</v>
      </c>
      <c r="P133" s="2">
        <f t="shared" si="19"/>
        <v>0.47377440285504369</v>
      </c>
    </row>
    <row r="134" spans="11:16">
      <c r="K134" s="2">
        <v>400</v>
      </c>
      <c r="M134" s="2">
        <v>3.3958000000000002E-2</v>
      </c>
      <c r="N134" s="2">
        <f t="shared" si="17"/>
        <v>0.96604199999999996</v>
      </c>
      <c r="O134" s="2">
        <f t="shared" si="18"/>
        <v>0.97694332583904497</v>
      </c>
      <c r="P134" s="2">
        <f t="shared" si="19"/>
        <v>1.1284525764971935</v>
      </c>
    </row>
    <row r="135" spans="11:16">
      <c r="K135" s="2">
        <v>450</v>
      </c>
      <c r="M135" s="2">
        <v>2.0891E-2</v>
      </c>
      <c r="N135" s="2">
        <f t="shared" si="17"/>
        <v>0.97910900000000001</v>
      </c>
      <c r="O135" s="2">
        <f t="shared" si="18"/>
        <v>0.98560716837262397</v>
      </c>
      <c r="P135" s="2">
        <f t="shared" si="19"/>
        <v>0.66368181403949489</v>
      </c>
    </row>
    <row r="136" spans="11:16">
      <c r="K136" s="2">
        <v>500</v>
      </c>
      <c r="M136" s="2">
        <v>8.2652999999999997E-3</v>
      </c>
      <c r="N136" s="2">
        <f t="shared" si="17"/>
        <v>0.99173469999999997</v>
      </c>
      <c r="O136" s="2">
        <f t="shared" si="18"/>
        <v>0.99101546039086608</v>
      </c>
      <c r="P136" s="2">
        <f t="shared" si="19"/>
        <v>7.2523388476161271E-2</v>
      </c>
    </row>
    <row r="137" spans="11:16">
      <c r="K137" s="2">
        <v>600</v>
      </c>
      <c r="M137" s="2">
        <v>6.6928999999999999E-3</v>
      </c>
      <c r="N137" s="2">
        <f t="shared" si="17"/>
        <v>0.9933071</v>
      </c>
      <c r="O137" s="2">
        <f t="shared" si="18"/>
        <v>0.99649897676375221</v>
      </c>
      <c r="P137" s="2">
        <f t="shared" si="19"/>
        <v>0.32133836189756526</v>
      </c>
    </row>
    <row r="138" spans="11:16">
      <c r="K138" s="2">
        <v>700</v>
      </c>
      <c r="M138" s="2">
        <v>1.9599000000000001E-3</v>
      </c>
      <c r="N138" s="2">
        <f t="shared" si="17"/>
        <v>0.99804009999999999</v>
      </c>
      <c r="O138" s="2">
        <f t="shared" si="18"/>
        <v>0.99863574938349808</v>
      </c>
      <c r="P138" s="2">
        <f t="shared" si="19"/>
        <v>5.96819089231082E-2</v>
      </c>
    </row>
    <row r="139" spans="11:16">
      <c r="K139" s="2">
        <v>900</v>
      </c>
      <c r="M139" s="2">
        <v>1.2388000000000001E-4</v>
      </c>
      <c r="N139" s="2">
        <f t="shared" si="17"/>
        <v>0.99987612000000003</v>
      </c>
      <c r="O139" s="2">
        <f t="shared" si="18"/>
        <v>0.99979284639774602</v>
      </c>
      <c r="P139" s="2">
        <f t="shared" si="19"/>
        <v>8.3283919465962693E-3</v>
      </c>
    </row>
    <row r="140" spans="11:16">
      <c r="K140" s="2">
        <v>1000</v>
      </c>
      <c r="M140" s="23">
        <v>5.7250000000000002E-5</v>
      </c>
      <c r="N140" s="2">
        <f t="shared" si="17"/>
        <v>0.99994274999999999</v>
      </c>
      <c r="O140" s="2">
        <f t="shared" si="18"/>
        <v>0.99991927804801195</v>
      </c>
      <c r="P140" s="2">
        <f t="shared" si="19"/>
        <v>2.3473295834227593E-3</v>
      </c>
    </row>
    <row r="141" spans="11:16">
      <c r="K141" s="2">
        <v>2000</v>
      </c>
      <c r="M141" s="2">
        <v>0</v>
      </c>
      <c r="N141" s="2">
        <f t="shared" si="17"/>
        <v>1</v>
      </c>
      <c r="O141" s="2">
        <f t="shared" si="18"/>
        <v>0.99999999348396651</v>
      </c>
      <c r="P141" s="2">
        <f t="shared" si="19"/>
        <v>6.5160334905556283E-7</v>
      </c>
    </row>
  </sheetData>
  <pageMargins left="0.7" right="0.7" top="0.75" bottom="0.75" header="0.3" footer="0.3"/>
  <pageSetup paperSize="4294967295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J42"/>
  <sheetViews>
    <sheetView topLeftCell="A5" zoomScale="85" zoomScaleNormal="85" zoomScalePageLayoutView="85" workbookViewId="0">
      <selection activeCell="D20" sqref="D20"/>
    </sheetView>
  </sheetViews>
  <sheetFormatPr baseColWidth="10" defaultColWidth="8.83203125" defaultRowHeight="14" x14ac:dyDescent="0"/>
  <cols>
    <col min="1" max="1" width="8.33203125" customWidth="1"/>
    <col min="3" max="3" width="22.6640625" customWidth="1"/>
    <col min="4" max="4" width="37.6640625" customWidth="1"/>
  </cols>
  <sheetData>
    <row r="7" spans="2:6" ht="16" thickBot="1">
      <c r="B7" s="2"/>
      <c r="C7" s="2"/>
      <c r="D7" s="2"/>
      <c r="E7" s="2"/>
      <c r="F7" s="2"/>
    </row>
    <row r="8" spans="2:6" ht="16" thickBot="1">
      <c r="B8" s="2" t="s">
        <v>10</v>
      </c>
      <c r="C8" s="14" t="s">
        <v>5</v>
      </c>
      <c r="D8" s="15" t="s">
        <v>6</v>
      </c>
      <c r="E8" s="2"/>
      <c r="F8" s="2"/>
    </row>
    <row r="9" spans="2:6" ht="15">
      <c r="B9" s="2"/>
      <c r="C9" s="8">
        <v>0</v>
      </c>
      <c r="D9" s="9">
        <v>0.22</v>
      </c>
      <c r="E9" s="2"/>
      <c r="F9" s="2"/>
    </row>
    <row r="10" spans="2:6" ht="15">
      <c r="B10" s="2"/>
      <c r="C10" s="6">
        <v>1</v>
      </c>
      <c r="D10" s="5">
        <v>3.24</v>
      </c>
      <c r="E10" s="2"/>
      <c r="F10" s="2"/>
    </row>
    <row r="11" spans="2:6" ht="15">
      <c r="B11" s="2"/>
      <c r="C11" s="6">
        <v>6</v>
      </c>
      <c r="D11" s="5">
        <v>7.95</v>
      </c>
      <c r="E11" s="2"/>
      <c r="F11" s="2"/>
    </row>
    <row r="12" spans="2:6" ht="15">
      <c r="B12" s="2"/>
      <c r="C12" s="6">
        <v>10</v>
      </c>
      <c r="D12" s="5">
        <v>15.99</v>
      </c>
      <c r="E12" s="2"/>
      <c r="F12" s="2"/>
    </row>
    <row r="13" spans="2:6" ht="15">
      <c r="B13" s="2"/>
      <c r="C13" s="6">
        <v>20</v>
      </c>
      <c r="D13" s="5">
        <v>24.53</v>
      </c>
      <c r="E13" s="2"/>
      <c r="F13" s="2"/>
    </row>
    <row r="14" spans="2:6" ht="15">
      <c r="B14" s="2"/>
      <c r="C14" s="6">
        <v>25</v>
      </c>
      <c r="D14" s="5">
        <v>36.33</v>
      </c>
      <c r="E14" s="2"/>
      <c r="F14" s="2"/>
    </row>
    <row r="15" spans="2:6" ht="15">
      <c r="B15" s="2"/>
      <c r="C15" s="6">
        <v>33</v>
      </c>
      <c r="D15" s="5">
        <v>38.06</v>
      </c>
      <c r="E15" s="2"/>
      <c r="F15" s="2"/>
    </row>
    <row r="16" spans="2:6" ht="15">
      <c r="B16" s="2"/>
      <c r="C16" s="6">
        <v>50</v>
      </c>
      <c r="D16" s="10">
        <v>57.21</v>
      </c>
      <c r="E16" s="2"/>
      <c r="F16" s="2"/>
    </row>
    <row r="17" spans="2:10" ht="15">
      <c r="B17" s="2"/>
      <c r="C17" s="3"/>
      <c r="D17" s="10"/>
      <c r="E17" s="2"/>
      <c r="F17" s="2"/>
    </row>
    <row r="18" spans="2:10" ht="15">
      <c r="B18" s="2">
        <v>42.2</v>
      </c>
      <c r="C18" s="6">
        <v>27.2</v>
      </c>
      <c r="D18" s="5">
        <v>19.5</v>
      </c>
      <c r="E18" s="11" t="s">
        <v>7</v>
      </c>
      <c r="F18" s="2"/>
    </row>
    <row r="19" spans="2:10" ht="15">
      <c r="B19" s="2">
        <v>40</v>
      </c>
      <c r="C19" s="6">
        <v>25</v>
      </c>
      <c r="D19" s="5">
        <v>10</v>
      </c>
      <c r="E19" s="11" t="s">
        <v>8</v>
      </c>
      <c r="F19" s="2"/>
    </row>
    <row r="20" spans="2:10" ht="16" thickBot="1">
      <c r="B20" s="2">
        <v>30.2</v>
      </c>
      <c r="C20" s="7">
        <v>20</v>
      </c>
      <c r="D20" s="4">
        <v>2.06</v>
      </c>
      <c r="E20" s="11" t="s">
        <v>9</v>
      </c>
      <c r="F20" s="2"/>
    </row>
    <row r="27" spans="2:10">
      <c r="D27" s="39" t="s">
        <v>11</v>
      </c>
      <c r="E27" s="39"/>
      <c r="F27" s="39"/>
      <c r="G27" s="39"/>
      <c r="H27" s="39"/>
      <c r="I27" s="39"/>
      <c r="J27" s="39"/>
    </row>
    <row r="28" spans="2:10">
      <c r="D28" s="39"/>
      <c r="E28" s="39"/>
      <c r="F28" s="39"/>
      <c r="G28" s="39"/>
      <c r="H28" s="39"/>
      <c r="I28" s="39"/>
      <c r="J28" s="39"/>
    </row>
    <row r="29" spans="2:10">
      <c r="D29" s="39"/>
      <c r="E29" s="39"/>
      <c r="F29" s="39"/>
      <c r="G29" s="39"/>
      <c r="H29" s="39"/>
      <c r="I29" s="39"/>
      <c r="J29" s="39"/>
    </row>
    <row r="30" spans="2:10">
      <c r="D30" s="39"/>
      <c r="E30" s="39"/>
      <c r="F30" s="39"/>
      <c r="G30" s="39"/>
      <c r="H30" s="39"/>
      <c r="I30" s="39"/>
      <c r="J30" s="39"/>
    </row>
    <row r="31" spans="2:10">
      <c r="D31" s="39"/>
      <c r="E31" s="39"/>
      <c r="F31" s="39"/>
      <c r="G31" s="39"/>
      <c r="H31" s="39"/>
      <c r="I31" s="39"/>
      <c r="J31" s="39"/>
    </row>
    <row r="32" spans="2:10">
      <c r="D32" s="39"/>
      <c r="E32" s="39"/>
      <c r="F32" s="39"/>
      <c r="G32" s="39"/>
      <c r="H32" s="39"/>
      <c r="I32" s="39"/>
      <c r="J32" s="39"/>
    </row>
    <row r="33" spans="4:10">
      <c r="D33" s="39"/>
      <c r="E33" s="39"/>
      <c r="F33" s="39"/>
      <c r="G33" s="39"/>
      <c r="H33" s="39"/>
      <c r="I33" s="39"/>
      <c r="J33" s="39"/>
    </row>
    <row r="34" spans="4:10">
      <c r="D34" s="39"/>
      <c r="E34" s="39"/>
      <c r="F34" s="39"/>
      <c r="G34" s="39"/>
      <c r="H34" s="39"/>
      <c r="I34" s="39"/>
      <c r="J34" s="39"/>
    </row>
    <row r="35" spans="4:10">
      <c r="D35" s="39"/>
      <c r="E35" s="39"/>
      <c r="F35" s="39"/>
      <c r="G35" s="39"/>
      <c r="H35" s="39"/>
      <c r="I35" s="39"/>
      <c r="J35" s="39"/>
    </row>
    <row r="36" spans="4:10">
      <c r="D36" s="39"/>
      <c r="E36" s="39"/>
      <c r="F36" s="39"/>
      <c r="G36" s="39"/>
      <c r="H36" s="39"/>
      <c r="I36" s="39"/>
      <c r="J36" s="39"/>
    </row>
    <row r="37" spans="4:10">
      <c r="D37" s="39"/>
      <c r="E37" s="39"/>
      <c r="F37" s="39"/>
      <c r="G37" s="39"/>
      <c r="H37" s="39"/>
      <c r="I37" s="39"/>
      <c r="J37" s="39"/>
    </row>
    <row r="38" spans="4:10">
      <c r="D38" s="39"/>
      <c r="E38" s="39"/>
      <c r="F38" s="39"/>
      <c r="G38" s="39"/>
      <c r="H38" s="39"/>
      <c r="I38" s="39"/>
      <c r="J38" s="39"/>
    </row>
    <row r="39" spans="4:10">
      <c r="D39" s="39"/>
      <c r="E39" s="39"/>
      <c r="F39" s="39"/>
      <c r="G39" s="39"/>
      <c r="H39" s="39"/>
      <c r="I39" s="39"/>
      <c r="J39" s="39"/>
    </row>
    <row r="40" spans="4:10">
      <c r="D40" s="39"/>
      <c r="E40" s="39"/>
      <c r="F40" s="39"/>
      <c r="G40" s="39"/>
      <c r="H40" s="39"/>
      <c r="I40" s="39"/>
      <c r="J40" s="39"/>
    </row>
    <row r="41" spans="4:10">
      <c r="D41" s="39"/>
      <c r="E41" s="39"/>
      <c r="F41" s="39"/>
      <c r="G41" s="39"/>
      <c r="H41" s="39"/>
      <c r="I41" s="39"/>
      <c r="J41" s="39"/>
    </row>
    <row r="42" spans="4:10">
      <c r="D42" s="39"/>
      <c r="E42" s="39"/>
      <c r="F42" s="39"/>
      <c r="G42" s="39"/>
      <c r="H42" s="39"/>
      <c r="I42" s="39"/>
      <c r="J42" s="39"/>
    </row>
  </sheetData>
  <mergeCells count="1">
    <mergeCell ref="D27:J42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1</vt:lpstr>
      <vt:lpstr>Figure 2</vt:lpstr>
      <vt:lpstr>Figure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Asghar Aryanfar</cp:lastModifiedBy>
  <dcterms:created xsi:type="dcterms:W3CDTF">2020-06-27T03:00:40Z</dcterms:created>
  <dcterms:modified xsi:type="dcterms:W3CDTF">2020-08-11T12:11:17Z</dcterms:modified>
</cp:coreProperties>
</file>