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santh.kannuchamy\Desktop\Research-papers\Chemical Education paper\"/>
    </mc:Choice>
  </mc:AlternateContent>
  <bookViews>
    <workbookView xWindow="0" yWindow="0" windowWidth="28800" windowHeight="12300"/>
  </bookViews>
  <sheets>
    <sheet name="Toth1" sheetId="1" r:id="rId1"/>
  </sheets>
  <definedNames>
    <definedName name="solver_adj" localSheetId="0" hidden="1">Toth1!#REF!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Toth1!#REF!</definedName>
    <definedName name="solver_lhs2" localSheetId="0" hidden="1">Toth1!#REF!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Toth1!$AA$4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hs1" localSheetId="0" hidden="1">1</definedName>
    <definedName name="solver_rhs2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8" i="1"/>
  <c r="I9" i="1"/>
  <c r="I10" i="1"/>
  <c r="I11" i="1"/>
  <c r="I12" i="1"/>
  <c r="I13" i="1"/>
  <c r="I14" i="1"/>
  <c r="I7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/>
  <c r="B6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7" i="1"/>
  <c r="F20" i="1" l="1"/>
  <c r="G20" i="1" s="1"/>
  <c r="F12" i="1"/>
  <c r="G12" i="1" s="1"/>
  <c r="F19" i="1"/>
  <c r="G19" i="1" s="1"/>
  <c r="F11" i="1"/>
  <c r="G11" i="1" s="1"/>
  <c r="F17" i="1"/>
  <c r="G17" i="1" s="1"/>
  <c r="F18" i="1"/>
  <c r="G18" i="1" s="1"/>
  <c r="F10" i="1"/>
  <c r="G10" i="1" s="1"/>
  <c r="F9" i="1"/>
  <c r="G9" i="1" s="1"/>
  <c r="F7" i="1"/>
  <c r="G7" i="1" s="1"/>
  <c r="F8" i="1"/>
  <c r="G8" i="1" s="1"/>
  <c r="F23" i="1"/>
  <c r="G23" i="1" s="1"/>
  <c r="F15" i="1"/>
  <c r="G15" i="1" s="1"/>
  <c r="F22" i="1"/>
  <c r="G22" i="1" s="1"/>
  <c r="F14" i="1"/>
  <c r="G14" i="1" s="1"/>
  <c r="F21" i="1"/>
  <c r="G21" i="1" s="1"/>
  <c r="F13" i="1"/>
  <c r="G13" i="1" s="1"/>
  <c r="F16" i="1"/>
  <c r="G16" i="1" s="1"/>
  <c r="G24" i="1" l="1"/>
</calcChain>
</file>

<file path=xl/sharedStrings.xml><?xml version="1.0" encoding="utf-8"?>
<sst xmlns="http://schemas.openxmlformats.org/spreadsheetml/2006/main" count="8" uniqueCount="8">
  <si>
    <t>qe,predic</t>
  </si>
  <si>
    <t>qe/Ce</t>
  </si>
  <si>
    <t>ce</t>
  </si>
  <si>
    <t>slope</t>
  </si>
  <si>
    <t>intercept</t>
  </si>
  <si>
    <t>N</t>
  </si>
  <si>
    <t>K</t>
  </si>
  <si>
    <t xml:space="preserve">initial guess values for N an K can be obtained from slope and intercept given in the above cells.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</si>
</sst>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38126372174056"/>
          <c:y val="5.0925925925925923E-2"/>
          <c:w val="0.7254626785190319"/>
          <c:h val="0.7351932050160395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Toth1!$B$7:$B$23</c:f>
              <c:numCache>
                <c:formatCode>General</c:formatCode>
                <c:ptCount val="17"/>
                <c:pt idx="0">
                  <c:v>0.85</c:v>
                </c:pt>
                <c:pt idx="1">
                  <c:v>1.5</c:v>
                </c:pt>
                <c:pt idx="2">
                  <c:v>2</c:v>
                </c:pt>
                <c:pt idx="3">
                  <c:v>2.8</c:v>
                </c:pt>
                <c:pt idx="4">
                  <c:v>3</c:v>
                </c:pt>
                <c:pt idx="5">
                  <c:v>3.5</c:v>
                </c:pt>
                <c:pt idx="6">
                  <c:v>3.6</c:v>
                </c:pt>
                <c:pt idx="7">
                  <c:v>4.0999999999999996</c:v>
                </c:pt>
                <c:pt idx="8">
                  <c:v>4.2</c:v>
                </c:pt>
                <c:pt idx="9">
                  <c:v>8.6</c:v>
                </c:pt>
                <c:pt idx="10">
                  <c:v>11</c:v>
                </c:pt>
                <c:pt idx="11">
                  <c:v>16</c:v>
                </c:pt>
                <c:pt idx="12">
                  <c:v>16</c:v>
                </c:pt>
                <c:pt idx="13">
                  <c:v>24</c:v>
                </c:pt>
                <c:pt idx="14">
                  <c:v>31</c:v>
                </c:pt>
                <c:pt idx="15">
                  <c:v>34</c:v>
                </c:pt>
                <c:pt idx="16">
                  <c:v>42</c:v>
                </c:pt>
              </c:numCache>
            </c:numRef>
          </c:xVal>
          <c:yVal>
            <c:numRef>
              <c:f>Toth1!$C$7:$C$23</c:f>
              <c:numCache>
                <c:formatCode>General</c:formatCode>
                <c:ptCount val="17"/>
                <c:pt idx="0">
                  <c:v>326.92307692307696</c:v>
                </c:pt>
                <c:pt idx="1">
                  <c:v>241.93548387096774</c:v>
                </c:pt>
                <c:pt idx="2">
                  <c:v>125</c:v>
                </c:pt>
                <c:pt idx="3">
                  <c:v>133.33333333333331</c:v>
                </c:pt>
                <c:pt idx="4">
                  <c:v>93.75</c:v>
                </c:pt>
                <c:pt idx="5">
                  <c:v>85.365853658536579</c:v>
                </c:pt>
                <c:pt idx="6">
                  <c:v>55.38461538461538</c:v>
                </c:pt>
                <c:pt idx="7">
                  <c:v>56.944444444444436</c:v>
                </c:pt>
                <c:pt idx="8">
                  <c:v>51.219512195121951</c:v>
                </c:pt>
                <c:pt idx="9">
                  <c:v>34.4</c:v>
                </c:pt>
                <c:pt idx="10">
                  <c:v>29.72972972972973</c:v>
                </c:pt>
                <c:pt idx="11">
                  <c:v>32</c:v>
                </c:pt>
                <c:pt idx="12">
                  <c:v>26.229508196721312</c:v>
                </c:pt>
                <c:pt idx="13">
                  <c:v>16</c:v>
                </c:pt>
                <c:pt idx="14">
                  <c:v>13.478260869565219</c:v>
                </c:pt>
                <c:pt idx="15">
                  <c:v>10.303030303030305</c:v>
                </c:pt>
                <c:pt idx="16">
                  <c:v>10.243902439024392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0D-47AC-9489-9D264ED64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919880"/>
        <c:axId val="1021931032"/>
      </c:scatte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Toth1!$M$4:$M$13</c:f>
              <c:numCache>
                <c:formatCode>General</c:formatCode>
                <c:ptCount val="10"/>
              </c:numCache>
            </c:numRef>
          </c:xVal>
          <c:yVal>
            <c:numRef>
              <c:f>Toth1!$O$4:$O$13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0D-47AC-9489-9D264ED643E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8333333333333333"/>
                  <c:y val="-2.78568824730242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Toth1!$W$21:$W$27</c:f>
              <c:numCache>
                <c:formatCode>General</c:formatCode>
                <c:ptCount val="7"/>
              </c:numCache>
            </c:numRef>
          </c:xVal>
          <c:yVal>
            <c:numRef>
              <c:f>Toth1!$Y$21:$Y$27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0D-47AC-9489-9D264ED643E2}"/>
            </c:ext>
          </c:extLst>
        </c:ser>
        <c:ser>
          <c:idx val="3"/>
          <c:order val="3"/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Toth1!$B$7:$B$13</c:f>
              <c:numCache>
                <c:formatCode>General</c:formatCode>
                <c:ptCount val="7"/>
                <c:pt idx="0">
                  <c:v>0.85</c:v>
                </c:pt>
                <c:pt idx="1">
                  <c:v>1.5</c:v>
                </c:pt>
                <c:pt idx="2">
                  <c:v>2</c:v>
                </c:pt>
                <c:pt idx="3">
                  <c:v>2.8</c:v>
                </c:pt>
                <c:pt idx="4">
                  <c:v>3</c:v>
                </c:pt>
                <c:pt idx="5">
                  <c:v>3.5</c:v>
                </c:pt>
                <c:pt idx="6">
                  <c:v>3.6</c:v>
                </c:pt>
              </c:numCache>
            </c:numRef>
          </c:xVal>
          <c:yVal>
            <c:numRef>
              <c:f>Toth1!$I$7:$I$13</c:f>
              <c:numCache>
                <c:formatCode>General</c:formatCode>
                <c:ptCount val="7"/>
                <c:pt idx="0">
                  <c:v>285.00170000000003</c:v>
                </c:pt>
                <c:pt idx="1">
                  <c:v>233.00299999999999</c:v>
                </c:pt>
                <c:pt idx="2">
                  <c:v>193.00399999999999</c:v>
                </c:pt>
                <c:pt idx="3">
                  <c:v>129.00560000000002</c:v>
                </c:pt>
                <c:pt idx="4">
                  <c:v>113.00599999999997</c:v>
                </c:pt>
                <c:pt idx="5">
                  <c:v>73.007000000000005</c:v>
                </c:pt>
                <c:pt idx="6">
                  <c:v>65.007199999999955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96-4AF5-BA6E-C5D7EA0F242A}"/>
            </c:ext>
          </c:extLst>
        </c:ser>
        <c:ser>
          <c:idx val="4"/>
          <c:order val="4"/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Toth1!$B$15:$B$23</c:f>
              <c:numCache>
                <c:formatCode>General</c:formatCode>
                <c:ptCount val="9"/>
                <c:pt idx="0">
                  <c:v>4.2</c:v>
                </c:pt>
                <c:pt idx="1">
                  <c:v>8.6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24</c:v>
                </c:pt>
                <c:pt idx="6">
                  <c:v>31</c:v>
                </c:pt>
                <c:pt idx="7">
                  <c:v>34</c:v>
                </c:pt>
                <c:pt idx="8">
                  <c:v>42</c:v>
                </c:pt>
              </c:numCache>
            </c:numRef>
          </c:xVal>
          <c:yVal>
            <c:numRef>
              <c:f>Toth1!$I$15:$I$23</c:f>
              <c:numCache>
                <c:formatCode>General</c:formatCode>
                <c:ptCount val="9"/>
                <c:pt idx="0">
                  <c:v>36.464220000000005</c:v>
                </c:pt>
                <c:pt idx="1">
                  <c:v>32.940260000000002</c:v>
                </c:pt>
                <c:pt idx="2">
                  <c:v>31.018100000000004</c:v>
                </c:pt>
                <c:pt idx="3">
                  <c:v>27.013600000000004</c:v>
                </c:pt>
                <c:pt idx="4">
                  <c:v>27.013600000000004</c:v>
                </c:pt>
                <c:pt idx="5">
                  <c:v>20.606400000000004</c:v>
                </c:pt>
                <c:pt idx="6">
                  <c:v>15.000100000000003</c:v>
                </c:pt>
                <c:pt idx="7">
                  <c:v>12.597400000000004</c:v>
                </c:pt>
                <c:pt idx="8">
                  <c:v>6.1902000000000044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96-4AF5-BA6E-C5D7EA0F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677600"/>
        <c:axId val="997669072"/>
      </c:scatterChart>
      <c:valAx>
        <c:axId val="1021919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q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931032"/>
        <c:crosses val="autoZero"/>
        <c:crossBetween val="midCat"/>
      </c:valAx>
      <c:valAx>
        <c:axId val="102193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q/Ce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919880"/>
        <c:crosses val="autoZero"/>
        <c:crossBetween val="midCat"/>
      </c:valAx>
      <c:valAx>
        <c:axId val="99766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677600"/>
        <c:crosses val="max"/>
        <c:crossBetween val="midCat"/>
      </c:valAx>
      <c:valAx>
        <c:axId val="99767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7669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267260</xdr:colOff>
      <xdr:row>5</xdr:row>
      <xdr:rowOff>78441</xdr:rowOff>
    </xdr:from>
    <xdr:to>
      <xdr:col>18</xdr:col>
      <xdr:colOff>358588</xdr:colOff>
      <xdr:row>24</xdr:row>
      <xdr:rowOff>166407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582706</xdr:colOff>
      <xdr:row>0</xdr:row>
      <xdr:rowOff>67234</xdr:rowOff>
    </xdr:from>
    <xdr:to>
      <xdr:col>14</xdr:col>
      <xdr:colOff>306184</xdr:colOff>
      <xdr:row>3</xdr:row>
      <xdr:rowOff>11205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67234"/>
          <a:ext cx="1538831" cy="51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0.22696</cdr:x>
      <cdr:y>0.23576</cdr:y>
    </cdr:from>
    <cdr:to>
      <cdr:x>0.66407</cdr:x>
      <cdr:y>0.37781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56740" y="874059"/>
          <a:ext cx="2420470" cy="526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400"/>
            <a:t>Y = -79.998X + 353</a:t>
          </a:r>
        </a:p>
      </cdr:txBody>
    </cdr:sp>
  </cdr:relSizeAnchor>
  <cdr:relSizeAnchor xmlns:cdr="http://schemas.openxmlformats.org/drawingml/2006/chartDrawing">
    <cdr:from>
      <cdr:x>0.4273</cdr:x>
      <cdr:y>0.61962</cdr:y>
    </cdr:from>
    <cdr:to>
      <cdr:x>0.86441</cdr:x>
      <cdr:y>0.76167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366122" y="2297206"/>
          <a:ext cx="2420470" cy="526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400"/>
            <a:t>Y = -0.8009X + 39.828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85" zoomScaleNormal="85" workbookViewId="0">
      <selection activeCell="J6" sqref="J6"/>
    </sheetView>
  </sheetViews>
  <sheetFormatPr defaultRowHeight="15" x14ac:dyDescent="0.25"/>
  <sheetData>
    <row r="1" spans="1:9" x14ac:dyDescent="0.25">
      <c r="C1" t="s">
        <v>3</v>
      </c>
      <c r="D1">
        <v>-79.998000000000005</v>
      </c>
      <c r="E1">
        <v>-0.80089999999999995</v>
      </c>
    </row>
    <row r="2" spans="1:9" x14ac:dyDescent="0.25">
      <c r="C2" t="s">
        <v>4</v>
      </c>
      <c r="D2">
        <v>353</v>
      </c>
      <c r="E2">
        <v>39.828000000000003</v>
      </c>
    </row>
    <row r="3" spans="1:9" x14ac:dyDescent="0.25">
      <c r="C3" s="1" t="s">
        <v>7</v>
      </c>
      <c r="D3" s="1"/>
      <c r="E3" s="1"/>
    </row>
    <row r="4" spans="1:9" x14ac:dyDescent="0.25">
      <c r="C4" t="s">
        <v>5</v>
      </c>
      <c r="D4">
        <v>16.54831343324587</v>
      </c>
      <c r="E4">
        <v>259.28025011686611</v>
      </c>
    </row>
    <row r="5" spans="1:9" x14ac:dyDescent="0.25">
      <c r="C5" t="s">
        <v>6</v>
      </c>
      <c r="D5">
        <v>3.9749382218500449</v>
      </c>
      <c r="E5">
        <v>2.6414092031816896E-2</v>
      </c>
    </row>
    <row r="6" spans="1:9" x14ac:dyDescent="0.25">
      <c r="A6" t="s">
        <v>2</v>
      </c>
      <c r="B6" t="e">
        <f>#REF!</f>
        <v>#REF!</v>
      </c>
      <c r="C6" t="s">
        <v>1</v>
      </c>
      <c r="F6" t="s">
        <v>0</v>
      </c>
    </row>
    <row r="7" spans="1:9" x14ac:dyDescent="0.25">
      <c r="A7">
        <v>2.5999999999999999E-3</v>
      </c>
      <c r="B7">
        <v>0.85</v>
      </c>
      <c r="C7">
        <v>326.92307692307696</v>
      </c>
      <c r="D7">
        <f t="shared" ref="D7:D23" si="0">($D$4*$D$5*A7)/(1+($D$5*A7))</f>
        <v>0.16927473410220667</v>
      </c>
      <c r="E7">
        <f t="shared" ref="E7:E23" si="1">($E$4*$E$5*A7)/(1+($E$5*A7))</f>
        <v>1.780527340407155E-2</v>
      </c>
      <c r="F7">
        <f>E7+D7</f>
        <v>0.18708000750627823</v>
      </c>
      <c r="G7">
        <f>(F7-B7)^2</f>
        <v>0.439462916447876</v>
      </c>
      <c r="H7">
        <f>-($D$1*B7)+$D$2</f>
        <v>420.99829999999997</v>
      </c>
      <c r="I7">
        <f>(-79.998*B7)+$D$2</f>
        <v>285.00170000000003</v>
      </c>
    </row>
    <row r="8" spans="1:9" x14ac:dyDescent="0.25">
      <c r="A8">
        <v>6.1999999999999998E-3</v>
      </c>
      <c r="B8">
        <v>1.5</v>
      </c>
      <c r="C8">
        <v>241.93548387096774</v>
      </c>
      <c r="D8">
        <f t="shared" si="0"/>
        <v>0.39801784872123841</v>
      </c>
      <c r="E8">
        <f t="shared" si="1"/>
        <v>4.2454692116142938E-2</v>
      </c>
      <c r="F8">
        <f t="shared" ref="F8:F23" si="2">E8+D8</f>
        <v>0.44047254083738135</v>
      </c>
      <c r="G8">
        <f t="shared" ref="G8:G23" si="3">(F8-B8)^2</f>
        <v>1.1225984367195947</v>
      </c>
      <c r="H8">
        <f t="shared" ref="H8:H23" si="4">-($D$1*B8)+$D$2</f>
        <v>472.99700000000001</v>
      </c>
      <c r="I8">
        <f t="shared" ref="I8:I23" si="5">(-79.998*B8)+$D$2</f>
        <v>233.00299999999999</v>
      </c>
    </row>
    <row r="9" spans="1:9" x14ac:dyDescent="0.25">
      <c r="A9">
        <v>1.6E-2</v>
      </c>
      <c r="B9">
        <v>2</v>
      </c>
      <c r="C9">
        <v>125</v>
      </c>
      <c r="D9">
        <f t="shared" si="0"/>
        <v>0.9895236510553449</v>
      </c>
      <c r="E9">
        <f t="shared" si="1"/>
        <v>0.10953214714246948</v>
      </c>
      <c r="F9">
        <f t="shared" si="2"/>
        <v>1.0990557981978144</v>
      </c>
      <c r="G9">
        <f t="shared" si="3"/>
        <v>0.8117004547609773</v>
      </c>
      <c r="H9">
        <f t="shared" si="4"/>
        <v>512.99599999999998</v>
      </c>
      <c r="I9">
        <f t="shared" si="5"/>
        <v>193.00399999999999</v>
      </c>
    </row>
    <row r="10" spans="1:9" x14ac:dyDescent="0.25">
      <c r="A10">
        <v>2.1000000000000001E-2</v>
      </c>
      <c r="B10">
        <v>2.8</v>
      </c>
      <c r="C10">
        <v>133.33333333333331</v>
      </c>
      <c r="D10">
        <f t="shared" si="0"/>
        <v>1.274926185695505</v>
      </c>
      <c r="E10">
        <f t="shared" si="1"/>
        <v>0.14374196707651649</v>
      </c>
      <c r="F10">
        <f t="shared" si="2"/>
        <v>1.4186681527720215</v>
      </c>
      <c r="G10">
        <f t="shared" si="3"/>
        <v>1.9080776721662589</v>
      </c>
      <c r="H10">
        <f t="shared" si="4"/>
        <v>576.99440000000004</v>
      </c>
      <c r="I10">
        <f t="shared" si="5"/>
        <v>129.00560000000002</v>
      </c>
    </row>
    <row r="11" spans="1:9" x14ac:dyDescent="0.25">
      <c r="A11">
        <v>3.2000000000000001E-2</v>
      </c>
      <c r="B11">
        <v>3</v>
      </c>
      <c r="C11">
        <v>93.75</v>
      </c>
      <c r="D11">
        <f t="shared" si="0"/>
        <v>1.8673850656226592</v>
      </c>
      <c r="E11">
        <f t="shared" si="1"/>
        <v>0.21897179032311809</v>
      </c>
      <c r="F11">
        <f t="shared" si="2"/>
        <v>2.0863568559457772</v>
      </c>
      <c r="G11">
        <f t="shared" si="3"/>
        <v>0.83474379467728521</v>
      </c>
      <c r="H11">
        <f t="shared" si="4"/>
        <v>592.99400000000003</v>
      </c>
      <c r="I11">
        <f t="shared" si="5"/>
        <v>113.00599999999997</v>
      </c>
    </row>
    <row r="12" spans="1:9" x14ac:dyDescent="0.25">
      <c r="A12">
        <v>4.1000000000000002E-2</v>
      </c>
      <c r="B12">
        <v>3.5</v>
      </c>
      <c r="C12">
        <v>85.365853658536579</v>
      </c>
      <c r="D12">
        <f t="shared" si="0"/>
        <v>2.318988232994192</v>
      </c>
      <c r="E12">
        <f t="shared" si="1"/>
        <v>0.28049098243380749</v>
      </c>
      <c r="F12">
        <f t="shared" si="2"/>
        <v>2.5994792154279995</v>
      </c>
      <c r="G12">
        <f t="shared" si="3"/>
        <v>0.81093768344617123</v>
      </c>
      <c r="H12">
        <f t="shared" si="4"/>
        <v>632.99299999999994</v>
      </c>
      <c r="I12">
        <f t="shared" si="5"/>
        <v>73.007000000000005</v>
      </c>
    </row>
    <row r="13" spans="1:9" x14ac:dyDescent="0.25">
      <c r="A13">
        <v>6.5000000000000002E-2</v>
      </c>
      <c r="B13">
        <v>3.6</v>
      </c>
      <c r="C13">
        <v>55.38461538461538</v>
      </c>
      <c r="D13">
        <f t="shared" si="0"/>
        <v>3.3977293542034865</v>
      </c>
      <c r="E13">
        <f t="shared" si="1"/>
        <v>0.44439940881284901</v>
      </c>
      <c r="F13">
        <f t="shared" si="2"/>
        <v>3.8421287630163357</v>
      </c>
      <c r="G13">
        <f t="shared" si="3"/>
        <v>5.8626337879820793E-2</v>
      </c>
      <c r="H13">
        <f t="shared" si="4"/>
        <v>640.99279999999999</v>
      </c>
      <c r="I13">
        <f t="shared" si="5"/>
        <v>65.007199999999955</v>
      </c>
    </row>
    <row r="14" spans="1:9" x14ac:dyDescent="0.25">
      <c r="A14">
        <v>7.1999999999999995E-2</v>
      </c>
      <c r="B14">
        <v>4.0999999999999996</v>
      </c>
      <c r="C14">
        <v>56.944444444444436</v>
      </c>
      <c r="D14">
        <f t="shared" si="0"/>
        <v>3.6822189984933535</v>
      </c>
      <c r="E14">
        <f t="shared" si="1"/>
        <v>0.49216696165434581</v>
      </c>
      <c r="F14">
        <f t="shared" si="2"/>
        <v>4.1743859601476991</v>
      </c>
      <c r="G14">
        <f t="shared" si="3"/>
        <v>5.5332710670951369E-3</v>
      </c>
      <c r="H14">
        <f t="shared" si="4"/>
        <v>680.99180000000001</v>
      </c>
      <c r="I14">
        <f t="shared" si="5"/>
        <v>25.008199999999988</v>
      </c>
    </row>
    <row r="15" spans="1:9" x14ac:dyDescent="0.25">
      <c r="A15">
        <v>8.2000000000000003E-2</v>
      </c>
      <c r="B15">
        <v>4.2</v>
      </c>
      <c r="C15">
        <v>51.219512195121951</v>
      </c>
      <c r="D15">
        <f t="shared" si="0"/>
        <v>4.067920766461615</v>
      </c>
      <c r="E15">
        <f t="shared" si="1"/>
        <v>0.56037574690958736</v>
      </c>
      <c r="F15">
        <f t="shared" si="2"/>
        <v>4.6282965133712022</v>
      </c>
      <c r="G15">
        <f t="shared" si="3"/>
        <v>0.18343790336592822</v>
      </c>
      <c r="H15">
        <f t="shared" si="4"/>
        <v>688.99160000000006</v>
      </c>
      <c r="I15">
        <f t="shared" ref="I15:I22" si="6">(-0.8009*B15)+39.828</f>
        <v>36.464220000000005</v>
      </c>
    </row>
    <row r="16" spans="1:9" x14ac:dyDescent="0.25">
      <c r="A16">
        <v>0.25</v>
      </c>
      <c r="B16">
        <v>8.6</v>
      </c>
      <c r="C16">
        <v>34.4</v>
      </c>
      <c r="D16">
        <f t="shared" si="0"/>
        <v>8.2481546242879986</v>
      </c>
      <c r="E16">
        <f t="shared" si="1"/>
        <v>1.700930960422758</v>
      </c>
      <c r="F16">
        <f t="shared" si="2"/>
        <v>9.9490855847107564</v>
      </c>
      <c r="G16">
        <f t="shared" si="3"/>
        <v>1.8200319148743644</v>
      </c>
      <c r="H16">
        <f t="shared" si="4"/>
        <v>1040.9828</v>
      </c>
      <c r="I16">
        <f t="shared" si="6"/>
        <v>32.940260000000002</v>
      </c>
    </row>
    <row r="17" spans="1:9" x14ac:dyDescent="0.25">
      <c r="A17">
        <v>0.37</v>
      </c>
      <c r="B17">
        <v>11</v>
      </c>
      <c r="C17">
        <v>29.72972972972973</v>
      </c>
      <c r="D17">
        <f t="shared" si="0"/>
        <v>9.850563142906525</v>
      </c>
      <c r="E17">
        <f t="shared" si="1"/>
        <v>2.5094757402222578</v>
      </c>
      <c r="F17">
        <f t="shared" si="2"/>
        <v>12.360038883128784</v>
      </c>
      <c r="G17">
        <f t="shared" si="3"/>
        <v>1.8497057636221894</v>
      </c>
      <c r="H17">
        <f t="shared" si="4"/>
        <v>1232.9780000000001</v>
      </c>
      <c r="I17">
        <f t="shared" si="6"/>
        <v>31.018100000000004</v>
      </c>
    </row>
    <row r="18" spans="1:9" x14ac:dyDescent="0.25">
      <c r="A18">
        <v>0.5</v>
      </c>
      <c r="B18">
        <v>16</v>
      </c>
      <c r="C18">
        <v>32</v>
      </c>
      <c r="D18">
        <f t="shared" si="0"/>
        <v>11.009071747790603</v>
      </c>
      <c r="E18">
        <f t="shared" si="1"/>
        <v>3.3796904667952115</v>
      </c>
      <c r="F18">
        <f t="shared" si="2"/>
        <v>14.388762214585814</v>
      </c>
      <c r="G18">
        <f t="shared" si="3"/>
        <v>2.5960872011464109</v>
      </c>
      <c r="H18">
        <f t="shared" si="4"/>
        <v>1632.9680000000001</v>
      </c>
      <c r="I18">
        <f t="shared" si="6"/>
        <v>27.013600000000004</v>
      </c>
    </row>
    <row r="19" spans="1:9" x14ac:dyDescent="0.25">
      <c r="A19">
        <v>0.61</v>
      </c>
      <c r="B19">
        <v>16</v>
      </c>
      <c r="C19">
        <v>26.229508196721312</v>
      </c>
      <c r="D19">
        <f t="shared" si="0"/>
        <v>11.716283204260515</v>
      </c>
      <c r="E19">
        <f t="shared" si="1"/>
        <v>4.1114321118844481</v>
      </c>
      <c r="F19">
        <f t="shared" si="2"/>
        <v>15.827715316144964</v>
      </c>
      <c r="G19">
        <f t="shared" si="3"/>
        <v>2.9682012291029715E-2</v>
      </c>
      <c r="H19">
        <f t="shared" si="4"/>
        <v>1632.9680000000001</v>
      </c>
      <c r="I19">
        <f t="shared" si="6"/>
        <v>27.013600000000004</v>
      </c>
    </row>
    <row r="20" spans="1:9" x14ac:dyDescent="0.25">
      <c r="A20">
        <v>1.5</v>
      </c>
      <c r="B20">
        <v>24</v>
      </c>
      <c r="C20">
        <v>16</v>
      </c>
      <c r="D20">
        <f t="shared" si="0"/>
        <v>14.171504286308176</v>
      </c>
      <c r="E20">
        <f t="shared" si="1"/>
        <v>9.8814637438215609</v>
      </c>
      <c r="F20">
        <f t="shared" si="2"/>
        <v>24.052968030129737</v>
      </c>
      <c r="G20">
        <f t="shared" si="3"/>
        <v>2.8056122158247087E-3</v>
      </c>
      <c r="H20">
        <f t="shared" si="4"/>
        <v>2272.9520000000002</v>
      </c>
      <c r="I20">
        <f t="shared" si="6"/>
        <v>20.606400000000004</v>
      </c>
    </row>
    <row r="21" spans="1:9" x14ac:dyDescent="0.25">
      <c r="A21">
        <v>2.2999999999999998</v>
      </c>
      <c r="B21">
        <v>31</v>
      </c>
      <c r="C21">
        <v>13.478260869565219</v>
      </c>
      <c r="D21">
        <f t="shared" si="0"/>
        <v>14.916709265884197</v>
      </c>
      <c r="E21">
        <f t="shared" si="1"/>
        <v>14.849742805654675</v>
      </c>
      <c r="F21">
        <f t="shared" si="2"/>
        <v>29.766452071538872</v>
      </c>
      <c r="G21">
        <f t="shared" si="3"/>
        <v>1.5216404918107405</v>
      </c>
      <c r="H21">
        <f t="shared" si="4"/>
        <v>2832.9380000000001</v>
      </c>
      <c r="I21">
        <f t="shared" si="6"/>
        <v>15.000100000000003</v>
      </c>
    </row>
    <row r="22" spans="1:9" x14ac:dyDescent="0.25">
      <c r="A22">
        <v>3.3</v>
      </c>
      <c r="B22">
        <v>34</v>
      </c>
      <c r="C22">
        <v>10.303030303030305</v>
      </c>
      <c r="D22">
        <f t="shared" si="0"/>
        <v>15.376112093953131</v>
      </c>
      <c r="E22">
        <f t="shared" si="1"/>
        <v>20.788492659976885</v>
      </c>
      <c r="F22">
        <f t="shared" si="2"/>
        <v>36.164604753930014</v>
      </c>
      <c r="G22">
        <f t="shared" si="3"/>
        <v>4.6855137407364174</v>
      </c>
      <c r="H22">
        <f t="shared" si="4"/>
        <v>3072.9320000000002</v>
      </c>
      <c r="I22">
        <f t="shared" si="6"/>
        <v>12.597400000000004</v>
      </c>
    </row>
    <row r="23" spans="1:9" x14ac:dyDescent="0.25">
      <c r="A23">
        <v>4.0999999999999996</v>
      </c>
      <c r="B23">
        <v>42</v>
      </c>
      <c r="C23">
        <v>10.243902439024392</v>
      </c>
      <c r="D23">
        <f t="shared" si="0"/>
        <v>15.591611264913166</v>
      </c>
      <c r="E23">
        <f t="shared" si="1"/>
        <v>25.335677259025491</v>
      </c>
      <c r="F23">
        <f t="shared" si="2"/>
        <v>40.927288523938657</v>
      </c>
      <c r="G23">
        <f t="shared" si="3"/>
        <v>1.1507099108737058</v>
      </c>
      <c r="H23">
        <f t="shared" si="4"/>
        <v>3712.9160000000002</v>
      </c>
      <c r="I23">
        <f>(-0.8009*B23)+39.828</f>
        <v>6.1902000000000044</v>
      </c>
    </row>
    <row r="24" spans="1:9" x14ac:dyDescent="0.25">
      <c r="G24">
        <f>SUM(G7:G23)</f>
        <v>19.831295118101689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Toth1</vt:lpstr>
    </vt:vector>
  </TitlesOfParts>
  <Company>University of Limerick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ITDGuest</dc:creator>
  <cp:lastModifiedBy>ITDGuest</cp:lastModifiedBy>
  <dcterms:created xsi:type="dcterms:W3CDTF">2020-06-11T04:06:54Z</dcterms:created>
  <dcterms:modified xsi:type="dcterms:W3CDTF">2020-10-21T00:20:19Z</dcterms:modified>
</cp:coreProperties>
</file>