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mster001/Dropbox/nilu/manuscript/circZKSCAN1/Chem comm/"/>
    </mc:Choice>
  </mc:AlternateContent>
  <xr:revisionPtr revIDLastSave="0" documentId="13_ncr:1_{415B06DD-E7D1-4E4C-9982-FB254B5B88AC}" xr6:coauthVersionLast="47" xr6:coauthVersionMax="47" xr10:uidLastSave="{00000000-0000-0000-0000-000000000000}"/>
  <bookViews>
    <workbookView xWindow="3800" yWindow="700" windowWidth="19620" windowHeight="15540" activeTab="3" xr2:uid="{7EE72532-AB7F-EB45-9C1B-77E3DB27BEE1}"/>
  </bookViews>
  <sheets>
    <sheet name="Fig 3" sheetId="7" r:id="rId1"/>
    <sheet name="Sheet1" sheetId="11" r:id="rId2"/>
    <sheet name="Fig 4A GGA" sheetId="2" r:id="rId3"/>
    <sheet name="Fig 4B UCC" sheetId="4" r:id="rId4"/>
    <sheet name="Fig S3 Rnase R" sheetId="5" r:id="rId5"/>
    <sheet name="Fig S4A" sheetId="8" r:id="rId6"/>
    <sheet name="Fig S4B" sheetId="10" r:id="rId7"/>
    <sheet name="Fig S5" sheetId="6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4" l="1"/>
  <c r="K7" i="4"/>
  <c r="K6" i="4"/>
  <c r="K5" i="4"/>
  <c r="K4" i="4"/>
  <c r="L4" i="4"/>
  <c r="W21" i="4"/>
  <c r="X21" i="4" s="1"/>
  <c r="Q21" i="4"/>
  <c r="R21" i="4" s="1"/>
  <c r="K21" i="4"/>
  <c r="L21" i="4" s="1"/>
  <c r="W20" i="4"/>
  <c r="X20" i="4" s="1"/>
  <c r="Q20" i="4"/>
  <c r="R20" i="4" s="1"/>
  <c r="K20" i="4"/>
  <c r="L20" i="4" s="1"/>
  <c r="W19" i="4"/>
  <c r="X19" i="4" s="1"/>
  <c r="Q19" i="4"/>
  <c r="R19" i="4" s="1"/>
  <c r="K19" i="4"/>
  <c r="L19" i="4" s="1"/>
  <c r="W18" i="4"/>
  <c r="X18" i="4" s="1"/>
  <c r="Q18" i="4"/>
  <c r="R18" i="4" s="1"/>
  <c r="K18" i="4"/>
  <c r="L18" i="4" s="1"/>
  <c r="W17" i="4"/>
  <c r="X17" i="4" s="1"/>
  <c r="Q17" i="4"/>
  <c r="R17" i="4" s="1"/>
  <c r="K17" i="4"/>
  <c r="L17" i="4" s="1"/>
  <c r="W16" i="4"/>
  <c r="X16" i="4" s="1"/>
  <c r="Q16" i="4"/>
  <c r="R16" i="4" s="1"/>
  <c r="K16" i="4"/>
  <c r="L16" i="4" s="1"/>
  <c r="W15" i="4"/>
  <c r="X15" i="4" s="1"/>
  <c r="Q15" i="4"/>
  <c r="R15" i="4" s="1"/>
  <c r="K15" i="4"/>
  <c r="L15" i="4" s="1"/>
  <c r="W14" i="4"/>
  <c r="X14" i="4" s="1"/>
  <c r="Q14" i="4"/>
  <c r="R14" i="4" s="1"/>
  <c r="K14" i="4"/>
  <c r="L14" i="4" s="1"/>
  <c r="W13" i="4"/>
  <c r="X13" i="4" s="1"/>
  <c r="Q13" i="4"/>
  <c r="R13" i="4" s="1"/>
  <c r="K13" i="4"/>
  <c r="L13" i="4" s="1"/>
  <c r="W12" i="4"/>
  <c r="X12" i="4" s="1"/>
  <c r="Q12" i="4"/>
  <c r="R12" i="4" s="1"/>
  <c r="K12" i="4"/>
  <c r="L12" i="4" s="1"/>
  <c r="W11" i="4"/>
  <c r="X11" i="4" s="1"/>
  <c r="Q11" i="4"/>
  <c r="R11" i="4" s="1"/>
  <c r="K11" i="4"/>
  <c r="L11" i="4" s="1"/>
  <c r="W10" i="4"/>
  <c r="X10" i="4" s="1"/>
  <c r="Q10" i="4"/>
  <c r="R10" i="4" s="1"/>
  <c r="K10" i="4"/>
  <c r="L10" i="4" s="1"/>
  <c r="W9" i="4"/>
  <c r="X9" i="4" s="1"/>
  <c r="Q9" i="4"/>
  <c r="R9" i="4" s="1"/>
  <c r="K9" i="4"/>
  <c r="L9" i="4" s="1"/>
  <c r="W8" i="4"/>
  <c r="X8" i="4" s="1"/>
  <c r="Q8" i="4"/>
  <c r="R8" i="4" s="1"/>
  <c r="K8" i="4"/>
  <c r="L8" i="4" s="1"/>
  <c r="W7" i="4"/>
  <c r="X7" i="4" s="1"/>
  <c r="Q7" i="4"/>
  <c r="R7" i="4" s="1"/>
  <c r="L7" i="4"/>
  <c r="W6" i="4"/>
  <c r="X6" i="4" s="1"/>
  <c r="Q6" i="4"/>
  <c r="R6" i="4" s="1"/>
  <c r="L6" i="4"/>
  <c r="W5" i="4"/>
  <c r="X5" i="4" s="1"/>
  <c r="R5" i="4"/>
  <c r="L5" i="4"/>
  <c r="W4" i="4"/>
  <c r="X4" i="4" s="1"/>
  <c r="Q4" i="4"/>
  <c r="R4" i="4" s="1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4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W8" i="2"/>
  <c r="W7" i="2"/>
  <c r="W6" i="2"/>
  <c r="W5" i="2"/>
  <c r="W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4" i="2"/>
  <c r="P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4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C71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4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J6" i="2"/>
  <c r="J5" i="2"/>
  <c r="J4" i="2"/>
  <c r="L20" i="10"/>
  <c r="L17" i="10"/>
  <c r="L22" i="8"/>
  <c r="L17" i="8"/>
  <c r="O15" i="10"/>
  <c r="H63" i="10" l="1"/>
  <c r="L99" i="10"/>
  <c r="H102" i="10" s="1"/>
  <c r="I102" i="10" s="1"/>
  <c r="L22" i="10"/>
  <c r="H20" i="10"/>
  <c r="C20" i="10"/>
  <c r="C162" i="10"/>
  <c r="G150" i="10" s="1"/>
  <c r="C161" i="10"/>
  <c r="C160" i="10"/>
  <c r="C159" i="10"/>
  <c r="C157" i="10"/>
  <c r="C156" i="10"/>
  <c r="C155" i="10"/>
  <c r="C154" i="10"/>
  <c r="C152" i="10"/>
  <c r="C151" i="10"/>
  <c r="C150" i="10"/>
  <c r="G149" i="10"/>
  <c r="C149" i="10"/>
  <c r="G148" i="10"/>
  <c r="C146" i="10"/>
  <c r="G147" i="10" s="1"/>
  <c r="C145" i="10"/>
  <c r="C144" i="10"/>
  <c r="C143" i="10"/>
  <c r="C141" i="10"/>
  <c r="G146" i="10" s="1"/>
  <c r="C140" i="10"/>
  <c r="G133" i="10" s="1"/>
  <c r="C139" i="10"/>
  <c r="C138" i="10"/>
  <c r="G137" i="10"/>
  <c r="G136" i="10"/>
  <c r="C136" i="10"/>
  <c r="G145" i="10" s="1"/>
  <c r="G135" i="10"/>
  <c r="C135" i="10"/>
  <c r="G132" i="10" s="1"/>
  <c r="G134" i="10"/>
  <c r="C134" i="10"/>
  <c r="C133" i="10"/>
  <c r="C130" i="10"/>
  <c r="G144" i="10" s="1"/>
  <c r="C129" i="10"/>
  <c r="G131" i="10" s="1"/>
  <c r="C128" i="10"/>
  <c r="C127" i="10"/>
  <c r="C125" i="10"/>
  <c r="G143" i="10" s="1"/>
  <c r="G124" i="10"/>
  <c r="C124" i="10"/>
  <c r="G130" i="10" s="1"/>
  <c r="G123" i="10"/>
  <c r="C123" i="10"/>
  <c r="G122" i="10"/>
  <c r="C122" i="10"/>
  <c r="G121" i="10"/>
  <c r="G120" i="10"/>
  <c r="C120" i="10"/>
  <c r="G142" i="10" s="1"/>
  <c r="G119" i="10"/>
  <c r="C119" i="10"/>
  <c r="G129" i="10" s="1"/>
  <c r="G118" i="10"/>
  <c r="C118" i="10"/>
  <c r="G116" i="10" s="1"/>
  <c r="H116" i="10" s="1"/>
  <c r="I116" i="10" s="1"/>
  <c r="G117" i="10"/>
  <c r="C117" i="10"/>
  <c r="C114" i="10"/>
  <c r="G141" i="10" s="1"/>
  <c r="C113" i="10"/>
  <c r="G128" i="10" s="1"/>
  <c r="C112" i="10"/>
  <c r="G115" i="10" s="1"/>
  <c r="G111" i="10"/>
  <c r="C111" i="10"/>
  <c r="G110" i="10"/>
  <c r="G109" i="10"/>
  <c r="C109" i="10"/>
  <c r="G140" i="10" s="1"/>
  <c r="G108" i="10"/>
  <c r="C108" i="10"/>
  <c r="G127" i="10" s="1"/>
  <c r="G107" i="10"/>
  <c r="C107" i="10"/>
  <c r="G114" i="10" s="1"/>
  <c r="G106" i="10"/>
  <c r="C106" i="10"/>
  <c r="L105" i="10"/>
  <c r="G105" i="10"/>
  <c r="L104" i="10"/>
  <c r="G104" i="10"/>
  <c r="C104" i="10"/>
  <c r="G139" i="10" s="1"/>
  <c r="L103" i="10"/>
  <c r="G103" i="10"/>
  <c r="C103" i="10"/>
  <c r="G126" i="10" s="1"/>
  <c r="L102" i="10"/>
  <c r="G102" i="10"/>
  <c r="C102" i="10"/>
  <c r="G113" i="10" s="1"/>
  <c r="G101" i="10"/>
  <c r="H101" i="10" s="1"/>
  <c r="I101" i="10" s="1"/>
  <c r="C101" i="10"/>
  <c r="G100" i="10" s="1"/>
  <c r="C80" i="10"/>
  <c r="C79" i="10"/>
  <c r="C78" i="10"/>
  <c r="C77" i="10"/>
  <c r="C75" i="10"/>
  <c r="C74" i="10"/>
  <c r="C73" i="10"/>
  <c r="C72" i="10"/>
  <c r="C70" i="10"/>
  <c r="C69" i="10"/>
  <c r="G68" i="10"/>
  <c r="C68" i="10"/>
  <c r="G67" i="10"/>
  <c r="C67" i="10"/>
  <c r="G66" i="10"/>
  <c r="C64" i="10"/>
  <c r="G65" i="10" s="1"/>
  <c r="C63" i="10"/>
  <c r="C62" i="10"/>
  <c r="C61" i="10"/>
  <c r="C59" i="10"/>
  <c r="G64" i="10" s="1"/>
  <c r="C58" i="10"/>
  <c r="C57" i="10"/>
  <c r="C56" i="10"/>
  <c r="G55" i="10"/>
  <c r="G54" i="10"/>
  <c r="C54" i="10"/>
  <c r="G63" i="10" s="1"/>
  <c r="G53" i="10"/>
  <c r="C53" i="10"/>
  <c r="G52" i="10"/>
  <c r="C52" i="10"/>
  <c r="R51" i="10"/>
  <c r="Q51" i="10"/>
  <c r="P51" i="10"/>
  <c r="G51" i="10"/>
  <c r="C51" i="10"/>
  <c r="R50" i="10"/>
  <c r="Q50" i="10"/>
  <c r="P50" i="10"/>
  <c r="O50" i="10"/>
  <c r="G50" i="10"/>
  <c r="R49" i="10"/>
  <c r="Q49" i="10"/>
  <c r="P49" i="10"/>
  <c r="O49" i="10"/>
  <c r="C48" i="10"/>
  <c r="G62" i="10" s="1"/>
  <c r="C47" i="10"/>
  <c r="G49" i="10" s="1"/>
  <c r="C46" i="10"/>
  <c r="C45" i="10"/>
  <c r="C43" i="10"/>
  <c r="G61" i="10" s="1"/>
  <c r="G42" i="10"/>
  <c r="C42" i="10"/>
  <c r="G48" i="10" s="1"/>
  <c r="G41" i="10"/>
  <c r="C41" i="10"/>
  <c r="G40" i="10"/>
  <c r="C40" i="10"/>
  <c r="R39" i="10"/>
  <c r="Q39" i="10"/>
  <c r="P39" i="10"/>
  <c r="G39" i="10"/>
  <c r="R38" i="10"/>
  <c r="Q38" i="10"/>
  <c r="P38" i="10"/>
  <c r="O38" i="10"/>
  <c r="G38" i="10"/>
  <c r="C38" i="10"/>
  <c r="G60" i="10" s="1"/>
  <c r="R37" i="10"/>
  <c r="Q37" i="10"/>
  <c r="P37" i="10"/>
  <c r="O37" i="10"/>
  <c r="G37" i="10"/>
  <c r="C37" i="10"/>
  <c r="G47" i="10" s="1"/>
  <c r="G36" i="10"/>
  <c r="C36" i="10"/>
  <c r="G34" i="10" s="1"/>
  <c r="G35" i="10"/>
  <c r="C35" i="10"/>
  <c r="G21" i="10" s="1"/>
  <c r="C32" i="10"/>
  <c r="G59" i="10" s="1"/>
  <c r="C31" i="10"/>
  <c r="G46" i="10" s="1"/>
  <c r="C30" i="10"/>
  <c r="G33" i="10" s="1"/>
  <c r="G29" i="10"/>
  <c r="C29" i="10"/>
  <c r="G28" i="10"/>
  <c r="R27" i="10"/>
  <c r="Q27" i="10"/>
  <c r="P27" i="10"/>
  <c r="G27" i="10"/>
  <c r="C27" i="10"/>
  <c r="G58" i="10" s="1"/>
  <c r="R26" i="10"/>
  <c r="Q26" i="10"/>
  <c r="P26" i="10"/>
  <c r="O26" i="10"/>
  <c r="G26" i="10"/>
  <c r="C26" i="10"/>
  <c r="G45" i="10" s="1"/>
  <c r="R25" i="10"/>
  <c r="Q25" i="10"/>
  <c r="P25" i="10"/>
  <c r="O25" i="10"/>
  <c r="G25" i="10"/>
  <c r="C25" i="10"/>
  <c r="G32" i="10" s="1"/>
  <c r="G24" i="10"/>
  <c r="C24" i="10"/>
  <c r="L23" i="10"/>
  <c r="G23" i="10"/>
  <c r="G22" i="10"/>
  <c r="C22" i="10"/>
  <c r="G57" i="10" s="1"/>
  <c r="L21" i="10"/>
  <c r="C21" i="10"/>
  <c r="G44" i="10" s="1"/>
  <c r="G20" i="10"/>
  <c r="G31" i="10"/>
  <c r="G19" i="10"/>
  <c r="C19" i="10"/>
  <c r="G18" i="10" s="1"/>
  <c r="R15" i="10"/>
  <c r="Q15" i="10"/>
  <c r="P15" i="10"/>
  <c r="R14" i="10"/>
  <c r="Q14" i="10"/>
  <c r="P14" i="10"/>
  <c r="O14" i="10"/>
  <c r="R13" i="10"/>
  <c r="Q13" i="10"/>
  <c r="P13" i="10"/>
  <c r="O13" i="10"/>
  <c r="Q51" i="8"/>
  <c r="R51" i="8"/>
  <c r="P51" i="8"/>
  <c r="P39" i="8"/>
  <c r="Q39" i="8"/>
  <c r="R39" i="8"/>
  <c r="R38" i="8"/>
  <c r="Q37" i="8"/>
  <c r="R37" i="8"/>
  <c r="Q38" i="8"/>
  <c r="P38" i="8"/>
  <c r="O38" i="8"/>
  <c r="Q27" i="8"/>
  <c r="R27" i="8"/>
  <c r="P27" i="8"/>
  <c r="O26" i="8"/>
  <c r="O25" i="8"/>
  <c r="R26" i="8"/>
  <c r="Q26" i="8"/>
  <c r="P26" i="8"/>
  <c r="Q15" i="8"/>
  <c r="R15" i="8"/>
  <c r="P15" i="8"/>
  <c r="R50" i="8"/>
  <c r="Q50" i="8"/>
  <c r="P50" i="8"/>
  <c r="O50" i="8"/>
  <c r="R49" i="8"/>
  <c r="Q49" i="8"/>
  <c r="P49" i="8"/>
  <c r="O49" i="8"/>
  <c r="R14" i="8"/>
  <c r="Q14" i="8"/>
  <c r="P14" i="8"/>
  <c r="O14" i="8"/>
  <c r="P37" i="8"/>
  <c r="O37" i="8"/>
  <c r="R25" i="8"/>
  <c r="Q25" i="8"/>
  <c r="P25" i="8"/>
  <c r="R13" i="8"/>
  <c r="Q13" i="8"/>
  <c r="P13" i="8"/>
  <c r="O13" i="8"/>
  <c r="H150" i="8"/>
  <c r="H149" i="8"/>
  <c r="H148" i="8"/>
  <c r="H147" i="8"/>
  <c r="H146" i="8"/>
  <c r="H145" i="8"/>
  <c r="H144" i="8"/>
  <c r="H143" i="8"/>
  <c r="H142" i="8"/>
  <c r="H141" i="8"/>
  <c r="H140" i="8"/>
  <c r="H139" i="8"/>
  <c r="H137" i="8"/>
  <c r="H136" i="8"/>
  <c r="H135" i="8"/>
  <c r="H134" i="8"/>
  <c r="H133" i="8"/>
  <c r="H132" i="8"/>
  <c r="H131" i="8"/>
  <c r="H130" i="8"/>
  <c r="H129" i="8"/>
  <c r="H128" i="8"/>
  <c r="H127" i="8"/>
  <c r="H126" i="8"/>
  <c r="H124" i="8"/>
  <c r="H123" i="8"/>
  <c r="H122" i="8"/>
  <c r="H121" i="8"/>
  <c r="H120" i="8"/>
  <c r="H119" i="8"/>
  <c r="H118" i="8"/>
  <c r="H117" i="8"/>
  <c r="H116" i="8"/>
  <c r="H115" i="8"/>
  <c r="H114" i="8"/>
  <c r="H113" i="8"/>
  <c r="H110" i="8"/>
  <c r="H111" i="8"/>
  <c r="H109" i="8"/>
  <c r="H107" i="8"/>
  <c r="H108" i="8"/>
  <c r="H106" i="8"/>
  <c r="H104" i="8"/>
  <c r="H105" i="8"/>
  <c r="H103" i="8"/>
  <c r="H101" i="8"/>
  <c r="H102" i="8"/>
  <c r="H100" i="8"/>
  <c r="L105" i="8"/>
  <c r="L104" i="8"/>
  <c r="L103" i="8"/>
  <c r="L102" i="8"/>
  <c r="L99" i="8"/>
  <c r="G103" i="8"/>
  <c r="G102" i="8"/>
  <c r="G101" i="8"/>
  <c r="G100" i="8"/>
  <c r="G150" i="8"/>
  <c r="I150" i="8" s="1"/>
  <c r="G149" i="8"/>
  <c r="I149" i="8" s="1"/>
  <c r="I148" i="8"/>
  <c r="G148" i="8"/>
  <c r="G147" i="8"/>
  <c r="I146" i="8"/>
  <c r="G146" i="8"/>
  <c r="G145" i="8"/>
  <c r="I145" i="8" s="1"/>
  <c r="I144" i="8"/>
  <c r="G144" i="8"/>
  <c r="G143" i="8"/>
  <c r="I143" i="8" s="1"/>
  <c r="I142" i="8"/>
  <c r="G142" i="8"/>
  <c r="G141" i="8"/>
  <c r="I141" i="8" s="1"/>
  <c r="I140" i="8"/>
  <c r="G140" i="8"/>
  <c r="G139" i="8"/>
  <c r="I137" i="8"/>
  <c r="G137" i="8"/>
  <c r="G136" i="8"/>
  <c r="I136" i="8" s="1"/>
  <c r="I135" i="8"/>
  <c r="G135" i="8"/>
  <c r="G134" i="8"/>
  <c r="I134" i="8" s="1"/>
  <c r="I133" i="8"/>
  <c r="G133" i="8"/>
  <c r="G132" i="8"/>
  <c r="I132" i="8" s="1"/>
  <c r="I131" i="8"/>
  <c r="G131" i="8"/>
  <c r="G130" i="8"/>
  <c r="I129" i="8"/>
  <c r="G129" i="8"/>
  <c r="G128" i="8"/>
  <c r="I128" i="8" s="1"/>
  <c r="I127" i="8"/>
  <c r="G127" i="8"/>
  <c r="G126" i="8"/>
  <c r="I126" i="8" s="1"/>
  <c r="I124" i="8"/>
  <c r="G124" i="8"/>
  <c r="G123" i="8"/>
  <c r="I123" i="8" s="1"/>
  <c r="I122" i="8"/>
  <c r="G122" i="8"/>
  <c r="G121" i="8"/>
  <c r="I120" i="8"/>
  <c r="G120" i="8"/>
  <c r="G119" i="8"/>
  <c r="I119" i="8" s="1"/>
  <c r="I118" i="8"/>
  <c r="G118" i="8"/>
  <c r="G117" i="8"/>
  <c r="I117" i="8" s="1"/>
  <c r="G116" i="8"/>
  <c r="I116" i="8" s="1"/>
  <c r="G115" i="8"/>
  <c r="I115" i="8" s="1"/>
  <c r="I114" i="8"/>
  <c r="G114" i="8"/>
  <c r="G113" i="8"/>
  <c r="I111" i="8"/>
  <c r="G111" i="8"/>
  <c r="G110" i="8"/>
  <c r="I110" i="8" s="1"/>
  <c r="I109" i="8"/>
  <c r="G109" i="8"/>
  <c r="G108" i="8"/>
  <c r="I108" i="8" s="1"/>
  <c r="I107" i="8"/>
  <c r="G107" i="8"/>
  <c r="G106" i="8"/>
  <c r="I105" i="8"/>
  <c r="G105" i="8"/>
  <c r="G104" i="8"/>
  <c r="I104" i="8" s="1"/>
  <c r="I103" i="8"/>
  <c r="I102" i="8"/>
  <c r="I101" i="8"/>
  <c r="I100" i="8"/>
  <c r="C162" i="8"/>
  <c r="C161" i="8"/>
  <c r="C160" i="8"/>
  <c r="C159" i="8"/>
  <c r="C157" i="8"/>
  <c r="C156" i="8"/>
  <c r="C155" i="8"/>
  <c r="C154" i="8"/>
  <c r="C152" i="8"/>
  <c r="C151" i="8"/>
  <c r="C150" i="8"/>
  <c r="C149" i="8"/>
  <c r="C146" i="8"/>
  <c r="C145" i="8"/>
  <c r="C144" i="8"/>
  <c r="C143" i="8"/>
  <c r="C141" i="8"/>
  <c r="C140" i="8"/>
  <c r="C139" i="8"/>
  <c r="C138" i="8"/>
  <c r="C136" i="8"/>
  <c r="C135" i="8"/>
  <c r="C134" i="8"/>
  <c r="C133" i="8"/>
  <c r="C130" i="8"/>
  <c r="C129" i="8"/>
  <c r="C128" i="8"/>
  <c r="C127" i="8"/>
  <c r="C125" i="8"/>
  <c r="C124" i="8"/>
  <c r="C123" i="8"/>
  <c r="C122" i="8"/>
  <c r="C120" i="8"/>
  <c r="C119" i="8"/>
  <c r="C118" i="8"/>
  <c r="C117" i="8"/>
  <c r="C114" i="8"/>
  <c r="C113" i="8"/>
  <c r="C112" i="8"/>
  <c r="C111" i="8"/>
  <c r="C108" i="8"/>
  <c r="C109" i="8"/>
  <c r="C107" i="8"/>
  <c r="C106" i="8"/>
  <c r="C104" i="8"/>
  <c r="C103" i="8"/>
  <c r="C102" i="8"/>
  <c r="C101" i="8"/>
  <c r="C43" i="8"/>
  <c r="C42" i="8"/>
  <c r="C41" i="8"/>
  <c r="C40" i="8"/>
  <c r="C37" i="8"/>
  <c r="C36" i="8"/>
  <c r="C35" i="8"/>
  <c r="C19" i="8"/>
  <c r="C80" i="8"/>
  <c r="C79" i="8"/>
  <c r="C78" i="8"/>
  <c r="C77" i="8"/>
  <c r="G29" i="8" s="1"/>
  <c r="C75" i="8"/>
  <c r="C74" i="8"/>
  <c r="C73" i="8"/>
  <c r="C72" i="8"/>
  <c r="G28" i="8" s="1"/>
  <c r="C70" i="8"/>
  <c r="C69" i="8"/>
  <c r="C68" i="8"/>
  <c r="C67" i="8"/>
  <c r="G27" i="8" s="1"/>
  <c r="H27" i="8" s="1"/>
  <c r="I27" i="8" s="1"/>
  <c r="C64" i="8"/>
  <c r="C63" i="8"/>
  <c r="C62" i="8"/>
  <c r="C61" i="8"/>
  <c r="G26" i="8" s="1"/>
  <c r="C59" i="8"/>
  <c r="C58" i="8"/>
  <c r="C57" i="8"/>
  <c r="C56" i="8"/>
  <c r="G25" i="8" s="1"/>
  <c r="C54" i="8"/>
  <c r="C53" i="8"/>
  <c r="C52" i="8"/>
  <c r="C51" i="8"/>
  <c r="C48" i="8"/>
  <c r="C47" i="8"/>
  <c r="C46" i="8"/>
  <c r="C45" i="8"/>
  <c r="G23" i="8" s="1"/>
  <c r="G22" i="8"/>
  <c r="C38" i="8"/>
  <c r="G21" i="8"/>
  <c r="C32" i="8"/>
  <c r="C31" i="8"/>
  <c r="C30" i="8"/>
  <c r="C29" i="8"/>
  <c r="G20" i="8" s="1"/>
  <c r="H20" i="8" s="1"/>
  <c r="I20" i="8" s="1"/>
  <c r="C27" i="8"/>
  <c r="C26" i="8"/>
  <c r="C25" i="8"/>
  <c r="C24" i="8"/>
  <c r="G19" i="8" s="1"/>
  <c r="H19" i="8" s="1"/>
  <c r="I19" i="8" s="1"/>
  <c r="C22" i="8"/>
  <c r="C21" i="8"/>
  <c r="C20" i="8"/>
  <c r="G31" i="8" s="1"/>
  <c r="H31" i="8" s="1"/>
  <c r="G18" i="8"/>
  <c r="H18" i="8" s="1"/>
  <c r="G63" i="8"/>
  <c r="H63" i="8" s="1"/>
  <c r="I63" i="8" s="1"/>
  <c r="G65" i="8"/>
  <c r="H65" i="8" s="1"/>
  <c r="G64" i="8"/>
  <c r="H64" i="8" s="1"/>
  <c r="I64" i="8" s="1"/>
  <c r="H68" i="8"/>
  <c r="H60" i="8"/>
  <c r="H57" i="8"/>
  <c r="H51" i="8"/>
  <c r="I51" i="8" s="1"/>
  <c r="H49" i="8"/>
  <c r="H40" i="8"/>
  <c r="H37" i="8"/>
  <c r="L23" i="8"/>
  <c r="L21" i="8"/>
  <c r="L20" i="8"/>
  <c r="G68" i="8"/>
  <c r="G67" i="8"/>
  <c r="G66" i="8"/>
  <c r="H66" i="8" s="1"/>
  <c r="G52" i="8"/>
  <c r="H52" i="8" s="1"/>
  <c r="G55" i="8"/>
  <c r="G54" i="8"/>
  <c r="H54" i="8" s="1"/>
  <c r="G53" i="8"/>
  <c r="H53" i="8" s="1"/>
  <c r="I53" i="8" s="1"/>
  <c r="G50" i="8"/>
  <c r="G51" i="8"/>
  <c r="G62" i="8"/>
  <c r="G46" i="8"/>
  <c r="G49" i="8"/>
  <c r="G45" i="8"/>
  <c r="H45" i="8" s="1"/>
  <c r="G36" i="8"/>
  <c r="G42" i="8"/>
  <c r="G61" i="8"/>
  <c r="H61" i="8" s="1"/>
  <c r="G41" i="8"/>
  <c r="G48" i="8"/>
  <c r="H48" i="8" s="1"/>
  <c r="G40" i="8"/>
  <c r="G35" i="8"/>
  <c r="H35" i="8" s="1"/>
  <c r="G39" i="8"/>
  <c r="H39" i="8" s="1"/>
  <c r="G38" i="8"/>
  <c r="H38" i="8" s="1"/>
  <c r="G37" i="8"/>
  <c r="G60" i="8"/>
  <c r="G47" i="8"/>
  <c r="G34" i="8"/>
  <c r="G59" i="8"/>
  <c r="G33" i="8"/>
  <c r="G58" i="8"/>
  <c r="H58" i="8" s="1"/>
  <c r="G24" i="8"/>
  <c r="G32" i="8"/>
  <c r="G57" i="8"/>
  <c r="G44" i="8"/>
  <c r="F26" i="7"/>
  <c r="F25" i="7"/>
  <c r="B29" i="7"/>
  <c r="B28" i="7"/>
  <c r="B26" i="7"/>
  <c r="B25" i="7"/>
  <c r="F22" i="7"/>
  <c r="F21" i="7"/>
  <c r="B22" i="7"/>
  <c r="B21" i="7"/>
  <c r="C34" i="6"/>
  <c r="D34" i="6" s="1"/>
  <c r="C33" i="6"/>
  <c r="D33" i="6" s="1"/>
  <c r="C32" i="6"/>
  <c r="D32" i="6" s="1"/>
  <c r="C31" i="6"/>
  <c r="C30" i="6"/>
  <c r="D30" i="6" s="1"/>
  <c r="C29" i="6"/>
  <c r="D29" i="6" s="1"/>
  <c r="D28" i="6"/>
  <c r="C28" i="6"/>
  <c r="C27" i="6"/>
  <c r="D27" i="6" s="1"/>
  <c r="C26" i="6"/>
  <c r="C23" i="6"/>
  <c r="D23" i="6" s="1"/>
  <c r="C22" i="6"/>
  <c r="D22" i="6" s="1"/>
  <c r="C21" i="6"/>
  <c r="D21" i="6" s="1"/>
  <c r="C20" i="6"/>
  <c r="D19" i="6"/>
  <c r="C19" i="6"/>
  <c r="C18" i="6"/>
  <c r="D18" i="6" s="1"/>
  <c r="C17" i="6"/>
  <c r="D16" i="6"/>
  <c r="C16" i="6"/>
  <c r="C15" i="6"/>
  <c r="D15" i="6" s="1"/>
  <c r="C12" i="6"/>
  <c r="C11" i="6"/>
  <c r="C10" i="6"/>
  <c r="D10" i="6" s="1"/>
  <c r="C9" i="6"/>
  <c r="D9" i="6" s="1"/>
  <c r="C8" i="6"/>
  <c r="D8" i="6" s="1"/>
  <c r="C7" i="6"/>
  <c r="D7" i="6" s="1"/>
  <c r="C6" i="6"/>
  <c r="D6" i="6" s="1"/>
  <c r="D5" i="6"/>
  <c r="C5" i="6"/>
  <c r="C4" i="6"/>
  <c r="D4" i="6" s="1"/>
  <c r="H4" i="6" s="1"/>
  <c r="C117" i="4"/>
  <c r="C118" i="4"/>
  <c r="C119" i="4"/>
  <c r="C120" i="4"/>
  <c r="C121" i="4"/>
  <c r="C123" i="4"/>
  <c r="C124" i="4"/>
  <c r="C125" i="4"/>
  <c r="C126" i="4"/>
  <c r="C127" i="4"/>
  <c r="C128" i="4"/>
  <c r="C130" i="4"/>
  <c r="C131" i="4"/>
  <c r="C132" i="4"/>
  <c r="C133" i="4"/>
  <c r="C134" i="4"/>
  <c r="C135" i="4"/>
  <c r="C116" i="4"/>
  <c r="C72" i="4"/>
  <c r="C73" i="4"/>
  <c r="C74" i="4"/>
  <c r="C75" i="4"/>
  <c r="C76" i="4"/>
  <c r="C78" i="4"/>
  <c r="C79" i="4"/>
  <c r="C80" i="4"/>
  <c r="C81" i="4"/>
  <c r="C82" i="4"/>
  <c r="C83" i="4"/>
  <c r="C85" i="4"/>
  <c r="C86" i="4"/>
  <c r="C87" i="4"/>
  <c r="C88" i="4"/>
  <c r="C89" i="4"/>
  <c r="C90" i="4"/>
  <c r="C71" i="4"/>
  <c r="C27" i="4"/>
  <c r="C28" i="4"/>
  <c r="C29" i="4"/>
  <c r="C30" i="4"/>
  <c r="C31" i="4"/>
  <c r="C33" i="4"/>
  <c r="C34" i="4"/>
  <c r="C35" i="4"/>
  <c r="C36" i="4"/>
  <c r="C37" i="4"/>
  <c r="C38" i="4"/>
  <c r="C40" i="4"/>
  <c r="C41" i="4"/>
  <c r="C42" i="4"/>
  <c r="C43" i="4"/>
  <c r="C44" i="4"/>
  <c r="C45" i="4"/>
  <c r="C26" i="4"/>
  <c r="H100" i="10" l="1"/>
  <c r="I100" i="10" s="1"/>
  <c r="H23" i="10"/>
  <c r="I23" i="10" s="1"/>
  <c r="H139" i="10"/>
  <c r="I139" i="10" s="1"/>
  <c r="H111" i="10"/>
  <c r="I111" i="10" s="1"/>
  <c r="H107" i="10"/>
  <c r="I107" i="10" s="1"/>
  <c r="H109" i="10"/>
  <c r="I109" i="10" s="1"/>
  <c r="H115" i="10"/>
  <c r="I115" i="10" s="1"/>
  <c r="H129" i="10"/>
  <c r="I129" i="10" s="1"/>
  <c r="H135" i="10"/>
  <c r="I135" i="10" s="1"/>
  <c r="H126" i="10"/>
  <c r="I126" i="10" s="1"/>
  <c r="H127" i="10"/>
  <c r="I127" i="10" s="1"/>
  <c r="H128" i="10"/>
  <c r="I128" i="10" s="1"/>
  <c r="H117" i="10"/>
  <c r="I117" i="10" s="1"/>
  <c r="H119" i="10"/>
  <c r="I119" i="10" s="1"/>
  <c r="H130" i="10"/>
  <c r="I130" i="10" s="1"/>
  <c r="H145" i="10"/>
  <c r="I145" i="10" s="1"/>
  <c r="H113" i="10"/>
  <c r="I113" i="10" s="1"/>
  <c r="H103" i="10"/>
  <c r="I103" i="10" s="1"/>
  <c r="H121" i="10"/>
  <c r="I121" i="10" s="1"/>
  <c r="H141" i="10"/>
  <c r="I141" i="10" s="1"/>
  <c r="H142" i="10"/>
  <c r="I142" i="10" s="1"/>
  <c r="H131" i="10"/>
  <c r="I131" i="10" s="1"/>
  <c r="H134" i="10"/>
  <c r="I134" i="10" s="1"/>
  <c r="H136" i="10"/>
  <c r="I136" i="10" s="1"/>
  <c r="H133" i="10"/>
  <c r="I133" i="10" s="1"/>
  <c r="H104" i="10"/>
  <c r="I104" i="10" s="1"/>
  <c r="H105" i="10"/>
  <c r="I105" i="10" s="1"/>
  <c r="H114" i="10"/>
  <c r="I114" i="10" s="1"/>
  <c r="H140" i="10"/>
  <c r="I140" i="10" s="1"/>
  <c r="H118" i="10"/>
  <c r="I118" i="10" s="1"/>
  <c r="H120" i="10"/>
  <c r="I120" i="10" s="1"/>
  <c r="H143" i="10"/>
  <c r="I143" i="10" s="1"/>
  <c r="H144" i="10"/>
  <c r="I144" i="10" s="1"/>
  <c r="H132" i="10"/>
  <c r="I132" i="10" s="1"/>
  <c r="H137" i="10"/>
  <c r="I137" i="10" s="1"/>
  <c r="H146" i="10"/>
  <c r="I146" i="10" s="1"/>
  <c r="H147" i="10"/>
  <c r="I147" i="10" s="1"/>
  <c r="I20" i="10"/>
  <c r="H57" i="10"/>
  <c r="I57" i="10" s="1"/>
  <c r="H68" i="10"/>
  <c r="I68" i="10" s="1"/>
  <c r="H25" i="10"/>
  <c r="I25" i="10" s="1"/>
  <c r="H27" i="10"/>
  <c r="I27" i="10" s="1"/>
  <c r="H28" i="10"/>
  <c r="I28" i="10" s="1"/>
  <c r="H46" i="10"/>
  <c r="I46" i="10" s="1"/>
  <c r="H34" i="10"/>
  <c r="I34" i="10" s="1"/>
  <c r="H60" i="10"/>
  <c r="I60" i="10" s="1"/>
  <c r="H61" i="10"/>
  <c r="I61" i="10" s="1"/>
  <c r="H62" i="10"/>
  <c r="I62" i="10" s="1"/>
  <c r="H52" i="10"/>
  <c r="I52" i="10" s="1"/>
  <c r="H54" i="10"/>
  <c r="I54" i="10" s="1"/>
  <c r="H18" i="10"/>
  <c r="I18" i="10" s="1"/>
  <c r="H45" i="10"/>
  <c r="I45" i="10" s="1"/>
  <c r="H59" i="10"/>
  <c r="I59" i="10" s="1"/>
  <c r="H36" i="10"/>
  <c r="I36" i="10" s="1"/>
  <c r="H38" i="10"/>
  <c r="I38" i="10" s="1"/>
  <c r="H64" i="10"/>
  <c r="I64" i="10" s="1"/>
  <c r="H65" i="10"/>
  <c r="I65" i="10" s="1"/>
  <c r="H19" i="10"/>
  <c r="I19" i="10" s="1"/>
  <c r="H44" i="10"/>
  <c r="I44" i="10" s="1"/>
  <c r="H51" i="10"/>
  <c r="I51" i="10" s="1"/>
  <c r="H24" i="10"/>
  <c r="I24" i="10" s="1"/>
  <c r="H26" i="10"/>
  <c r="I26" i="10" s="1"/>
  <c r="H29" i="10"/>
  <c r="I29" i="10" s="1"/>
  <c r="H21" i="10"/>
  <c r="I21" i="10" s="1"/>
  <c r="H47" i="10"/>
  <c r="I47" i="10" s="1"/>
  <c r="H39" i="10"/>
  <c r="I39" i="10" s="1"/>
  <c r="H48" i="10"/>
  <c r="I48" i="10" s="1"/>
  <c r="H53" i="10"/>
  <c r="I53" i="10" s="1"/>
  <c r="H31" i="10"/>
  <c r="I31" i="10" s="1"/>
  <c r="H32" i="10"/>
  <c r="I32" i="10" s="1"/>
  <c r="H58" i="10"/>
  <c r="I58" i="10" s="1"/>
  <c r="H33" i="10"/>
  <c r="I33" i="10" s="1"/>
  <c r="H35" i="10"/>
  <c r="I35" i="10" s="1"/>
  <c r="H37" i="10"/>
  <c r="I37" i="10" s="1"/>
  <c r="H49" i="10"/>
  <c r="I49" i="10" s="1"/>
  <c r="I63" i="10"/>
  <c r="H106" i="10"/>
  <c r="I106" i="10" s="1"/>
  <c r="H108" i="10"/>
  <c r="I108" i="10" s="1"/>
  <c r="H148" i="10"/>
  <c r="I148" i="10" s="1"/>
  <c r="H149" i="10"/>
  <c r="I149" i="10" s="1"/>
  <c r="H150" i="10"/>
  <c r="I150" i="10" s="1"/>
  <c r="H22" i="10"/>
  <c r="I22" i="10" s="1"/>
  <c r="H40" i="10"/>
  <c r="I40" i="10" s="1"/>
  <c r="H41" i="10"/>
  <c r="I41" i="10" s="1"/>
  <c r="H42" i="10"/>
  <c r="I42" i="10" s="1"/>
  <c r="H55" i="10"/>
  <c r="I55" i="10" s="1"/>
  <c r="H122" i="10"/>
  <c r="I122" i="10" s="1"/>
  <c r="H123" i="10"/>
  <c r="I123" i="10" s="1"/>
  <c r="H124" i="10"/>
  <c r="I124" i="10" s="1"/>
  <c r="H50" i="10"/>
  <c r="I50" i="10" s="1"/>
  <c r="H66" i="10"/>
  <c r="I66" i="10" s="1"/>
  <c r="H67" i="10"/>
  <c r="I67" i="10" s="1"/>
  <c r="H110" i="10"/>
  <c r="I110" i="10" s="1"/>
  <c r="I147" i="8"/>
  <c r="I139" i="8"/>
  <c r="I130" i="8"/>
  <c r="I121" i="8"/>
  <c r="I113" i="8"/>
  <c r="I106" i="8"/>
  <c r="H28" i="8"/>
  <c r="I28" i="8" s="1"/>
  <c r="H29" i="8"/>
  <c r="I29" i="8" s="1"/>
  <c r="I68" i="8"/>
  <c r="H41" i="8"/>
  <c r="I41" i="8" s="1"/>
  <c r="I40" i="8"/>
  <c r="I42" i="8"/>
  <c r="H42" i="8"/>
  <c r="I54" i="8"/>
  <c r="I66" i="8"/>
  <c r="H55" i="8"/>
  <c r="I55" i="8" s="1"/>
  <c r="H67" i="8"/>
  <c r="I67" i="8" s="1"/>
  <c r="H26" i="8"/>
  <c r="I26" i="8" s="1"/>
  <c r="H25" i="8"/>
  <c r="I25" i="8" s="1"/>
  <c r="H24" i="8"/>
  <c r="I24" i="8" s="1"/>
  <c r="I38" i="8"/>
  <c r="I37" i="8"/>
  <c r="I50" i="8"/>
  <c r="H50" i="8"/>
  <c r="H21" i="8"/>
  <c r="I21" i="8" s="1"/>
  <c r="H22" i="8"/>
  <c r="I22" i="8" s="1"/>
  <c r="H23" i="8"/>
  <c r="I23" i="8" s="1"/>
  <c r="I34" i="8"/>
  <c r="H34" i="8"/>
  <c r="H47" i="8"/>
  <c r="I47" i="8" s="1"/>
  <c r="H62" i="8"/>
  <c r="I62" i="8" s="1"/>
  <c r="I60" i="8"/>
  <c r="I49" i="8"/>
  <c r="H36" i="8"/>
  <c r="I36" i="8" s="1"/>
  <c r="H59" i="8"/>
  <c r="I59" i="8" s="1"/>
  <c r="H46" i="8"/>
  <c r="I46" i="8" s="1"/>
  <c r="H33" i="8"/>
  <c r="I33" i="8" s="1"/>
  <c r="I58" i="8"/>
  <c r="I45" i="8"/>
  <c r="H32" i="8"/>
  <c r="I32" i="8" s="1"/>
  <c r="H44" i="8"/>
  <c r="I44" i="8" s="1"/>
  <c r="I57" i="8"/>
  <c r="I65" i="8"/>
  <c r="I61" i="8"/>
  <c r="I48" i="8"/>
  <c r="I52" i="8"/>
  <c r="I31" i="8"/>
  <c r="I39" i="8"/>
  <c r="I35" i="8"/>
  <c r="I18" i="8"/>
  <c r="H26" i="6"/>
  <c r="G26" i="6"/>
  <c r="F15" i="6"/>
  <c r="E15" i="6"/>
  <c r="H15" i="6"/>
  <c r="E4" i="6"/>
  <c r="G15" i="6"/>
  <c r="F26" i="6"/>
  <c r="F4" i="6"/>
  <c r="E26" i="6"/>
  <c r="K32" i="2"/>
  <c r="L32" i="2" s="1"/>
  <c r="C117" i="2"/>
  <c r="J42" i="2" s="1"/>
  <c r="K42" i="2" s="1"/>
  <c r="C118" i="2"/>
  <c r="C119" i="2"/>
  <c r="C120" i="2"/>
  <c r="C121" i="2"/>
  <c r="J82" i="2" s="1"/>
  <c r="K82" i="2" s="1"/>
  <c r="C123" i="2"/>
  <c r="C124" i="2"/>
  <c r="C125" i="2"/>
  <c r="C126" i="2"/>
  <c r="J63" i="2" s="1"/>
  <c r="K63" i="2" s="1"/>
  <c r="L63" i="2" s="1"/>
  <c r="C127" i="2"/>
  <c r="C128" i="2"/>
  <c r="J83" i="2" s="1"/>
  <c r="C130" i="2"/>
  <c r="C131" i="2"/>
  <c r="J44" i="2" s="1"/>
  <c r="K44" i="2" s="1"/>
  <c r="C132" i="2"/>
  <c r="J54" i="2" s="1"/>
  <c r="C133" i="2"/>
  <c r="C134" i="2"/>
  <c r="J74" i="2" s="1"/>
  <c r="K74" i="2" s="1"/>
  <c r="C135" i="2"/>
  <c r="J84" i="2" s="1"/>
  <c r="K84" i="2" s="1"/>
  <c r="L84" i="2" s="1"/>
  <c r="C116" i="2"/>
  <c r="C72" i="2"/>
  <c r="C73" i="2"/>
  <c r="C74" i="2"/>
  <c r="J59" i="2" s="1"/>
  <c r="K59" i="2" s="1"/>
  <c r="L59" i="2" s="1"/>
  <c r="C75" i="2"/>
  <c r="J69" i="2" s="1"/>
  <c r="C76" i="2"/>
  <c r="C78" i="2"/>
  <c r="C79" i="2"/>
  <c r="J40" i="2" s="1"/>
  <c r="C80" i="2"/>
  <c r="C81" i="2"/>
  <c r="C82" i="2"/>
  <c r="J70" i="2" s="1"/>
  <c r="K70" i="2" s="1"/>
  <c r="L70" i="2" s="1"/>
  <c r="C83" i="2"/>
  <c r="C85" i="2"/>
  <c r="C86" i="2"/>
  <c r="C87" i="2"/>
  <c r="J51" i="2" s="1"/>
  <c r="C88" i="2"/>
  <c r="C89" i="2"/>
  <c r="C90" i="2"/>
  <c r="C27" i="2"/>
  <c r="C28" i="2"/>
  <c r="J46" i="2" s="1"/>
  <c r="K46" i="2" s="1"/>
  <c r="L46" i="2" s="1"/>
  <c r="C29" i="2"/>
  <c r="C30" i="2"/>
  <c r="C31" i="2"/>
  <c r="C33" i="2"/>
  <c r="C34" i="2"/>
  <c r="C35" i="2"/>
  <c r="C36" i="2"/>
  <c r="C37" i="2"/>
  <c r="J67" i="2" s="1"/>
  <c r="K67" i="2" s="1"/>
  <c r="L67" i="2" s="1"/>
  <c r="C38" i="2"/>
  <c r="C40" i="2"/>
  <c r="C41" i="2"/>
  <c r="C42" i="2"/>
  <c r="C43" i="2"/>
  <c r="C44" i="2"/>
  <c r="C45" i="2"/>
  <c r="J78" i="2" s="1"/>
  <c r="K78" i="2" s="1"/>
  <c r="L78" i="2" s="1"/>
  <c r="C26" i="2"/>
  <c r="J52" i="4"/>
  <c r="J34" i="4"/>
  <c r="J33" i="4"/>
  <c r="J32" i="4"/>
  <c r="J31" i="4"/>
  <c r="J30" i="4"/>
  <c r="J29" i="4"/>
  <c r="K29" i="4" s="1"/>
  <c r="L29" i="4" s="1"/>
  <c r="J28" i="4"/>
  <c r="J27" i="4"/>
  <c r="J26" i="4"/>
  <c r="R36" i="4"/>
  <c r="R34" i="4"/>
  <c r="R32" i="4"/>
  <c r="R30" i="4"/>
  <c r="R28" i="4"/>
  <c r="R26" i="4"/>
  <c r="J84" i="4"/>
  <c r="J83" i="4"/>
  <c r="J82" i="4"/>
  <c r="J81" i="4"/>
  <c r="K81" i="4" s="1"/>
  <c r="L81" i="4" s="1"/>
  <c r="J80" i="4"/>
  <c r="J79" i="4"/>
  <c r="K79" i="4" s="1"/>
  <c r="J78" i="4"/>
  <c r="J77" i="4"/>
  <c r="K77" i="4" s="1"/>
  <c r="L77" i="4" s="1"/>
  <c r="J76" i="4"/>
  <c r="J74" i="4"/>
  <c r="J73" i="4"/>
  <c r="J72" i="4"/>
  <c r="K72" i="4" s="1"/>
  <c r="J71" i="4"/>
  <c r="K71" i="4" s="1"/>
  <c r="J70" i="4"/>
  <c r="K70" i="4" s="1"/>
  <c r="L70" i="4" s="1"/>
  <c r="J69" i="4"/>
  <c r="K69" i="4" s="1"/>
  <c r="L69" i="4" s="1"/>
  <c r="J68" i="4"/>
  <c r="K68" i="4" s="1"/>
  <c r="L68" i="4" s="1"/>
  <c r="J67" i="4"/>
  <c r="J66" i="4"/>
  <c r="J64" i="4"/>
  <c r="J63" i="4"/>
  <c r="K63" i="4" s="1"/>
  <c r="J62" i="4"/>
  <c r="J61" i="4"/>
  <c r="K61" i="4" s="1"/>
  <c r="L61" i="4" s="1"/>
  <c r="J60" i="4"/>
  <c r="K60" i="4" s="1"/>
  <c r="L60" i="4" s="1"/>
  <c r="J59" i="4"/>
  <c r="K59" i="4" s="1"/>
  <c r="L59" i="4" s="1"/>
  <c r="J58" i="4"/>
  <c r="J57" i="4"/>
  <c r="J56" i="4"/>
  <c r="J54" i="4"/>
  <c r="K54" i="4" s="1"/>
  <c r="L54" i="4" s="1"/>
  <c r="J53" i="4"/>
  <c r="J51" i="4"/>
  <c r="K51" i="4" s="1"/>
  <c r="L51" i="4" s="1"/>
  <c r="J50" i="4"/>
  <c r="K50" i="4" s="1"/>
  <c r="L50" i="4" s="1"/>
  <c r="J49" i="4"/>
  <c r="K49" i="4" s="1"/>
  <c r="J48" i="4"/>
  <c r="J47" i="4"/>
  <c r="J46" i="4"/>
  <c r="J44" i="4"/>
  <c r="K44" i="4" s="1"/>
  <c r="L44" i="4" s="1"/>
  <c r="J43" i="4"/>
  <c r="J42" i="4"/>
  <c r="J41" i="4"/>
  <c r="K41" i="4" s="1"/>
  <c r="L41" i="4" s="1"/>
  <c r="J40" i="4"/>
  <c r="K40" i="4" s="1"/>
  <c r="L40" i="4" s="1"/>
  <c r="J39" i="4"/>
  <c r="K39" i="4" s="1"/>
  <c r="J38" i="4"/>
  <c r="J37" i="4"/>
  <c r="J36" i="4"/>
  <c r="K36" i="4" s="1"/>
  <c r="L36" i="4" s="1"/>
  <c r="J81" i="2"/>
  <c r="J80" i="2"/>
  <c r="J79" i="2"/>
  <c r="J77" i="2"/>
  <c r="J76" i="2"/>
  <c r="K76" i="2" s="1"/>
  <c r="L76" i="2" s="1"/>
  <c r="J73" i="2"/>
  <c r="J72" i="2"/>
  <c r="J71" i="2"/>
  <c r="J68" i="2"/>
  <c r="J66" i="2"/>
  <c r="K66" i="2" s="1"/>
  <c r="L66" i="2" s="1"/>
  <c r="J64" i="2"/>
  <c r="J62" i="2"/>
  <c r="J61" i="2"/>
  <c r="J60" i="2"/>
  <c r="J58" i="2"/>
  <c r="J57" i="2"/>
  <c r="K57" i="2" s="1"/>
  <c r="L57" i="2" s="1"/>
  <c r="J56" i="2"/>
  <c r="R36" i="2"/>
  <c r="R34" i="2"/>
  <c r="K33" i="2" s="1"/>
  <c r="L33" i="2" s="1"/>
  <c r="R32" i="2"/>
  <c r="R30" i="2"/>
  <c r="R26" i="2"/>
  <c r="R28" i="2"/>
  <c r="J53" i="2"/>
  <c r="K53" i="2" s="1"/>
  <c r="L53" i="2" s="1"/>
  <c r="J52" i="2"/>
  <c r="J50" i="2"/>
  <c r="J49" i="2"/>
  <c r="J48" i="2"/>
  <c r="K48" i="2" s="1"/>
  <c r="L48" i="2" s="1"/>
  <c r="J47" i="2"/>
  <c r="E5" i="5"/>
  <c r="F5" i="5" s="1"/>
  <c r="E6" i="5"/>
  <c r="F6" i="5" s="1"/>
  <c r="E10" i="5"/>
  <c r="F10" i="5" s="1"/>
  <c r="E11" i="5"/>
  <c r="F11" i="5" s="1"/>
  <c r="E12" i="5"/>
  <c r="F12" i="5" s="1"/>
  <c r="E4" i="5"/>
  <c r="F4" i="5" s="1"/>
  <c r="J33" i="2"/>
  <c r="J43" i="2"/>
  <c r="K43" i="2" s="1"/>
  <c r="L43" i="2" s="1"/>
  <c r="J34" i="2"/>
  <c r="K34" i="2" s="1"/>
  <c r="L34" i="2" s="1"/>
  <c r="J32" i="2"/>
  <c r="J39" i="2"/>
  <c r="J30" i="2"/>
  <c r="K30" i="2" s="1"/>
  <c r="J31" i="2"/>
  <c r="K31" i="2" s="1"/>
  <c r="J41" i="2"/>
  <c r="J29" i="2"/>
  <c r="K29" i="2" s="1"/>
  <c r="L29" i="2" s="1"/>
  <c r="J27" i="2"/>
  <c r="K27" i="2" s="1"/>
  <c r="L27" i="2" s="1"/>
  <c r="J37" i="2"/>
  <c r="J28" i="2"/>
  <c r="K28" i="2" s="1"/>
  <c r="L28" i="2" s="1"/>
  <c r="J38" i="2"/>
  <c r="K38" i="2" s="1"/>
  <c r="L38" i="2" s="1"/>
  <c r="K71" i="2" l="1"/>
  <c r="L71" i="2" s="1"/>
  <c r="K80" i="2"/>
  <c r="L80" i="2" s="1"/>
  <c r="K32" i="4"/>
  <c r="L32" i="4" s="1"/>
  <c r="K39" i="2"/>
  <c r="L39" i="2" s="1"/>
  <c r="K49" i="2"/>
  <c r="K62" i="2"/>
  <c r="L62" i="2" s="1"/>
  <c r="K77" i="2"/>
  <c r="L77" i="2" s="1"/>
  <c r="K46" i="4"/>
  <c r="L46" i="4" s="1"/>
  <c r="K64" i="4"/>
  <c r="L64" i="4" s="1"/>
  <c r="K73" i="4"/>
  <c r="L73" i="4" s="1"/>
  <c r="K82" i="4"/>
  <c r="L82" i="4" s="1"/>
  <c r="K33" i="4"/>
  <c r="K41" i="2"/>
  <c r="L41" i="2" s="1"/>
  <c r="K37" i="2"/>
  <c r="L37" i="2" s="1"/>
  <c r="K47" i="2"/>
  <c r="L47" i="2" s="1"/>
  <c r="K52" i="2"/>
  <c r="L52" i="2" s="1"/>
  <c r="K56" i="2"/>
  <c r="K60" i="2"/>
  <c r="K64" i="2"/>
  <c r="L64" i="2" s="1"/>
  <c r="K79" i="2"/>
  <c r="L79" i="2" s="1"/>
  <c r="N78" i="2" s="1"/>
  <c r="K43" i="4"/>
  <c r="L43" i="4" s="1"/>
  <c r="K48" i="4"/>
  <c r="L48" i="4" s="1"/>
  <c r="K53" i="4"/>
  <c r="L53" i="4" s="1"/>
  <c r="K58" i="4"/>
  <c r="L58" i="4" s="1"/>
  <c r="K62" i="4"/>
  <c r="L62" i="4" s="1"/>
  <c r="K67" i="4"/>
  <c r="L67" i="4" s="1"/>
  <c r="K76" i="4"/>
  <c r="L76" i="4" s="1"/>
  <c r="K80" i="4"/>
  <c r="L80" i="4" s="1"/>
  <c r="K84" i="4"/>
  <c r="K27" i="4"/>
  <c r="L27" i="4" s="1"/>
  <c r="K31" i="4"/>
  <c r="L31" i="4" s="1"/>
  <c r="K52" i="4"/>
  <c r="K69" i="2"/>
  <c r="L69" i="2" s="1"/>
  <c r="K54" i="2"/>
  <c r="K61" i="2"/>
  <c r="L61" i="2" s="1"/>
  <c r="N58" i="2" s="1"/>
  <c r="K28" i="4"/>
  <c r="L28" i="4" s="1"/>
  <c r="K40" i="2"/>
  <c r="L40" i="2" s="1"/>
  <c r="K58" i="2"/>
  <c r="L58" i="2" s="1"/>
  <c r="K72" i="2"/>
  <c r="L72" i="2" s="1"/>
  <c r="K81" i="2"/>
  <c r="L81" i="2" s="1"/>
  <c r="K37" i="4"/>
  <c r="L37" i="4" s="1"/>
  <c r="K56" i="4"/>
  <c r="K78" i="4"/>
  <c r="L78" i="4" s="1"/>
  <c r="K51" i="2"/>
  <c r="L51" i="2" s="1"/>
  <c r="M48" i="2" s="1"/>
  <c r="K50" i="2"/>
  <c r="L50" i="2" s="1"/>
  <c r="K68" i="2"/>
  <c r="L68" i="2" s="1"/>
  <c r="K73" i="2"/>
  <c r="K38" i="4"/>
  <c r="K42" i="4"/>
  <c r="L42" i="4" s="1"/>
  <c r="K47" i="4"/>
  <c r="L47" i="4" s="1"/>
  <c r="K57" i="4"/>
  <c r="L57" i="4" s="1"/>
  <c r="K66" i="4"/>
  <c r="L66" i="4" s="1"/>
  <c r="K74" i="4"/>
  <c r="L74" i="4" s="1"/>
  <c r="K83" i="4"/>
  <c r="L83" i="4" s="1"/>
  <c r="K26" i="4"/>
  <c r="L26" i="4" s="1"/>
  <c r="K30" i="4"/>
  <c r="L30" i="4" s="1"/>
  <c r="K34" i="4"/>
  <c r="K83" i="2"/>
  <c r="N68" i="2"/>
  <c r="M58" i="2"/>
  <c r="M78" i="2"/>
  <c r="M68" i="2"/>
  <c r="J26" i="2"/>
  <c r="K26" i="2" s="1"/>
  <c r="L26" i="2" s="1"/>
  <c r="J36" i="2"/>
  <c r="K36" i="2" s="1"/>
  <c r="L36" i="2" s="1"/>
  <c r="G10" i="5"/>
  <c r="H10" i="5"/>
  <c r="I10" i="5"/>
  <c r="H4" i="5"/>
  <c r="G4" i="5"/>
  <c r="N68" i="4" l="1"/>
  <c r="O78" i="2"/>
  <c r="O58" i="2"/>
  <c r="O48" i="2"/>
  <c r="O68" i="2"/>
  <c r="M29" i="2"/>
  <c r="N78" i="4"/>
  <c r="M68" i="4"/>
  <c r="N48" i="4"/>
  <c r="N58" i="4"/>
  <c r="M58" i="4"/>
  <c r="O78" i="4"/>
  <c r="O48" i="4"/>
  <c r="O58" i="4"/>
  <c r="O39" i="4"/>
  <c r="N29" i="4"/>
  <c r="M29" i="4"/>
  <c r="M78" i="4"/>
  <c r="M48" i="4"/>
  <c r="M39" i="4"/>
  <c r="N39" i="4"/>
  <c r="N48" i="2"/>
  <c r="N29" i="2"/>
  <c r="O68" i="4" l="1"/>
  <c r="N39" i="2"/>
  <c r="M39" i="2"/>
  <c r="O39" i="2"/>
</calcChain>
</file>

<file path=xl/sharedStrings.xml><?xml version="1.0" encoding="utf-8"?>
<sst xmlns="http://schemas.openxmlformats.org/spreadsheetml/2006/main" count="896" uniqueCount="78">
  <si>
    <t>beta actin</t>
  </si>
  <si>
    <t>GGA 0uM</t>
  </si>
  <si>
    <t>GGA 0.5uM</t>
  </si>
  <si>
    <t>GGA 1uM</t>
  </si>
  <si>
    <t>GGA 3uM</t>
  </si>
  <si>
    <t>GGA 5uM</t>
  </si>
  <si>
    <t>GGA 5uM QCD</t>
  </si>
  <si>
    <t>circRNA</t>
  </si>
  <si>
    <t>RQ</t>
  </si>
  <si>
    <t>Ct</t>
  </si>
  <si>
    <t>p value</t>
  </si>
  <si>
    <t>Stdev</t>
  </si>
  <si>
    <t>stdev</t>
  </si>
  <si>
    <t>Average</t>
  </si>
  <si>
    <t>Beta actin</t>
  </si>
  <si>
    <t>mock Ct</t>
  </si>
  <si>
    <t>delta Ct</t>
  </si>
  <si>
    <t>P value</t>
  </si>
  <si>
    <t>Rnase R treatment</t>
  </si>
  <si>
    <t>RNAse R Ct</t>
  </si>
  <si>
    <t>beta act average</t>
  </si>
  <si>
    <t>delta delta Ct</t>
  </si>
  <si>
    <t>GGA 0.5 uM</t>
  </si>
  <si>
    <t>GGA 1 uM</t>
  </si>
  <si>
    <t>GGA 3 uM</t>
  </si>
  <si>
    <t>0uM ct avg</t>
  </si>
  <si>
    <t>GGA 5 uM</t>
  </si>
  <si>
    <t>GGA 5 uM Q</t>
  </si>
  <si>
    <t>Batch 1</t>
  </si>
  <si>
    <t>Batch 2</t>
  </si>
  <si>
    <t>Batch 3</t>
  </si>
  <si>
    <t>Exp. No.</t>
  </si>
  <si>
    <t>pre-mGGA</t>
  </si>
  <si>
    <t>pre-mUCC</t>
  </si>
  <si>
    <t>UCC 0uM</t>
  </si>
  <si>
    <t>UCC 0.5 uM</t>
  </si>
  <si>
    <t>UCC 1 uM</t>
  </si>
  <si>
    <t>UCC 3 uM</t>
  </si>
  <si>
    <t>UCC 5 uM</t>
  </si>
  <si>
    <t>UCC 5 uM Q</t>
  </si>
  <si>
    <t>UCC 0.5uM</t>
  </si>
  <si>
    <t>UCC 1uM</t>
  </si>
  <si>
    <t>UCC 3uM</t>
  </si>
  <si>
    <t>UCC 5uM</t>
  </si>
  <si>
    <t>UCC 5uM QCD</t>
  </si>
  <si>
    <t>UCC 0</t>
  </si>
  <si>
    <t>UCC</t>
  </si>
  <si>
    <t>dCt</t>
  </si>
  <si>
    <t>ddCt</t>
  </si>
  <si>
    <t>median</t>
  </si>
  <si>
    <t>GGA 0</t>
  </si>
  <si>
    <t>GGA 5</t>
  </si>
  <si>
    <t>CircRNA</t>
  </si>
  <si>
    <t>pre-mGGA 0uM</t>
  </si>
  <si>
    <t>pre-mGGA 5uM</t>
  </si>
  <si>
    <t>HeLa only</t>
  </si>
  <si>
    <t>Beta actin Average</t>
  </si>
  <si>
    <t>Standard Deviation</t>
  </si>
  <si>
    <t>circRNA Average</t>
  </si>
  <si>
    <t>0uM</t>
  </si>
  <si>
    <t>pre-mGGA 0uM NCD</t>
  </si>
  <si>
    <t>pre-mGGA 5uM NCD</t>
  </si>
  <si>
    <t>0 uM NCD</t>
  </si>
  <si>
    <t>5 uM NCD</t>
  </si>
  <si>
    <t>3uM</t>
  </si>
  <si>
    <t>5uM</t>
  </si>
  <si>
    <t>5uM QCD</t>
  </si>
  <si>
    <t>beta actin Ct average</t>
  </si>
  <si>
    <t>circHIPK3</t>
  </si>
  <si>
    <t>circEPHB4</t>
  </si>
  <si>
    <t>circFoxo3</t>
  </si>
  <si>
    <t>circPVT1</t>
  </si>
  <si>
    <t>Calculated RQ</t>
  </si>
  <si>
    <t>Std. dev</t>
  </si>
  <si>
    <t>pre-mGGA transfected cell (batch 1)</t>
  </si>
  <si>
    <t>beta actin Ct</t>
  </si>
  <si>
    <t>circZKSCAN1 Ct</t>
  </si>
  <si>
    <t>Relative RQ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</si>
</sst>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6B657-51FA-5948-B875-1F65CD5472D8}">
  <dimension ref="A1:F29"/>
  <sheetViews>
    <sheetView workbookViewId="0">
      <selection activeCell="D16" sqref="D16"/>
    </sheetView>
  </sheetViews>
  <sheetFormatPr baseColWidth="10" defaultRowHeight="16" x14ac:dyDescent="0.2"/>
  <cols>
    <col min="1" max="1" width="17.83203125" customWidth="1"/>
    <col min="5" max="5" width="19.5" customWidth="1"/>
  </cols>
  <sheetData>
    <row r="1" spans="1:6" x14ac:dyDescent="0.2">
      <c r="A1" s="3" t="s">
        <v>74</v>
      </c>
      <c r="B1" s="3"/>
      <c r="C1" s="3"/>
      <c r="E1" t="s">
        <v>55</v>
      </c>
    </row>
    <row r="2" spans="1:6" x14ac:dyDescent="0.2">
      <c r="A2" t="s">
        <v>14</v>
      </c>
      <c r="E2" t="s">
        <v>14</v>
      </c>
    </row>
    <row r="3" spans="1:6" x14ac:dyDescent="0.2">
      <c r="B3" t="s">
        <v>9</v>
      </c>
      <c r="F3" t="s">
        <v>9</v>
      </c>
    </row>
    <row r="4" spans="1:6" x14ac:dyDescent="0.2">
      <c r="A4" s="1" t="s">
        <v>60</v>
      </c>
      <c r="B4" s="1">
        <v>19.548400000000001</v>
      </c>
      <c r="E4" s="1" t="s">
        <v>55</v>
      </c>
      <c r="F4">
        <v>19.893295288085938</v>
      </c>
    </row>
    <row r="5" spans="1:6" x14ac:dyDescent="0.2">
      <c r="A5" s="1"/>
      <c r="B5" s="1">
        <v>19.648140000000001</v>
      </c>
      <c r="E5" s="1"/>
      <c r="F5">
        <v>19.945449829101562</v>
      </c>
    </row>
    <row r="6" spans="1:6" x14ac:dyDescent="0.2">
      <c r="A6" s="1"/>
      <c r="B6" s="1">
        <v>19.50806</v>
      </c>
      <c r="E6" s="1"/>
      <c r="F6">
        <v>20.204311370849609</v>
      </c>
    </row>
    <row r="8" spans="1:6" x14ac:dyDescent="0.2">
      <c r="A8" s="1" t="s">
        <v>61</v>
      </c>
      <c r="B8" s="1">
        <v>19.455490000000001</v>
      </c>
      <c r="E8" t="s">
        <v>52</v>
      </c>
    </row>
    <row r="9" spans="1:6" x14ac:dyDescent="0.2">
      <c r="A9" s="1"/>
      <c r="B9" s="1">
        <v>19.18995</v>
      </c>
      <c r="F9" t="s">
        <v>9</v>
      </c>
    </row>
    <row r="10" spans="1:6" x14ac:dyDescent="0.2">
      <c r="A10" s="1"/>
      <c r="B10" s="1">
        <v>19.663450000000001</v>
      </c>
      <c r="E10" t="s">
        <v>55</v>
      </c>
      <c r="F10">
        <v>33.399894714355469</v>
      </c>
    </row>
    <row r="11" spans="1:6" x14ac:dyDescent="0.2">
      <c r="A11" t="s">
        <v>52</v>
      </c>
      <c r="F11">
        <v>33.988677978515625</v>
      </c>
    </row>
    <row r="12" spans="1:6" x14ac:dyDescent="0.2">
      <c r="B12" t="s">
        <v>9</v>
      </c>
      <c r="F12">
        <v>35.943168640136719</v>
      </c>
    </row>
    <row r="13" spans="1:6" x14ac:dyDescent="0.2">
      <c r="A13" t="s">
        <v>53</v>
      </c>
      <c r="B13">
        <v>27.523342132568359</v>
      </c>
    </row>
    <row r="14" spans="1:6" x14ac:dyDescent="0.2">
      <c r="B14">
        <v>27.162143707275391</v>
      </c>
    </row>
    <row r="15" spans="1:6" x14ac:dyDescent="0.2">
      <c r="B15">
        <v>26.786655426025391</v>
      </c>
    </row>
    <row r="17" spans="1:6" x14ac:dyDescent="0.2">
      <c r="A17" t="s">
        <v>54</v>
      </c>
      <c r="B17">
        <v>24.225015640258789</v>
      </c>
    </row>
    <row r="18" spans="1:6" x14ac:dyDescent="0.2">
      <c r="B18">
        <v>24.501379013061523</v>
      </c>
    </row>
    <row r="19" spans="1:6" x14ac:dyDescent="0.2">
      <c r="B19">
        <v>25.142429351806641</v>
      </c>
    </row>
    <row r="21" spans="1:6" x14ac:dyDescent="0.2">
      <c r="A21" t="s">
        <v>56</v>
      </c>
      <c r="B21">
        <f>AVERAGE(B4:B10)</f>
        <v>19.502248333333331</v>
      </c>
      <c r="E21" t="s">
        <v>56</v>
      </c>
      <c r="F21">
        <f>AVERAGE(F4:F6)</f>
        <v>20.014352162679035</v>
      </c>
    </row>
    <row r="22" spans="1:6" x14ac:dyDescent="0.2">
      <c r="A22" t="s">
        <v>57</v>
      </c>
      <c r="B22">
        <f>_xlfn.STDEV.P(B4:B10)</f>
        <v>0.15766562629149403</v>
      </c>
      <c r="E22" t="s">
        <v>57</v>
      </c>
      <c r="F22">
        <f>_xlfn.STDEV.P(F4:F6)</f>
        <v>0.13599852845706559</v>
      </c>
    </row>
    <row r="24" spans="1:6" x14ac:dyDescent="0.2">
      <c r="A24" t="s">
        <v>58</v>
      </c>
      <c r="E24" t="s">
        <v>58</v>
      </c>
    </row>
    <row r="25" spans="1:6" x14ac:dyDescent="0.2">
      <c r="A25" t="s">
        <v>62</v>
      </c>
      <c r="B25">
        <f>AVERAGE(B13:B15)</f>
        <v>27.157380421956379</v>
      </c>
      <c r="E25" t="s">
        <v>55</v>
      </c>
      <c r="F25">
        <f>AVERAGE(F10:F12)</f>
        <v>34.443913777669273</v>
      </c>
    </row>
    <row r="26" spans="1:6" x14ac:dyDescent="0.2">
      <c r="A26" t="s">
        <v>57</v>
      </c>
      <c r="B26">
        <f>_xlfn.STDEV.P(B13:B15)</f>
        <v>0.30076994814925051</v>
      </c>
      <c r="E26" t="s">
        <v>57</v>
      </c>
      <c r="F26">
        <f>_xlfn.STDEV.P(F10:F12)</f>
        <v>1.0870419464500858</v>
      </c>
    </row>
    <row r="28" spans="1:6" x14ac:dyDescent="0.2">
      <c r="A28" t="s">
        <v>63</v>
      </c>
      <c r="B28">
        <f>AVERAGE(B17:B19)</f>
        <v>24.622941335042317</v>
      </c>
    </row>
    <row r="29" spans="1:6" x14ac:dyDescent="0.2">
      <c r="A29" t="s">
        <v>57</v>
      </c>
      <c r="B29">
        <f>_xlfn.STDEV.P(B17:B19)</f>
        <v>0.38426989484651097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2A380-C118-C945-BF7F-C91F75AED428}">
  <dimension ref="A1"/>
  <sheetViews>
    <sheetView workbookViewId="0">
      <selection activeCell="A3" sqref="A3"/>
    </sheetView>
  </sheetViews>
  <sheetFormatPr baseColWidth="10" defaultRowHeight="16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C5BF5-3950-9045-9DD7-9BF09EB34452}">
  <dimension ref="A1:X135"/>
  <sheetViews>
    <sheetView zoomScale="68" workbookViewId="0">
      <selection activeCell="G2" sqref="G2:X21"/>
    </sheetView>
  </sheetViews>
  <sheetFormatPr baseColWidth="10" defaultRowHeight="16" x14ac:dyDescent="0.2"/>
  <cols>
    <col min="1" max="1" width="17.1640625" customWidth="1"/>
    <col min="7" max="7" width="19.83203125" customWidth="1"/>
    <col min="8" max="8" width="15.5" customWidth="1"/>
    <col min="9" max="9" width="13.33203125" customWidth="1"/>
    <col min="11" max="12" width="12.83203125" bestFit="1" customWidth="1"/>
    <col min="13" max="13" width="19.33203125" customWidth="1"/>
    <col min="14" max="14" width="27.33203125" customWidth="1"/>
    <col min="15" max="15" width="27.5" customWidth="1"/>
    <col min="16" max="16" width="18" customWidth="1"/>
    <col min="17" max="17" width="15.83203125" customWidth="1"/>
    <col min="18" max="18" width="17.1640625" customWidth="1"/>
  </cols>
  <sheetData>
    <row r="1" spans="1:24" x14ac:dyDescent="0.2">
      <c r="A1" t="s">
        <v>32</v>
      </c>
    </row>
    <row r="2" spans="1:24" x14ac:dyDescent="0.2">
      <c r="A2" t="s">
        <v>28</v>
      </c>
      <c r="H2" t="s">
        <v>28</v>
      </c>
      <c r="N2" t="s">
        <v>29</v>
      </c>
      <c r="T2" t="s">
        <v>30</v>
      </c>
    </row>
    <row r="3" spans="1:24" x14ac:dyDescent="0.2">
      <c r="A3" t="s">
        <v>0</v>
      </c>
      <c r="B3" t="s">
        <v>9</v>
      </c>
      <c r="H3" t="s">
        <v>75</v>
      </c>
      <c r="I3" t="s">
        <v>76</v>
      </c>
      <c r="J3" t="s">
        <v>16</v>
      </c>
      <c r="K3" t="s">
        <v>21</v>
      </c>
      <c r="L3" t="s">
        <v>77</v>
      </c>
      <c r="N3" t="s">
        <v>75</v>
      </c>
      <c r="O3" t="s">
        <v>76</v>
      </c>
      <c r="P3" t="s">
        <v>16</v>
      </c>
      <c r="Q3" t="s">
        <v>21</v>
      </c>
      <c r="R3" t="s">
        <v>77</v>
      </c>
      <c r="T3" t="s">
        <v>75</v>
      </c>
      <c r="U3" t="s">
        <v>76</v>
      </c>
      <c r="V3" t="s">
        <v>16</v>
      </c>
      <c r="W3" t="s">
        <v>21</v>
      </c>
      <c r="X3" t="s">
        <v>77</v>
      </c>
    </row>
    <row r="4" spans="1:24" x14ac:dyDescent="0.2">
      <c r="A4" s="1" t="s">
        <v>1</v>
      </c>
      <c r="B4" s="1">
        <v>19.548400000000001</v>
      </c>
      <c r="G4" s="1" t="s">
        <v>1</v>
      </c>
      <c r="H4" s="4">
        <v>19.548400000000001</v>
      </c>
      <c r="I4" s="5">
        <v>27.523342132568359</v>
      </c>
      <c r="J4" s="5">
        <f>C26</f>
        <v>7.9749421325683585</v>
      </c>
      <c r="K4" s="5">
        <f>J4-($R$26-$R$28)</f>
        <v>0.38761504394531343</v>
      </c>
      <c r="L4" s="5">
        <f>2^-(K4)</f>
        <v>0.76439219686324045</v>
      </c>
      <c r="M4" s="5"/>
      <c r="N4" s="5">
        <v>18.921606063842773</v>
      </c>
      <c r="O4" s="5">
        <v>27.762104034423828</v>
      </c>
      <c r="P4" s="5">
        <f>O4-N4</f>
        <v>8.8404979705810547</v>
      </c>
      <c r="Q4" s="5">
        <f>P4-($R$30-$R$32)</f>
        <v>0.18736849890814966</v>
      </c>
      <c r="R4" s="5">
        <f>2^-(Q4)</f>
        <v>0.87820612468527448</v>
      </c>
      <c r="S4" s="5"/>
      <c r="T4" s="5">
        <v>18.804740905761719</v>
      </c>
      <c r="U4" s="5">
        <v>28.98002815246582</v>
      </c>
      <c r="V4" s="5">
        <f>U4-T4</f>
        <v>10.175287246704102</v>
      </c>
      <c r="W4" s="5">
        <f>V4-($R$34-$R$36)</f>
        <v>1.0074922773573149</v>
      </c>
      <c r="X4" s="5">
        <f>2^-(W4)</f>
        <v>0.49741010534406671</v>
      </c>
    </row>
    <row r="5" spans="1:24" x14ac:dyDescent="0.2">
      <c r="A5" s="1" t="s">
        <v>2</v>
      </c>
      <c r="B5" s="1">
        <v>19.51031</v>
      </c>
      <c r="H5" s="4">
        <v>19.648140000000001</v>
      </c>
      <c r="I5" s="5">
        <v>27.162143707275391</v>
      </c>
      <c r="J5" s="5">
        <f>C33</f>
        <v>7.5140037072753891</v>
      </c>
      <c r="K5" s="5">
        <f t="shared" ref="K5:K6" si="0">J5-($R$26-$R$28)</f>
        <v>-7.3323381347655925E-2</v>
      </c>
      <c r="L5" s="5">
        <f t="shared" ref="L5:L21" si="1">2^-(K5)</f>
        <v>1.0521375903298233</v>
      </c>
      <c r="M5" s="5"/>
      <c r="N5" s="5">
        <v>19.050813674926758</v>
      </c>
      <c r="O5" s="5">
        <v>26.764604568481445</v>
      </c>
      <c r="P5" s="5">
        <f t="shared" ref="P5:P21" si="2">O5-N5</f>
        <v>7.7137908935546875</v>
      </c>
      <c r="Q5" s="5">
        <f t="shared" ref="Q5:Q6" si="3">P5-($R$30-$R$32)</f>
        <v>-0.93933857811821753</v>
      </c>
      <c r="R5" s="5">
        <f t="shared" ref="R5:R21" si="4">2^-(Q5)</f>
        <v>1.9176488665852482</v>
      </c>
      <c r="S5" s="5"/>
      <c r="T5" s="5">
        <v>18.906429290771484</v>
      </c>
      <c r="U5" s="5">
        <v>27.798629760742188</v>
      </c>
      <c r="V5" s="5">
        <f t="shared" ref="V5:V21" si="5">U5-T5</f>
        <v>8.8922004699707031</v>
      </c>
      <c r="W5" s="5">
        <f t="shared" ref="W5:W6" si="6">V5-($R$34-$R$36)</f>
        <v>-0.27559449937608349</v>
      </c>
      <c r="X5" s="5">
        <f t="shared" ref="X5:X22" si="7">2^-(W5)</f>
        <v>1.210492800965326</v>
      </c>
    </row>
    <row r="6" spans="1:24" x14ac:dyDescent="0.2">
      <c r="A6" s="1" t="s">
        <v>3</v>
      </c>
      <c r="B6" s="1">
        <v>19.509630000000001</v>
      </c>
      <c r="H6" s="4">
        <v>19.50806</v>
      </c>
      <c r="I6" s="5">
        <v>26.786655426025391</v>
      </c>
      <c r="J6" s="5">
        <f>C40</f>
        <v>7.2785954260253902</v>
      </c>
      <c r="K6" s="5">
        <f t="shared" si="0"/>
        <v>-0.30873166259765483</v>
      </c>
      <c r="L6" s="5">
        <f t="shared" si="1"/>
        <v>1.2386182966814816</v>
      </c>
      <c r="M6" s="5"/>
      <c r="N6" s="5">
        <v>19.046993255615234</v>
      </c>
      <c r="O6" s="5">
        <v>28.751449584960938</v>
      </c>
      <c r="P6" s="5">
        <f t="shared" si="2"/>
        <v>9.7044563293457031</v>
      </c>
      <c r="Q6" s="5">
        <f t="shared" si="3"/>
        <v>1.0513268576727981</v>
      </c>
      <c r="R6" s="5">
        <f t="shared" si="4"/>
        <v>0.48252417914413542</v>
      </c>
      <c r="S6" s="5"/>
      <c r="T6" s="5">
        <v>18.903017044067383</v>
      </c>
      <c r="U6" s="5">
        <v>27.89634895324707</v>
      </c>
      <c r="V6" s="5">
        <f t="shared" si="5"/>
        <v>8.9933319091796875</v>
      </c>
      <c r="W6" s="5">
        <f t="shared" si="6"/>
        <v>-0.17446306016709912</v>
      </c>
      <c r="X6" s="5">
        <f t="shared" si="7"/>
        <v>1.1285443068983654</v>
      </c>
    </row>
    <row r="7" spans="1:24" x14ac:dyDescent="0.2">
      <c r="A7" s="1" t="s">
        <v>4</v>
      </c>
      <c r="B7" s="1">
        <v>19.748519999999999</v>
      </c>
      <c r="G7" s="1" t="s">
        <v>2</v>
      </c>
      <c r="H7" s="4">
        <v>19.51031</v>
      </c>
      <c r="I7" s="5">
        <v>27.735061645507812</v>
      </c>
      <c r="J7" s="5">
        <v>8.224751645507812</v>
      </c>
      <c r="K7" s="5">
        <f>J7-($R$26-$R$28)</f>
        <v>0.63742455688476696</v>
      </c>
      <c r="L7" s="5">
        <f t="shared" si="1"/>
        <v>0.64285953291102971</v>
      </c>
      <c r="M7" s="5"/>
      <c r="N7" s="5">
        <v>18.961616516113281</v>
      </c>
      <c r="O7" s="5">
        <v>27.87013053894043</v>
      </c>
      <c r="P7" s="5">
        <f t="shared" si="2"/>
        <v>8.9085140228271484</v>
      </c>
      <c r="Q7" s="5">
        <f>P7-($R$30-$R$32)</f>
        <v>0.25538455115424341</v>
      </c>
      <c r="R7" s="5">
        <f t="shared" si="4"/>
        <v>0.83776379850420768</v>
      </c>
      <c r="S7" s="5"/>
      <c r="T7" s="5">
        <v>18.691122055053711</v>
      </c>
      <c r="U7" s="5">
        <v>28.901388168334961</v>
      </c>
      <c r="V7" s="5">
        <f t="shared" si="5"/>
        <v>10.21026611328125</v>
      </c>
      <c r="W7" s="5">
        <f>V7-($R$34-$R$36)</f>
        <v>1.0424711439344634</v>
      </c>
      <c r="X7" s="5">
        <f t="shared" si="7"/>
        <v>0.48549517270598697</v>
      </c>
    </row>
    <row r="8" spans="1:24" x14ac:dyDescent="0.2">
      <c r="A8" s="1" t="s">
        <v>5</v>
      </c>
      <c r="B8" s="1">
        <v>19.455490000000001</v>
      </c>
      <c r="H8" s="4">
        <v>19.362069999999999</v>
      </c>
      <c r="I8" s="5">
        <v>27.575431823730469</v>
      </c>
      <c r="J8" s="5">
        <v>8.2133618237304695</v>
      </c>
      <c r="K8" s="5">
        <f>J8-($R$26-$R$28)</f>
        <v>0.62603473510742447</v>
      </c>
      <c r="L8" s="5">
        <f t="shared" si="1"/>
        <v>0.64795488201607521</v>
      </c>
      <c r="M8" s="5"/>
      <c r="N8" s="5">
        <v>19.018060684204102</v>
      </c>
      <c r="O8" s="5">
        <v>28.276432037353516</v>
      </c>
      <c r="P8" s="5">
        <f t="shared" si="2"/>
        <v>9.2583713531494141</v>
      </c>
      <c r="Q8" s="5">
        <f t="shared" ref="Q8:Q9" si="8">P8-($R$30-$R$32)</f>
        <v>0.60524188147650904</v>
      </c>
      <c r="R8" s="5">
        <f t="shared" si="4"/>
        <v>0.6573611580438431</v>
      </c>
      <c r="S8" s="5"/>
      <c r="T8" s="5">
        <v>19.01133918762207</v>
      </c>
      <c r="U8" s="5">
        <v>27.969707489013672</v>
      </c>
      <c r="V8" s="5">
        <f t="shared" si="5"/>
        <v>8.9583683013916016</v>
      </c>
      <c r="W8" s="5">
        <f t="shared" ref="W8:W9" si="9">V8-($R$34-$R$36)</f>
        <v>-0.20942666795518505</v>
      </c>
      <c r="X8" s="5">
        <f t="shared" si="7"/>
        <v>1.1562286033092277</v>
      </c>
    </row>
    <row r="9" spans="1:24" x14ac:dyDescent="0.2">
      <c r="A9" s="1" t="s">
        <v>6</v>
      </c>
      <c r="B9" s="1">
        <v>19.908329999999999</v>
      </c>
      <c r="H9" s="4">
        <v>19.481919999999999</v>
      </c>
      <c r="I9" s="5">
        <v>27.052019119262695</v>
      </c>
      <c r="J9" s="5">
        <v>7.5700991192626965</v>
      </c>
      <c r="K9" s="5">
        <f t="shared" ref="K9" si="10">J9-($R$26-$R$28)</f>
        <v>-1.7227969360348538E-2</v>
      </c>
      <c r="L9" s="5">
        <f t="shared" si="1"/>
        <v>1.0120131029787338</v>
      </c>
      <c r="M9" s="5"/>
      <c r="N9" s="5">
        <v>19.062044143676758</v>
      </c>
      <c r="O9" s="5">
        <v>28.643766403198242</v>
      </c>
      <c r="P9" s="5">
        <f t="shared" si="2"/>
        <v>9.5817222595214844</v>
      </c>
      <c r="Q9" s="5">
        <f t="shared" si="8"/>
        <v>0.92859278784857935</v>
      </c>
      <c r="R9" s="5">
        <f t="shared" si="4"/>
        <v>0.5253705410936883</v>
      </c>
      <c r="S9" s="5"/>
      <c r="T9" s="5">
        <v>18.940174102783203</v>
      </c>
      <c r="U9" s="5">
        <v>27.331338882446289</v>
      </c>
      <c r="V9" s="5">
        <f t="shared" si="5"/>
        <v>8.3911647796630859</v>
      </c>
      <c r="W9" s="5">
        <f t="shared" si="9"/>
        <v>-0.77663018968370068</v>
      </c>
      <c r="X9" s="5">
        <f t="shared" si="7"/>
        <v>1.7131247228884847</v>
      </c>
    </row>
    <row r="10" spans="1:24" x14ac:dyDescent="0.2">
      <c r="G10" s="1" t="s">
        <v>3</v>
      </c>
      <c r="H10" s="4">
        <v>19.509630000000001</v>
      </c>
      <c r="I10" s="5">
        <v>26.908105850219727</v>
      </c>
      <c r="J10" s="5">
        <v>7.3984758502197252</v>
      </c>
      <c r="K10" s="5">
        <f>J10-($R$26-$R$28)</f>
        <v>-0.18885123840331985</v>
      </c>
      <c r="L10" s="5">
        <f t="shared" si="1"/>
        <v>1.1398557319128488</v>
      </c>
      <c r="M10" s="5"/>
      <c r="N10" s="5">
        <v>18.969795227050781</v>
      </c>
      <c r="O10" s="5">
        <v>27.725276947021484</v>
      </c>
      <c r="P10" s="5">
        <f t="shared" si="2"/>
        <v>8.7554817199707031</v>
      </c>
      <c r="Q10" s="5">
        <f>P10-($R$30-$R$32)</f>
        <v>0.1023522482977981</v>
      </c>
      <c r="R10" s="5">
        <f t="shared" si="4"/>
        <v>0.93151296341139689</v>
      </c>
      <c r="S10" s="5"/>
      <c r="T10" s="5">
        <v>18.821878433227539</v>
      </c>
      <c r="U10" s="5">
        <v>26.687456130981445</v>
      </c>
      <c r="V10" s="5">
        <f t="shared" si="5"/>
        <v>7.8655776977539062</v>
      </c>
      <c r="W10" s="5">
        <f>V10-($R$34-$R$36)</f>
        <v>-1.3022172715928804</v>
      </c>
      <c r="X10" s="5">
        <f t="shared" si="7"/>
        <v>2.4660760169505949</v>
      </c>
    </row>
    <row r="11" spans="1:24" x14ac:dyDescent="0.2">
      <c r="A11" s="1" t="s">
        <v>1</v>
      </c>
      <c r="B11" s="1">
        <v>19.648140000000001</v>
      </c>
      <c r="H11" s="4">
        <v>19.43749</v>
      </c>
      <c r="I11" s="5">
        <v>26.730810165405273</v>
      </c>
      <c r="J11" s="5">
        <v>7.2933201654052731</v>
      </c>
      <c r="K11" s="5">
        <f>J11-($R$26-$R$28)</f>
        <v>-0.294006923217772</v>
      </c>
      <c r="L11" s="5">
        <f t="shared" si="1"/>
        <v>1.2260407435742458</v>
      </c>
      <c r="M11" s="5"/>
      <c r="N11" s="5">
        <v>19.021015167236328</v>
      </c>
      <c r="O11" s="5">
        <v>27.433403015136719</v>
      </c>
      <c r="P11" s="5">
        <f t="shared" si="2"/>
        <v>8.4123878479003906</v>
      </c>
      <c r="Q11" s="5">
        <f t="shared" ref="Q11:Q12" si="11">P11-($R$30-$R$32)</f>
        <v>-0.2407416237725144</v>
      </c>
      <c r="R11" s="5">
        <f t="shared" si="4"/>
        <v>1.1815999120018894</v>
      </c>
      <c r="S11" s="5"/>
      <c r="T11" s="5">
        <v>18.90424919128418</v>
      </c>
      <c r="U11" s="5">
        <v>27.345756530761719</v>
      </c>
      <c r="V11" s="5">
        <f t="shared" si="5"/>
        <v>8.4415073394775391</v>
      </c>
      <c r="W11" s="5">
        <f t="shared" ref="W11:W12" si="12">V11-($R$34-$R$36)</f>
        <v>-0.72628762986924755</v>
      </c>
      <c r="X11" s="5">
        <f t="shared" si="7"/>
        <v>1.6543765367830785</v>
      </c>
    </row>
    <row r="12" spans="1:24" x14ac:dyDescent="0.2">
      <c r="A12" s="1" t="s">
        <v>2</v>
      </c>
      <c r="B12" s="1">
        <v>19.362069999999999</v>
      </c>
      <c r="H12" s="4">
        <v>19.472850000000001</v>
      </c>
      <c r="I12" s="5">
        <v>26.748138427734375</v>
      </c>
      <c r="J12" s="5">
        <v>7.2752884277343739</v>
      </c>
      <c r="K12" s="5">
        <f t="shared" ref="K12" si="13">J12-($R$26-$R$28)</f>
        <v>-0.31203866088867116</v>
      </c>
      <c r="L12" s="5">
        <f t="shared" si="1"/>
        <v>1.2414607593559461</v>
      </c>
      <c r="M12" s="5"/>
      <c r="N12" s="5">
        <v>18.962106704711914</v>
      </c>
      <c r="O12" s="5">
        <v>27.26756477355957</v>
      </c>
      <c r="P12" s="5">
        <f t="shared" si="2"/>
        <v>8.3054580688476562</v>
      </c>
      <c r="Q12" s="5">
        <f t="shared" si="11"/>
        <v>-0.34767140282524878</v>
      </c>
      <c r="R12" s="5">
        <f t="shared" si="4"/>
        <v>1.2725050686156811</v>
      </c>
      <c r="S12" s="5"/>
      <c r="T12" s="5">
        <v>18.883533477783203</v>
      </c>
      <c r="U12" s="5">
        <v>26.644014358520508</v>
      </c>
      <c r="V12" s="5">
        <f t="shared" si="5"/>
        <v>7.7604808807373047</v>
      </c>
      <c r="W12" s="5">
        <f t="shared" si="12"/>
        <v>-1.4073140886094819</v>
      </c>
      <c r="X12" s="5">
        <f t="shared" si="7"/>
        <v>2.6524289170716817</v>
      </c>
    </row>
    <row r="13" spans="1:24" x14ac:dyDescent="0.2">
      <c r="A13" s="1" t="s">
        <v>3</v>
      </c>
      <c r="B13" s="1">
        <v>19.43749</v>
      </c>
      <c r="G13" s="1" t="s">
        <v>4</v>
      </c>
      <c r="H13" s="4">
        <v>19.748519999999999</v>
      </c>
      <c r="I13" s="5">
        <v>25.221216201782227</v>
      </c>
      <c r="J13" s="5">
        <v>5.4726962017822274</v>
      </c>
      <c r="K13" s="5">
        <f>J13-($R$26-$R$28)</f>
        <v>-2.1146308868408177</v>
      </c>
      <c r="L13" s="5">
        <f t="shared" si="1"/>
        <v>4.3307920083132023</v>
      </c>
      <c r="M13" s="5"/>
      <c r="N13" s="5">
        <v>18.950122833251953</v>
      </c>
      <c r="O13" s="5">
        <v>25.871248245239258</v>
      </c>
      <c r="P13" s="5">
        <f t="shared" si="2"/>
        <v>6.9211254119873047</v>
      </c>
      <c r="Q13" s="5">
        <f>P13-($R$30-$R$32)</f>
        <v>-1.7320040596856003</v>
      </c>
      <c r="R13" s="5">
        <f t="shared" si="4"/>
        <v>3.3218894440132081</v>
      </c>
      <c r="S13" s="5"/>
      <c r="T13" s="5">
        <v>18.983348846435547</v>
      </c>
      <c r="U13" s="5">
        <v>26.738235473632812</v>
      </c>
      <c r="V13" s="5">
        <f t="shared" si="5"/>
        <v>7.7548866271972656</v>
      </c>
      <c r="W13" s="5">
        <f>V13-($R$34-$R$36)</f>
        <v>-1.412908342149521</v>
      </c>
      <c r="X13" s="5">
        <f t="shared" si="7"/>
        <v>2.66273405126547</v>
      </c>
    </row>
    <row r="14" spans="1:24" x14ac:dyDescent="0.2">
      <c r="A14" s="1" t="s">
        <v>4</v>
      </c>
      <c r="B14" s="1">
        <v>19.429880000000001</v>
      </c>
      <c r="H14" s="4">
        <v>19.429880000000001</v>
      </c>
      <c r="I14" s="5">
        <v>25.388917922973633</v>
      </c>
      <c r="J14" s="5">
        <v>5.9590379229736321</v>
      </c>
      <c r="K14" s="5">
        <f>J14-($R$26-$R$28)</f>
        <v>-1.628289165649413</v>
      </c>
      <c r="L14" s="5">
        <f t="shared" si="1"/>
        <v>3.0914617716429991</v>
      </c>
      <c r="M14" s="5"/>
      <c r="N14" s="5">
        <v>19.097625732421875</v>
      </c>
      <c r="O14" s="5">
        <v>26.379829406738281</v>
      </c>
      <c r="P14" s="5">
        <f t="shared" si="2"/>
        <v>7.2822036743164062</v>
      </c>
      <c r="Q14" s="5">
        <f t="shared" ref="Q14:Q15" si="14">P14-($R$30-$R$32)</f>
        <v>-1.3709257973564988</v>
      </c>
      <c r="R14" s="5">
        <f t="shared" si="4"/>
        <v>2.5863648349380575</v>
      </c>
      <c r="S14" s="5"/>
      <c r="T14" s="5">
        <v>19.001955032348633</v>
      </c>
      <c r="U14" s="5">
        <v>26.626325607299805</v>
      </c>
      <c r="V14" s="5">
        <f t="shared" si="5"/>
        <v>7.6243705749511719</v>
      </c>
      <c r="W14" s="5">
        <f t="shared" ref="W14:W15" si="15">V14-($R$34-$R$36)</f>
        <v>-1.5434243943956147</v>
      </c>
      <c r="X14" s="5">
        <f t="shared" si="7"/>
        <v>2.9148555582753395</v>
      </c>
    </row>
    <row r="15" spans="1:24" x14ac:dyDescent="0.2">
      <c r="A15" s="1" t="s">
        <v>5</v>
      </c>
      <c r="B15" s="1">
        <v>19.18995</v>
      </c>
      <c r="H15" s="4">
        <v>19.550529999999998</v>
      </c>
      <c r="I15" s="5">
        <v>25.407001495361328</v>
      </c>
      <c r="J15" s="5">
        <v>5.8564714953613297</v>
      </c>
      <c r="K15" s="5">
        <f t="shared" ref="K15" si="16">J15-($R$26-$R$28)</f>
        <v>-1.7308555932617153</v>
      </c>
      <c r="L15" s="5">
        <f t="shared" si="1"/>
        <v>3.3192460853847261</v>
      </c>
      <c r="M15" s="5"/>
      <c r="N15" s="5">
        <v>19.028783798217773</v>
      </c>
      <c r="O15" s="5">
        <v>25.906522750854492</v>
      </c>
      <c r="P15" s="5">
        <f t="shared" si="2"/>
        <v>6.8777389526367188</v>
      </c>
      <c r="Q15" s="5">
        <f t="shared" si="14"/>
        <v>-1.7753905190361863</v>
      </c>
      <c r="R15" s="5">
        <f t="shared" si="4"/>
        <v>3.4233066225041235</v>
      </c>
      <c r="S15" s="5"/>
      <c r="T15" s="5">
        <v>19.029031753540039</v>
      </c>
      <c r="U15" s="5">
        <v>26.558786392211914</v>
      </c>
      <c r="V15" s="5">
        <f t="shared" si="5"/>
        <v>7.529754638671875</v>
      </c>
      <c r="W15" s="5">
        <f t="shared" si="15"/>
        <v>-1.6380403306749116</v>
      </c>
      <c r="X15" s="5">
        <f t="shared" si="7"/>
        <v>3.1124277132135862</v>
      </c>
    </row>
    <row r="16" spans="1:24" x14ac:dyDescent="0.2">
      <c r="A16" s="1" t="s">
        <v>6</v>
      </c>
      <c r="B16" s="1">
        <v>19.855329999999999</v>
      </c>
      <c r="G16" s="1" t="s">
        <v>5</v>
      </c>
      <c r="H16" s="4">
        <v>19.455490000000001</v>
      </c>
      <c r="I16" s="5">
        <v>24.225015640258789</v>
      </c>
      <c r="J16" s="5">
        <v>4.769525640258788</v>
      </c>
      <c r="K16" s="5">
        <f>J16-($R$26-$R$28)</f>
        <v>-2.8178014483642571</v>
      </c>
      <c r="L16" s="5">
        <f t="shared" si="1"/>
        <v>7.050870816812294</v>
      </c>
      <c r="M16" s="5"/>
      <c r="N16" s="5">
        <v>18.975570678710938</v>
      </c>
      <c r="O16" s="5">
        <v>25.253419876098633</v>
      </c>
      <c r="P16" s="5">
        <f t="shared" si="2"/>
        <v>6.2778491973876953</v>
      </c>
      <c r="Q16" s="5">
        <f>P16-($R$30-$R$32)</f>
        <v>-2.3752802742852097</v>
      </c>
      <c r="R16" s="5">
        <f t="shared" si="4"/>
        <v>5.1883660714826334</v>
      </c>
      <c r="S16" s="5"/>
      <c r="T16" s="5">
        <v>19.344013214111328</v>
      </c>
      <c r="U16" s="5">
        <v>26.044809341430664</v>
      </c>
      <c r="V16" s="5">
        <f t="shared" si="5"/>
        <v>6.7007961273193359</v>
      </c>
      <c r="W16" s="5">
        <f>V16-($R$34-$R$36)</f>
        <v>-2.4669988420274507</v>
      </c>
      <c r="X16" s="5">
        <f t="shared" si="7"/>
        <v>5.5289243883467796</v>
      </c>
    </row>
    <row r="17" spans="1:24" x14ac:dyDescent="0.2">
      <c r="H17" s="4">
        <v>19.18995</v>
      </c>
      <c r="I17" s="5">
        <v>24.501379013061523</v>
      </c>
      <c r="J17" s="5">
        <v>5.3114290130615238</v>
      </c>
      <c r="K17" s="5">
        <f>J17-($R$26-$R$28)</f>
        <v>-2.2758980755615212</v>
      </c>
      <c r="L17" s="5">
        <f t="shared" si="1"/>
        <v>4.8429901730601781</v>
      </c>
      <c r="M17" s="5"/>
      <c r="N17" s="5">
        <v>19.01251220703125</v>
      </c>
      <c r="O17" s="5">
        <v>24.723232269287109</v>
      </c>
      <c r="P17" s="5">
        <f t="shared" si="2"/>
        <v>5.7107200622558594</v>
      </c>
      <c r="Q17" s="5">
        <f t="shared" ref="Q17:Q18" si="17">P17-($R$30-$R$32)</f>
        <v>-2.9424094094170457</v>
      </c>
      <c r="R17" s="5">
        <f t="shared" si="4"/>
        <v>7.6869400095292084</v>
      </c>
      <c r="S17" s="5"/>
      <c r="T17" s="5">
        <v>19.380962371826172</v>
      </c>
      <c r="U17" s="5">
        <v>25.493606567382812</v>
      </c>
      <c r="V17" s="5">
        <f t="shared" si="5"/>
        <v>6.1126441955566406</v>
      </c>
      <c r="W17" s="5">
        <f t="shared" ref="W17:W18" si="18">V17-($R$34-$R$36)</f>
        <v>-3.055150773790146</v>
      </c>
      <c r="X17" s="5">
        <f t="shared" si="7"/>
        <v>8.3117414280192072</v>
      </c>
    </row>
    <row r="18" spans="1:24" x14ac:dyDescent="0.2">
      <c r="A18" s="1" t="s">
        <v>1</v>
      </c>
      <c r="B18" s="1">
        <v>19.50806</v>
      </c>
      <c r="H18" s="4">
        <v>19.663450000000001</v>
      </c>
      <c r="I18" s="5">
        <v>25.142429351806641</v>
      </c>
      <c r="J18" s="5">
        <v>5.4789793518066396</v>
      </c>
      <c r="K18" s="5">
        <f t="shared" ref="K18" si="19">J18-($R$26-$R$28)</f>
        <v>-2.1083477368164054</v>
      </c>
      <c r="L18" s="5">
        <f t="shared" si="1"/>
        <v>4.3119717815344334</v>
      </c>
      <c r="M18" s="5"/>
      <c r="N18" s="5">
        <v>19.070032119750977</v>
      </c>
      <c r="O18" s="5">
        <v>25.558874130249023</v>
      </c>
      <c r="P18" s="5">
        <f t="shared" si="2"/>
        <v>6.4888420104980469</v>
      </c>
      <c r="Q18" s="5">
        <f t="shared" si="17"/>
        <v>-2.1642874611748582</v>
      </c>
      <c r="R18" s="5">
        <f t="shared" si="4"/>
        <v>4.4824499089584737</v>
      </c>
      <c r="S18" s="5"/>
      <c r="T18" s="5">
        <v>19.327287673950195</v>
      </c>
      <c r="U18" s="5">
        <v>26.866615295410156</v>
      </c>
      <c r="V18" s="5">
        <f t="shared" si="5"/>
        <v>7.5393276214599609</v>
      </c>
      <c r="W18" s="5">
        <f t="shared" si="18"/>
        <v>-1.6284673478868257</v>
      </c>
      <c r="X18" s="5">
        <f t="shared" si="7"/>
        <v>3.091843610893513</v>
      </c>
    </row>
    <row r="19" spans="1:24" x14ac:dyDescent="0.2">
      <c r="A19" s="1" t="s">
        <v>2</v>
      </c>
      <c r="B19" s="1">
        <v>19.481919999999999</v>
      </c>
      <c r="G19" s="1" t="s">
        <v>6</v>
      </c>
      <c r="H19" s="4">
        <v>19.908329999999999</v>
      </c>
      <c r="I19" s="5">
        <v>27.422140121459961</v>
      </c>
      <c r="J19" s="5">
        <v>7.5138101214599615</v>
      </c>
      <c r="K19" s="5">
        <f>J19-($R$26-$R$28)</f>
        <v>-7.3516967163083535E-2</v>
      </c>
      <c r="L19" s="5">
        <f t="shared" si="1"/>
        <v>1.0522787792667609</v>
      </c>
      <c r="M19" s="5"/>
      <c r="N19" s="5">
        <v>19.625885009765625</v>
      </c>
      <c r="O19" s="5">
        <v>29.508016586303711</v>
      </c>
      <c r="P19" s="5">
        <f t="shared" si="2"/>
        <v>9.8821315765380859</v>
      </c>
      <c r="Q19" s="5">
        <f>P19-($R$30-$R$32)</f>
        <v>1.2290021048651809</v>
      </c>
      <c r="R19" s="5">
        <f t="shared" si="4"/>
        <v>0.42661242663599891</v>
      </c>
      <c r="S19" s="5"/>
      <c r="T19" s="5">
        <v>19.433462142944336</v>
      </c>
      <c r="U19" s="5">
        <v>25.808212280273438</v>
      </c>
      <c r="V19" s="5">
        <f t="shared" si="5"/>
        <v>6.3747501373291016</v>
      </c>
      <c r="W19" s="5">
        <f>V19-($R$34-$R$36)</f>
        <v>-2.7930448320176851</v>
      </c>
      <c r="X19" s="5">
        <f t="shared" si="7"/>
        <v>6.9309102271832712</v>
      </c>
    </row>
    <row r="20" spans="1:24" x14ac:dyDescent="0.2">
      <c r="A20" s="1" t="s">
        <v>3</v>
      </c>
      <c r="B20" s="1">
        <v>19.472850000000001</v>
      </c>
      <c r="H20" s="4">
        <v>19.855329999999999</v>
      </c>
      <c r="I20" s="5">
        <v>28.965274810791016</v>
      </c>
      <c r="J20" s="5">
        <v>9.109944810791017</v>
      </c>
      <c r="K20" s="5">
        <f>J20-($R$26-$R$28)</f>
        <v>1.522617722167972</v>
      </c>
      <c r="L20" s="5">
        <f t="shared" si="1"/>
        <v>0.34805381122966733</v>
      </c>
      <c r="M20" s="5"/>
      <c r="N20" s="5">
        <v>19.508613586425781</v>
      </c>
      <c r="O20" s="5">
        <v>29.910846710205078</v>
      </c>
      <c r="P20" s="5">
        <f t="shared" si="2"/>
        <v>10.402233123779297</v>
      </c>
      <c r="Q20" s="5">
        <f t="shared" ref="Q20:Q21" si="20">P20-($R$30-$R$32)</f>
        <v>1.7491036521063918</v>
      </c>
      <c r="R20" s="5">
        <f t="shared" si="4"/>
        <v>0.29748655004100677</v>
      </c>
      <c r="S20" s="5"/>
      <c r="T20" s="5">
        <v>19.190998077392578</v>
      </c>
      <c r="U20" s="5">
        <v>30.509584426879883</v>
      </c>
      <c r="V20" s="5">
        <f t="shared" si="5"/>
        <v>11.318586349487305</v>
      </c>
      <c r="W20" s="5">
        <f t="shared" ref="W20:W21" si="21">V20-($R$34-$R$36)</f>
        <v>2.1507913801405181</v>
      </c>
      <c r="X20" s="5">
        <f t="shared" si="7"/>
        <v>0.22518905590615759</v>
      </c>
    </row>
    <row r="21" spans="1:24" x14ac:dyDescent="0.2">
      <c r="A21" s="1" t="s">
        <v>4</v>
      </c>
      <c r="B21" s="1">
        <v>19.550529999999998</v>
      </c>
      <c r="H21" s="4">
        <v>19.980609999999999</v>
      </c>
      <c r="I21" s="5">
        <v>27.480218887329102</v>
      </c>
      <c r="J21" s="5">
        <v>7.4996088873291029</v>
      </c>
      <c r="K21" s="5">
        <f t="shared" ref="K21" si="22">J21-($R$26-$R$28)</f>
        <v>-8.7718201293942144E-2</v>
      </c>
      <c r="L21" s="5">
        <f t="shared" si="1"/>
        <v>1.0626880813700488</v>
      </c>
      <c r="M21" s="5"/>
      <c r="N21" s="5">
        <v>19.629421234130859</v>
      </c>
      <c r="O21" s="5">
        <v>30.085842132568359</v>
      </c>
      <c r="P21" s="5">
        <f t="shared" si="2"/>
        <v>10.4564208984375</v>
      </c>
      <c r="Q21" s="5">
        <f t="shared" si="20"/>
        <v>1.803291426764595</v>
      </c>
      <c r="R21" s="5">
        <f t="shared" si="4"/>
        <v>0.2865201630431311</v>
      </c>
      <c r="S21" s="5"/>
      <c r="T21" s="5">
        <v>19.472188949584961</v>
      </c>
      <c r="U21" s="5">
        <v>28.971136093139648</v>
      </c>
      <c r="V21" s="5">
        <f t="shared" si="5"/>
        <v>9.4989471435546875</v>
      </c>
      <c r="W21" s="5">
        <f t="shared" si="21"/>
        <v>0.33115217420790088</v>
      </c>
      <c r="X21" s="5">
        <f t="shared" si="7"/>
        <v>0.79490140102406459</v>
      </c>
    </row>
    <row r="22" spans="1:24" x14ac:dyDescent="0.2">
      <c r="A22" s="1" t="s">
        <v>5</v>
      </c>
      <c r="B22" s="1">
        <v>19.663450000000001</v>
      </c>
    </row>
    <row r="23" spans="1:24" x14ac:dyDescent="0.2">
      <c r="A23" s="1" t="s">
        <v>6</v>
      </c>
      <c r="B23" s="1">
        <v>19.980609999999999</v>
      </c>
    </row>
    <row r="25" spans="1:24" x14ac:dyDescent="0.2">
      <c r="A25" s="1" t="s">
        <v>7</v>
      </c>
      <c r="C25" t="s">
        <v>16</v>
      </c>
      <c r="J25" t="s">
        <v>16</v>
      </c>
      <c r="K25" t="s">
        <v>21</v>
      </c>
      <c r="L25" t="s">
        <v>8</v>
      </c>
      <c r="M25" t="s">
        <v>13</v>
      </c>
      <c r="N25" t="s">
        <v>11</v>
      </c>
      <c r="O25" t="s">
        <v>10</v>
      </c>
      <c r="Q25" t="s">
        <v>28</v>
      </c>
      <c r="R25" t="s">
        <v>25</v>
      </c>
    </row>
    <row r="26" spans="1:24" x14ac:dyDescent="0.2">
      <c r="A26" t="s">
        <v>1</v>
      </c>
      <c r="B26">
        <v>27.523342132568359</v>
      </c>
      <c r="C26">
        <f>B26-B4</f>
        <v>7.9749421325683585</v>
      </c>
      <c r="H26" t="s">
        <v>1</v>
      </c>
      <c r="I26" t="s">
        <v>28</v>
      </c>
      <c r="J26">
        <f>C26</f>
        <v>7.9749421325683585</v>
      </c>
      <c r="K26">
        <f>J26-($R$26-$R$28)</f>
        <v>0.38761504394531343</v>
      </c>
      <c r="L26">
        <f>2^(-K26)</f>
        <v>0.76439219686324045</v>
      </c>
      <c r="R26">
        <f>AVERAGE(B26,B33,B40)</f>
        <v>27.157380421956379</v>
      </c>
    </row>
    <row r="27" spans="1:24" x14ac:dyDescent="0.2">
      <c r="A27" t="s">
        <v>2</v>
      </c>
      <c r="B27">
        <v>27.735061645507812</v>
      </c>
      <c r="C27">
        <f t="shared" ref="C27:C45" si="23">B27-B5</f>
        <v>8.224751645507812</v>
      </c>
      <c r="J27">
        <f>C33</f>
        <v>7.5140037072753891</v>
      </c>
      <c r="K27">
        <f t="shared" ref="K27:K28" si="24">J27-($R$26-$R$28)</f>
        <v>-7.3323381347655925E-2</v>
      </c>
      <c r="L27">
        <f t="shared" ref="L27:L34" si="25">2^(-K27)</f>
        <v>1.0521375903298233</v>
      </c>
      <c r="R27" t="s">
        <v>20</v>
      </c>
    </row>
    <row r="28" spans="1:24" x14ac:dyDescent="0.2">
      <c r="A28" t="s">
        <v>3</v>
      </c>
      <c r="B28">
        <v>26.908105850219727</v>
      </c>
      <c r="C28">
        <f t="shared" si="23"/>
        <v>7.3984758502197252</v>
      </c>
      <c r="J28">
        <f>C40</f>
        <v>7.2785954260253902</v>
      </c>
      <c r="K28">
        <f t="shared" si="24"/>
        <v>-0.30873166259765483</v>
      </c>
      <c r="L28">
        <f t="shared" si="25"/>
        <v>1.2386182966814816</v>
      </c>
      <c r="R28">
        <f>AVERAGE(B4:B9,B11:B16,B18:B23)</f>
        <v>19.570053333333334</v>
      </c>
    </row>
    <row r="29" spans="1:24" x14ac:dyDescent="0.2">
      <c r="A29" t="s">
        <v>4</v>
      </c>
      <c r="B29">
        <v>25.221216201782227</v>
      </c>
      <c r="C29">
        <f t="shared" si="23"/>
        <v>5.4726962017822274</v>
      </c>
      <c r="I29" t="s">
        <v>29</v>
      </c>
      <c r="J29">
        <f>C71</f>
        <v>8.8404979705810547</v>
      </c>
      <c r="K29">
        <f>J29-($R$30-$R$32)</f>
        <v>0.18736849890814966</v>
      </c>
      <c r="L29">
        <f t="shared" si="25"/>
        <v>0.87820612468527448</v>
      </c>
      <c r="M29">
        <f>AVERAGE(L26:L34)</f>
        <v>0.96711448882393969</v>
      </c>
      <c r="N29">
        <f>_xlfn.STDEV.P(L26:L34)</f>
        <v>0.24953072160900575</v>
      </c>
      <c r="Q29" t="s">
        <v>29</v>
      </c>
      <c r="R29" t="s">
        <v>25</v>
      </c>
    </row>
    <row r="30" spans="1:24" x14ac:dyDescent="0.2">
      <c r="A30" t="s">
        <v>5</v>
      </c>
      <c r="B30">
        <v>24.225015640258789</v>
      </c>
      <c r="C30">
        <f t="shared" si="23"/>
        <v>4.769525640258788</v>
      </c>
      <c r="J30">
        <f>C78</f>
        <v>7.7137908935546875</v>
      </c>
      <c r="K30">
        <f t="shared" ref="K30:K31" si="26">J30-($R$30-$R$32)</f>
        <v>-0.93933857811821753</v>
      </c>
      <c r="R30">
        <f>AVERAGE(B71,B78,B85)</f>
        <v>27.75938606262207</v>
      </c>
    </row>
    <row r="31" spans="1:24" x14ac:dyDescent="0.2">
      <c r="A31" t="s">
        <v>6</v>
      </c>
      <c r="B31">
        <v>27.422140121459961</v>
      </c>
      <c r="C31">
        <f t="shared" si="23"/>
        <v>7.5138101214599615</v>
      </c>
      <c r="J31">
        <f>C85</f>
        <v>9.7044563293457031</v>
      </c>
      <c r="K31">
        <f t="shared" si="26"/>
        <v>1.0513268576727981</v>
      </c>
      <c r="R31" t="s">
        <v>20</v>
      </c>
    </row>
    <row r="32" spans="1:24" x14ac:dyDescent="0.2">
      <c r="I32" t="s">
        <v>30</v>
      </c>
      <c r="J32">
        <f>C116</f>
        <v>10.175287246704102</v>
      </c>
      <c r="K32">
        <f>J32-($R$34-$R$36)</f>
        <v>1.0074922773573149</v>
      </c>
      <c r="L32">
        <f t="shared" si="25"/>
        <v>0.49741010534406671</v>
      </c>
      <c r="R32">
        <f>AVERAGE(B49:B54,B56:B61,B63:B68)</f>
        <v>19.106256590949165</v>
      </c>
    </row>
    <row r="33" spans="1:18" x14ac:dyDescent="0.2">
      <c r="A33" t="s">
        <v>1</v>
      </c>
      <c r="B33">
        <v>27.162143707275391</v>
      </c>
      <c r="C33">
        <f t="shared" si="23"/>
        <v>7.5140037072753891</v>
      </c>
      <c r="J33">
        <f>C123</f>
        <v>8.8922004699707031</v>
      </c>
      <c r="K33">
        <f t="shared" ref="K33:K34" si="27">J33-($R$34-$R$36)</f>
        <v>-0.27559449937608349</v>
      </c>
      <c r="L33">
        <f t="shared" si="25"/>
        <v>1.210492800965326</v>
      </c>
      <c r="Q33" t="s">
        <v>30</v>
      </c>
      <c r="R33" t="s">
        <v>25</v>
      </c>
    </row>
    <row r="34" spans="1:18" x14ac:dyDescent="0.2">
      <c r="A34" t="s">
        <v>2</v>
      </c>
      <c r="B34">
        <v>27.575431823730469</v>
      </c>
      <c r="C34">
        <f t="shared" si="23"/>
        <v>8.2133618237304695</v>
      </c>
      <c r="J34">
        <f>C130</f>
        <v>8.9933319091796875</v>
      </c>
      <c r="K34">
        <f t="shared" si="27"/>
        <v>-0.17446306016709912</v>
      </c>
      <c r="L34">
        <f t="shared" si="25"/>
        <v>1.1285443068983654</v>
      </c>
      <c r="R34">
        <f>AVERAGE(B116,B123,B130)</f>
        <v>28.225002288818359</v>
      </c>
    </row>
    <row r="35" spans="1:18" x14ac:dyDescent="0.2">
      <c r="A35" t="s">
        <v>3</v>
      </c>
      <c r="B35">
        <v>26.730810165405273</v>
      </c>
      <c r="C35">
        <f t="shared" si="23"/>
        <v>7.2933201654052731</v>
      </c>
      <c r="R35" t="s">
        <v>20</v>
      </c>
    </row>
    <row r="36" spans="1:18" x14ac:dyDescent="0.2">
      <c r="A36" t="s">
        <v>4</v>
      </c>
      <c r="B36">
        <v>25.388917922973633</v>
      </c>
      <c r="C36">
        <f t="shared" si="23"/>
        <v>5.9590379229736321</v>
      </c>
      <c r="H36" t="s">
        <v>22</v>
      </c>
      <c r="I36" t="s">
        <v>28</v>
      </c>
      <c r="J36">
        <f>C27</f>
        <v>8.224751645507812</v>
      </c>
      <c r="K36">
        <f>J36-($R$26-$R$28)</f>
        <v>0.63742455688476696</v>
      </c>
      <c r="L36">
        <f>2^(-K36)</f>
        <v>0.64285953291102971</v>
      </c>
      <c r="R36">
        <f>AVERAGE(B94:B99,B101:B106,B108:B113)</f>
        <v>19.057207319471573</v>
      </c>
    </row>
    <row r="37" spans="1:18" x14ac:dyDescent="0.2">
      <c r="A37" t="s">
        <v>5</v>
      </c>
      <c r="B37">
        <v>24.501379013061523</v>
      </c>
      <c r="C37">
        <f t="shared" si="23"/>
        <v>5.3114290130615238</v>
      </c>
      <c r="J37">
        <f>C34</f>
        <v>8.2133618237304695</v>
      </c>
      <c r="K37">
        <f>J37-($R$26-$R$28)</f>
        <v>0.62603473510742447</v>
      </c>
      <c r="L37">
        <f t="shared" ref="L37:L43" si="28">2^(-K37)</f>
        <v>0.64795488201607521</v>
      </c>
    </row>
    <row r="38" spans="1:18" x14ac:dyDescent="0.2">
      <c r="A38" t="s">
        <v>6</v>
      </c>
      <c r="B38">
        <v>28.965274810791016</v>
      </c>
      <c r="C38">
        <f t="shared" si="23"/>
        <v>9.109944810791017</v>
      </c>
      <c r="J38">
        <f>C41</f>
        <v>7.5700991192626965</v>
      </c>
      <c r="K38">
        <f t="shared" ref="K38" si="29">J38-($R$26-$R$28)</f>
        <v>-1.7227969360348538E-2</v>
      </c>
      <c r="L38">
        <f t="shared" si="28"/>
        <v>1.0120131029787338</v>
      </c>
    </row>
    <row r="39" spans="1:18" x14ac:dyDescent="0.2">
      <c r="I39" t="s">
        <v>29</v>
      </c>
      <c r="J39">
        <f>C72</f>
        <v>8.9085140228271484</v>
      </c>
      <c r="K39">
        <f>J39-($R$30-$R$32)</f>
        <v>0.25538455115424341</v>
      </c>
      <c r="L39">
        <f t="shared" si="28"/>
        <v>0.83776379850420768</v>
      </c>
      <c r="M39">
        <f>AVERAGE(L36:L44)</f>
        <v>0.78279308840811512</v>
      </c>
      <c r="N39">
        <f>_xlfn.STDEV.P(L36:L44)</f>
        <v>0.21205792898421341</v>
      </c>
      <c r="O39">
        <f>_xlfn.T.TEST(L26:L34,L36:L44,2,2)</f>
        <v>0.19313150998748238</v>
      </c>
    </row>
    <row r="40" spans="1:18" x14ac:dyDescent="0.2">
      <c r="A40" t="s">
        <v>1</v>
      </c>
      <c r="B40">
        <v>26.786655426025391</v>
      </c>
      <c r="C40">
        <f t="shared" si="23"/>
        <v>7.2785954260253902</v>
      </c>
      <c r="J40">
        <f>C79</f>
        <v>9.2583713531494141</v>
      </c>
      <c r="K40">
        <f t="shared" ref="K40:K41" si="30">J40-($R$30-$R$32)</f>
        <v>0.60524188147650904</v>
      </c>
      <c r="L40">
        <f t="shared" si="28"/>
        <v>0.6573611580438431</v>
      </c>
    </row>
    <row r="41" spans="1:18" x14ac:dyDescent="0.2">
      <c r="A41" t="s">
        <v>2</v>
      </c>
      <c r="B41">
        <v>27.052019119262695</v>
      </c>
      <c r="C41">
        <f t="shared" si="23"/>
        <v>7.5700991192626965</v>
      </c>
      <c r="J41">
        <f>C86</f>
        <v>9.5817222595214844</v>
      </c>
      <c r="K41">
        <f t="shared" si="30"/>
        <v>0.92859278784857935</v>
      </c>
      <c r="L41">
        <f t="shared" si="28"/>
        <v>0.5253705410936883</v>
      </c>
    </row>
    <row r="42" spans="1:18" x14ac:dyDescent="0.2">
      <c r="A42" t="s">
        <v>3</v>
      </c>
      <c r="B42">
        <v>26.748138427734375</v>
      </c>
      <c r="C42">
        <f t="shared" si="23"/>
        <v>7.2752884277343739</v>
      </c>
      <c r="I42" t="s">
        <v>30</v>
      </c>
      <c r="J42">
        <f>C117</f>
        <v>10.21026611328125</v>
      </c>
      <c r="K42">
        <f>J42-($R$34-$R$36)</f>
        <v>1.0424711439344634</v>
      </c>
    </row>
    <row r="43" spans="1:18" x14ac:dyDescent="0.2">
      <c r="A43" t="s">
        <v>4</v>
      </c>
      <c r="B43">
        <v>25.407001495361328</v>
      </c>
      <c r="C43">
        <f t="shared" si="23"/>
        <v>5.8564714953613297</v>
      </c>
      <c r="J43">
        <f>C124</f>
        <v>8.9583683013916016</v>
      </c>
      <c r="K43">
        <f t="shared" ref="K43:K44" si="31">J43-($R$34-$R$36)</f>
        <v>-0.20942666795518505</v>
      </c>
      <c r="L43">
        <f t="shared" si="28"/>
        <v>1.1562286033092277</v>
      </c>
    </row>
    <row r="44" spans="1:18" x14ac:dyDescent="0.2">
      <c r="A44" t="s">
        <v>5</v>
      </c>
      <c r="B44">
        <v>25.142429351806641</v>
      </c>
      <c r="C44">
        <f t="shared" si="23"/>
        <v>5.4789793518066396</v>
      </c>
      <c r="J44">
        <f>C131</f>
        <v>8.3911647796630859</v>
      </c>
      <c r="K44">
        <f t="shared" si="31"/>
        <v>-0.77663018968370068</v>
      </c>
    </row>
    <row r="45" spans="1:18" x14ac:dyDescent="0.2">
      <c r="A45" t="s">
        <v>6</v>
      </c>
      <c r="B45">
        <v>27.480218887329102</v>
      </c>
      <c r="C45">
        <f t="shared" si="23"/>
        <v>7.4996088873291029</v>
      </c>
    </row>
    <row r="46" spans="1:18" x14ac:dyDescent="0.2">
      <c r="H46" t="s">
        <v>23</v>
      </c>
      <c r="I46" t="s">
        <v>28</v>
      </c>
      <c r="J46">
        <f>C28</f>
        <v>7.3984758502197252</v>
      </c>
      <c r="K46">
        <f>J46-($R$26-$R$28)</f>
        <v>-0.18885123840331985</v>
      </c>
      <c r="L46">
        <f>2^(-K46)</f>
        <v>1.1398557319128488</v>
      </c>
    </row>
    <row r="47" spans="1:18" x14ac:dyDescent="0.2">
      <c r="A47" t="s">
        <v>29</v>
      </c>
      <c r="J47">
        <f>C35</f>
        <v>7.2933201654052731</v>
      </c>
      <c r="K47">
        <f>J47-($R$26-$R$28)</f>
        <v>-0.294006923217772</v>
      </c>
      <c r="L47">
        <f t="shared" ref="L47:L53" si="32">2^(-K47)</f>
        <v>1.2260407435742458</v>
      </c>
    </row>
    <row r="48" spans="1:18" x14ac:dyDescent="0.2">
      <c r="A48" t="s">
        <v>0</v>
      </c>
      <c r="J48">
        <f>C42</f>
        <v>7.2752884277343739</v>
      </c>
      <c r="K48">
        <f t="shared" ref="K48" si="33">J48-($R$26-$R$28)</f>
        <v>-0.31203866088867116</v>
      </c>
      <c r="L48">
        <f t="shared" si="32"/>
        <v>1.2414607593559461</v>
      </c>
      <c r="M48">
        <f>AVERAGE(L46:L54)</f>
        <v>1.4545592527420408</v>
      </c>
      <c r="N48">
        <f>_xlfn.STDEV.P(L46:L54)</f>
        <v>0.44197828354370422</v>
      </c>
      <c r="O48">
        <f>_xlfn.T.TEST(L26:L34,L46:L54,2,2)</f>
        <v>3.6549942736479615E-2</v>
      </c>
    </row>
    <row r="49" spans="1:15" x14ac:dyDescent="0.2">
      <c r="A49" t="s">
        <v>1</v>
      </c>
      <c r="B49">
        <v>18.921606063842773</v>
      </c>
      <c r="I49" t="s">
        <v>29</v>
      </c>
      <c r="J49">
        <f>C73</f>
        <v>8.7554817199707031</v>
      </c>
      <c r="K49">
        <f>J49-($R$30-$R$32)</f>
        <v>0.1023522482977981</v>
      </c>
    </row>
    <row r="50" spans="1:15" x14ac:dyDescent="0.2">
      <c r="A50" t="s">
        <v>2</v>
      </c>
      <c r="B50">
        <v>18.961616516113281</v>
      </c>
      <c r="J50">
        <f>C80</f>
        <v>8.4123878479003906</v>
      </c>
      <c r="K50">
        <f t="shared" ref="K50:K51" si="34">J50-($R$30-$R$32)</f>
        <v>-0.2407416237725144</v>
      </c>
      <c r="L50">
        <f t="shared" si="32"/>
        <v>1.1815999120018894</v>
      </c>
    </row>
    <row r="51" spans="1:15" x14ac:dyDescent="0.2">
      <c r="A51" t="s">
        <v>3</v>
      </c>
      <c r="B51">
        <v>18.969795227050781</v>
      </c>
      <c r="J51">
        <f>C87</f>
        <v>8.3054580688476562</v>
      </c>
      <c r="K51">
        <f t="shared" si="34"/>
        <v>-0.34767140282524878</v>
      </c>
      <c r="L51">
        <f t="shared" si="32"/>
        <v>1.2725050686156811</v>
      </c>
    </row>
    <row r="52" spans="1:15" x14ac:dyDescent="0.2">
      <c r="A52" t="s">
        <v>4</v>
      </c>
      <c r="B52">
        <v>18.950122833251953</v>
      </c>
      <c r="I52" t="s">
        <v>30</v>
      </c>
      <c r="J52">
        <f>C118</f>
        <v>7.8655776977539062</v>
      </c>
      <c r="K52">
        <f>J52-($R$34-$R$36)</f>
        <v>-1.3022172715928804</v>
      </c>
      <c r="L52">
        <f t="shared" si="32"/>
        <v>2.4660760169505949</v>
      </c>
    </row>
    <row r="53" spans="1:15" x14ac:dyDescent="0.2">
      <c r="A53" t="s">
        <v>5</v>
      </c>
      <c r="B53">
        <v>18.975570678710938</v>
      </c>
      <c r="J53">
        <f>C125</f>
        <v>8.4415073394775391</v>
      </c>
      <c r="K53">
        <f t="shared" ref="K53:K54" si="35">J53-($R$34-$R$36)</f>
        <v>-0.72628762986924755</v>
      </c>
      <c r="L53">
        <f t="shared" si="32"/>
        <v>1.6543765367830785</v>
      </c>
    </row>
    <row r="54" spans="1:15" x14ac:dyDescent="0.2">
      <c r="A54" t="s">
        <v>6</v>
      </c>
      <c r="B54">
        <v>19.625885009765625</v>
      </c>
      <c r="J54">
        <f>C132</f>
        <v>7.7604808807373047</v>
      </c>
      <c r="K54">
        <f t="shared" si="35"/>
        <v>-1.4073140886094819</v>
      </c>
    </row>
    <row r="56" spans="1:15" x14ac:dyDescent="0.2">
      <c r="A56" t="s">
        <v>1</v>
      </c>
      <c r="B56">
        <v>19.050813674926758</v>
      </c>
      <c r="H56" t="s">
        <v>24</v>
      </c>
      <c r="I56" t="s">
        <v>28</v>
      </c>
      <c r="J56">
        <f>C29</f>
        <v>5.4726962017822274</v>
      </c>
      <c r="K56">
        <f>J56-($R$26-$R$28)</f>
        <v>-2.1146308868408177</v>
      </c>
    </row>
    <row r="57" spans="1:15" x14ac:dyDescent="0.2">
      <c r="A57" t="s">
        <v>2</v>
      </c>
      <c r="B57">
        <v>19.018060684204102</v>
      </c>
      <c r="J57">
        <f>C36</f>
        <v>5.9590379229736321</v>
      </c>
      <c r="K57">
        <f>J57-($R$26-$R$28)</f>
        <v>-1.628289165649413</v>
      </c>
      <c r="L57">
        <f>2^(-K57)</f>
        <v>3.0914617716429991</v>
      </c>
    </row>
    <row r="58" spans="1:15" x14ac:dyDescent="0.2">
      <c r="A58" t="s">
        <v>3</v>
      </c>
      <c r="B58">
        <v>19.021015167236328</v>
      </c>
      <c r="J58">
        <f>C43</f>
        <v>5.8564714953613297</v>
      </c>
      <c r="K58">
        <f t="shared" ref="K58" si="36">J58-($R$26-$R$28)</f>
        <v>-1.7308555932617153</v>
      </c>
      <c r="L58">
        <f t="shared" ref="L58:L64" si="37">2^(-K58)</f>
        <v>3.3192460853847261</v>
      </c>
      <c r="M58">
        <f>AVERAGE(L56:L64)</f>
        <v>3.1208458923284934</v>
      </c>
      <c r="N58">
        <f>_xlfn.STDEV.P(L56:L64)</f>
        <v>0.2462566630021506</v>
      </c>
      <c r="O58">
        <f>_xlfn.T.TEST(L26:L34,L56:L64,2,2)</f>
        <v>3.7471362568813287E-9</v>
      </c>
    </row>
    <row r="59" spans="1:15" x14ac:dyDescent="0.2">
      <c r="A59" t="s">
        <v>4</v>
      </c>
      <c r="B59">
        <v>19.097625732421875</v>
      </c>
      <c r="I59" t="s">
        <v>29</v>
      </c>
      <c r="J59">
        <f>C74</f>
        <v>6.9211254119873047</v>
      </c>
      <c r="K59">
        <f>J59-($R$30-$R$32)</f>
        <v>-1.7320040596856003</v>
      </c>
      <c r="L59">
        <f t="shared" si="37"/>
        <v>3.3218894440132081</v>
      </c>
    </row>
    <row r="60" spans="1:15" x14ac:dyDescent="0.2">
      <c r="A60" t="s">
        <v>5</v>
      </c>
      <c r="B60">
        <v>19.01251220703125</v>
      </c>
      <c r="J60">
        <f>C81</f>
        <v>7.2822036743164062</v>
      </c>
      <c r="K60">
        <f t="shared" ref="K60:K61" si="38">J60-($R$30-$R$32)</f>
        <v>-1.3709257973564988</v>
      </c>
    </row>
    <row r="61" spans="1:15" x14ac:dyDescent="0.2">
      <c r="A61" t="s">
        <v>6</v>
      </c>
      <c r="B61">
        <v>19.508613586425781</v>
      </c>
      <c r="J61">
        <f>C88</f>
        <v>6.8777389526367188</v>
      </c>
      <c r="K61">
        <f t="shared" si="38"/>
        <v>-1.7753905190361863</v>
      </c>
      <c r="L61">
        <f t="shared" si="37"/>
        <v>3.4233066225041235</v>
      </c>
    </row>
    <row r="62" spans="1:15" x14ac:dyDescent="0.2">
      <c r="I62" t="s">
        <v>30</v>
      </c>
      <c r="J62">
        <f>C119</f>
        <v>7.7548866271972656</v>
      </c>
      <c r="K62">
        <f>J62-($R$34-$R$36)</f>
        <v>-1.412908342149521</v>
      </c>
      <c r="L62">
        <f t="shared" si="37"/>
        <v>2.66273405126547</v>
      </c>
    </row>
    <row r="63" spans="1:15" x14ac:dyDescent="0.2">
      <c r="A63" t="s">
        <v>1</v>
      </c>
      <c r="B63">
        <v>19.046993255615234</v>
      </c>
      <c r="J63">
        <f>C126</f>
        <v>7.6243705749511719</v>
      </c>
      <c r="K63">
        <f t="shared" ref="K63:K64" si="39">J63-($R$34-$R$36)</f>
        <v>-1.5434243943956147</v>
      </c>
      <c r="L63">
        <f t="shared" si="37"/>
        <v>2.9148555582753395</v>
      </c>
    </row>
    <row r="64" spans="1:15" x14ac:dyDescent="0.2">
      <c r="A64" t="s">
        <v>2</v>
      </c>
      <c r="B64">
        <v>19.062044143676758</v>
      </c>
      <c r="J64">
        <f>C133</f>
        <v>7.529754638671875</v>
      </c>
      <c r="K64">
        <f t="shared" si="39"/>
        <v>-1.6380403306749116</v>
      </c>
      <c r="L64">
        <f t="shared" si="37"/>
        <v>3.1124277132135862</v>
      </c>
    </row>
    <row r="65" spans="1:15" x14ac:dyDescent="0.2">
      <c r="A65" t="s">
        <v>3</v>
      </c>
      <c r="B65">
        <v>18.962106704711914</v>
      </c>
    </row>
    <row r="66" spans="1:15" x14ac:dyDescent="0.2">
      <c r="A66" t="s">
        <v>4</v>
      </c>
      <c r="B66">
        <v>19.028783798217773</v>
      </c>
      <c r="H66" t="s">
        <v>26</v>
      </c>
      <c r="I66" t="s">
        <v>28</v>
      </c>
      <c r="J66">
        <f>C30</f>
        <v>4.769525640258788</v>
      </c>
      <c r="K66">
        <f>J66-($R$26-$R$28)</f>
        <v>-2.8178014483642571</v>
      </c>
      <c r="L66">
        <f>2^(-K66)</f>
        <v>7.050870816812294</v>
      </c>
    </row>
    <row r="67" spans="1:15" x14ac:dyDescent="0.2">
      <c r="A67" t="s">
        <v>5</v>
      </c>
      <c r="B67">
        <v>19.070032119750977</v>
      </c>
      <c r="J67">
        <f>C37</f>
        <v>5.3114290130615238</v>
      </c>
      <c r="K67">
        <f>J67-($R$26-$R$28)</f>
        <v>-2.2758980755615212</v>
      </c>
      <c r="L67">
        <f t="shared" ref="L67:L72" si="40">2^(-K67)</f>
        <v>4.8429901730601781</v>
      </c>
    </row>
    <row r="68" spans="1:15" x14ac:dyDescent="0.2">
      <c r="A68" t="s">
        <v>6</v>
      </c>
      <c r="B68">
        <v>19.629421234130859</v>
      </c>
      <c r="J68">
        <f>C44</f>
        <v>5.4789793518066396</v>
      </c>
      <c r="K68">
        <f t="shared" ref="K68" si="41">J68-($R$26-$R$28)</f>
        <v>-2.1083477368164054</v>
      </c>
      <c r="L68">
        <f t="shared" si="40"/>
        <v>4.3119717815344334</v>
      </c>
      <c r="M68">
        <f>AVERAGE(L66:L74)</f>
        <v>5.584644735674857</v>
      </c>
      <c r="N68">
        <f>_xlfn.STDEV.P(L66:L74)</f>
        <v>1.2020332328877719</v>
      </c>
      <c r="O68">
        <f>_xlfn.T.TEST(L26:L34,L66:L74,2,2)</f>
        <v>8.6171995392494717E-7</v>
      </c>
    </row>
    <row r="69" spans="1:15" x14ac:dyDescent="0.2">
      <c r="I69" t="s">
        <v>29</v>
      </c>
      <c r="J69">
        <f>C75</f>
        <v>6.2778491973876953</v>
      </c>
      <c r="K69">
        <f>J69-($R$30-$R$32)</f>
        <v>-2.3752802742852097</v>
      </c>
      <c r="L69">
        <f t="shared" si="40"/>
        <v>5.1883660714826334</v>
      </c>
    </row>
    <row r="70" spans="1:15" x14ac:dyDescent="0.2">
      <c r="A70" t="s">
        <v>7</v>
      </c>
      <c r="C70" t="s">
        <v>16</v>
      </c>
      <c r="J70">
        <f>C82</f>
        <v>5.7107200622558594</v>
      </c>
      <c r="K70">
        <f t="shared" ref="K70:K71" si="42">J70-($R$30-$R$32)</f>
        <v>-2.9424094094170457</v>
      </c>
      <c r="L70">
        <f t="shared" si="40"/>
        <v>7.6869400095292084</v>
      </c>
    </row>
    <row r="71" spans="1:15" x14ac:dyDescent="0.2">
      <c r="A71" t="s">
        <v>1</v>
      </c>
      <c r="B71">
        <v>27.762104034423828</v>
      </c>
      <c r="C71">
        <f>B71-B49</f>
        <v>8.8404979705810547</v>
      </c>
      <c r="J71">
        <f>C89</f>
        <v>6.4888420104980469</v>
      </c>
      <c r="K71">
        <f t="shared" si="42"/>
        <v>-2.1642874611748582</v>
      </c>
      <c r="L71">
        <f t="shared" si="40"/>
        <v>4.4824499089584737</v>
      </c>
    </row>
    <row r="72" spans="1:15" x14ac:dyDescent="0.2">
      <c r="A72" t="s">
        <v>2</v>
      </c>
      <c r="B72">
        <v>27.87013053894043</v>
      </c>
      <c r="C72">
        <f t="shared" ref="C72:C90" si="43">B72-B50</f>
        <v>8.9085140228271484</v>
      </c>
      <c r="I72" t="s">
        <v>30</v>
      </c>
      <c r="J72">
        <f>C120</f>
        <v>6.7007961273193359</v>
      </c>
      <c r="K72">
        <f>J72-($R$34-$R$36)</f>
        <v>-2.4669988420274507</v>
      </c>
      <c r="L72">
        <f t="shared" si="40"/>
        <v>5.5289243883467796</v>
      </c>
    </row>
    <row r="73" spans="1:15" x14ac:dyDescent="0.2">
      <c r="A73" t="s">
        <v>3</v>
      </c>
      <c r="B73">
        <v>27.725276947021484</v>
      </c>
      <c r="C73">
        <f t="shared" si="43"/>
        <v>8.7554817199707031</v>
      </c>
      <c r="J73">
        <f>C127</f>
        <v>6.1126441955566406</v>
      </c>
      <c r="K73">
        <f t="shared" ref="K73:K74" si="44">J73-($R$34-$R$36)</f>
        <v>-3.055150773790146</v>
      </c>
    </row>
    <row r="74" spans="1:15" x14ac:dyDescent="0.2">
      <c r="A74" t="s">
        <v>4</v>
      </c>
      <c r="B74">
        <v>25.871248245239258</v>
      </c>
      <c r="C74">
        <f t="shared" si="43"/>
        <v>6.9211254119873047</v>
      </c>
      <c r="J74">
        <f>C134</f>
        <v>7.5393276214599609</v>
      </c>
      <c r="K74">
        <f t="shared" si="44"/>
        <v>-1.6284673478868257</v>
      </c>
    </row>
    <row r="75" spans="1:15" x14ac:dyDescent="0.2">
      <c r="A75" t="s">
        <v>5</v>
      </c>
      <c r="B75">
        <v>25.253419876098633</v>
      </c>
      <c r="C75">
        <f t="shared" si="43"/>
        <v>6.2778491973876953</v>
      </c>
    </row>
    <row r="76" spans="1:15" x14ac:dyDescent="0.2">
      <c r="A76" t="s">
        <v>6</v>
      </c>
      <c r="B76">
        <v>29.508016586303711</v>
      </c>
      <c r="C76">
        <f t="shared" si="43"/>
        <v>9.8821315765380859</v>
      </c>
      <c r="H76" t="s">
        <v>27</v>
      </c>
      <c r="I76" t="s">
        <v>28</v>
      </c>
      <c r="J76">
        <f>C31</f>
        <v>7.5138101214599615</v>
      </c>
      <c r="K76">
        <f>J76-($R$26-$R$28)</f>
        <v>-7.3516967163083535E-2</v>
      </c>
      <c r="L76">
        <f>2^(-K76)</f>
        <v>1.0522787792667609</v>
      </c>
    </row>
    <row r="77" spans="1:15" x14ac:dyDescent="0.2">
      <c r="J77">
        <f>C38</f>
        <v>9.109944810791017</v>
      </c>
      <c r="K77">
        <f>J77-($R$26-$R$28)</f>
        <v>1.522617722167972</v>
      </c>
      <c r="L77">
        <f t="shared" ref="L77:L84" si="45">2^(-K77)</f>
        <v>0.34805381122966733</v>
      </c>
    </row>
    <row r="78" spans="1:15" x14ac:dyDescent="0.2">
      <c r="A78" t="s">
        <v>1</v>
      </c>
      <c r="B78">
        <v>26.764604568481445</v>
      </c>
      <c r="C78">
        <f t="shared" si="43"/>
        <v>7.7137908935546875</v>
      </c>
      <c r="J78">
        <f>C45</f>
        <v>7.4996088873291029</v>
      </c>
      <c r="K78">
        <f t="shared" ref="K78" si="46">J78-($R$26-$R$28)</f>
        <v>-8.7718201293942144E-2</v>
      </c>
      <c r="L78">
        <f t="shared" si="45"/>
        <v>1.0626880813700488</v>
      </c>
      <c r="M78">
        <f>AVERAGE(L76:L84)</f>
        <v>0.60979160180152558</v>
      </c>
      <c r="N78">
        <f>_xlfn.STDEV.P(L76:L84)</f>
        <v>0.32497822144496813</v>
      </c>
      <c r="O78">
        <f>_xlfn.T.TEST(L26:L34,L76:L84,2,2)</f>
        <v>5.3955551038837417E-2</v>
      </c>
    </row>
    <row r="79" spans="1:15" x14ac:dyDescent="0.2">
      <c r="A79" t="s">
        <v>2</v>
      </c>
      <c r="B79">
        <v>28.276432037353516</v>
      </c>
      <c r="C79">
        <f t="shared" si="43"/>
        <v>9.2583713531494141</v>
      </c>
      <c r="I79" t="s">
        <v>29</v>
      </c>
      <c r="J79">
        <f>C76</f>
        <v>9.8821315765380859</v>
      </c>
      <c r="K79">
        <f>J79-($R$30-$R$32)</f>
        <v>1.2290021048651809</v>
      </c>
      <c r="L79">
        <f t="shared" si="45"/>
        <v>0.42661242663599891</v>
      </c>
    </row>
    <row r="80" spans="1:15" x14ac:dyDescent="0.2">
      <c r="A80" t="s">
        <v>3</v>
      </c>
      <c r="B80">
        <v>27.433403015136719</v>
      </c>
      <c r="C80">
        <f t="shared" si="43"/>
        <v>8.4123878479003906</v>
      </c>
      <c r="J80">
        <f>C83</f>
        <v>10.402233123779297</v>
      </c>
      <c r="K80">
        <f t="shared" ref="K80:K81" si="47">J80-($R$30-$R$32)</f>
        <v>1.7491036521063918</v>
      </c>
      <c r="L80">
        <f t="shared" si="45"/>
        <v>0.29748655004100677</v>
      </c>
    </row>
    <row r="81" spans="1:12" x14ac:dyDescent="0.2">
      <c r="A81" t="s">
        <v>4</v>
      </c>
      <c r="B81">
        <v>26.379829406738281</v>
      </c>
      <c r="C81">
        <f t="shared" si="43"/>
        <v>7.2822036743164062</v>
      </c>
      <c r="J81">
        <f>C90</f>
        <v>10.4564208984375</v>
      </c>
      <c r="K81">
        <f t="shared" si="47"/>
        <v>1.803291426764595</v>
      </c>
      <c r="L81">
        <f t="shared" si="45"/>
        <v>0.2865201630431311</v>
      </c>
    </row>
    <row r="82" spans="1:12" x14ac:dyDescent="0.2">
      <c r="A82" t="s">
        <v>5</v>
      </c>
      <c r="B82">
        <v>24.723232269287109</v>
      </c>
      <c r="C82">
        <f t="shared" si="43"/>
        <v>5.7107200622558594</v>
      </c>
      <c r="I82" t="s">
        <v>30</v>
      </c>
      <c r="J82">
        <f>C121</f>
        <v>6.3747501373291016</v>
      </c>
      <c r="K82">
        <f>J82-($R$34-$R$36)</f>
        <v>-2.7930448320176851</v>
      </c>
    </row>
    <row r="83" spans="1:12" x14ac:dyDescent="0.2">
      <c r="A83" t="s">
        <v>6</v>
      </c>
      <c r="B83">
        <v>29.910846710205078</v>
      </c>
      <c r="C83">
        <f t="shared" si="43"/>
        <v>10.402233123779297</v>
      </c>
      <c r="J83">
        <f>C128</f>
        <v>11.318586349487305</v>
      </c>
      <c r="K83">
        <f t="shared" ref="K83:K84" si="48">J83-($R$34-$R$36)</f>
        <v>2.1507913801405181</v>
      </c>
    </row>
    <row r="84" spans="1:12" x14ac:dyDescent="0.2">
      <c r="J84">
        <f>C135</f>
        <v>9.4989471435546875</v>
      </c>
      <c r="K84">
        <f t="shared" si="48"/>
        <v>0.33115217420790088</v>
      </c>
      <c r="L84">
        <f t="shared" si="45"/>
        <v>0.79490140102406459</v>
      </c>
    </row>
    <row r="85" spans="1:12" x14ac:dyDescent="0.2">
      <c r="A85" t="s">
        <v>1</v>
      </c>
      <c r="B85">
        <v>28.751449584960938</v>
      </c>
      <c r="C85">
        <f t="shared" si="43"/>
        <v>9.7044563293457031</v>
      </c>
    </row>
    <row r="86" spans="1:12" x14ac:dyDescent="0.2">
      <c r="A86" t="s">
        <v>2</v>
      </c>
      <c r="B86">
        <v>28.643766403198242</v>
      </c>
      <c r="C86">
        <f t="shared" si="43"/>
        <v>9.5817222595214844</v>
      </c>
    </row>
    <row r="87" spans="1:12" x14ac:dyDescent="0.2">
      <c r="A87" t="s">
        <v>3</v>
      </c>
      <c r="B87">
        <v>27.26756477355957</v>
      </c>
      <c r="C87">
        <f t="shared" si="43"/>
        <v>8.3054580688476562</v>
      </c>
    </row>
    <row r="88" spans="1:12" x14ac:dyDescent="0.2">
      <c r="A88" t="s">
        <v>4</v>
      </c>
      <c r="B88">
        <v>25.906522750854492</v>
      </c>
      <c r="C88">
        <f t="shared" si="43"/>
        <v>6.8777389526367188</v>
      </c>
    </row>
    <row r="89" spans="1:12" x14ac:dyDescent="0.2">
      <c r="A89" t="s">
        <v>5</v>
      </c>
      <c r="B89">
        <v>25.558874130249023</v>
      </c>
      <c r="C89">
        <f t="shared" si="43"/>
        <v>6.4888420104980469</v>
      </c>
    </row>
    <row r="90" spans="1:12" x14ac:dyDescent="0.2">
      <c r="A90" t="s">
        <v>6</v>
      </c>
      <c r="B90">
        <v>30.085842132568359</v>
      </c>
      <c r="C90">
        <f t="shared" si="43"/>
        <v>10.4564208984375</v>
      </c>
    </row>
    <row r="92" spans="1:12" x14ac:dyDescent="0.2">
      <c r="A92" t="s">
        <v>30</v>
      </c>
    </row>
    <row r="93" spans="1:12" x14ac:dyDescent="0.2">
      <c r="A93" t="s">
        <v>0</v>
      </c>
    </row>
    <row r="94" spans="1:12" x14ac:dyDescent="0.2">
      <c r="A94" t="s">
        <v>1</v>
      </c>
      <c r="B94">
        <v>18.804740905761719</v>
      </c>
    </row>
    <row r="95" spans="1:12" x14ac:dyDescent="0.2">
      <c r="A95" t="s">
        <v>2</v>
      </c>
      <c r="B95">
        <v>18.691122055053711</v>
      </c>
    </row>
    <row r="96" spans="1:12" x14ac:dyDescent="0.2">
      <c r="A96" t="s">
        <v>3</v>
      </c>
      <c r="B96">
        <v>18.821878433227539</v>
      </c>
    </row>
    <row r="97" spans="1:2" x14ac:dyDescent="0.2">
      <c r="A97" t="s">
        <v>4</v>
      </c>
      <c r="B97">
        <v>18.983348846435547</v>
      </c>
    </row>
    <row r="98" spans="1:2" x14ac:dyDescent="0.2">
      <c r="A98" t="s">
        <v>5</v>
      </c>
      <c r="B98">
        <v>19.344013214111328</v>
      </c>
    </row>
    <row r="99" spans="1:2" x14ac:dyDescent="0.2">
      <c r="A99" t="s">
        <v>6</v>
      </c>
      <c r="B99">
        <v>19.433462142944336</v>
      </c>
    </row>
    <row r="101" spans="1:2" x14ac:dyDescent="0.2">
      <c r="A101" t="s">
        <v>1</v>
      </c>
      <c r="B101">
        <v>18.906429290771484</v>
      </c>
    </row>
    <row r="102" spans="1:2" x14ac:dyDescent="0.2">
      <c r="A102" t="s">
        <v>2</v>
      </c>
      <c r="B102">
        <v>19.01133918762207</v>
      </c>
    </row>
    <row r="103" spans="1:2" x14ac:dyDescent="0.2">
      <c r="A103" t="s">
        <v>3</v>
      </c>
      <c r="B103">
        <v>18.90424919128418</v>
      </c>
    </row>
    <row r="104" spans="1:2" x14ac:dyDescent="0.2">
      <c r="A104" t="s">
        <v>4</v>
      </c>
      <c r="B104">
        <v>19.001955032348633</v>
      </c>
    </row>
    <row r="105" spans="1:2" x14ac:dyDescent="0.2">
      <c r="A105" t="s">
        <v>5</v>
      </c>
      <c r="B105">
        <v>19.380962371826172</v>
      </c>
    </row>
    <row r="106" spans="1:2" x14ac:dyDescent="0.2">
      <c r="A106" t="s">
        <v>6</v>
      </c>
      <c r="B106">
        <v>19.190998077392578</v>
      </c>
    </row>
    <row r="108" spans="1:2" x14ac:dyDescent="0.2">
      <c r="A108" t="s">
        <v>1</v>
      </c>
      <c r="B108">
        <v>18.903017044067383</v>
      </c>
    </row>
    <row r="109" spans="1:2" x14ac:dyDescent="0.2">
      <c r="A109" t="s">
        <v>2</v>
      </c>
      <c r="B109">
        <v>18.940174102783203</v>
      </c>
    </row>
    <row r="110" spans="1:2" x14ac:dyDescent="0.2">
      <c r="A110" t="s">
        <v>3</v>
      </c>
      <c r="B110">
        <v>18.883533477783203</v>
      </c>
    </row>
    <row r="111" spans="1:2" x14ac:dyDescent="0.2">
      <c r="A111" t="s">
        <v>4</v>
      </c>
      <c r="B111">
        <v>19.029031753540039</v>
      </c>
    </row>
    <row r="112" spans="1:2" x14ac:dyDescent="0.2">
      <c r="A112" t="s">
        <v>5</v>
      </c>
      <c r="B112">
        <v>19.327287673950195</v>
      </c>
    </row>
    <row r="113" spans="1:3" x14ac:dyDescent="0.2">
      <c r="A113" t="s">
        <v>6</v>
      </c>
      <c r="B113">
        <v>19.472188949584961</v>
      </c>
    </row>
    <row r="115" spans="1:3" x14ac:dyDescent="0.2">
      <c r="A115" t="s">
        <v>7</v>
      </c>
      <c r="C115" t="s">
        <v>16</v>
      </c>
    </row>
    <row r="116" spans="1:3" x14ac:dyDescent="0.2">
      <c r="A116" t="s">
        <v>1</v>
      </c>
      <c r="B116">
        <v>28.98002815246582</v>
      </c>
      <c r="C116">
        <f>B116-B94</f>
        <v>10.175287246704102</v>
      </c>
    </row>
    <row r="117" spans="1:3" x14ac:dyDescent="0.2">
      <c r="A117" t="s">
        <v>2</v>
      </c>
      <c r="B117">
        <v>28.901388168334961</v>
      </c>
      <c r="C117">
        <f t="shared" ref="C117:C135" si="49">B117-B95</f>
        <v>10.21026611328125</v>
      </c>
    </row>
    <row r="118" spans="1:3" x14ac:dyDescent="0.2">
      <c r="A118" t="s">
        <v>3</v>
      </c>
      <c r="B118">
        <v>26.687456130981445</v>
      </c>
      <c r="C118">
        <f t="shared" si="49"/>
        <v>7.8655776977539062</v>
      </c>
    </row>
    <row r="119" spans="1:3" x14ac:dyDescent="0.2">
      <c r="A119" t="s">
        <v>4</v>
      </c>
      <c r="B119">
        <v>26.738235473632812</v>
      </c>
      <c r="C119">
        <f t="shared" si="49"/>
        <v>7.7548866271972656</v>
      </c>
    </row>
    <row r="120" spans="1:3" x14ac:dyDescent="0.2">
      <c r="A120" t="s">
        <v>5</v>
      </c>
      <c r="B120">
        <v>26.044809341430664</v>
      </c>
      <c r="C120">
        <f t="shared" si="49"/>
        <v>6.7007961273193359</v>
      </c>
    </row>
    <row r="121" spans="1:3" x14ac:dyDescent="0.2">
      <c r="A121" t="s">
        <v>6</v>
      </c>
      <c r="B121">
        <v>25.808212280273438</v>
      </c>
      <c r="C121">
        <f t="shared" si="49"/>
        <v>6.3747501373291016</v>
      </c>
    </row>
    <row r="123" spans="1:3" x14ac:dyDescent="0.2">
      <c r="A123" t="s">
        <v>1</v>
      </c>
      <c r="B123">
        <v>27.798629760742188</v>
      </c>
      <c r="C123">
        <f t="shared" si="49"/>
        <v>8.8922004699707031</v>
      </c>
    </row>
    <row r="124" spans="1:3" x14ac:dyDescent="0.2">
      <c r="A124" t="s">
        <v>2</v>
      </c>
      <c r="B124">
        <v>27.969707489013672</v>
      </c>
      <c r="C124">
        <f t="shared" si="49"/>
        <v>8.9583683013916016</v>
      </c>
    </row>
    <row r="125" spans="1:3" x14ac:dyDescent="0.2">
      <c r="A125" t="s">
        <v>3</v>
      </c>
      <c r="B125">
        <v>27.345756530761719</v>
      </c>
      <c r="C125">
        <f t="shared" si="49"/>
        <v>8.4415073394775391</v>
      </c>
    </row>
    <row r="126" spans="1:3" x14ac:dyDescent="0.2">
      <c r="A126" t="s">
        <v>4</v>
      </c>
      <c r="B126">
        <v>26.626325607299805</v>
      </c>
      <c r="C126">
        <f t="shared" si="49"/>
        <v>7.6243705749511719</v>
      </c>
    </row>
    <row r="127" spans="1:3" x14ac:dyDescent="0.2">
      <c r="A127" t="s">
        <v>5</v>
      </c>
      <c r="B127">
        <v>25.493606567382812</v>
      </c>
      <c r="C127">
        <f t="shared" si="49"/>
        <v>6.1126441955566406</v>
      </c>
    </row>
    <row r="128" spans="1:3" x14ac:dyDescent="0.2">
      <c r="A128" t="s">
        <v>6</v>
      </c>
      <c r="B128">
        <v>30.509584426879883</v>
      </c>
      <c r="C128">
        <f t="shared" si="49"/>
        <v>11.318586349487305</v>
      </c>
    </row>
    <row r="130" spans="1:3" x14ac:dyDescent="0.2">
      <c r="A130" t="s">
        <v>1</v>
      </c>
      <c r="B130">
        <v>27.89634895324707</v>
      </c>
      <c r="C130">
        <f t="shared" si="49"/>
        <v>8.9933319091796875</v>
      </c>
    </row>
    <row r="131" spans="1:3" x14ac:dyDescent="0.2">
      <c r="A131" t="s">
        <v>2</v>
      </c>
      <c r="B131">
        <v>27.331338882446289</v>
      </c>
      <c r="C131">
        <f t="shared" si="49"/>
        <v>8.3911647796630859</v>
      </c>
    </row>
    <row r="132" spans="1:3" x14ac:dyDescent="0.2">
      <c r="A132" t="s">
        <v>3</v>
      </c>
      <c r="B132">
        <v>26.644014358520508</v>
      </c>
      <c r="C132">
        <f t="shared" si="49"/>
        <v>7.7604808807373047</v>
      </c>
    </row>
    <row r="133" spans="1:3" x14ac:dyDescent="0.2">
      <c r="A133" t="s">
        <v>4</v>
      </c>
      <c r="B133">
        <v>26.558786392211914</v>
      </c>
      <c r="C133">
        <f t="shared" si="49"/>
        <v>7.529754638671875</v>
      </c>
    </row>
    <row r="134" spans="1:3" x14ac:dyDescent="0.2">
      <c r="A134" t="s">
        <v>5</v>
      </c>
      <c r="B134">
        <v>26.866615295410156</v>
      </c>
      <c r="C134">
        <f t="shared" si="49"/>
        <v>7.5393276214599609</v>
      </c>
    </row>
    <row r="135" spans="1:3" x14ac:dyDescent="0.2">
      <c r="A135" t="s">
        <v>6</v>
      </c>
      <c r="B135">
        <v>28.971136093139648</v>
      </c>
      <c r="C135">
        <f t="shared" si="49"/>
        <v>9.4989471435546875</v>
      </c>
    </row>
  </sheetData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95351-5803-7F4A-BA37-FA1779C833FF}">
  <dimension ref="A1:X135"/>
  <sheetViews>
    <sheetView tabSelected="1" topLeftCell="A88" zoomScale="69" zoomScaleNormal="109" workbookViewId="0">
      <selection activeCell="A70" sqref="A70"/>
    </sheetView>
  </sheetViews>
  <sheetFormatPr baseColWidth="10" defaultRowHeight="16" x14ac:dyDescent="0.2"/>
  <cols>
    <col min="1" max="1" width="27" customWidth="1"/>
    <col min="15" max="15" width="18.83203125" customWidth="1"/>
    <col min="16" max="16" width="13.33203125" customWidth="1"/>
    <col min="18" max="18" width="18.6640625" customWidth="1"/>
  </cols>
  <sheetData>
    <row r="1" spans="1:24" x14ac:dyDescent="0.2">
      <c r="A1" t="s">
        <v>33</v>
      </c>
    </row>
    <row r="2" spans="1:24" x14ac:dyDescent="0.2">
      <c r="A2" t="s">
        <v>28</v>
      </c>
      <c r="H2" t="s">
        <v>28</v>
      </c>
      <c r="N2" t="s">
        <v>29</v>
      </c>
      <c r="T2" t="s">
        <v>30</v>
      </c>
    </row>
    <row r="3" spans="1:24" x14ac:dyDescent="0.2">
      <c r="A3" t="s">
        <v>0</v>
      </c>
      <c r="B3" t="s">
        <v>9</v>
      </c>
      <c r="H3" t="s">
        <v>75</v>
      </c>
      <c r="I3" t="s">
        <v>76</v>
      </c>
      <c r="J3" t="s">
        <v>16</v>
      </c>
      <c r="K3" t="s">
        <v>21</v>
      </c>
      <c r="L3" t="s">
        <v>77</v>
      </c>
      <c r="N3" t="s">
        <v>75</v>
      </c>
      <c r="O3" t="s">
        <v>76</v>
      </c>
      <c r="P3" t="s">
        <v>16</v>
      </c>
      <c r="Q3" t="s">
        <v>21</v>
      </c>
      <c r="R3" t="s">
        <v>77</v>
      </c>
      <c r="T3" t="s">
        <v>75</v>
      </c>
      <c r="U3" t="s">
        <v>76</v>
      </c>
      <c r="V3" t="s">
        <v>16</v>
      </c>
      <c r="W3" t="s">
        <v>21</v>
      </c>
      <c r="X3" t="s">
        <v>77</v>
      </c>
    </row>
    <row r="4" spans="1:24" x14ac:dyDescent="0.2">
      <c r="A4" t="s">
        <v>34</v>
      </c>
      <c r="B4">
        <v>18.90764045715332</v>
      </c>
      <c r="G4" s="1" t="s">
        <v>1</v>
      </c>
      <c r="H4">
        <v>18.90764045715332</v>
      </c>
      <c r="I4">
        <v>23.243196487426758</v>
      </c>
      <c r="J4">
        <v>4.3355560302734375</v>
      </c>
      <c r="K4" s="5">
        <f>J4-($R$26-$R$28)</f>
        <v>-0.17858484056260693</v>
      </c>
      <c r="L4" s="5">
        <f>2^-(K4)</f>
        <v>1.1317731687359345</v>
      </c>
      <c r="M4" s="5"/>
      <c r="N4" s="1">
        <v>18.821159999999999</v>
      </c>
      <c r="O4">
        <v>21.448482513427734</v>
      </c>
      <c r="P4">
        <v>2.6273225134277354</v>
      </c>
      <c r="Q4" s="5">
        <f>P4-($R$30-$R$32)</f>
        <v>0.45152598429362101</v>
      </c>
      <c r="R4" s="5">
        <f>2^-(Q4)</f>
        <v>0.73126895239801692</v>
      </c>
      <c r="S4" s="5"/>
      <c r="T4" s="5"/>
      <c r="U4" s="5"/>
      <c r="V4" s="5"/>
      <c r="W4" s="5">
        <f>V4-($R$34-$R$36)</f>
        <v>-5.7956556744045677</v>
      </c>
      <c r="X4" s="5">
        <f>2^-(W4)</f>
        <v>55.547715504571975</v>
      </c>
    </row>
    <row r="5" spans="1:24" x14ac:dyDescent="0.2">
      <c r="A5" t="s">
        <v>40</v>
      </c>
      <c r="B5">
        <v>19.103267669677734</v>
      </c>
      <c r="H5">
        <v>19.233371734619141</v>
      </c>
      <c r="I5">
        <v>24.745521545410156</v>
      </c>
      <c r="J5">
        <v>5.5121498107910156</v>
      </c>
      <c r="K5" s="5">
        <f>J5-($R$26-$R$28)</f>
        <v>0.9980089399549712</v>
      </c>
      <c r="L5" s="5">
        <f t="shared" ref="L5:L21" si="0">2^-(K5)</f>
        <v>0.50069052521478208</v>
      </c>
      <c r="M5" s="5"/>
      <c r="N5" s="1">
        <v>18.898350000000001</v>
      </c>
      <c r="O5">
        <v>21.203142166137695</v>
      </c>
      <c r="P5">
        <v>2.3047921661376947</v>
      </c>
      <c r="Q5" s="5">
        <f>P5-($R$30-$R$32)</f>
        <v>0.1289956370035803</v>
      </c>
      <c r="R5" s="5">
        <f t="shared" ref="R5:R21" si="1">2^-(Q5)</f>
        <v>0.91446785502818806</v>
      </c>
      <c r="S5" s="5"/>
      <c r="T5" s="5"/>
      <c r="U5" s="5"/>
      <c r="V5" s="5"/>
      <c r="W5" s="5">
        <f t="shared" ref="W5:W6" si="2">V5-($R$34-$R$36)</f>
        <v>-5.7956556744045677</v>
      </c>
      <c r="X5" s="5">
        <f t="shared" ref="X5:X21" si="3">2^-(W5)</f>
        <v>55.547715504571975</v>
      </c>
    </row>
    <row r="6" spans="1:24" x14ac:dyDescent="0.2">
      <c r="A6" t="s">
        <v>41</v>
      </c>
      <c r="B6">
        <v>19.221677780151367</v>
      </c>
      <c r="H6">
        <v>19.26557731628418</v>
      </c>
      <c r="I6">
        <v>23.434961318969727</v>
      </c>
      <c r="J6">
        <v>4.1693840026855469</v>
      </c>
      <c r="K6" s="5">
        <f>J6-($R$26-$R$28)</f>
        <v>-0.34475686815049755</v>
      </c>
      <c r="L6" s="5">
        <f t="shared" si="0"/>
        <v>1.2699369469119866</v>
      </c>
      <c r="M6" s="5"/>
      <c r="N6" s="1">
        <v>18.908940000000001</v>
      </c>
      <c r="O6">
        <v>20.908639907836914</v>
      </c>
      <c r="P6">
        <v>1.9996999078369129</v>
      </c>
      <c r="Q6" s="5">
        <f t="shared" ref="Q5:Q6" si="4">P6-($R$30-$R$32)</f>
        <v>-0.17609662129720149</v>
      </c>
      <c r="R6" s="5">
        <f t="shared" si="1"/>
        <v>1.1298228794151981</v>
      </c>
      <c r="S6" s="5"/>
      <c r="T6" s="5"/>
      <c r="U6" s="5"/>
      <c r="V6" s="5"/>
      <c r="W6" s="5">
        <f t="shared" si="2"/>
        <v>-5.7956556744045677</v>
      </c>
      <c r="X6" s="5">
        <f t="shared" si="3"/>
        <v>55.547715504571975</v>
      </c>
    </row>
    <row r="7" spans="1:24" x14ac:dyDescent="0.2">
      <c r="A7" t="s">
        <v>42</v>
      </c>
      <c r="B7">
        <v>19.041721343994141</v>
      </c>
      <c r="G7" s="1" t="s">
        <v>2</v>
      </c>
      <c r="H7">
        <v>19.103267669677734</v>
      </c>
      <c r="I7">
        <v>23.098772048950195</v>
      </c>
      <c r="J7">
        <v>3.9955043792724609</v>
      </c>
      <c r="K7" s="5">
        <f>J7-($R$26-$R$28)</f>
        <v>-0.51863649156358349</v>
      </c>
      <c r="L7" s="5">
        <f t="shared" si="0"/>
        <v>1.4326006398918287</v>
      </c>
      <c r="M7" s="5"/>
      <c r="N7" s="1">
        <v>18.91553</v>
      </c>
      <c r="O7">
        <v>21.950893402099609</v>
      </c>
      <c r="P7">
        <v>3.035363402099609</v>
      </c>
      <c r="Q7" s="5">
        <f>P7-($R$30-$R$32)</f>
        <v>0.85956687296549461</v>
      </c>
      <c r="R7" s="5">
        <f t="shared" si="1"/>
        <v>0.55111799017838647</v>
      </c>
      <c r="S7" s="5"/>
      <c r="T7" s="5"/>
      <c r="U7" s="5"/>
      <c r="V7" s="5"/>
      <c r="W7" s="5">
        <f>V7-($R$34-$R$36)</f>
        <v>-5.7956556744045677</v>
      </c>
      <c r="X7" s="5">
        <f t="shared" si="3"/>
        <v>55.547715504571975</v>
      </c>
    </row>
    <row r="8" spans="1:24" x14ac:dyDescent="0.2">
      <c r="A8" t="s">
        <v>43</v>
      </c>
      <c r="B8">
        <v>19.137556076049805</v>
      </c>
      <c r="H8">
        <v>19.406820297241211</v>
      </c>
      <c r="I8">
        <v>23.472013473510742</v>
      </c>
      <c r="J8">
        <v>4.0651931762695312</v>
      </c>
      <c r="K8" s="5">
        <f>J8-($R$26-$R$28)</f>
        <v>-0.44894769456651318</v>
      </c>
      <c r="L8" s="5">
        <f t="shared" si="0"/>
        <v>1.3650442268130363</v>
      </c>
      <c r="M8" s="5"/>
      <c r="N8" s="1">
        <v>18.924510000000001</v>
      </c>
      <c r="O8">
        <v>21.306211471557617</v>
      </c>
      <c r="P8">
        <v>2.3817014715576157</v>
      </c>
      <c r="Q8" s="5">
        <f t="shared" ref="Q8:Q9" si="5">P8-($R$30-$R$32)</f>
        <v>0.20590494242350132</v>
      </c>
      <c r="R8" s="5">
        <f t="shared" si="1"/>
        <v>0.86699468695131421</v>
      </c>
      <c r="S8" s="5"/>
      <c r="T8" s="5"/>
      <c r="U8" s="5"/>
      <c r="V8" s="5"/>
      <c r="W8" s="5">
        <f t="shared" ref="W8:W9" si="6">V8-($R$34-$R$36)</f>
        <v>-5.7956556744045677</v>
      </c>
      <c r="X8" s="5">
        <f t="shared" si="3"/>
        <v>55.547715504571975</v>
      </c>
    </row>
    <row r="9" spans="1:24" x14ac:dyDescent="0.2">
      <c r="A9" t="s">
        <v>44</v>
      </c>
      <c r="B9">
        <v>19.633827209472656</v>
      </c>
      <c r="H9">
        <v>19.39763069152832</v>
      </c>
      <c r="I9">
        <v>22.593669891357422</v>
      </c>
      <c r="J9">
        <v>3.1960391998291016</v>
      </c>
      <c r="K9" s="5">
        <f t="shared" ref="K9" si="7">J9-($R$26-$R$28)</f>
        <v>-1.3181016710069429</v>
      </c>
      <c r="L9" s="5">
        <f t="shared" si="0"/>
        <v>2.4933780981231477</v>
      </c>
      <c r="M9" s="5"/>
      <c r="N9" s="1">
        <v>18.885400000000001</v>
      </c>
      <c r="O9">
        <v>20.898410797119141</v>
      </c>
      <c r="P9">
        <v>2.01301079711914</v>
      </c>
      <c r="Q9" s="5">
        <f t="shared" si="5"/>
        <v>-0.16278573201497437</v>
      </c>
      <c r="R9" s="5">
        <f t="shared" si="1"/>
        <v>1.1194466169356379</v>
      </c>
      <c r="S9" s="5"/>
      <c r="T9" s="5"/>
      <c r="U9" s="5"/>
      <c r="V9" s="5"/>
      <c r="W9" s="5">
        <f t="shared" si="6"/>
        <v>-5.7956556744045677</v>
      </c>
      <c r="X9" s="5">
        <f t="shared" si="3"/>
        <v>55.547715504571975</v>
      </c>
    </row>
    <row r="10" spans="1:24" x14ac:dyDescent="0.2">
      <c r="G10" s="1" t="s">
        <v>3</v>
      </c>
      <c r="H10">
        <v>19.221677780151367</v>
      </c>
      <c r="I10">
        <v>23.906347274780273</v>
      </c>
      <c r="J10">
        <v>4.6846694946289062</v>
      </c>
      <c r="K10" s="5">
        <f>J10-($R$26-$R$28)</f>
        <v>0.17052862379286182</v>
      </c>
      <c r="L10" s="5">
        <f t="shared" si="0"/>
        <v>0.88851705634338107</v>
      </c>
      <c r="M10" s="5"/>
      <c r="N10" s="1">
        <v>18.962129999999998</v>
      </c>
      <c r="O10">
        <v>21.859445571899414</v>
      </c>
      <c r="P10">
        <v>2.8973155718994157</v>
      </c>
      <c r="Q10" s="5">
        <f>P10-($R$30-$R$32)</f>
        <v>0.72151904276530132</v>
      </c>
      <c r="R10" s="5">
        <f t="shared" si="1"/>
        <v>0.60645855343971111</v>
      </c>
      <c r="S10" s="5"/>
      <c r="T10" s="5"/>
      <c r="U10" s="5"/>
      <c r="V10" s="5"/>
      <c r="W10" s="5">
        <f>V10-($R$34-$R$36)</f>
        <v>-5.7956556744045677</v>
      </c>
      <c r="X10" s="5">
        <f t="shared" si="3"/>
        <v>55.547715504571975</v>
      </c>
    </row>
    <row r="11" spans="1:24" x14ac:dyDescent="0.2">
      <c r="A11" t="s">
        <v>34</v>
      </c>
      <c r="B11">
        <v>19.233371734619141</v>
      </c>
      <c r="H11">
        <v>19.397953033447266</v>
      </c>
      <c r="I11">
        <v>24.016490936279297</v>
      </c>
      <c r="J11">
        <v>4.6185379028320312</v>
      </c>
      <c r="K11" s="5">
        <f>J11-($R$26-$R$28)</f>
        <v>0.10439703199598682</v>
      </c>
      <c r="L11" s="5">
        <f t="shared" si="0"/>
        <v>0.9301936316914855</v>
      </c>
      <c r="M11" s="5"/>
      <c r="N11" s="1">
        <v>18.93544</v>
      </c>
      <c r="O11">
        <v>21.439481735229492</v>
      </c>
      <c r="P11">
        <v>2.5040417352294924</v>
      </c>
      <c r="Q11" s="5">
        <f t="shared" ref="Q11:Q12" si="8">P11-($R$30-$R$32)</f>
        <v>0.32824520609537799</v>
      </c>
      <c r="R11" s="5">
        <f t="shared" si="1"/>
        <v>0.79650470772294457</v>
      </c>
      <c r="S11" s="5"/>
      <c r="T11" s="5"/>
      <c r="U11" s="5"/>
      <c r="V11" s="5"/>
      <c r="W11" s="5">
        <f t="shared" ref="W11:W12" si="9">V11-($R$34-$R$36)</f>
        <v>-5.7956556744045677</v>
      </c>
      <c r="X11" s="5">
        <f t="shared" si="3"/>
        <v>55.547715504571975</v>
      </c>
    </row>
    <row r="12" spans="1:24" x14ac:dyDescent="0.2">
      <c r="A12" t="s">
        <v>40</v>
      </c>
      <c r="B12">
        <v>19.406820297241211</v>
      </c>
      <c r="H12">
        <v>19.396295547485352</v>
      </c>
      <c r="I12">
        <v>23.272411346435547</v>
      </c>
      <c r="J12">
        <v>3.8761157989501953</v>
      </c>
      <c r="K12" s="5">
        <f t="shared" ref="K12" si="10">J12-($R$26-$R$28)</f>
        <v>-0.63802507188584912</v>
      </c>
      <c r="L12" s="5">
        <f t="shared" si="0"/>
        <v>1.5561973972631855</v>
      </c>
      <c r="M12" s="5"/>
      <c r="N12" s="1">
        <v>18.93263</v>
      </c>
      <c r="O12">
        <v>21.149627685546875</v>
      </c>
      <c r="P12">
        <v>2.2169976855468754</v>
      </c>
      <c r="Q12" s="5">
        <f t="shared" si="8"/>
        <v>4.1201156412761009E-2</v>
      </c>
      <c r="R12" s="5">
        <f t="shared" si="1"/>
        <v>0.9718454731475743</v>
      </c>
      <c r="S12" s="5"/>
      <c r="T12" s="5"/>
      <c r="U12" s="5"/>
      <c r="V12" s="5"/>
      <c r="W12" s="5">
        <f t="shared" si="9"/>
        <v>-5.7956556744045677</v>
      </c>
      <c r="X12" s="5">
        <f t="shared" si="3"/>
        <v>55.547715504571975</v>
      </c>
    </row>
    <row r="13" spans="1:24" x14ac:dyDescent="0.2">
      <c r="A13" t="s">
        <v>41</v>
      </c>
      <c r="B13">
        <v>19.397953033447266</v>
      </c>
      <c r="G13" s="1" t="s">
        <v>4</v>
      </c>
      <c r="H13">
        <v>19.041721343994141</v>
      </c>
      <c r="I13">
        <v>24.002738952636719</v>
      </c>
      <c r="J13">
        <v>4.9610176086425781</v>
      </c>
      <c r="K13" s="5">
        <f>J13-($R$26-$R$28)</f>
        <v>0.4468767378065337</v>
      </c>
      <c r="L13" s="5">
        <f t="shared" si="0"/>
        <v>0.73362934984807937</v>
      </c>
      <c r="M13" s="5"/>
      <c r="N13" s="1">
        <v>18.889600000000002</v>
      </c>
      <c r="O13">
        <v>21.078229904174805</v>
      </c>
      <c r="P13">
        <v>2.1886299041748032</v>
      </c>
      <c r="Q13" s="5">
        <f>P13-($R$30-$R$32)</f>
        <v>1.2833375040688821E-2</v>
      </c>
      <c r="R13" s="5">
        <f t="shared" si="1"/>
        <v>0.9911440294487216</v>
      </c>
      <c r="S13" s="5"/>
      <c r="T13" s="5"/>
      <c r="U13" s="5"/>
      <c r="V13" s="5"/>
      <c r="W13" s="5">
        <f>V13-($R$34-$R$36)</f>
        <v>-5.7956556744045677</v>
      </c>
      <c r="X13" s="5">
        <f t="shared" si="3"/>
        <v>55.547715504571975</v>
      </c>
    </row>
    <row r="14" spans="1:24" x14ac:dyDescent="0.2">
      <c r="A14" t="s">
        <v>42</v>
      </c>
      <c r="B14">
        <v>19.30999755859375</v>
      </c>
      <c r="H14">
        <v>19.30999755859375</v>
      </c>
      <c r="I14">
        <v>23.507070541381836</v>
      </c>
      <c r="J14">
        <v>4.1970729827880859</v>
      </c>
      <c r="K14" s="5">
        <f>J14-($R$26-$R$28)</f>
        <v>-0.31706788804795849</v>
      </c>
      <c r="L14" s="5">
        <f t="shared" si="0"/>
        <v>1.2457960368780958</v>
      </c>
      <c r="M14" s="5"/>
      <c r="N14" s="1">
        <v>18.968499999999999</v>
      </c>
      <c r="O14">
        <v>21.126194000244141</v>
      </c>
      <c r="P14">
        <v>2.1576940002441418</v>
      </c>
      <c r="Q14" s="5">
        <f t="shared" ref="Q14:Q15" si="11">P14-($R$30-$R$32)</f>
        <v>-1.8102528889972547E-2</v>
      </c>
      <c r="R14" s="5">
        <f t="shared" si="1"/>
        <v>1.0126267697587363</v>
      </c>
      <c r="S14" s="5"/>
      <c r="T14" s="5"/>
      <c r="U14" s="5"/>
      <c r="V14" s="5"/>
      <c r="W14" s="5">
        <f t="shared" ref="W14:W15" si="12">V14-($R$34-$R$36)</f>
        <v>-5.7956556744045677</v>
      </c>
      <c r="X14" s="5">
        <f t="shared" si="3"/>
        <v>55.547715504571975</v>
      </c>
    </row>
    <row r="15" spans="1:24" x14ac:dyDescent="0.2">
      <c r="A15" t="s">
        <v>43</v>
      </c>
      <c r="B15">
        <v>18.627725601196289</v>
      </c>
      <c r="H15">
        <v>19.416103363037109</v>
      </c>
      <c r="I15">
        <v>24.545446395874023</v>
      </c>
      <c r="J15">
        <v>5.1293430328369141</v>
      </c>
      <c r="K15" s="5">
        <f t="shared" ref="K15" si="13">J15-($R$26-$R$28)</f>
        <v>0.61520216200086963</v>
      </c>
      <c r="L15" s="5">
        <f t="shared" si="0"/>
        <v>0.6528384061807988</v>
      </c>
      <c r="M15" s="5"/>
      <c r="N15" s="1">
        <v>18.966919999999998</v>
      </c>
      <c r="O15">
        <v>21.542856216430664</v>
      </c>
      <c r="P15">
        <v>2.5759362164306658</v>
      </c>
      <c r="Q15" s="5">
        <f t="shared" si="11"/>
        <v>0.40013968729655147</v>
      </c>
      <c r="R15" s="5">
        <f t="shared" si="1"/>
        <v>0.75778490804638365</v>
      </c>
      <c r="S15" s="5"/>
      <c r="T15" s="5"/>
      <c r="U15" s="5"/>
      <c r="V15" s="5"/>
      <c r="W15" s="5">
        <f t="shared" si="12"/>
        <v>-5.7956556744045677</v>
      </c>
      <c r="X15" s="5">
        <f t="shared" si="3"/>
        <v>55.547715504571975</v>
      </c>
    </row>
    <row r="16" spans="1:24" x14ac:dyDescent="0.2">
      <c r="A16" t="s">
        <v>44</v>
      </c>
      <c r="B16">
        <v>19.671894073486328</v>
      </c>
      <c r="G16" s="1" t="s">
        <v>5</v>
      </c>
      <c r="H16">
        <v>19.137556076049805</v>
      </c>
      <c r="I16">
        <v>23.490427017211914</v>
      </c>
      <c r="J16">
        <v>4.3528709411621094</v>
      </c>
      <c r="K16" s="5">
        <f>J16-($R$26-$R$28)</f>
        <v>-0.16126992967393505</v>
      </c>
      <c r="L16" s="5">
        <f t="shared" si="0"/>
        <v>1.118271061018878</v>
      </c>
      <c r="M16" s="5"/>
      <c r="N16" s="1">
        <v>18.950410000000002</v>
      </c>
      <c r="O16">
        <v>21.906890869140625</v>
      </c>
      <c r="P16">
        <v>2.9564808691406235</v>
      </c>
      <c r="Q16" s="5">
        <f>P16-($R$30-$R$32)</f>
        <v>0.7806843400065091</v>
      </c>
      <c r="R16" s="5">
        <f t="shared" si="1"/>
        <v>0.58209061401681528</v>
      </c>
      <c r="S16" s="5"/>
      <c r="T16" s="5"/>
      <c r="U16" s="5"/>
      <c r="V16" s="5"/>
      <c r="W16" s="5">
        <f>V16-($R$34-$R$36)</f>
        <v>-5.7956556744045677</v>
      </c>
      <c r="X16" s="5">
        <f t="shared" si="3"/>
        <v>55.547715504571975</v>
      </c>
    </row>
    <row r="17" spans="1:24" x14ac:dyDescent="0.2">
      <c r="H17">
        <v>18.627725601196289</v>
      </c>
      <c r="I17">
        <v>23.695684432983398</v>
      </c>
      <c r="J17">
        <v>5.0679588317871094</v>
      </c>
      <c r="K17" s="5">
        <f>J17-($R$26-$R$28)</f>
        <v>0.55381796095106495</v>
      </c>
      <c r="L17" s="5">
        <f t="shared" si="0"/>
        <v>0.68121496750235522</v>
      </c>
      <c r="M17" s="5"/>
      <c r="N17" s="1">
        <v>18.920089999999998</v>
      </c>
      <c r="O17">
        <v>20.969854354858398</v>
      </c>
      <c r="P17">
        <v>2.0497643548584001</v>
      </c>
      <c r="Q17" s="5">
        <f t="shared" ref="Q17:Q18" si="14">P17-($R$30-$R$32)</f>
        <v>-0.12603217427571423</v>
      </c>
      <c r="R17" s="5">
        <f t="shared" si="1"/>
        <v>1.0912882141569387</v>
      </c>
      <c r="S17" s="5"/>
      <c r="T17" s="5"/>
      <c r="U17" s="5"/>
      <c r="V17" s="5"/>
      <c r="W17" s="5">
        <f t="shared" ref="W17:W18" si="15">V17-($R$34-$R$36)</f>
        <v>-5.7956556744045677</v>
      </c>
      <c r="X17" s="5">
        <f t="shared" si="3"/>
        <v>55.547715504571975</v>
      </c>
    </row>
    <row r="18" spans="1:24" x14ac:dyDescent="0.2">
      <c r="A18" t="s">
        <v>34</v>
      </c>
      <c r="B18">
        <v>19.26557731628418</v>
      </c>
      <c r="H18">
        <v>19.321727752685547</v>
      </c>
      <c r="I18">
        <v>24.721019744873047</v>
      </c>
      <c r="J18">
        <v>5.3992919921875</v>
      </c>
      <c r="K18" s="5">
        <f t="shared" ref="K18" si="16">J18-($R$26-$R$28)</f>
        <v>0.88515112135145557</v>
      </c>
      <c r="L18" s="5">
        <f t="shared" si="0"/>
        <v>0.54143080527365905</v>
      </c>
      <c r="M18" s="5"/>
      <c r="N18" s="1">
        <v>19.308900000000001</v>
      </c>
      <c r="O18">
        <v>21.321624755859375</v>
      </c>
      <c r="P18">
        <v>2.0127247558593737</v>
      </c>
      <c r="Q18" s="5">
        <f t="shared" si="14"/>
        <v>-0.16307177327474065</v>
      </c>
      <c r="R18" s="5">
        <f t="shared" si="1"/>
        <v>1.1196685901574026</v>
      </c>
      <c r="S18" s="5"/>
      <c r="T18" s="5"/>
      <c r="U18" s="5"/>
      <c r="V18" s="5"/>
      <c r="W18" s="5">
        <f t="shared" si="15"/>
        <v>-5.7956556744045677</v>
      </c>
      <c r="X18" s="5">
        <f t="shared" si="3"/>
        <v>55.547715504571975</v>
      </c>
    </row>
    <row r="19" spans="1:24" x14ac:dyDescent="0.2">
      <c r="A19" t="s">
        <v>40</v>
      </c>
      <c r="B19">
        <v>19.39763069152832</v>
      </c>
      <c r="G19" s="1" t="s">
        <v>6</v>
      </c>
      <c r="H19">
        <v>19.633827209472656</v>
      </c>
      <c r="I19">
        <v>24.65025520324707</v>
      </c>
      <c r="J19">
        <v>5.0164279937744141</v>
      </c>
      <c r="K19" s="5">
        <f>J19-($R$26-$R$28)</f>
        <v>0.50228712293836963</v>
      </c>
      <c r="L19" s="5">
        <f t="shared" si="0"/>
        <v>0.70598668383075636</v>
      </c>
      <c r="M19" s="5"/>
      <c r="N19" s="1">
        <v>19.486370000000001</v>
      </c>
      <c r="O19">
        <v>22.750885009765625</v>
      </c>
      <c r="P19">
        <v>3.2645150097656241</v>
      </c>
      <c r="Q19" s="5">
        <f>P19-($R$30-$R$32)</f>
        <v>1.0887184806315098</v>
      </c>
      <c r="R19" s="5">
        <f t="shared" si="1"/>
        <v>0.47017884034901852</v>
      </c>
      <c r="S19" s="5"/>
      <c r="T19" s="5"/>
      <c r="U19" s="5"/>
      <c r="V19" s="5"/>
      <c r="W19" s="5">
        <f>V19-($R$34-$R$36)</f>
        <v>-5.7956556744045677</v>
      </c>
      <c r="X19" s="5">
        <f t="shared" si="3"/>
        <v>55.547715504571975</v>
      </c>
    </row>
    <row r="20" spans="1:24" x14ac:dyDescent="0.2">
      <c r="A20" t="s">
        <v>41</v>
      </c>
      <c r="B20">
        <v>19.396295547485352</v>
      </c>
      <c r="H20">
        <v>19.671894073486328</v>
      </c>
      <c r="I20">
        <v>24.855691909790039</v>
      </c>
      <c r="J20">
        <v>5.1837978363037109</v>
      </c>
      <c r="K20" s="5">
        <f>J20-($R$26-$R$28)</f>
        <v>0.66965696546766651</v>
      </c>
      <c r="L20" s="5">
        <f t="shared" si="0"/>
        <v>0.62865614721285701</v>
      </c>
      <c r="M20" s="5"/>
      <c r="N20" s="1">
        <v>19.465710000000001</v>
      </c>
      <c r="O20">
        <v>22.105133056640625</v>
      </c>
      <c r="P20">
        <v>2.6394230566406236</v>
      </c>
      <c r="Q20" s="5">
        <f t="shared" ref="Q20:Q21" si="17">P20-($R$30-$R$32)</f>
        <v>0.46362652750650923</v>
      </c>
      <c r="R20" s="5">
        <f t="shared" si="1"/>
        <v>0.72516111562089236</v>
      </c>
      <c r="S20" s="5"/>
      <c r="T20" s="5"/>
      <c r="U20" s="5"/>
      <c r="V20" s="5"/>
      <c r="W20" s="5">
        <f t="shared" ref="W20:W21" si="18">V20-($R$34-$R$36)</f>
        <v>-5.7956556744045677</v>
      </c>
      <c r="X20" s="5">
        <f t="shared" si="3"/>
        <v>55.547715504571975</v>
      </c>
    </row>
    <row r="21" spans="1:24" x14ac:dyDescent="0.2">
      <c r="A21" t="s">
        <v>42</v>
      </c>
      <c r="B21">
        <v>19.416103363037109</v>
      </c>
      <c r="H21">
        <v>19.7967529296875</v>
      </c>
      <c r="I21">
        <v>24.706491470336914</v>
      </c>
      <c r="J21">
        <v>4.9097385406494141</v>
      </c>
      <c r="K21" s="5">
        <f t="shared" ref="K21" si="19">J21-($R$26-$R$28)</f>
        <v>0.39559766981336963</v>
      </c>
      <c r="L21" s="5">
        <f t="shared" si="0"/>
        <v>0.76017439154335409</v>
      </c>
      <c r="M21" s="5"/>
      <c r="N21" s="1">
        <v>19.056660000000001</v>
      </c>
      <c r="O21">
        <v>22.186866760253906</v>
      </c>
      <c r="P21">
        <v>3.1302067602539054</v>
      </c>
      <c r="Q21" s="5">
        <f t="shared" si="17"/>
        <v>0.95441023111979106</v>
      </c>
      <c r="R21" s="5">
        <f t="shared" si="1"/>
        <v>0.51605250706572248</v>
      </c>
      <c r="S21" s="5"/>
      <c r="T21" s="5"/>
      <c r="U21" s="5"/>
      <c r="V21" s="5"/>
      <c r="W21" s="5">
        <f t="shared" si="18"/>
        <v>-5.7956556744045677</v>
      </c>
      <c r="X21" s="5">
        <f t="shared" si="3"/>
        <v>55.547715504571975</v>
      </c>
    </row>
    <row r="22" spans="1:24" x14ac:dyDescent="0.2">
      <c r="A22" t="s">
        <v>43</v>
      </c>
      <c r="B22">
        <v>19.321727752685547</v>
      </c>
    </row>
    <row r="23" spans="1:24" x14ac:dyDescent="0.2">
      <c r="A23" t="s">
        <v>44</v>
      </c>
      <c r="B23">
        <v>19.7967529296875</v>
      </c>
      <c r="C23" s="1"/>
      <c r="D23" s="1"/>
      <c r="E23" s="1"/>
      <c r="F23" s="1"/>
    </row>
    <row r="24" spans="1:24" x14ac:dyDescent="0.2">
      <c r="C24" s="1"/>
      <c r="D24" s="1"/>
      <c r="E24" s="1"/>
      <c r="F24" s="1"/>
    </row>
    <row r="25" spans="1:24" x14ac:dyDescent="0.2">
      <c r="A25" s="1" t="s">
        <v>7</v>
      </c>
      <c r="C25" t="s">
        <v>16</v>
      </c>
      <c r="F25" s="1"/>
      <c r="J25" t="s">
        <v>16</v>
      </c>
      <c r="K25" t="s">
        <v>21</v>
      </c>
      <c r="L25" t="s">
        <v>8</v>
      </c>
      <c r="M25" t="s">
        <v>13</v>
      </c>
      <c r="N25" t="s">
        <v>11</v>
      </c>
      <c r="O25" t="s">
        <v>10</v>
      </c>
      <c r="Q25" t="s">
        <v>28</v>
      </c>
      <c r="R25" t="s">
        <v>25</v>
      </c>
    </row>
    <row r="26" spans="1:24" x14ac:dyDescent="0.2">
      <c r="A26" t="s">
        <v>34</v>
      </c>
      <c r="B26">
        <v>23.243196487426758</v>
      </c>
      <c r="C26">
        <f>B26-B4</f>
        <v>4.3355560302734375</v>
      </c>
      <c r="F26" s="1"/>
      <c r="I26" t="s">
        <v>28</v>
      </c>
      <c r="J26">
        <f>C26</f>
        <v>4.3355560302734375</v>
      </c>
      <c r="K26">
        <f>J26-($R$26-$R$28)</f>
        <v>-0.17858484056260693</v>
      </c>
      <c r="L26">
        <f>2^(-K26)</f>
        <v>1.1317731687359345</v>
      </c>
      <c r="R26">
        <f>AVERAGE(B26,B33,B40)</f>
        <v>23.807893117268879</v>
      </c>
    </row>
    <row r="27" spans="1:24" x14ac:dyDescent="0.2">
      <c r="A27" t="s">
        <v>40</v>
      </c>
      <c r="B27">
        <v>23.098772048950195</v>
      </c>
      <c r="C27">
        <f t="shared" ref="C27:C45" si="20">B27-B5</f>
        <v>3.9955043792724609</v>
      </c>
      <c r="F27" s="1"/>
      <c r="H27" t="s">
        <v>34</v>
      </c>
      <c r="J27">
        <f>C33</f>
        <v>5.5121498107910156</v>
      </c>
      <c r="K27">
        <f t="shared" ref="K27:K28" si="21">J27-($R$26-$R$28)</f>
        <v>0.9980089399549712</v>
      </c>
      <c r="L27">
        <f t="shared" ref="L27:L32" si="22">2^(-K27)</f>
        <v>0.50069052521478208</v>
      </c>
      <c r="R27" t="s">
        <v>20</v>
      </c>
    </row>
    <row r="28" spans="1:24" x14ac:dyDescent="0.2">
      <c r="A28" t="s">
        <v>41</v>
      </c>
      <c r="B28">
        <v>23.906347274780273</v>
      </c>
      <c r="C28">
        <f t="shared" si="20"/>
        <v>4.6846694946289062</v>
      </c>
      <c r="F28" s="1"/>
      <c r="J28">
        <f>C40</f>
        <v>4.1693840026855469</v>
      </c>
      <c r="K28">
        <f t="shared" si="21"/>
        <v>-0.34475686815049755</v>
      </c>
      <c r="L28">
        <f t="shared" si="22"/>
        <v>1.2699369469119866</v>
      </c>
      <c r="R28">
        <f>AVERAGE(B4:B9,B11:B16,B18:B23)</f>
        <v>19.293752246432835</v>
      </c>
    </row>
    <row r="29" spans="1:24" x14ac:dyDescent="0.2">
      <c r="A29" t="s">
        <v>42</v>
      </c>
      <c r="B29">
        <v>24.002738952636719</v>
      </c>
      <c r="C29">
        <f t="shared" si="20"/>
        <v>4.9610176086425781</v>
      </c>
      <c r="F29" s="1"/>
      <c r="I29" t="s">
        <v>29</v>
      </c>
      <c r="J29">
        <f>C71</f>
        <v>2.6273225134277354</v>
      </c>
      <c r="K29">
        <f>J29-($R$30-$R$32)</f>
        <v>0.45152598429362101</v>
      </c>
      <c r="L29">
        <f t="shared" si="22"/>
        <v>0.73126895239801692</v>
      </c>
      <c r="M29">
        <f>AVERAGE(L26:L34)</f>
        <v>0.98631213286830566</v>
      </c>
      <c r="N29">
        <f>_xlfn.STDEV.P(L26:L34)</f>
        <v>0.2634366948836479</v>
      </c>
      <c r="Q29" t="s">
        <v>29</v>
      </c>
      <c r="R29" t="s">
        <v>25</v>
      </c>
    </row>
    <row r="30" spans="1:24" x14ac:dyDescent="0.2">
      <c r="A30" t="s">
        <v>43</v>
      </c>
      <c r="B30">
        <v>23.490427017211914</v>
      </c>
      <c r="C30">
        <f t="shared" si="20"/>
        <v>4.3528709411621094</v>
      </c>
      <c r="F30" s="1"/>
      <c r="J30">
        <f>C78</f>
        <v>2.3047921661376947</v>
      </c>
      <c r="K30">
        <f t="shared" ref="K30:K31" si="23">J30-($R$30-$R$32)</f>
        <v>0.1289956370035803</v>
      </c>
      <c r="L30">
        <f t="shared" si="22"/>
        <v>0.91446785502818806</v>
      </c>
      <c r="R30">
        <f>AVERAGE(B71,B78,B85)</f>
        <v>21.186754862467449</v>
      </c>
    </row>
    <row r="31" spans="1:24" x14ac:dyDescent="0.2">
      <c r="A31" t="s">
        <v>44</v>
      </c>
      <c r="B31">
        <v>24.65025520324707</v>
      </c>
      <c r="C31">
        <f t="shared" si="20"/>
        <v>5.0164279937744141</v>
      </c>
      <c r="F31" s="1"/>
      <c r="J31">
        <f>C85</f>
        <v>1.9996999078369129</v>
      </c>
      <c r="K31">
        <f t="shared" si="23"/>
        <v>-0.17609662129720149</v>
      </c>
      <c r="L31">
        <f t="shared" si="22"/>
        <v>1.1298228794151981</v>
      </c>
      <c r="R31" t="s">
        <v>20</v>
      </c>
    </row>
    <row r="32" spans="1:24" x14ac:dyDescent="0.2">
      <c r="F32" s="1"/>
      <c r="I32" t="s">
        <v>30</v>
      </c>
      <c r="J32">
        <f>C116</f>
        <v>5.5014324188232422</v>
      </c>
      <c r="K32">
        <f>J32-($R$34-$R$36)</f>
        <v>-0.29422325558132556</v>
      </c>
      <c r="L32">
        <f t="shared" si="22"/>
        <v>1.2262246023740335</v>
      </c>
      <c r="R32">
        <f>AVERAGE(B49:B54,B56:B61,B63:B68)</f>
        <v>19.010958333333335</v>
      </c>
    </row>
    <row r="33" spans="1:18" x14ac:dyDescent="0.2">
      <c r="A33" t="s">
        <v>34</v>
      </c>
      <c r="B33">
        <v>24.745521545410156</v>
      </c>
      <c r="C33">
        <f t="shared" si="20"/>
        <v>5.5121498107910156</v>
      </c>
      <c r="F33" s="1"/>
      <c r="J33">
        <f>C123</f>
        <v>7.2468852996826172</v>
      </c>
      <c r="K33">
        <f t="shared" ref="K33:K34" si="24">J33-($R$34-$R$36)</f>
        <v>1.4512296252780494</v>
      </c>
      <c r="Q33" t="s">
        <v>30</v>
      </c>
      <c r="R33" t="s">
        <v>25</v>
      </c>
    </row>
    <row r="34" spans="1:18" x14ac:dyDescent="0.2">
      <c r="A34" t="s">
        <v>40</v>
      </c>
      <c r="B34">
        <v>23.472013473510742</v>
      </c>
      <c r="C34">
        <f t="shared" si="20"/>
        <v>4.0651931762695312</v>
      </c>
      <c r="F34" s="1"/>
      <c r="J34">
        <f>C130</f>
        <v>5.2688560485839844</v>
      </c>
      <c r="K34">
        <f t="shared" si="24"/>
        <v>-0.52679962582058337</v>
      </c>
      <c r="R34">
        <f>AVERAGE(B116,B123,B130)</f>
        <v>24.767178853352863</v>
      </c>
    </row>
    <row r="35" spans="1:18" x14ac:dyDescent="0.2">
      <c r="A35" t="s">
        <v>41</v>
      </c>
      <c r="B35">
        <v>24.016490936279297</v>
      </c>
      <c r="C35">
        <f t="shared" si="20"/>
        <v>4.6185379028320312</v>
      </c>
      <c r="F35" s="1"/>
      <c r="R35" t="s">
        <v>20</v>
      </c>
    </row>
    <row r="36" spans="1:18" x14ac:dyDescent="0.2">
      <c r="A36" t="s">
        <v>42</v>
      </c>
      <c r="B36">
        <v>23.507070541381836</v>
      </c>
      <c r="C36">
        <f t="shared" si="20"/>
        <v>4.1970729827880859</v>
      </c>
      <c r="F36" s="1"/>
      <c r="I36" t="s">
        <v>28</v>
      </c>
      <c r="J36">
        <f>C27</f>
        <v>3.9955043792724609</v>
      </c>
      <c r="K36">
        <f>J36-($R$26-$R$28)</f>
        <v>-0.51863649156358349</v>
      </c>
      <c r="L36">
        <f>2^(-K36)</f>
        <v>1.4326006398918287</v>
      </c>
      <c r="R36">
        <f>AVERAGE(B94:B99,B101:B106,B108:B113)</f>
        <v>18.971523178948296</v>
      </c>
    </row>
    <row r="37" spans="1:18" x14ac:dyDescent="0.2">
      <c r="A37" t="s">
        <v>43</v>
      </c>
      <c r="B37">
        <v>23.695684432983398</v>
      </c>
      <c r="C37">
        <f t="shared" si="20"/>
        <v>5.0679588317871094</v>
      </c>
      <c r="F37" s="1"/>
      <c r="H37" t="s">
        <v>35</v>
      </c>
      <c r="J37">
        <f>C34</f>
        <v>4.0651931762695312</v>
      </c>
      <c r="K37">
        <f t="shared" ref="K37:K38" si="25">J37-($R$26-$R$28)</f>
        <v>-0.44894769456651318</v>
      </c>
      <c r="L37">
        <f t="shared" ref="L37:L44" si="26">2^(-K37)</f>
        <v>1.3650442268130363</v>
      </c>
    </row>
    <row r="38" spans="1:18" x14ac:dyDescent="0.2">
      <c r="A38" t="s">
        <v>44</v>
      </c>
      <c r="B38">
        <v>24.855691909790039</v>
      </c>
      <c r="C38">
        <f t="shared" si="20"/>
        <v>5.1837978363037109</v>
      </c>
      <c r="F38" s="1"/>
      <c r="J38">
        <f>C41</f>
        <v>3.1960391998291016</v>
      </c>
      <c r="K38">
        <f t="shared" si="25"/>
        <v>-1.3181016710069429</v>
      </c>
    </row>
    <row r="39" spans="1:18" x14ac:dyDescent="0.2">
      <c r="F39" s="1"/>
      <c r="I39" t="s">
        <v>29</v>
      </c>
      <c r="J39">
        <f>C72</f>
        <v>3.035363402099609</v>
      </c>
      <c r="K39">
        <f>J39-($R$30-$R$32)</f>
        <v>0.85956687296549461</v>
      </c>
      <c r="M39">
        <f>AVERAGE(L36:L44)</f>
        <v>1.2810607216271011</v>
      </c>
      <c r="N39">
        <f>_xlfn.STDEV.P(L36:L44)</f>
        <v>0.38109955383040589</v>
      </c>
      <c r="O39">
        <f>_xlfn.T.TEST(L26:L34,L36:L44,2,2)</f>
        <v>0.14511111903396992</v>
      </c>
    </row>
    <row r="40" spans="1:18" x14ac:dyDescent="0.2">
      <c r="A40" t="s">
        <v>34</v>
      </c>
      <c r="B40">
        <v>23.434961318969727</v>
      </c>
      <c r="C40">
        <f t="shared" si="20"/>
        <v>4.1693840026855469</v>
      </c>
      <c r="F40" s="1"/>
      <c r="G40" s="1"/>
      <c r="J40">
        <f>C79</f>
        <v>2.3817014715576157</v>
      </c>
      <c r="K40">
        <f t="shared" ref="K40:K41" si="27">J40-($R$30-$R$32)</f>
        <v>0.20590494242350132</v>
      </c>
      <c r="L40">
        <f t="shared" si="26"/>
        <v>0.86699468695131421</v>
      </c>
    </row>
    <row r="41" spans="1:18" x14ac:dyDescent="0.2">
      <c r="A41" t="s">
        <v>40</v>
      </c>
      <c r="B41">
        <v>22.593669891357422</v>
      </c>
      <c r="C41">
        <f t="shared" si="20"/>
        <v>3.1960391998291016</v>
      </c>
      <c r="J41">
        <f>C86</f>
        <v>2.01301079711914</v>
      </c>
      <c r="K41">
        <f t="shared" si="27"/>
        <v>-0.16278573201497437</v>
      </c>
      <c r="L41">
        <f t="shared" si="26"/>
        <v>1.1194466169356379</v>
      </c>
    </row>
    <row r="42" spans="1:18" x14ac:dyDescent="0.2">
      <c r="A42" t="s">
        <v>41</v>
      </c>
      <c r="B42">
        <v>23.272411346435547</v>
      </c>
      <c r="C42">
        <f t="shared" si="20"/>
        <v>3.8761157989501953</v>
      </c>
      <c r="I42" t="s">
        <v>30</v>
      </c>
      <c r="J42">
        <f>C117</f>
        <v>5.2246303558349609</v>
      </c>
      <c r="K42">
        <f>J42-($R$34-$R$36)</f>
        <v>-0.57102531856960681</v>
      </c>
      <c r="L42">
        <f t="shared" si="26"/>
        <v>1.4855789915933535</v>
      </c>
    </row>
    <row r="43" spans="1:18" x14ac:dyDescent="0.2">
      <c r="A43" t="s">
        <v>42</v>
      </c>
      <c r="B43">
        <v>24.545446395874023</v>
      </c>
      <c r="C43">
        <f t="shared" si="20"/>
        <v>5.1293430328369141</v>
      </c>
      <c r="J43">
        <f>C124</f>
        <v>6.2273159027099609</v>
      </c>
      <c r="K43">
        <f t="shared" ref="K43:K44" si="28">J43-($R$34-$R$36)</f>
        <v>0.43166022830539319</v>
      </c>
      <c r="L43">
        <f t="shared" si="26"/>
        <v>0.74140809469072921</v>
      </c>
    </row>
    <row r="44" spans="1:18" x14ac:dyDescent="0.2">
      <c r="A44" t="s">
        <v>43</v>
      </c>
      <c r="B44">
        <v>24.721019744873047</v>
      </c>
      <c r="C44">
        <f t="shared" si="20"/>
        <v>5.3992919921875</v>
      </c>
      <c r="J44">
        <f>C131</f>
        <v>4.8274898529052734</v>
      </c>
      <c r="K44">
        <f t="shared" si="28"/>
        <v>-0.96816582149929431</v>
      </c>
      <c r="L44">
        <f t="shared" si="26"/>
        <v>1.9563517945138067</v>
      </c>
    </row>
    <row r="45" spans="1:18" x14ac:dyDescent="0.2">
      <c r="A45" t="s">
        <v>44</v>
      </c>
      <c r="B45">
        <v>24.706491470336914</v>
      </c>
      <c r="C45">
        <f t="shared" si="20"/>
        <v>4.9097385406494141</v>
      </c>
    </row>
    <row r="46" spans="1:18" x14ac:dyDescent="0.2">
      <c r="I46" t="s">
        <v>28</v>
      </c>
      <c r="J46">
        <f>C28</f>
        <v>4.6846694946289062</v>
      </c>
      <c r="K46">
        <f>J46-($R$26-$R$28)</f>
        <v>0.17052862379286182</v>
      </c>
      <c r="L46">
        <f>2^(-K46)</f>
        <v>0.88851705634338107</v>
      </c>
    </row>
    <row r="47" spans="1:18" x14ac:dyDescent="0.2">
      <c r="H47" t="s">
        <v>36</v>
      </c>
      <c r="J47">
        <f>C35</f>
        <v>4.6185379028320312</v>
      </c>
      <c r="K47">
        <f t="shared" ref="K47:K48" si="29">J47-($R$26-$R$28)</f>
        <v>0.10439703199598682</v>
      </c>
      <c r="L47">
        <f t="shared" ref="L47:L54" si="30">2^(-K47)</f>
        <v>0.9301936316914855</v>
      </c>
    </row>
    <row r="48" spans="1:18" x14ac:dyDescent="0.2">
      <c r="A48" t="s">
        <v>29</v>
      </c>
      <c r="J48">
        <f>C42</f>
        <v>3.8761157989501953</v>
      </c>
      <c r="K48">
        <f t="shared" si="29"/>
        <v>-0.63802507188584912</v>
      </c>
      <c r="L48">
        <f t="shared" si="30"/>
        <v>1.5561973972631855</v>
      </c>
      <c r="M48">
        <f>AVERAGE(L46:L54)</f>
        <v>1.1523097359510235</v>
      </c>
      <c r="N48">
        <f>_xlfn.STDEV.P(L46:L54)</f>
        <v>0.32707602055370949</v>
      </c>
      <c r="O48">
        <f>_xlfn.T.TEST(L26:L34,L46:L54,2,2)</f>
        <v>0.35206410287409728</v>
      </c>
    </row>
    <row r="49" spans="1:15" x14ac:dyDescent="0.2">
      <c r="A49" t="s">
        <v>34</v>
      </c>
      <c r="B49" s="1">
        <v>18.821159999999999</v>
      </c>
      <c r="I49" t="s">
        <v>29</v>
      </c>
      <c r="J49">
        <f>C73</f>
        <v>2.8973155718994157</v>
      </c>
      <c r="K49">
        <f>J49-($R$30-$R$32)</f>
        <v>0.72151904276530132</v>
      </c>
    </row>
    <row r="50" spans="1:15" x14ac:dyDescent="0.2">
      <c r="A50" t="s">
        <v>40</v>
      </c>
      <c r="B50" s="1">
        <v>18.91553</v>
      </c>
      <c r="J50">
        <f>C80</f>
        <v>2.5040417352294924</v>
      </c>
      <c r="K50">
        <f t="shared" ref="K50:K51" si="31">J50-($R$30-$R$32)</f>
        <v>0.32824520609537799</v>
      </c>
      <c r="L50">
        <f t="shared" si="30"/>
        <v>0.79650470772294457</v>
      </c>
    </row>
    <row r="51" spans="1:15" x14ac:dyDescent="0.2">
      <c r="A51" t="s">
        <v>41</v>
      </c>
      <c r="B51" s="1">
        <v>18.962129999999998</v>
      </c>
      <c r="J51">
        <f>C87</f>
        <v>2.2169976855468754</v>
      </c>
      <c r="K51">
        <f t="shared" si="31"/>
        <v>4.1201156412761009E-2</v>
      </c>
      <c r="L51">
        <f t="shared" si="30"/>
        <v>0.9718454731475743</v>
      </c>
    </row>
    <row r="52" spans="1:15" x14ac:dyDescent="0.2">
      <c r="A52" t="s">
        <v>42</v>
      </c>
      <c r="B52" s="1">
        <v>18.889600000000002</v>
      </c>
      <c r="I52" t="s">
        <v>30</v>
      </c>
      <c r="J52">
        <f>C118</f>
        <v>4.9631519317626953</v>
      </c>
      <c r="K52">
        <f>J52-($R$34-$R$36)</f>
        <v>-0.83250374264187244</v>
      </c>
    </row>
    <row r="53" spans="1:15" x14ac:dyDescent="0.2">
      <c r="A53" t="s">
        <v>43</v>
      </c>
      <c r="B53" s="1">
        <v>18.950410000000002</v>
      </c>
      <c r="J53">
        <f>C125</f>
        <v>5.5086479187011719</v>
      </c>
      <c r="K53">
        <f t="shared" ref="K53:K54" si="32">J53-($R$34-$R$36)</f>
        <v>-0.28700775570339587</v>
      </c>
      <c r="L53">
        <f t="shared" si="30"/>
        <v>1.2201070693597904</v>
      </c>
    </row>
    <row r="54" spans="1:15" x14ac:dyDescent="0.2">
      <c r="A54" t="s">
        <v>44</v>
      </c>
      <c r="B54" s="1">
        <v>19.486370000000001</v>
      </c>
      <c r="J54">
        <f>C132</f>
        <v>5.0277442932128906</v>
      </c>
      <c r="K54">
        <f t="shared" si="32"/>
        <v>-0.76791138119167712</v>
      </c>
      <c r="L54">
        <f t="shared" si="30"/>
        <v>1.7028028161288027</v>
      </c>
    </row>
    <row r="56" spans="1:15" x14ac:dyDescent="0.2">
      <c r="A56" t="s">
        <v>34</v>
      </c>
      <c r="B56" s="1">
        <v>18.898350000000001</v>
      </c>
      <c r="I56" t="s">
        <v>28</v>
      </c>
      <c r="J56">
        <f>C29</f>
        <v>4.9610176086425781</v>
      </c>
      <c r="K56">
        <f>J56-($R$26-$R$28)</f>
        <v>0.4468767378065337</v>
      </c>
    </row>
    <row r="57" spans="1:15" x14ac:dyDescent="0.2">
      <c r="A57" t="s">
        <v>40</v>
      </c>
      <c r="B57" s="1">
        <v>18.924510000000001</v>
      </c>
      <c r="H57" t="s">
        <v>37</v>
      </c>
      <c r="J57">
        <f>C36</f>
        <v>4.1970729827880859</v>
      </c>
      <c r="K57">
        <f t="shared" ref="K57:K58" si="33">J57-($R$26-$R$28)</f>
        <v>-0.31706788804795849</v>
      </c>
      <c r="L57">
        <f>2^(-K57)</f>
        <v>1.2457960368780958</v>
      </c>
    </row>
    <row r="58" spans="1:15" x14ac:dyDescent="0.2">
      <c r="A58" t="s">
        <v>41</v>
      </c>
      <c r="B58" s="1">
        <v>18.93544</v>
      </c>
      <c r="J58">
        <f>C43</f>
        <v>5.1293430328369141</v>
      </c>
      <c r="K58">
        <f t="shared" si="33"/>
        <v>0.61520216200086963</v>
      </c>
      <c r="L58">
        <f t="shared" ref="L58:L64" si="34">2^(-K58)</f>
        <v>0.6528384061807988</v>
      </c>
      <c r="M58">
        <f>AVERAGE(L56:L64)</f>
        <v>0.96745497329507535</v>
      </c>
      <c r="N58">
        <f>_xlfn.STDEV.P(L56:L64)</f>
        <v>0.18791634054963</v>
      </c>
      <c r="O58">
        <f>_xlfn.T.TEST(L26:L34,L56:L64,2,2)</f>
        <v>0.88886191765315548</v>
      </c>
    </row>
    <row r="59" spans="1:15" x14ac:dyDescent="0.2">
      <c r="A59" t="s">
        <v>42</v>
      </c>
      <c r="B59" s="1">
        <v>18.968499999999999</v>
      </c>
      <c r="I59" t="s">
        <v>29</v>
      </c>
      <c r="J59">
        <f>C74</f>
        <v>2.1886299041748032</v>
      </c>
      <c r="K59">
        <f>J59-($R$30-$R$32)</f>
        <v>1.2833375040688821E-2</v>
      </c>
      <c r="L59">
        <f t="shared" si="34"/>
        <v>0.9911440294487216</v>
      </c>
    </row>
    <row r="60" spans="1:15" x14ac:dyDescent="0.2">
      <c r="A60" t="s">
        <v>43</v>
      </c>
      <c r="B60" s="1">
        <v>18.920089999999998</v>
      </c>
      <c r="J60">
        <f>C81</f>
        <v>2.1576940002441418</v>
      </c>
      <c r="K60">
        <f t="shared" ref="K60:K61" si="35">J60-($R$30-$R$32)</f>
        <v>-1.8102528889972547E-2</v>
      </c>
      <c r="L60">
        <f t="shared" si="34"/>
        <v>1.0126267697587363</v>
      </c>
    </row>
    <row r="61" spans="1:15" x14ac:dyDescent="0.2">
      <c r="A61" t="s">
        <v>44</v>
      </c>
      <c r="B61" s="1">
        <v>19.465710000000001</v>
      </c>
      <c r="J61">
        <f>C88</f>
        <v>2.5759362164306658</v>
      </c>
      <c r="K61">
        <f t="shared" si="35"/>
        <v>0.40013968729655147</v>
      </c>
      <c r="L61">
        <f t="shared" si="34"/>
        <v>0.75778490804638365</v>
      </c>
    </row>
    <row r="62" spans="1:15" x14ac:dyDescent="0.2">
      <c r="I62" t="s">
        <v>30</v>
      </c>
      <c r="J62">
        <f>C119</f>
        <v>5.6306858062744141</v>
      </c>
      <c r="K62">
        <f>J62-($R$34-$R$36)</f>
        <v>-0.16496986813015369</v>
      </c>
      <c r="L62">
        <f t="shared" si="34"/>
        <v>1.1211426617994422</v>
      </c>
    </row>
    <row r="63" spans="1:15" x14ac:dyDescent="0.2">
      <c r="A63" t="s">
        <v>34</v>
      </c>
      <c r="B63" s="1">
        <v>18.908940000000001</v>
      </c>
      <c r="J63">
        <f>C126</f>
        <v>5.0586662292480469</v>
      </c>
      <c r="K63">
        <f t="shared" ref="K63:K64" si="36">J63-($R$34-$R$36)</f>
        <v>-0.73698944515652087</v>
      </c>
    </row>
    <row r="64" spans="1:15" x14ac:dyDescent="0.2">
      <c r="A64" t="s">
        <v>40</v>
      </c>
      <c r="B64" s="1">
        <v>18.885400000000001</v>
      </c>
      <c r="J64">
        <f>C133</f>
        <v>5.8089141845703125</v>
      </c>
      <c r="K64">
        <f t="shared" si="36"/>
        <v>1.3258510165744752E-2</v>
      </c>
      <c r="L64">
        <f t="shared" si="34"/>
        <v>0.99085200095334791</v>
      </c>
    </row>
    <row r="65" spans="1:15" x14ac:dyDescent="0.2">
      <c r="A65" t="s">
        <v>41</v>
      </c>
      <c r="B65" s="1">
        <v>18.93263</v>
      </c>
    </row>
    <row r="66" spans="1:15" x14ac:dyDescent="0.2">
      <c r="A66" t="s">
        <v>42</v>
      </c>
      <c r="B66" s="1">
        <v>18.966919999999998</v>
      </c>
      <c r="I66" t="s">
        <v>28</v>
      </c>
      <c r="J66">
        <f>C30</f>
        <v>4.3528709411621094</v>
      </c>
      <c r="K66">
        <f>J66-($R$26-$R$28)</f>
        <v>-0.16126992967393505</v>
      </c>
      <c r="L66">
        <f>2^(-K66)</f>
        <v>1.118271061018878</v>
      </c>
    </row>
    <row r="67" spans="1:15" x14ac:dyDescent="0.2">
      <c r="A67" t="s">
        <v>43</v>
      </c>
      <c r="B67" s="1">
        <v>19.308900000000001</v>
      </c>
      <c r="H67" t="s">
        <v>38</v>
      </c>
      <c r="J67">
        <f>C37</f>
        <v>5.0679588317871094</v>
      </c>
      <c r="K67">
        <f t="shared" ref="K67:K68" si="37">J67-($R$26-$R$28)</f>
        <v>0.55381796095106495</v>
      </c>
      <c r="L67">
        <f t="shared" ref="L67:L74" si="38">2^(-K67)</f>
        <v>0.68121496750235522</v>
      </c>
    </row>
    <row r="68" spans="1:15" x14ac:dyDescent="0.2">
      <c r="A68" t="s">
        <v>44</v>
      </c>
      <c r="B68" s="1">
        <v>19.056660000000001</v>
      </c>
      <c r="J68">
        <f>C44</f>
        <v>5.3992919921875</v>
      </c>
      <c r="K68">
        <f t="shared" si="37"/>
        <v>0.88515112135145557</v>
      </c>
      <c r="L68">
        <f t="shared" si="38"/>
        <v>0.54143080527365905</v>
      </c>
      <c r="M68">
        <f>AVERAGE(L66:L74)</f>
        <v>0.80527727963309104</v>
      </c>
      <c r="N68">
        <f>_xlfn.STDEV.P(L66:L74)</f>
        <v>0.26729302955978329</v>
      </c>
      <c r="O68">
        <f>_xlfn.T.TEST(L26:L34,L66:L74,2,2)</f>
        <v>0.2602545072762647</v>
      </c>
    </row>
    <row r="69" spans="1:15" x14ac:dyDescent="0.2">
      <c r="I69" t="s">
        <v>29</v>
      </c>
      <c r="J69">
        <f>C75</f>
        <v>2.9564808691406235</v>
      </c>
      <c r="K69">
        <f>J69-($R$30-$R$32)</f>
        <v>0.7806843400065091</v>
      </c>
      <c r="L69">
        <f t="shared" si="38"/>
        <v>0.58209061401681528</v>
      </c>
    </row>
    <row r="70" spans="1:15" x14ac:dyDescent="0.2">
      <c r="C70" t="s">
        <v>16</v>
      </c>
      <c r="J70">
        <f>C82</f>
        <v>2.0497643548584001</v>
      </c>
      <c r="K70">
        <f t="shared" ref="K70:K71" si="39">J70-($R$30-$R$32)</f>
        <v>-0.12603217427571423</v>
      </c>
      <c r="L70">
        <f t="shared" si="38"/>
        <v>1.0912882141569387</v>
      </c>
    </row>
    <row r="71" spans="1:15" x14ac:dyDescent="0.2">
      <c r="A71" t="s">
        <v>34</v>
      </c>
      <c r="B71">
        <v>21.448482513427734</v>
      </c>
      <c r="C71">
        <f>B71-B49</f>
        <v>2.6273225134277354</v>
      </c>
      <c r="J71">
        <f>C89</f>
        <v>2.0127247558593737</v>
      </c>
      <c r="K71">
        <f t="shared" si="39"/>
        <v>-0.16307177327474065</v>
      </c>
    </row>
    <row r="72" spans="1:15" x14ac:dyDescent="0.2">
      <c r="A72" t="s">
        <v>40</v>
      </c>
      <c r="B72">
        <v>21.950893402099609</v>
      </c>
      <c r="C72">
        <f t="shared" ref="C72:C90" si="40">B72-B50</f>
        <v>3.035363402099609</v>
      </c>
      <c r="I72" t="s">
        <v>30</v>
      </c>
      <c r="J72">
        <f>C120</f>
        <v>8.0210227966308594</v>
      </c>
      <c r="K72">
        <f>J72-($R$34-$R$36)</f>
        <v>2.2253671222262916</v>
      </c>
    </row>
    <row r="73" spans="1:15" x14ac:dyDescent="0.2">
      <c r="A73" t="s">
        <v>41</v>
      </c>
      <c r="B73">
        <v>21.859445571899414</v>
      </c>
      <c r="C73">
        <f t="shared" si="40"/>
        <v>2.8973155718994157</v>
      </c>
      <c r="J73">
        <f>C127</f>
        <v>6.7761478424072266</v>
      </c>
      <c r="K73">
        <f t="shared" ref="K73:K74" si="41">J73-($R$34-$R$36)</f>
        <v>0.98049216800265881</v>
      </c>
      <c r="L73">
        <f t="shared" si="38"/>
        <v>0.50680681585864962</v>
      </c>
    </row>
    <row r="74" spans="1:15" x14ac:dyDescent="0.2">
      <c r="A74" t="s">
        <v>42</v>
      </c>
      <c r="B74">
        <v>21.078229904174805</v>
      </c>
      <c r="C74">
        <f t="shared" si="40"/>
        <v>2.1886299041748032</v>
      </c>
      <c r="J74">
        <f>C134</f>
        <v>5.6375274658203125</v>
      </c>
      <c r="K74">
        <f t="shared" si="41"/>
        <v>-0.15812820858425525</v>
      </c>
      <c r="L74">
        <f t="shared" si="38"/>
        <v>1.1158384796043419</v>
      </c>
    </row>
    <row r="75" spans="1:15" x14ac:dyDescent="0.2">
      <c r="A75" t="s">
        <v>43</v>
      </c>
      <c r="B75">
        <v>21.906890869140625</v>
      </c>
      <c r="C75">
        <f t="shared" si="40"/>
        <v>2.9564808691406235</v>
      </c>
    </row>
    <row r="76" spans="1:15" x14ac:dyDescent="0.2">
      <c r="A76" t="s">
        <v>44</v>
      </c>
      <c r="B76">
        <v>22.750885009765625</v>
      </c>
      <c r="C76">
        <f t="shared" si="40"/>
        <v>3.2645150097656241</v>
      </c>
      <c r="I76" t="s">
        <v>28</v>
      </c>
      <c r="J76">
        <f>C31</f>
        <v>5.0164279937744141</v>
      </c>
      <c r="K76">
        <f>J76-($R$26-$R$28)</f>
        <v>0.50228712293836963</v>
      </c>
      <c r="L76">
        <f>2^(-K76)</f>
        <v>0.70598668383075636</v>
      </c>
    </row>
    <row r="77" spans="1:15" x14ac:dyDescent="0.2">
      <c r="H77" t="s">
        <v>39</v>
      </c>
      <c r="J77">
        <f>C38</f>
        <v>5.1837978363037109</v>
      </c>
      <c r="K77">
        <f t="shared" ref="K77:K78" si="42">J77-($R$26-$R$28)</f>
        <v>0.66965696546766651</v>
      </c>
      <c r="L77">
        <f t="shared" ref="L77:L83" si="43">2^(-K77)</f>
        <v>0.62865614721285701</v>
      </c>
    </row>
    <row r="78" spans="1:15" x14ac:dyDescent="0.2">
      <c r="A78" t="s">
        <v>34</v>
      </c>
      <c r="B78">
        <v>21.203142166137695</v>
      </c>
      <c r="C78">
        <f t="shared" si="40"/>
        <v>2.3047921661376947</v>
      </c>
      <c r="J78">
        <f>C45</f>
        <v>4.9097385406494141</v>
      </c>
      <c r="K78">
        <f t="shared" si="42"/>
        <v>0.39559766981336963</v>
      </c>
      <c r="L78">
        <f t="shared" si="43"/>
        <v>0.76017439154335409</v>
      </c>
      <c r="M78">
        <f>AVERAGE(L76:L84)</f>
        <v>0.75065448661607914</v>
      </c>
      <c r="N78">
        <f>_xlfn.STDEV.P(L76:L84)</f>
        <v>0.18246301181185706</v>
      </c>
      <c r="O78">
        <f>_xlfn.T.TEST(L26:L34,L76:L84,2,2)</f>
        <v>9.6815613018104013E-2</v>
      </c>
    </row>
    <row r="79" spans="1:15" x14ac:dyDescent="0.2">
      <c r="A79" t="s">
        <v>40</v>
      </c>
      <c r="B79">
        <v>21.306211471557617</v>
      </c>
      <c r="C79">
        <f t="shared" si="40"/>
        <v>2.3817014715576157</v>
      </c>
      <c r="I79" t="s">
        <v>29</v>
      </c>
      <c r="J79">
        <f>C76</f>
        <v>3.2645150097656241</v>
      </c>
      <c r="K79">
        <f>J79-($R$30-$R$32)</f>
        <v>1.0887184806315098</v>
      </c>
    </row>
    <row r="80" spans="1:15" x14ac:dyDescent="0.2">
      <c r="A80" t="s">
        <v>41</v>
      </c>
      <c r="B80">
        <v>21.439481735229492</v>
      </c>
      <c r="C80">
        <f t="shared" si="40"/>
        <v>2.5040417352294924</v>
      </c>
      <c r="J80">
        <f>C83</f>
        <v>2.6394230566406236</v>
      </c>
      <c r="K80">
        <f>J80-($R$30-$R$32)</f>
        <v>0.46362652750650923</v>
      </c>
      <c r="L80">
        <f t="shared" si="43"/>
        <v>0.72516111562089236</v>
      </c>
    </row>
    <row r="81" spans="1:12" x14ac:dyDescent="0.2">
      <c r="A81" t="s">
        <v>42</v>
      </c>
      <c r="B81">
        <v>21.126194000244141</v>
      </c>
      <c r="C81">
        <f t="shared" si="40"/>
        <v>2.1576940002441418</v>
      </c>
      <c r="J81">
        <f>C90</f>
        <v>3.1302067602539054</v>
      </c>
      <c r="K81">
        <f t="shared" ref="K81" si="44">J81-($R$30-$R$32)</f>
        <v>0.95441023111979106</v>
      </c>
      <c r="L81">
        <f t="shared" si="43"/>
        <v>0.51605250706572248</v>
      </c>
    </row>
    <row r="82" spans="1:12" x14ac:dyDescent="0.2">
      <c r="A82" t="s">
        <v>43</v>
      </c>
      <c r="B82">
        <v>20.969854354858398</v>
      </c>
      <c r="C82">
        <f t="shared" si="40"/>
        <v>2.0497643548584001</v>
      </c>
      <c r="I82" t="s">
        <v>30</v>
      </c>
      <c r="J82">
        <f>C121</f>
        <v>6.1769046783447266</v>
      </c>
      <c r="K82">
        <f>J82-($R$34-$R$36)</f>
        <v>0.38124900394015881</v>
      </c>
      <c r="L82">
        <f t="shared" si="43"/>
        <v>0.76777260864240604</v>
      </c>
    </row>
    <row r="83" spans="1:12" x14ac:dyDescent="0.2">
      <c r="A83" t="s">
        <v>44</v>
      </c>
      <c r="B83">
        <v>22.105133056640625</v>
      </c>
      <c r="C83">
        <f t="shared" si="40"/>
        <v>2.6394230566406236</v>
      </c>
      <c r="J83">
        <f>C128</f>
        <v>5.5930461883544922</v>
      </c>
      <c r="K83">
        <f t="shared" ref="K83:K84" si="45">J83-($R$34-$R$36)</f>
        <v>-0.20260948605007556</v>
      </c>
      <c r="L83">
        <f t="shared" si="43"/>
        <v>1.150777952396566</v>
      </c>
    </row>
    <row r="84" spans="1:12" x14ac:dyDescent="0.2">
      <c r="J84">
        <f>C135</f>
        <v>5.304718017578125</v>
      </c>
      <c r="K84">
        <f t="shared" si="45"/>
        <v>-0.49093765682644275</v>
      </c>
    </row>
    <row r="85" spans="1:12" x14ac:dyDescent="0.2">
      <c r="A85" t="s">
        <v>34</v>
      </c>
      <c r="B85">
        <v>20.908639907836914</v>
      </c>
      <c r="C85">
        <f t="shared" si="40"/>
        <v>1.9996999078369129</v>
      </c>
    </row>
    <row r="86" spans="1:12" x14ac:dyDescent="0.2">
      <c r="A86" t="s">
        <v>40</v>
      </c>
      <c r="B86">
        <v>20.898410797119141</v>
      </c>
      <c r="C86">
        <f t="shared" si="40"/>
        <v>2.01301079711914</v>
      </c>
    </row>
    <row r="87" spans="1:12" x14ac:dyDescent="0.2">
      <c r="A87" t="s">
        <v>41</v>
      </c>
      <c r="B87">
        <v>21.149627685546875</v>
      </c>
      <c r="C87">
        <f t="shared" si="40"/>
        <v>2.2169976855468754</v>
      </c>
    </row>
    <row r="88" spans="1:12" x14ac:dyDescent="0.2">
      <c r="A88" t="s">
        <v>42</v>
      </c>
      <c r="B88">
        <v>21.542856216430664</v>
      </c>
      <c r="C88">
        <f t="shared" si="40"/>
        <v>2.5759362164306658</v>
      </c>
    </row>
    <row r="89" spans="1:12" x14ac:dyDescent="0.2">
      <c r="A89" t="s">
        <v>43</v>
      </c>
      <c r="B89">
        <v>21.321624755859375</v>
      </c>
      <c r="C89">
        <f t="shared" si="40"/>
        <v>2.0127247558593737</v>
      </c>
    </row>
    <row r="90" spans="1:12" x14ac:dyDescent="0.2">
      <c r="A90" t="s">
        <v>44</v>
      </c>
      <c r="B90">
        <v>22.186866760253906</v>
      </c>
      <c r="C90">
        <f t="shared" si="40"/>
        <v>3.1302067602539054</v>
      </c>
    </row>
    <row r="92" spans="1:12" x14ac:dyDescent="0.2">
      <c r="A92" t="s">
        <v>30</v>
      </c>
    </row>
    <row r="93" spans="1:12" x14ac:dyDescent="0.2">
      <c r="A93" t="s">
        <v>0</v>
      </c>
    </row>
    <row r="94" spans="1:12" x14ac:dyDescent="0.2">
      <c r="A94" t="s">
        <v>34</v>
      </c>
      <c r="B94">
        <v>18.838947296142578</v>
      </c>
    </row>
    <row r="95" spans="1:12" x14ac:dyDescent="0.2">
      <c r="A95" t="s">
        <v>40</v>
      </c>
      <c r="B95">
        <v>18.803106307983398</v>
      </c>
    </row>
    <row r="96" spans="1:12" x14ac:dyDescent="0.2">
      <c r="A96" t="s">
        <v>41</v>
      </c>
      <c r="B96">
        <v>18.783197402954102</v>
      </c>
    </row>
    <row r="97" spans="1:2" x14ac:dyDescent="0.2">
      <c r="A97" t="s">
        <v>42</v>
      </c>
      <c r="B97">
        <v>18.946216583251953</v>
      </c>
    </row>
    <row r="98" spans="1:2" x14ac:dyDescent="0.2">
      <c r="A98" t="s">
        <v>43</v>
      </c>
      <c r="B98">
        <v>18.9957275390625</v>
      </c>
    </row>
    <row r="99" spans="1:2" x14ac:dyDescent="0.2">
      <c r="A99" t="s">
        <v>44</v>
      </c>
      <c r="B99">
        <v>19.220367431640625</v>
      </c>
    </row>
    <row r="101" spans="1:2" x14ac:dyDescent="0.2">
      <c r="A101" t="s">
        <v>34</v>
      </c>
      <c r="B101">
        <v>18.649944305419922</v>
      </c>
    </row>
    <row r="102" spans="1:2" x14ac:dyDescent="0.2">
      <c r="A102" t="s">
        <v>40</v>
      </c>
      <c r="B102">
        <v>18.715051651000977</v>
      </c>
    </row>
    <row r="103" spans="1:2" x14ac:dyDescent="0.2">
      <c r="A103" t="s">
        <v>41</v>
      </c>
      <c r="B103">
        <v>18.825887680053711</v>
      </c>
    </row>
    <row r="104" spans="1:2" x14ac:dyDescent="0.2">
      <c r="A104" t="s">
        <v>42</v>
      </c>
      <c r="B104">
        <v>18.928855895996094</v>
      </c>
    </row>
    <row r="105" spans="1:2" x14ac:dyDescent="0.2">
      <c r="A105" t="s">
        <v>43</v>
      </c>
      <c r="B105">
        <v>19.219156265258789</v>
      </c>
    </row>
    <row r="106" spans="1:2" x14ac:dyDescent="0.2">
      <c r="A106" t="s">
        <v>44</v>
      </c>
      <c r="B106">
        <v>19.208377838134766</v>
      </c>
    </row>
    <row r="108" spans="1:2" x14ac:dyDescent="0.2">
      <c r="A108" t="s">
        <v>34</v>
      </c>
      <c r="B108">
        <v>18.79547119140625</v>
      </c>
    </row>
    <row r="109" spans="1:2" x14ac:dyDescent="0.2">
      <c r="A109" t="s">
        <v>40</v>
      </c>
      <c r="B109">
        <v>18.806875228881836</v>
      </c>
    </row>
    <row r="110" spans="1:2" x14ac:dyDescent="0.2">
      <c r="A110" t="s">
        <v>41</v>
      </c>
      <c r="B110">
        <v>18.967214584350586</v>
      </c>
    </row>
    <row r="111" spans="1:2" x14ac:dyDescent="0.2">
      <c r="A111" t="s">
        <v>42</v>
      </c>
      <c r="B111">
        <v>18.901706695556641</v>
      </c>
    </row>
    <row r="112" spans="1:2" x14ac:dyDescent="0.2">
      <c r="A112" t="s">
        <v>43</v>
      </c>
      <c r="B112">
        <v>19.42236328125</v>
      </c>
    </row>
    <row r="113" spans="1:3" x14ac:dyDescent="0.2">
      <c r="A113" t="s">
        <v>44</v>
      </c>
      <c r="B113">
        <v>19.458950042724609</v>
      </c>
    </row>
    <row r="115" spans="1:3" x14ac:dyDescent="0.2">
      <c r="A115" t="s">
        <v>7</v>
      </c>
      <c r="C115" t="s">
        <v>16</v>
      </c>
    </row>
    <row r="116" spans="1:3" x14ac:dyDescent="0.2">
      <c r="A116" t="s">
        <v>34</v>
      </c>
      <c r="B116">
        <v>24.34037971496582</v>
      </c>
      <c r="C116">
        <f>B116-B94</f>
        <v>5.5014324188232422</v>
      </c>
    </row>
    <row r="117" spans="1:3" x14ac:dyDescent="0.2">
      <c r="A117" t="s">
        <v>40</v>
      </c>
      <c r="B117">
        <v>24.027736663818359</v>
      </c>
      <c r="C117">
        <f t="shared" ref="C117:C135" si="46">B117-B95</f>
        <v>5.2246303558349609</v>
      </c>
    </row>
    <row r="118" spans="1:3" x14ac:dyDescent="0.2">
      <c r="A118" t="s">
        <v>41</v>
      </c>
      <c r="B118">
        <v>23.746349334716797</v>
      </c>
      <c r="C118">
        <f t="shared" si="46"/>
        <v>4.9631519317626953</v>
      </c>
    </row>
    <row r="119" spans="1:3" x14ac:dyDescent="0.2">
      <c r="A119" t="s">
        <v>42</v>
      </c>
      <c r="B119">
        <v>24.576902389526367</v>
      </c>
      <c r="C119">
        <f t="shared" si="46"/>
        <v>5.6306858062744141</v>
      </c>
    </row>
    <row r="120" spans="1:3" x14ac:dyDescent="0.2">
      <c r="A120" t="s">
        <v>43</v>
      </c>
      <c r="B120">
        <v>27.016750335693359</v>
      </c>
      <c r="C120">
        <f t="shared" si="46"/>
        <v>8.0210227966308594</v>
      </c>
    </row>
    <row r="121" spans="1:3" x14ac:dyDescent="0.2">
      <c r="A121" t="s">
        <v>44</v>
      </c>
      <c r="B121">
        <v>25.397272109985352</v>
      </c>
      <c r="C121">
        <f t="shared" si="46"/>
        <v>6.1769046783447266</v>
      </c>
    </row>
    <row r="123" spans="1:3" x14ac:dyDescent="0.2">
      <c r="A123" t="s">
        <v>34</v>
      </c>
      <c r="B123">
        <v>25.896829605102539</v>
      </c>
      <c r="C123">
        <f t="shared" si="46"/>
        <v>7.2468852996826172</v>
      </c>
    </row>
    <row r="124" spans="1:3" x14ac:dyDescent="0.2">
      <c r="A124" t="s">
        <v>40</v>
      </c>
      <c r="B124">
        <v>24.942367553710938</v>
      </c>
      <c r="C124">
        <f t="shared" si="46"/>
        <v>6.2273159027099609</v>
      </c>
    </row>
    <row r="125" spans="1:3" x14ac:dyDescent="0.2">
      <c r="A125" t="s">
        <v>41</v>
      </c>
      <c r="B125">
        <v>24.334535598754883</v>
      </c>
      <c r="C125">
        <f t="shared" si="46"/>
        <v>5.5086479187011719</v>
      </c>
    </row>
    <row r="126" spans="1:3" x14ac:dyDescent="0.2">
      <c r="A126" t="s">
        <v>42</v>
      </c>
      <c r="B126">
        <v>23.987522125244141</v>
      </c>
      <c r="C126">
        <f t="shared" si="46"/>
        <v>5.0586662292480469</v>
      </c>
    </row>
    <row r="127" spans="1:3" x14ac:dyDescent="0.2">
      <c r="A127" t="s">
        <v>43</v>
      </c>
      <c r="B127">
        <v>25.995304107666016</v>
      </c>
      <c r="C127">
        <f t="shared" si="46"/>
        <v>6.7761478424072266</v>
      </c>
    </row>
    <row r="128" spans="1:3" x14ac:dyDescent="0.2">
      <c r="A128" t="s">
        <v>44</v>
      </c>
      <c r="B128">
        <v>24.801424026489258</v>
      </c>
      <c r="C128">
        <f t="shared" si="46"/>
        <v>5.5930461883544922</v>
      </c>
    </row>
    <row r="130" spans="1:3" x14ac:dyDescent="0.2">
      <c r="A130" t="s">
        <v>34</v>
      </c>
      <c r="B130">
        <v>24.064327239990234</v>
      </c>
      <c r="C130">
        <f t="shared" si="46"/>
        <v>5.2688560485839844</v>
      </c>
    </row>
    <row r="131" spans="1:3" x14ac:dyDescent="0.2">
      <c r="A131" t="s">
        <v>40</v>
      </c>
      <c r="B131">
        <v>23.634365081787109</v>
      </c>
      <c r="C131">
        <f t="shared" si="46"/>
        <v>4.8274898529052734</v>
      </c>
    </row>
    <row r="132" spans="1:3" x14ac:dyDescent="0.2">
      <c r="A132" t="s">
        <v>41</v>
      </c>
      <c r="B132">
        <v>23.994958877563477</v>
      </c>
      <c r="C132">
        <f t="shared" si="46"/>
        <v>5.0277442932128906</v>
      </c>
    </row>
    <row r="133" spans="1:3" x14ac:dyDescent="0.2">
      <c r="A133" t="s">
        <v>42</v>
      </c>
      <c r="B133">
        <v>24.710620880126953</v>
      </c>
      <c r="C133">
        <f t="shared" si="46"/>
        <v>5.8089141845703125</v>
      </c>
    </row>
    <row r="134" spans="1:3" x14ac:dyDescent="0.2">
      <c r="A134" t="s">
        <v>43</v>
      </c>
      <c r="B134">
        <v>25.059890747070312</v>
      </c>
      <c r="C134">
        <f t="shared" si="46"/>
        <v>5.6375274658203125</v>
      </c>
    </row>
    <row r="135" spans="1:3" x14ac:dyDescent="0.2">
      <c r="A135" t="s">
        <v>44</v>
      </c>
      <c r="B135">
        <v>24.763668060302734</v>
      </c>
      <c r="C135">
        <f t="shared" si="46"/>
        <v>5.304718017578125</v>
      </c>
    </row>
  </sheetData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AF709-6092-1A40-BC68-CD29BF815174}">
  <dimension ref="A1:I12"/>
  <sheetViews>
    <sheetView workbookViewId="0">
      <selection activeCell="H30" sqref="H30"/>
    </sheetView>
  </sheetViews>
  <sheetFormatPr baseColWidth="10" defaultRowHeight="16" x14ac:dyDescent="0.2"/>
  <sheetData>
    <row r="1" spans="1:9" x14ac:dyDescent="0.2">
      <c r="A1" t="s">
        <v>18</v>
      </c>
    </row>
    <row r="2" spans="1:9" x14ac:dyDescent="0.2">
      <c r="B2" t="s">
        <v>14</v>
      </c>
    </row>
    <row r="3" spans="1:9" x14ac:dyDescent="0.2">
      <c r="B3" t="s">
        <v>31</v>
      </c>
      <c r="C3" t="s">
        <v>15</v>
      </c>
      <c r="D3" t="s">
        <v>19</v>
      </c>
      <c r="E3" t="s">
        <v>16</v>
      </c>
      <c r="F3" t="s">
        <v>8</v>
      </c>
      <c r="G3" t="s">
        <v>13</v>
      </c>
      <c r="H3" t="s">
        <v>12</v>
      </c>
      <c r="I3" t="s">
        <v>17</v>
      </c>
    </row>
    <row r="4" spans="1:9" x14ac:dyDescent="0.2">
      <c r="B4">
        <v>1</v>
      </c>
      <c r="C4">
        <v>19.649686813354492</v>
      </c>
      <c r="D4">
        <v>23.084140000000001</v>
      </c>
      <c r="E4">
        <f>C4-D4</f>
        <v>-3.4344531866455092</v>
      </c>
      <c r="F4">
        <f>2^(E4)</f>
        <v>9.2496771008575687E-2</v>
      </c>
      <c r="G4">
        <f>AVERAGE(F4:F6)</f>
        <v>0.19454605047329987</v>
      </c>
      <c r="H4">
        <f>_xlfn.STDEV.P(F4:F6)</f>
        <v>0.12365630847352557</v>
      </c>
    </row>
    <row r="5" spans="1:9" x14ac:dyDescent="0.2">
      <c r="B5">
        <v>2</v>
      </c>
      <c r="C5">
        <v>21.574359893798828</v>
      </c>
      <c r="D5">
        <v>24.602519999999998</v>
      </c>
      <c r="E5">
        <f t="shared" ref="E5:E6" si="0">C5-D5</f>
        <v>-3.0281601062011703</v>
      </c>
      <c r="F5">
        <f t="shared" ref="F5:F6" si="1">2^(E5)</f>
        <v>0.12258377074469833</v>
      </c>
    </row>
    <row r="6" spans="1:9" x14ac:dyDescent="0.2">
      <c r="B6">
        <v>3</v>
      </c>
      <c r="C6">
        <v>24.485712051391602</v>
      </c>
      <c r="D6">
        <v>25.925750000000001</v>
      </c>
      <c r="E6">
        <f t="shared" si="0"/>
        <v>-1.4400379486083992</v>
      </c>
      <c r="F6">
        <f t="shared" si="1"/>
        <v>0.36855760966662554</v>
      </c>
    </row>
    <row r="8" spans="1:9" x14ac:dyDescent="0.2">
      <c r="B8" t="s">
        <v>7</v>
      </c>
    </row>
    <row r="9" spans="1:9" x14ac:dyDescent="0.2">
      <c r="B9" t="s">
        <v>31</v>
      </c>
      <c r="C9" t="s">
        <v>15</v>
      </c>
      <c r="D9" t="s">
        <v>19</v>
      </c>
      <c r="E9" t="s">
        <v>16</v>
      </c>
      <c r="F9" t="s">
        <v>8</v>
      </c>
      <c r="G9" t="s">
        <v>13</v>
      </c>
      <c r="H9" t="s">
        <v>12</v>
      </c>
      <c r="I9" t="s">
        <v>17</v>
      </c>
    </row>
    <row r="10" spans="1:9" x14ac:dyDescent="0.2">
      <c r="B10">
        <v>1</v>
      </c>
      <c r="C10">
        <v>21.974302291870117</v>
      </c>
      <c r="D10">
        <v>22.688371658325195</v>
      </c>
      <c r="E10">
        <f>C10-D10</f>
        <v>-0.71406936645507812</v>
      </c>
      <c r="F10">
        <f>2^(E10)</f>
        <v>0.60959823614149444</v>
      </c>
      <c r="G10">
        <f>AVERAGE(F10:F12)</f>
        <v>0.60343606146053819</v>
      </c>
      <c r="H10">
        <f>_xlfn.STDEV.P(F10:F12)</f>
        <v>6.4759398120831271E-2</v>
      </c>
      <c r="I10">
        <f>_xlfn.T.TEST(F10:F12,F4:F6,2,2)</f>
        <v>1.4345961547792515E-2</v>
      </c>
    </row>
    <row r="11" spans="1:9" x14ac:dyDescent="0.2">
      <c r="B11">
        <v>2</v>
      </c>
      <c r="C11">
        <v>22.526788711547852</v>
      </c>
      <c r="D11">
        <v>23.084266662597656</v>
      </c>
      <c r="E11">
        <f>C11-D11</f>
        <v>-0.55747795104980469</v>
      </c>
      <c r="F11">
        <f>2^(E11)</f>
        <v>0.6794889754713096</v>
      </c>
    </row>
    <row r="12" spans="1:9" x14ac:dyDescent="0.2">
      <c r="B12">
        <v>3</v>
      </c>
      <c r="C12">
        <v>24.585206985473633</v>
      </c>
      <c r="D12">
        <v>25.525239944458008</v>
      </c>
      <c r="E12">
        <f>C12-D12</f>
        <v>-0.940032958984375</v>
      </c>
      <c r="F12">
        <f>2^(E12)</f>
        <v>0.52122097276881041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DFA38-F9A3-9C48-BA61-BC18346A66D0}">
  <dimension ref="A1:R163"/>
  <sheetViews>
    <sheetView workbookViewId="0">
      <selection activeCell="L23" sqref="L23"/>
    </sheetView>
  </sheetViews>
  <sheetFormatPr baseColWidth="10" defaultRowHeight="16" x14ac:dyDescent="0.2"/>
  <cols>
    <col min="16" max="16" width="12.1640625" bestFit="1" customWidth="1"/>
  </cols>
  <sheetData>
    <row r="1" spans="1:18" x14ac:dyDescent="0.2">
      <c r="A1" t="s">
        <v>28</v>
      </c>
    </row>
    <row r="2" spans="1:18" x14ac:dyDescent="0.2">
      <c r="B2" t="s">
        <v>9</v>
      </c>
    </row>
    <row r="3" spans="1:18" x14ac:dyDescent="0.2">
      <c r="A3" s="1" t="s">
        <v>59</v>
      </c>
      <c r="B3">
        <v>20.118339538574219</v>
      </c>
      <c r="N3" t="s">
        <v>72</v>
      </c>
    </row>
    <row r="4" spans="1:18" x14ac:dyDescent="0.2">
      <c r="A4" s="1" t="s">
        <v>64</v>
      </c>
      <c r="B4">
        <v>19.952503204345703</v>
      </c>
    </row>
    <row r="5" spans="1:18" x14ac:dyDescent="0.2">
      <c r="A5" s="1" t="s">
        <v>65</v>
      </c>
      <c r="B5">
        <v>19.822513580322266</v>
      </c>
      <c r="O5" t="s">
        <v>68</v>
      </c>
    </row>
    <row r="6" spans="1:18" x14ac:dyDescent="0.2">
      <c r="A6" s="1" t="s">
        <v>66</v>
      </c>
      <c r="B6">
        <v>20.518983840942383</v>
      </c>
      <c r="O6" t="s">
        <v>59</v>
      </c>
      <c r="P6" t="s">
        <v>64</v>
      </c>
      <c r="Q6" t="s">
        <v>65</v>
      </c>
      <c r="R6" t="s">
        <v>66</v>
      </c>
    </row>
    <row r="7" spans="1:18" x14ac:dyDescent="0.2">
      <c r="A7" s="1"/>
      <c r="B7" s="1"/>
      <c r="O7">
        <v>1.1105121978097994</v>
      </c>
      <c r="P7">
        <v>0.94698443439594782</v>
      </c>
      <c r="Q7">
        <v>1.1230398276619074</v>
      </c>
    </row>
    <row r="8" spans="1:18" x14ac:dyDescent="0.2">
      <c r="A8" s="1" t="s">
        <v>59</v>
      </c>
      <c r="B8">
        <v>20.113496780395508</v>
      </c>
      <c r="O8">
        <v>1.01469715049888</v>
      </c>
      <c r="P8">
        <v>0.96077704521600393</v>
      </c>
      <c r="Q8">
        <v>0.93897910029616105</v>
      </c>
      <c r="R8">
        <v>1.1788393736597778</v>
      </c>
    </row>
    <row r="9" spans="1:18" x14ac:dyDescent="0.2">
      <c r="A9" s="1" t="s">
        <v>64</v>
      </c>
      <c r="B9">
        <v>19.944681167602539</v>
      </c>
      <c r="O9">
        <v>0.95173632407242392</v>
      </c>
      <c r="P9">
        <v>1.0065092722583509</v>
      </c>
      <c r="Q9">
        <v>1.1065434788719704</v>
      </c>
      <c r="R9">
        <v>1.2390167301052959</v>
      </c>
    </row>
    <row r="10" spans="1:18" x14ac:dyDescent="0.2">
      <c r="A10" s="1" t="s">
        <v>65</v>
      </c>
      <c r="B10">
        <v>19.725532531738281</v>
      </c>
      <c r="R10">
        <v>1.2173436434354346</v>
      </c>
    </row>
    <row r="11" spans="1:18" x14ac:dyDescent="0.2">
      <c r="A11" s="1" t="s">
        <v>66</v>
      </c>
      <c r="B11">
        <v>20.333194732666016</v>
      </c>
    </row>
    <row r="12" spans="1:18" x14ac:dyDescent="0.2">
      <c r="A12" s="1"/>
      <c r="B12" s="1"/>
      <c r="O12">
        <v>0.87395613949869122</v>
      </c>
      <c r="P12">
        <v>0.81798113917936921</v>
      </c>
      <c r="Q12">
        <v>0.96470348502845549</v>
      </c>
      <c r="R12">
        <v>1.0063708805055087</v>
      </c>
    </row>
    <row r="13" spans="1:18" x14ac:dyDescent="0.2">
      <c r="A13" s="1" t="s">
        <v>59</v>
      </c>
      <c r="B13">
        <v>19.531337738037109</v>
      </c>
      <c r="N13" t="s">
        <v>13</v>
      </c>
      <c r="O13">
        <f>AVERAGE(O7:O12)</f>
        <v>0.98772545296994863</v>
      </c>
      <c r="P13">
        <f>AVERAGE(P7:P12)</f>
        <v>0.93306297276241801</v>
      </c>
      <c r="Q13">
        <f>AVERAGE(Q7:Q12)</f>
        <v>1.0333164729646236</v>
      </c>
      <c r="R13">
        <f>AVERAGE(R7:R12)</f>
        <v>1.1603926569265042</v>
      </c>
    </row>
    <row r="14" spans="1:18" x14ac:dyDescent="0.2">
      <c r="A14" s="1" t="s">
        <v>64</v>
      </c>
      <c r="B14">
        <v>19.467042922973633</v>
      </c>
      <c r="N14" t="s">
        <v>73</v>
      </c>
      <c r="O14">
        <f>_xlfn.STDEV.P(O7:O12)</f>
        <v>8.6664195695919682E-2</v>
      </c>
      <c r="P14">
        <f>_xlfn.STDEV.P(P7:P12)</f>
        <v>7.0000114707868974E-2</v>
      </c>
      <c r="Q14">
        <f>_xlfn.STDEV.P(Q7:Q12)</f>
        <v>8.218843709398288E-2</v>
      </c>
      <c r="R14">
        <f>_xlfn.STDEV.P(R7:R12)</f>
        <v>9.1498837038621855E-2</v>
      </c>
    </row>
    <row r="15" spans="1:18" x14ac:dyDescent="0.2">
      <c r="A15" s="1" t="s">
        <v>65</v>
      </c>
      <c r="B15">
        <v>19.199548721313477</v>
      </c>
      <c r="N15" t="s">
        <v>10</v>
      </c>
      <c r="P15">
        <f>_xlfn.T.TEST($O$7:$O$12,P7:P12,2,2)</f>
        <v>0.42800174978501537</v>
      </c>
      <c r="Q15">
        <f>_xlfn.T.TEST($O$7:$O$12,Q7:Q12,2,2)</f>
        <v>0.53307140890436422</v>
      </c>
      <c r="R15">
        <f t="shared" ref="R15" si="0">_xlfn.T.TEST($O$7:$O$12,R7:R12,2,2)</f>
        <v>5.5289545811142829E-2</v>
      </c>
    </row>
    <row r="16" spans="1:18" x14ac:dyDescent="0.2">
      <c r="A16" s="1" t="s">
        <v>66</v>
      </c>
      <c r="B16">
        <v>19.92188835144043</v>
      </c>
    </row>
    <row r="17" spans="1:18" x14ac:dyDescent="0.2">
      <c r="A17" s="1"/>
      <c r="B17" s="1"/>
      <c r="G17" t="s">
        <v>16</v>
      </c>
      <c r="H17" t="s">
        <v>21</v>
      </c>
      <c r="I17" t="s">
        <v>8</v>
      </c>
      <c r="K17" t="s">
        <v>67</v>
      </c>
      <c r="L17">
        <f>AVERAGE(B3:B16)</f>
        <v>19.887421925862629</v>
      </c>
      <c r="O17" t="s">
        <v>69</v>
      </c>
    </row>
    <row r="18" spans="1:18" x14ac:dyDescent="0.2">
      <c r="A18" s="1" t="s">
        <v>68</v>
      </c>
      <c r="C18" t="s">
        <v>47</v>
      </c>
      <c r="E18" t="s">
        <v>59</v>
      </c>
      <c r="F18" t="s">
        <v>68</v>
      </c>
      <c r="G18">
        <f>C19</f>
        <v>5.6654071807861328</v>
      </c>
      <c r="H18">
        <f>G18-($L$20-$L$17)</f>
        <v>-0.1512252394612652</v>
      </c>
      <c r="I18">
        <f>2^(-H18)</f>
        <v>1.1105121978097994</v>
      </c>
      <c r="O18" t="s">
        <v>59</v>
      </c>
      <c r="P18" t="s">
        <v>64</v>
      </c>
      <c r="Q18" t="s">
        <v>65</v>
      </c>
      <c r="R18" t="s">
        <v>66</v>
      </c>
    </row>
    <row r="19" spans="1:18" x14ac:dyDescent="0.2">
      <c r="A19" s="1" t="s">
        <v>59</v>
      </c>
      <c r="B19">
        <v>25.783746719360352</v>
      </c>
      <c r="C19">
        <f>B19-$B$3</f>
        <v>5.6654071807861328</v>
      </c>
      <c r="G19">
        <f>C24</f>
        <v>5.7955832196044916</v>
      </c>
      <c r="H19">
        <f t="shared" ref="H19:H20" si="1">G19-($L$20-$L$17)</f>
        <v>-2.1049200642906385E-2</v>
      </c>
      <c r="I19">
        <f t="shared" ref="I19:I29" si="2">2^(-H19)</f>
        <v>1.0146971504988758</v>
      </c>
      <c r="L19" t="s">
        <v>25</v>
      </c>
      <c r="O19">
        <v>1.1709330499328057</v>
      </c>
      <c r="P19">
        <v>0.5536222871667168</v>
      </c>
      <c r="Q19">
        <v>0.42653895461488067</v>
      </c>
      <c r="R19">
        <v>1.2855520065403412</v>
      </c>
    </row>
    <row r="20" spans="1:18" x14ac:dyDescent="0.2">
      <c r="A20" s="1" t="s">
        <v>64</v>
      </c>
      <c r="B20">
        <v>25.847723007202148</v>
      </c>
      <c r="C20">
        <f>B20-$B$4</f>
        <v>5.8952198028564453</v>
      </c>
      <c r="G20">
        <f>C29</f>
        <v>5.8879985809326172</v>
      </c>
      <c r="H20">
        <f t="shared" si="1"/>
        <v>7.1366160685219171E-2</v>
      </c>
      <c r="I20">
        <f t="shared" si="2"/>
        <v>0.95173632407242392</v>
      </c>
      <c r="K20" t="s">
        <v>68</v>
      </c>
      <c r="L20">
        <f>AVERAGE(B19,B24,B29)</f>
        <v>25.704054346110027</v>
      </c>
      <c r="O20">
        <v>0.66066910733159656</v>
      </c>
      <c r="Q20">
        <v>0.48863484901287835</v>
      </c>
      <c r="R20">
        <v>0.60269264943074308</v>
      </c>
    </row>
    <row r="21" spans="1:18" x14ac:dyDescent="0.2">
      <c r="A21" s="1" t="s">
        <v>65</v>
      </c>
      <c r="B21">
        <v>25.471736907958984</v>
      </c>
      <c r="C21">
        <f>B21-$B$5</f>
        <v>5.6492233276367188</v>
      </c>
      <c r="F21" t="s">
        <v>69</v>
      </c>
      <c r="G21">
        <f>C35</f>
        <v>14.789482116699219</v>
      </c>
      <c r="H21">
        <f>G21-($L$21-$L$17)</f>
        <v>-0.2276585896809884</v>
      </c>
      <c r="I21">
        <f t="shared" si="2"/>
        <v>1.1709330499328057</v>
      </c>
      <c r="K21" t="s">
        <v>69</v>
      </c>
      <c r="L21">
        <f>AVERAGE(B35,B40,B45)</f>
        <v>34.904562632242836</v>
      </c>
      <c r="Q21">
        <v>0.54776077504456511</v>
      </c>
      <c r="R21">
        <v>1.4506165707095082</v>
      </c>
    </row>
    <row r="22" spans="1:18" x14ac:dyDescent="0.2">
      <c r="A22" s="1" t="s">
        <v>66</v>
      </c>
      <c r="B22">
        <v>25.866899490356445</v>
      </c>
      <c r="C22">
        <f>B22-$B$6</f>
        <v>5.3479156494140625</v>
      </c>
      <c r="G22">
        <f>C40</f>
        <v>15.615140914916992</v>
      </c>
      <c r="H22">
        <f t="shared" ref="H22:H23" si="3">G22-($L$21-$L$17)</f>
        <v>0.59800020853678504</v>
      </c>
      <c r="I22">
        <f t="shared" si="2"/>
        <v>0.66066910733159656</v>
      </c>
      <c r="K22" t="s">
        <v>70</v>
      </c>
      <c r="L22">
        <f>AVERAGE(B51,B56,B61)</f>
        <v>34.932486216227211</v>
      </c>
      <c r="O22">
        <v>0.83418506230727374</v>
      </c>
      <c r="P22">
        <v>0.58331116078384115</v>
      </c>
      <c r="Q22">
        <v>0.48588556689897011</v>
      </c>
    </row>
    <row r="23" spans="1:18" x14ac:dyDescent="0.2">
      <c r="G23">
        <f>C45</f>
        <v>14.545890808105469</v>
      </c>
      <c r="H23">
        <f t="shared" si="3"/>
        <v>-0.4712498982747384</v>
      </c>
      <c r="I23">
        <f t="shared" si="2"/>
        <v>1.3863099963210885</v>
      </c>
      <c r="K23" t="s">
        <v>71</v>
      </c>
      <c r="L23">
        <f>AVERAGE(B67,B72,B77)</f>
        <v>31.241636276245117</v>
      </c>
      <c r="P23">
        <v>1.2223774067416675</v>
      </c>
      <c r="R23">
        <v>1.65750943586715</v>
      </c>
    </row>
    <row r="24" spans="1:18" x14ac:dyDescent="0.2">
      <c r="A24" s="1" t="s">
        <v>59</v>
      </c>
      <c r="B24">
        <v>25.909079999999999</v>
      </c>
      <c r="C24">
        <f>B24-$B$8</f>
        <v>5.7955832196044916</v>
      </c>
      <c r="F24" t="s">
        <v>70</v>
      </c>
      <c r="G24">
        <f>C51</f>
        <v>14.387874603271484</v>
      </c>
      <c r="H24">
        <f>G24-($L$22-$L$17)</f>
        <v>-0.65718968709309777</v>
      </c>
      <c r="I24">
        <f t="shared" si="2"/>
        <v>1.5770076811453324</v>
      </c>
      <c r="O24">
        <v>1.2554768992846335</v>
      </c>
      <c r="P24">
        <v>1.4028671398531831</v>
      </c>
    </row>
    <row r="25" spans="1:18" x14ac:dyDescent="0.2">
      <c r="A25" s="1" t="s">
        <v>64</v>
      </c>
      <c r="B25">
        <v>25.819040000000001</v>
      </c>
      <c r="C25">
        <f>B25-$B$9</f>
        <v>5.874358832397462</v>
      </c>
      <c r="G25">
        <f>C56</f>
        <v>14.414697647094727</v>
      </c>
      <c r="H25">
        <f t="shared" ref="H25:H26" si="4">G25-($L$22-$L$17)</f>
        <v>-0.63036664326985559</v>
      </c>
      <c r="I25">
        <f t="shared" si="2"/>
        <v>1.5479583382056732</v>
      </c>
      <c r="N25" t="s">
        <v>13</v>
      </c>
      <c r="O25">
        <f>AVERAGE(O19:O24)</f>
        <v>0.98031602971407739</v>
      </c>
      <c r="P25">
        <f>AVERAGE(P19:P24)</f>
        <v>0.94054449863635203</v>
      </c>
      <c r="Q25">
        <f>AVERAGE(Q19:Q24)</f>
        <v>0.48720503639282353</v>
      </c>
      <c r="R25">
        <f>AVERAGE(R19:R24)</f>
        <v>1.2490926656369357</v>
      </c>
    </row>
    <row r="26" spans="1:18" x14ac:dyDescent="0.2">
      <c r="A26" s="1" t="s">
        <v>65</v>
      </c>
      <c r="B26">
        <v>25.632999999999999</v>
      </c>
      <c r="C26">
        <f>B26-$B$10</f>
        <v>5.9074674682617179</v>
      </c>
      <c r="G26">
        <f>C61</f>
        <v>16.231712341308594</v>
      </c>
      <c r="H26">
        <f t="shared" si="4"/>
        <v>1.1866480509440116</v>
      </c>
      <c r="I26">
        <f t="shared" si="2"/>
        <v>0.43932239484229507</v>
      </c>
      <c r="N26" t="s">
        <v>73</v>
      </c>
      <c r="O26">
        <f>_xlfn.STDEV.P(O19:O24)</f>
        <v>0.24268125554095191</v>
      </c>
      <c r="P26">
        <f>_xlfn.STDEV.P(P19:P24)</f>
        <v>0.37765608298907555</v>
      </c>
      <c r="Q26">
        <f>_xlfn.STDEV.P(Q19:Q24)</f>
        <v>4.2869442280661169E-2</v>
      </c>
      <c r="R26">
        <f>_xlfn.STDEV.P(R19:R24)</f>
        <v>0.39578352890546564</v>
      </c>
    </row>
    <row r="27" spans="1:18" x14ac:dyDescent="0.2">
      <c r="A27" s="1" t="s">
        <v>66</v>
      </c>
      <c r="B27">
        <v>25.912459999999999</v>
      </c>
      <c r="C27">
        <f>B27-$B$11</f>
        <v>5.5792652673339838</v>
      </c>
      <c r="F27" t="s">
        <v>71</v>
      </c>
      <c r="G27">
        <f>C67</f>
        <v>10.720895767211914</v>
      </c>
      <c r="H27">
        <f>G27-($L$23-$L$17)</f>
        <v>-0.6333185831705741</v>
      </c>
      <c r="I27">
        <f>2^(-H27)</f>
        <v>1.5511289029584414</v>
      </c>
      <c r="N27" t="s">
        <v>10</v>
      </c>
      <c r="P27">
        <f>_xlfn.T.TEST($O$19:$O$24,P19:P24,2,2)</f>
        <v>0.88307193375450077</v>
      </c>
      <c r="Q27">
        <f>_xlfn.T.TEST($O$19:$O$24,Q19:Q24,2,2)</f>
        <v>1.3373097351593567E-2</v>
      </c>
      <c r="R27">
        <f t="shared" ref="R27" si="5">_xlfn.T.TEST($O$19:$O$24,R19:R24,2,2)</f>
        <v>0.35469543121603458</v>
      </c>
    </row>
    <row r="28" spans="1:18" x14ac:dyDescent="0.2">
      <c r="G28">
        <f>C72</f>
        <v>10.988412857055664</v>
      </c>
      <c r="H28">
        <f t="shared" ref="H28:H29" si="6">G28-($L$23-$L$17)</f>
        <v>-0.3658014933268241</v>
      </c>
      <c r="I28">
        <f t="shared" si="2"/>
        <v>1.2885973145883618</v>
      </c>
    </row>
    <row r="29" spans="1:18" x14ac:dyDescent="0.2">
      <c r="A29" s="1" t="s">
        <v>59</v>
      </c>
      <c r="B29">
        <v>25.419336318969727</v>
      </c>
      <c r="C29">
        <f>B29-$B$13</f>
        <v>5.8879985809326172</v>
      </c>
      <c r="G29">
        <f>C77</f>
        <v>12.252426147460938</v>
      </c>
      <c r="H29">
        <f t="shared" si="6"/>
        <v>0.89821179707844934</v>
      </c>
      <c r="I29">
        <f t="shared" si="2"/>
        <v>0.53655136816045745</v>
      </c>
      <c r="O29" t="s">
        <v>70</v>
      </c>
    </row>
    <row r="30" spans="1:18" x14ac:dyDescent="0.2">
      <c r="A30" s="1" t="s">
        <v>64</v>
      </c>
      <c r="B30">
        <v>25.274314880371094</v>
      </c>
      <c r="C30">
        <f>B30-$B$14</f>
        <v>5.8072719573974609</v>
      </c>
      <c r="O30" t="s">
        <v>59</v>
      </c>
      <c r="P30" t="s">
        <v>64</v>
      </c>
      <c r="Q30" t="s">
        <v>65</v>
      </c>
      <c r="R30" t="s">
        <v>66</v>
      </c>
    </row>
    <row r="31" spans="1:18" x14ac:dyDescent="0.2">
      <c r="A31" s="1" t="s">
        <v>65</v>
      </c>
      <c r="B31">
        <v>24.870121002197266</v>
      </c>
      <c r="C31">
        <f>B31-$B$15</f>
        <v>5.6705722808837891</v>
      </c>
      <c r="E31" t="s">
        <v>64</v>
      </c>
      <c r="F31" t="s">
        <v>68</v>
      </c>
      <c r="G31">
        <f>C20</f>
        <v>5.8952198028564453</v>
      </c>
      <c r="H31">
        <f>G31-($L$20-$L$17)</f>
        <v>7.8587382609047296E-2</v>
      </c>
      <c r="I31">
        <f>2^(-H31)</f>
        <v>0.94698443439594782</v>
      </c>
      <c r="P31">
        <v>1.806002304184789</v>
      </c>
      <c r="R31">
        <v>1.7003348817116264</v>
      </c>
    </row>
    <row r="32" spans="1:18" x14ac:dyDescent="0.2">
      <c r="A32" s="1" t="s">
        <v>66</v>
      </c>
      <c r="B32">
        <v>25.429325103759766</v>
      </c>
      <c r="C32">
        <f>B32-$B$16</f>
        <v>5.5074367523193359</v>
      </c>
      <c r="G32">
        <f>C25</f>
        <v>5.874358832397462</v>
      </c>
      <c r="H32">
        <f t="shared" ref="H32:H33" si="7">G32-($L$20-$L$17)</f>
        <v>5.7726412150064021E-2</v>
      </c>
      <c r="I32">
        <f t="shared" ref="I32:I39" si="8">2^(-H32)</f>
        <v>0.96077704521600393</v>
      </c>
      <c r="O32">
        <v>1.5479583382056732</v>
      </c>
      <c r="Q32">
        <v>1.5406470906687499</v>
      </c>
    </row>
    <row r="33" spans="1:18" x14ac:dyDescent="0.2">
      <c r="G33">
        <f>C30</f>
        <v>5.8072719573974609</v>
      </c>
      <c r="H33">
        <f t="shared" si="7"/>
        <v>-9.360462849937079E-3</v>
      </c>
      <c r="I33">
        <f t="shared" si="8"/>
        <v>1.0065092722583509</v>
      </c>
    </row>
    <row r="34" spans="1:18" x14ac:dyDescent="0.2">
      <c r="A34" s="1" t="s">
        <v>69</v>
      </c>
      <c r="F34" t="s">
        <v>69</v>
      </c>
      <c r="G34">
        <f>C36</f>
        <v>15.870166778564453</v>
      </c>
      <c r="H34">
        <f>G34-($L$21-$L$17)</f>
        <v>0.85302607218424598</v>
      </c>
      <c r="I34">
        <f t="shared" si="8"/>
        <v>0.5536222871667168</v>
      </c>
      <c r="O34">
        <v>0.60482356259903003</v>
      </c>
      <c r="P34">
        <v>0.63372254668545458</v>
      </c>
      <c r="Q34">
        <v>1.0709001348151888</v>
      </c>
      <c r="R34">
        <v>0.80642482131596527</v>
      </c>
    </row>
    <row r="35" spans="1:18" x14ac:dyDescent="0.2">
      <c r="A35" s="1" t="s">
        <v>59</v>
      </c>
      <c r="B35">
        <v>34.907821655273438</v>
      </c>
      <c r="C35">
        <f>B35-$B$3</f>
        <v>14.789482116699219</v>
      </c>
      <c r="G35">
        <f>C41</f>
        <v>16.008077621459961</v>
      </c>
      <c r="H35">
        <f t="shared" ref="H35:H36" si="9">G35-($L$21-$L$17)</f>
        <v>0.99093691507975379</v>
      </c>
      <c r="I35">
        <f t="shared" si="8"/>
        <v>0.50315091261555234</v>
      </c>
      <c r="O35">
        <v>1.0068123022325906</v>
      </c>
      <c r="P35">
        <v>1.1571680938066558</v>
      </c>
      <c r="Q35">
        <v>1.4527269358851977</v>
      </c>
      <c r="R35">
        <v>0.74851355618228066</v>
      </c>
    </row>
    <row r="36" spans="1:18" x14ac:dyDescent="0.2">
      <c r="A36" s="1" t="s">
        <v>64</v>
      </c>
      <c r="B36">
        <v>35.822669982910156</v>
      </c>
      <c r="C36">
        <f>B36-$B$4</f>
        <v>15.870166778564453</v>
      </c>
      <c r="G36">
        <f>C46</f>
        <v>14.47010612487793</v>
      </c>
      <c r="H36">
        <f t="shared" si="9"/>
        <v>-0.54703458150227746</v>
      </c>
      <c r="I36">
        <f t="shared" si="8"/>
        <v>1.4610794003026113</v>
      </c>
      <c r="O36">
        <v>1.1250856621314771</v>
      </c>
      <c r="P36">
        <v>1.3591562788802334</v>
      </c>
      <c r="Q36">
        <v>1.299783780163654</v>
      </c>
      <c r="R36">
        <v>0.81478490060973108</v>
      </c>
    </row>
    <row r="37" spans="1:18" x14ac:dyDescent="0.2">
      <c r="A37" s="1" t="s">
        <v>65</v>
      </c>
      <c r="B37">
        <v>36.068904876708984</v>
      </c>
      <c r="C37">
        <f>B37-$B$5</f>
        <v>16.246391296386719</v>
      </c>
      <c r="F37" t="s">
        <v>70</v>
      </c>
      <c r="G37">
        <f>C52</f>
        <v>14.192264556884766</v>
      </c>
      <c r="H37">
        <f>G37-($L$22-$L$17)</f>
        <v>-0.85279973347981652</v>
      </c>
      <c r="I37">
        <f t="shared" si="8"/>
        <v>1.806002304184789</v>
      </c>
      <c r="N37" t="s">
        <v>13</v>
      </c>
      <c r="O37">
        <f>AVERAGE(O31:O36)</f>
        <v>1.0711699662921927</v>
      </c>
      <c r="P37">
        <f>AVERAGE(P31:P36)</f>
        <v>1.2390123058892832</v>
      </c>
      <c r="Q37">
        <f>AVERAGE(Q31:Q36)</f>
        <v>1.3410144853831978</v>
      </c>
      <c r="R37">
        <f>AVERAGE(R31:R36)</f>
        <v>1.0175145399549008</v>
      </c>
    </row>
    <row r="38" spans="1:18" x14ac:dyDescent="0.2">
      <c r="A38" s="1" t="s">
        <v>66</v>
      </c>
      <c r="B38">
        <v>35.173736572265625</v>
      </c>
      <c r="C38">
        <f>B38-$B$6</f>
        <v>14.654752731323242</v>
      </c>
      <c r="G38">
        <f>C57</f>
        <v>14.03089714050293</v>
      </c>
      <c r="H38">
        <f t="shared" ref="H38:H39" si="10">G38-($L$22-$L$17)</f>
        <v>-1.0141671498616525</v>
      </c>
      <c r="I38">
        <f t="shared" si="8"/>
        <v>2.0197365872189317</v>
      </c>
      <c r="N38" t="s">
        <v>73</v>
      </c>
      <c r="O38">
        <f>_xlfn.STDEV.P(O31:O36)</f>
        <v>0.33610077767334018</v>
      </c>
      <c r="P38">
        <f>_xlfn.STDEV.P(P31:P36)</f>
        <v>0.42100665079712302</v>
      </c>
      <c r="Q38">
        <f>_xlfn.STDEV.P(Q31:Q36)</f>
        <v>0.17818149604120992</v>
      </c>
      <c r="R38">
        <f>_xlfn.STDEV.P(R31:R36)</f>
        <v>0.39505168154669862</v>
      </c>
    </row>
    <row r="39" spans="1:18" x14ac:dyDescent="0.2">
      <c r="G39">
        <f>C62</f>
        <v>16.276998519897461</v>
      </c>
      <c r="H39">
        <f t="shared" si="10"/>
        <v>1.2319342295328788</v>
      </c>
      <c r="I39">
        <f t="shared" si="8"/>
        <v>0.42574626261402448</v>
      </c>
      <c r="N39" t="s">
        <v>10</v>
      </c>
      <c r="P39">
        <f>_xlfn.T.TEST($O$31:$O$36,P31:P36,2,2)</f>
        <v>0.60887226415288098</v>
      </c>
      <c r="Q39">
        <f t="shared" ref="Q39:R39" si="11">_xlfn.T.TEST($O$31:$O$36,Q31:Q36,2,2)</f>
        <v>0.26521055323036413</v>
      </c>
      <c r="R39">
        <f t="shared" si="11"/>
        <v>0.86369869992827131</v>
      </c>
    </row>
    <row r="40" spans="1:18" x14ac:dyDescent="0.2">
      <c r="A40" s="1" t="s">
        <v>59</v>
      </c>
      <c r="B40">
        <v>35.7286376953125</v>
      </c>
      <c r="C40">
        <f>B40-$B$8</f>
        <v>15.615140914916992</v>
      </c>
      <c r="F40" t="s">
        <v>71</v>
      </c>
      <c r="G40">
        <f>C68</f>
        <v>11.203191757202148</v>
      </c>
      <c r="H40">
        <f>G40-($L$23-$L$17)</f>
        <v>-0.15102259318033973</v>
      </c>
      <c r="I40">
        <f>2^(-H40)</f>
        <v>1.110356222114234</v>
      </c>
    </row>
    <row r="41" spans="1:18" x14ac:dyDescent="0.2">
      <c r="A41" s="1" t="s">
        <v>64</v>
      </c>
      <c r="B41">
        <v>35.9527587890625</v>
      </c>
      <c r="C41">
        <f>B41-$B$9</f>
        <v>16.008077621459961</v>
      </c>
      <c r="G41">
        <f>C73</f>
        <v>11.101783752441406</v>
      </c>
      <c r="H41">
        <f t="shared" ref="H41:H42" si="12">G41-($L$23-$L$17)</f>
        <v>-0.25243059794108191</v>
      </c>
      <c r="I41">
        <f t="shared" ref="I41:I42" si="13">2^(-H41)</f>
        <v>1.1912123347757864</v>
      </c>
      <c r="O41" t="s">
        <v>71</v>
      </c>
    </row>
    <row r="42" spans="1:18" x14ac:dyDescent="0.2">
      <c r="A42" s="1" t="s">
        <v>65</v>
      </c>
      <c r="B42">
        <v>35.775844573974609</v>
      </c>
      <c r="C42">
        <f>B42-$B$10</f>
        <v>16.050312042236328</v>
      </c>
      <c r="G42">
        <f>C78</f>
        <v>12.001029968261719</v>
      </c>
      <c r="H42">
        <f t="shared" si="12"/>
        <v>0.64681561787923059</v>
      </c>
      <c r="I42">
        <f t="shared" si="13"/>
        <v>0.63868850129326549</v>
      </c>
      <c r="O42" t="s">
        <v>59</v>
      </c>
      <c r="P42" t="s">
        <v>64</v>
      </c>
      <c r="Q42" t="s">
        <v>65</v>
      </c>
      <c r="R42" t="s">
        <v>66</v>
      </c>
    </row>
    <row r="43" spans="1:18" x14ac:dyDescent="0.2">
      <c r="A43" s="1" t="s">
        <v>66</v>
      </c>
      <c r="B43">
        <v>36.080841064453125</v>
      </c>
      <c r="C43">
        <f>B43-$B$11</f>
        <v>15.747646331787109</v>
      </c>
      <c r="P43">
        <v>1.110356222114234</v>
      </c>
      <c r="Q43">
        <v>1.0209064286976015</v>
      </c>
    </row>
    <row r="44" spans="1:18" x14ac:dyDescent="0.2">
      <c r="E44" t="s">
        <v>65</v>
      </c>
      <c r="F44" t="s">
        <v>68</v>
      </c>
      <c r="G44">
        <f>C21</f>
        <v>5.6492233276367188</v>
      </c>
      <c r="H44">
        <f>G44-($L$20-$L$17)</f>
        <v>-0.16740909261067927</v>
      </c>
      <c r="I44">
        <f>2^(-H44)</f>
        <v>1.1230398276619074</v>
      </c>
      <c r="O44">
        <v>1.2885973145883618</v>
      </c>
      <c r="Q44">
        <v>1.1073319213367818</v>
      </c>
      <c r="R44">
        <v>1.4655825725278708</v>
      </c>
    </row>
    <row r="45" spans="1:18" x14ac:dyDescent="0.2">
      <c r="A45" s="1" t="s">
        <v>59</v>
      </c>
      <c r="B45">
        <v>34.077228546142578</v>
      </c>
      <c r="C45">
        <f>B45-$B$13</f>
        <v>14.545890808105469</v>
      </c>
      <c r="G45">
        <f>C26</f>
        <v>5.9074674682617179</v>
      </c>
      <c r="H45">
        <f t="shared" ref="H45:H46" si="14">G45-($L$20-$L$17)</f>
        <v>9.0835048014319852E-2</v>
      </c>
      <c r="I45">
        <f t="shared" ref="I45:I52" si="15">2^(-H45)</f>
        <v>0.93897910029616105</v>
      </c>
      <c r="P45">
        <v>0.63868850129326549</v>
      </c>
    </row>
    <row r="46" spans="1:18" x14ac:dyDescent="0.2">
      <c r="A46" s="1" t="s">
        <v>64</v>
      </c>
      <c r="B46">
        <v>33.937149047851562</v>
      </c>
      <c r="C46">
        <f>B46-$B$14</f>
        <v>14.47010612487793</v>
      </c>
      <c r="G46">
        <f>C31</f>
        <v>5.6705722808837891</v>
      </c>
      <c r="H46">
        <f t="shared" si="14"/>
        <v>-0.14606013936360895</v>
      </c>
      <c r="I46">
        <f t="shared" si="15"/>
        <v>1.1065434788719704</v>
      </c>
      <c r="O46">
        <v>0.77792146292669928</v>
      </c>
      <c r="R46">
        <v>0.68711482547084857</v>
      </c>
    </row>
    <row r="47" spans="1:18" x14ac:dyDescent="0.2">
      <c r="A47" s="1" t="s">
        <v>65</v>
      </c>
      <c r="B47">
        <v>35.085071563720703</v>
      </c>
      <c r="C47">
        <f>B47-$B$15</f>
        <v>15.885522842407227</v>
      </c>
      <c r="F47" t="s">
        <v>69</v>
      </c>
      <c r="G47">
        <f>C37</f>
        <v>16.246391296386719</v>
      </c>
      <c r="H47">
        <f>G47-($L$21-$L$17)</f>
        <v>1.2292505900065116</v>
      </c>
      <c r="I47">
        <f t="shared" si="15"/>
        <v>0.42653895461488067</v>
      </c>
      <c r="O47">
        <v>0.71705521366475322</v>
      </c>
      <c r="P47">
        <v>0.66638499299936282</v>
      </c>
      <c r="Q47">
        <v>0.55010408319602244</v>
      </c>
      <c r="R47">
        <v>0.72280877035304203</v>
      </c>
    </row>
    <row r="48" spans="1:18" x14ac:dyDescent="0.2">
      <c r="A48" s="1" t="s">
        <v>66</v>
      </c>
      <c r="B48">
        <v>34.402362823486328</v>
      </c>
      <c r="C48">
        <f>B48-$B$16</f>
        <v>14.480474472045898</v>
      </c>
      <c r="G48">
        <f>C42</f>
        <v>16.050312042236328</v>
      </c>
      <c r="H48">
        <f t="shared" ref="H48:H49" si="16">G48-($L$21-$L$17)</f>
        <v>1.033171335856121</v>
      </c>
      <c r="I48">
        <f t="shared" si="15"/>
        <v>0.48863484901287835</v>
      </c>
      <c r="O48">
        <v>1.2282151608615355</v>
      </c>
      <c r="P48">
        <v>0.74999184652570905</v>
      </c>
      <c r="Q48">
        <v>0.71611729567573335</v>
      </c>
      <c r="R48">
        <v>1.0933929031805047</v>
      </c>
    </row>
    <row r="49" spans="1:18" x14ac:dyDescent="0.2">
      <c r="G49">
        <f>C47</f>
        <v>15.885522842407227</v>
      </c>
      <c r="H49">
        <f t="shared" si="16"/>
        <v>0.86838213602701941</v>
      </c>
      <c r="I49">
        <f t="shared" si="15"/>
        <v>0.54776077504456511</v>
      </c>
      <c r="N49" t="s">
        <v>13</v>
      </c>
      <c r="O49">
        <f>AVERAGE(O43:O48)</f>
        <v>1.0029472880103374</v>
      </c>
      <c r="P49">
        <f>AVERAGE(P43:P48)</f>
        <v>0.79135539073314287</v>
      </c>
      <c r="Q49">
        <f>AVERAGE(Q43:Q48)</f>
        <v>0.84861493222653483</v>
      </c>
      <c r="R49">
        <f>AVERAGE(R43:R48)</f>
        <v>0.99222476788306646</v>
      </c>
    </row>
    <row r="50" spans="1:18" x14ac:dyDescent="0.2">
      <c r="A50" s="1" t="s">
        <v>70</v>
      </c>
      <c r="F50" t="s">
        <v>70</v>
      </c>
      <c r="G50">
        <f>C53</f>
        <v>14.369869232177734</v>
      </c>
      <c r="H50">
        <f>G50-($L$22-$L$17)</f>
        <v>-0.67519505818684777</v>
      </c>
      <c r="I50">
        <f t="shared" si="15"/>
        <v>1.5968126536285181</v>
      </c>
      <c r="N50" t="s">
        <v>73</v>
      </c>
      <c r="O50">
        <f>_xlfn.STDEV.P(O43:O48)</f>
        <v>0.25725107013923337</v>
      </c>
      <c r="P50">
        <f>_xlfn.STDEV.P(P43:P48)</f>
        <v>0.18867780251808514</v>
      </c>
      <c r="Q50">
        <f>_xlfn.STDEV.P(Q43:Q48)</f>
        <v>0.22543468615708667</v>
      </c>
      <c r="R50">
        <f>_xlfn.STDEV.P(R43:R48)</f>
        <v>0.31621972562665773</v>
      </c>
    </row>
    <row r="51" spans="1:18" x14ac:dyDescent="0.2">
      <c r="A51" s="1" t="s">
        <v>59</v>
      </c>
      <c r="B51">
        <v>34.506214141845703</v>
      </c>
      <c r="C51">
        <f>B51-$B$3</f>
        <v>14.387874603271484</v>
      </c>
      <c r="G51">
        <f>C58</f>
        <v>14.421527862548828</v>
      </c>
      <c r="H51">
        <f t="shared" ref="H51:H52" si="17">G51-($L$22-$L$17)</f>
        <v>-0.62353642781575402</v>
      </c>
      <c r="I51">
        <f t="shared" si="15"/>
        <v>1.5406470906687499</v>
      </c>
      <c r="N51" t="s">
        <v>10</v>
      </c>
      <c r="P51">
        <f>_xlfn.T.TEST($O$43:$O$48,P43:P48,2,2)</f>
        <v>0.29437629428263712</v>
      </c>
      <c r="Q51">
        <f t="shared" ref="Q51:R51" si="18">_xlfn.T.TEST($O$43:$O$48,Q43:Q48,2,2)</f>
        <v>0.46422203755691593</v>
      </c>
      <c r="R51">
        <f t="shared" si="18"/>
        <v>0.96513997908998261</v>
      </c>
    </row>
    <row r="52" spans="1:18" x14ac:dyDescent="0.2">
      <c r="A52" s="1" t="s">
        <v>64</v>
      </c>
      <c r="B52">
        <v>34.144767761230469</v>
      </c>
      <c r="C52">
        <f>B52-$B$4</f>
        <v>14.192264556884766</v>
      </c>
      <c r="G52">
        <f>C63</f>
        <v>16.329111099243164</v>
      </c>
      <c r="H52">
        <f t="shared" si="17"/>
        <v>1.2840468088785819</v>
      </c>
      <c r="I52">
        <f t="shared" si="15"/>
        <v>0.4106420266977398</v>
      </c>
    </row>
    <row r="53" spans="1:18" x14ac:dyDescent="0.2">
      <c r="A53" s="1" t="s">
        <v>65</v>
      </c>
      <c r="B53">
        <v>34.1923828125</v>
      </c>
      <c r="C53">
        <f>B53-$B$5</f>
        <v>14.369869232177734</v>
      </c>
      <c r="F53" t="s">
        <v>71</v>
      </c>
      <c r="G53">
        <f>C69</f>
        <v>11.324363708496094</v>
      </c>
      <c r="H53">
        <f>G53-($L$23-$L$17)</f>
        <v>-2.9850641886394413E-2</v>
      </c>
      <c r="I53">
        <f>2^(-H53)</f>
        <v>1.0209064286976015</v>
      </c>
    </row>
    <row r="54" spans="1:18" x14ac:dyDescent="0.2">
      <c r="A54" s="1" t="s">
        <v>66</v>
      </c>
      <c r="B54">
        <v>34.798229217529297</v>
      </c>
      <c r="C54">
        <f>B54-$B$6</f>
        <v>14.279245376586914</v>
      </c>
      <c r="G54">
        <f>C74</f>
        <v>11.207126617431641</v>
      </c>
      <c r="H54">
        <f t="shared" ref="H54:H55" si="19">G54-($L$23-$L$17)</f>
        <v>-0.14708773295084754</v>
      </c>
      <c r="I54">
        <f t="shared" ref="I54:I55" si="20">2^(-H54)</f>
        <v>1.1073319213367818</v>
      </c>
    </row>
    <row r="55" spans="1:18" x14ac:dyDescent="0.2">
      <c r="G55">
        <f>C79</f>
        <v>12.664009094238281</v>
      </c>
      <c r="H55">
        <f t="shared" si="19"/>
        <v>1.3097947438557931</v>
      </c>
      <c r="I55">
        <f t="shared" si="20"/>
        <v>0.4033782652507989</v>
      </c>
    </row>
    <row r="56" spans="1:18" x14ac:dyDescent="0.2">
      <c r="A56" s="1" t="s">
        <v>59</v>
      </c>
      <c r="B56">
        <v>34.528194427490234</v>
      </c>
      <c r="C56">
        <f>B56-$B$8</f>
        <v>14.414697647094727</v>
      </c>
    </row>
    <row r="57" spans="1:18" x14ac:dyDescent="0.2">
      <c r="A57" s="1" t="s">
        <v>64</v>
      </c>
      <c r="B57">
        <v>33.975578308105469</v>
      </c>
      <c r="C57">
        <f>B57-$B$9</f>
        <v>14.03089714050293</v>
      </c>
      <c r="E57" t="s">
        <v>66</v>
      </c>
      <c r="F57" t="s">
        <v>68</v>
      </c>
      <c r="G57">
        <f>C22</f>
        <v>5.3479156494140625</v>
      </c>
      <c r="H57">
        <f>G57-($L$20-$L$17)</f>
        <v>-0.46871677083333552</v>
      </c>
      <c r="I57">
        <f>2^(-H57)</f>
        <v>1.3838780071453678</v>
      </c>
    </row>
    <row r="58" spans="1:18" x14ac:dyDescent="0.2">
      <c r="A58" s="1" t="s">
        <v>65</v>
      </c>
      <c r="B58">
        <v>34.147060394287109</v>
      </c>
      <c r="C58">
        <f>B58-$B$10</f>
        <v>14.421527862548828</v>
      </c>
      <c r="G58">
        <f>C27</f>
        <v>5.5792652673339838</v>
      </c>
      <c r="H58">
        <f t="shared" ref="H58:H59" si="21">G58-($L$20-$L$17)</f>
        <v>-0.23736715291341426</v>
      </c>
      <c r="I58">
        <f t="shared" ref="I58:I65" si="22">2^(-H58)</f>
        <v>1.1788393736597778</v>
      </c>
    </row>
    <row r="59" spans="1:18" x14ac:dyDescent="0.2">
      <c r="A59" s="1" t="s">
        <v>66</v>
      </c>
      <c r="B59">
        <v>34.539398193359375</v>
      </c>
      <c r="C59">
        <f>B59-$B$11</f>
        <v>14.206203460693359</v>
      </c>
      <c r="G59">
        <f>C32</f>
        <v>5.5074367523193359</v>
      </c>
      <c r="H59">
        <f t="shared" si="21"/>
        <v>-0.30919566792806208</v>
      </c>
      <c r="I59">
        <f t="shared" si="22"/>
        <v>1.2390167301052959</v>
      </c>
    </row>
    <row r="60" spans="1:18" x14ac:dyDescent="0.2">
      <c r="F60" t="s">
        <v>69</v>
      </c>
      <c r="G60">
        <f>C38</f>
        <v>14.654752731323242</v>
      </c>
      <c r="H60">
        <f>G60-($L$21-$L$17)</f>
        <v>-0.36238797505696496</v>
      </c>
      <c r="I60">
        <f t="shared" si="22"/>
        <v>1.2855520065403412</v>
      </c>
    </row>
    <row r="61" spans="1:18" x14ac:dyDescent="0.2">
      <c r="A61" s="1" t="s">
        <v>59</v>
      </c>
      <c r="B61">
        <v>35.763050079345703</v>
      </c>
      <c r="C61">
        <f>B61-$B$13</f>
        <v>16.231712341308594</v>
      </c>
      <c r="G61">
        <f>C43</f>
        <v>15.747646331787109</v>
      </c>
      <c r="H61">
        <f t="shared" ref="H61:H62" si="23">G61-($L$21-$L$17)</f>
        <v>0.73050562540690223</v>
      </c>
      <c r="I61">
        <f t="shared" si="22"/>
        <v>0.60269264943074308</v>
      </c>
    </row>
    <row r="62" spans="1:18" x14ac:dyDescent="0.2">
      <c r="A62" s="1" t="s">
        <v>64</v>
      </c>
      <c r="B62">
        <v>35.744041442871094</v>
      </c>
      <c r="C62">
        <f>B62-$B$14</f>
        <v>16.276998519897461</v>
      </c>
      <c r="G62">
        <f>C48</f>
        <v>14.480474472045898</v>
      </c>
      <c r="H62">
        <f t="shared" si="23"/>
        <v>-0.53666623433430871</v>
      </c>
      <c r="I62">
        <f t="shared" si="22"/>
        <v>1.4506165707095082</v>
      </c>
    </row>
    <row r="63" spans="1:18" x14ac:dyDescent="0.2">
      <c r="A63" s="1" t="s">
        <v>65</v>
      </c>
      <c r="B63">
        <v>35.528659820556641</v>
      </c>
      <c r="C63">
        <f>B63-$B$15</f>
        <v>16.329111099243164</v>
      </c>
      <c r="F63" t="s">
        <v>70</v>
      </c>
      <c r="G63">
        <f>C54</f>
        <v>14.279245376586914</v>
      </c>
      <c r="H63">
        <f>G63-($L$22-$L$17)</f>
        <v>-0.76581891377766809</v>
      </c>
      <c r="I63">
        <f t="shared" si="22"/>
        <v>1.7003348817116264</v>
      </c>
    </row>
    <row r="64" spans="1:18" x14ac:dyDescent="0.2">
      <c r="A64" s="1" t="s">
        <v>66</v>
      </c>
      <c r="B64">
        <v>35.946109771728516</v>
      </c>
      <c r="C64">
        <f>B64-$B$16</f>
        <v>16.024221420288086</v>
      </c>
      <c r="G64">
        <f>C59</f>
        <v>14.206203460693359</v>
      </c>
      <c r="H64">
        <f>G64-($L$22-$L$17)</f>
        <v>-0.83886082967122277</v>
      </c>
      <c r="I64">
        <f t="shared" si="22"/>
        <v>1.7886372534182273</v>
      </c>
    </row>
    <row r="65" spans="1:9" x14ac:dyDescent="0.2">
      <c r="G65">
        <f>C64</f>
        <v>16.024221420288086</v>
      </c>
      <c r="H65">
        <f>G65-($L$22-$L$17)</f>
        <v>0.97915712992350379</v>
      </c>
      <c r="I65">
        <f t="shared" si="22"/>
        <v>0.50727602073816092</v>
      </c>
    </row>
    <row r="66" spans="1:9" x14ac:dyDescent="0.2">
      <c r="A66" s="1" t="s">
        <v>71</v>
      </c>
      <c r="F66" t="s">
        <v>71</v>
      </c>
      <c r="G66">
        <f>C70</f>
        <v>10.461145401000977</v>
      </c>
      <c r="H66">
        <f>G66-($L$23-$L$17)</f>
        <v>-0.8930689493815116</v>
      </c>
      <c r="I66">
        <f>2^(-H66)</f>
        <v>1.8571224582179822</v>
      </c>
    </row>
    <row r="67" spans="1:9" x14ac:dyDescent="0.2">
      <c r="A67" s="1" t="s">
        <v>59</v>
      </c>
      <c r="B67">
        <v>30.839235305786133</v>
      </c>
      <c r="C67">
        <f>B67-$B$3</f>
        <v>10.720895767211914</v>
      </c>
      <c r="G67">
        <f>C75</f>
        <v>10.802740097045898</v>
      </c>
      <c r="H67">
        <f t="shared" ref="H67:H68" si="24">G67-($L$23-$L$17)</f>
        <v>-0.55147425333658973</v>
      </c>
      <c r="I67">
        <f t="shared" ref="I67:I68" si="25">2^(-H67)</f>
        <v>1.4655825725278708</v>
      </c>
    </row>
    <row r="68" spans="1:9" x14ac:dyDescent="0.2">
      <c r="A68" s="1" t="s">
        <v>64</v>
      </c>
      <c r="B68">
        <v>31.155694961547852</v>
      </c>
      <c r="C68">
        <f>B68-$B$4</f>
        <v>11.203191757202148</v>
      </c>
      <c r="G68">
        <f>C80</f>
        <v>12.062751770019531</v>
      </c>
      <c r="H68">
        <f t="shared" si="24"/>
        <v>0.70853741963704309</v>
      </c>
      <c r="I68">
        <f t="shared" si="25"/>
        <v>0.61194019933888788</v>
      </c>
    </row>
    <row r="69" spans="1:9" x14ac:dyDescent="0.2">
      <c r="A69" s="1" t="s">
        <v>65</v>
      </c>
      <c r="B69">
        <v>31.146877288818359</v>
      </c>
      <c r="C69">
        <f>B69-$B$5</f>
        <v>11.324363708496094</v>
      </c>
    </row>
    <row r="70" spans="1:9" x14ac:dyDescent="0.2">
      <c r="A70" s="1" t="s">
        <v>66</v>
      </c>
      <c r="B70">
        <v>30.980129241943359</v>
      </c>
      <c r="C70">
        <f>B70-$B$6</f>
        <v>10.461145401000977</v>
      </c>
    </row>
    <row r="72" spans="1:9" x14ac:dyDescent="0.2">
      <c r="A72" s="1" t="s">
        <v>59</v>
      </c>
      <c r="B72">
        <v>31.101909637451172</v>
      </c>
      <c r="C72">
        <f>B72-$B$8</f>
        <v>10.988412857055664</v>
      </c>
    </row>
    <row r="73" spans="1:9" x14ac:dyDescent="0.2">
      <c r="A73" s="1" t="s">
        <v>64</v>
      </c>
      <c r="B73">
        <v>31.046464920043945</v>
      </c>
      <c r="C73">
        <f>B73-$B$9</f>
        <v>11.101783752441406</v>
      </c>
    </row>
    <row r="74" spans="1:9" x14ac:dyDescent="0.2">
      <c r="A74" s="1" t="s">
        <v>65</v>
      </c>
      <c r="B74">
        <v>30.932659149169922</v>
      </c>
      <c r="C74">
        <f>B74-$B$10</f>
        <v>11.207126617431641</v>
      </c>
    </row>
    <row r="75" spans="1:9" x14ac:dyDescent="0.2">
      <c r="A75" s="1" t="s">
        <v>66</v>
      </c>
      <c r="B75">
        <v>31.135934829711914</v>
      </c>
      <c r="C75">
        <f>B75-$B$11</f>
        <v>10.802740097045898</v>
      </c>
    </row>
    <row r="77" spans="1:9" x14ac:dyDescent="0.2">
      <c r="A77" s="1" t="s">
        <v>59</v>
      </c>
      <c r="B77">
        <v>31.783763885498047</v>
      </c>
      <c r="C77">
        <f>B77-$B$13</f>
        <v>12.252426147460938</v>
      </c>
    </row>
    <row r="78" spans="1:9" x14ac:dyDescent="0.2">
      <c r="A78" s="1" t="s">
        <v>64</v>
      </c>
      <c r="B78">
        <v>31.468072891235352</v>
      </c>
      <c r="C78">
        <f>B78-$B$14</f>
        <v>12.001029968261719</v>
      </c>
    </row>
    <row r="79" spans="1:9" x14ac:dyDescent="0.2">
      <c r="A79" s="1" t="s">
        <v>65</v>
      </c>
      <c r="B79">
        <v>31.863557815551758</v>
      </c>
      <c r="C79">
        <f>B79-$B$15</f>
        <v>12.664009094238281</v>
      </c>
    </row>
    <row r="80" spans="1:9" x14ac:dyDescent="0.2">
      <c r="A80" s="1" t="s">
        <v>66</v>
      </c>
      <c r="B80">
        <v>31.984640121459961</v>
      </c>
      <c r="C80">
        <f>B80-$B$16</f>
        <v>12.062751770019531</v>
      </c>
    </row>
    <row r="81" spans="1:3" x14ac:dyDescent="0.2">
      <c r="A81" s="1"/>
    </row>
    <row r="82" spans="1:3" x14ac:dyDescent="0.2">
      <c r="A82" s="1" t="s">
        <v>29</v>
      </c>
    </row>
    <row r="83" spans="1:3" x14ac:dyDescent="0.2">
      <c r="A83" s="2" t="s">
        <v>0</v>
      </c>
      <c r="B83" s="2"/>
      <c r="C83" s="2"/>
    </row>
    <row r="84" spans="1:3" x14ac:dyDescent="0.2">
      <c r="A84" s="2"/>
      <c r="B84" s="2" t="s">
        <v>9</v>
      </c>
      <c r="C84" s="2"/>
    </row>
    <row r="85" spans="1:3" x14ac:dyDescent="0.2">
      <c r="A85" s="1" t="s">
        <v>59</v>
      </c>
      <c r="B85" s="2">
        <v>19.0727978</v>
      </c>
      <c r="C85" s="2"/>
    </row>
    <row r="86" spans="1:3" x14ac:dyDescent="0.2">
      <c r="A86" s="1" t="s">
        <v>64</v>
      </c>
      <c r="B86" s="2">
        <v>18.901414899999999</v>
      </c>
      <c r="C86" s="2"/>
    </row>
    <row r="87" spans="1:3" x14ac:dyDescent="0.2">
      <c r="A87" s="1" t="s">
        <v>65</v>
      </c>
      <c r="B87" s="2">
        <v>19.513715699999999</v>
      </c>
      <c r="C87" s="2"/>
    </row>
    <row r="88" spans="1:3" x14ac:dyDescent="0.2">
      <c r="A88" s="1" t="s">
        <v>66</v>
      </c>
      <c r="B88" s="2">
        <v>19.486648599999999</v>
      </c>
      <c r="C88" s="2"/>
    </row>
    <row r="89" spans="1:3" x14ac:dyDescent="0.2">
      <c r="A89" s="1"/>
      <c r="B89" s="1"/>
      <c r="C89" s="2"/>
    </row>
    <row r="90" spans="1:3" x14ac:dyDescent="0.2">
      <c r="A90" s="1" t="s">
        <v>59</v>
      </c>
      <c r="B90" s="2">
        <v>18.899231</v>
      </c>
      <c r="C90" s="2"/>
    </row>
    <row r="91" spans="1:3" x14ac:dyDescent="0.2">
      <c r="A91" s="1" t="s">
        <v>64</v>
      </c>
      <c r="B91" s="2">
        <v>18.807317699999999</v>
      </c>
      <c r="C91" s="2"/>
    </row>
    <row r="92" spans="1:3" x14ac:dyDescent="0.2">
      <c r="A92" s="1" t="s">
        <v>65</v>
      </c>
      <c r="B92" s="2">
        <v>19.163677199999999</v>
      </c>
      <c r="C92" s="2"/>
    </row>
    <row r="93" spans="1:3" x14ac:dyDescent="0.2">
      <c r="A93" s="1" t="s">
        <v>66</v>
      </c>
      <c r="B93" s="2">
        <v>19.298173899999998</v>
      </c>
      <c r="C93" s="2"/>
    </row>
    <row r="94" spans="1:3" x14ac:dyDescent="0.2">
      <c r="A94" s="1"/>
      <c r="B94" s="1"/>
      <c r="C94" s="2"/>
    </row>
    <row r="95" spans="1:3" x14ac:dyDescent="0.2">
      <c r="A95" s="1" t="s">
        <v>59</v>
      </c>
      <c r="B95" s="2">
        <v>18.896022800000001</v>
      </c>
      <c r="C95" s="2"/>
    </row>
    <row r="96" spans="1:3" x14ac:dyDescent="0.2">
      <c r="A96" s="1" t="s">
        <v>64</v>
      </c>
      <c r="B96" s="2">
        <v>18.904951100000002</v>
      </c>
      <c r="C96" s="2"/>
    </row>
    <row r="97" spans="1:12" x14ac:dyDescent="0.2">
      <c r="A97" s="1" t="s">
        <v>65</v>
      </c>
      <c r="B97" s="2">
        <v>19.221618700000001</v>
      </c>
      <c r="C97" s="2"/>
    </row>
    <row r="98" spans="1:12" x14ac:dyDescent="0.2">
      <c r="A98" s="1" t="s">
        <v>66</v>
      </c>
      <c r="B98" s="2">
        <v>19.488973600000001</v>
      </c>
      <c r="C98" s="2"/>
    </row>
    <row r="99" spans="1:12" x14ac:dyDescent="0.2">
      <c r="A99" s="1"/>
      <c r="B99" s="1"/>
      <c r="C99" s="2"/>
      <c r="G99" t="s">
        <v>16</v>
      </c>
      <c r="H99" t="s">
        <v>21</v>
      </c>
      <c r="I99" t="s">
        <v>8</v>
      </c>
      <c r="K99" t="s">
        <v>67</v>
      </c>
      <c r="L99">
        <f>AVERAGE(B85:B98)</f>
        <v>19.137878583333332</v>
      </c>
    </row>
    <row r="100" spans="1:12" x14ac:dyDescent="0.2">
      <c r="A100" s="1" t="s">
        <v>68</v>
      </c>
      <c r="B100" s="2"/>
      <c r="C100" s="2" t="s">
        <v>47</v>
      </c>
      <c r="E100" t="s">
        <v>59</v>
      </c>
      <c r="F100" t="s">
        <v>68</v>
      </c>
      <c r="G100">
        <f>C101</f>
        <v>7.0970993</v>
      </c>
      <c r="H100">
        <f>G100-($L$102-$L$99)</f>
        <v>-0.29092138333333395</v>
      </c>
      <c r="I100">
        <f>2^(-H100)</f>
        <v>1.2234213715114142</v>
      </c>
    </row>
    <row r="101" spans="1:12" x14ac:dyDescent="0.2">
      <c r="A101" s="1" t="s">
        <v>59</v>
      </c>
      <c r="B101" s="2">
        <v>26.1698971</v>
      </c>
      <c r="C101" s="2">
        <f>B101-$B$85</f>
        <v>7.0970993</v>
      </c>
      <c r="G101">
        <f>C106</f>
        <v>8.0301590000000012</v>
      </c>
      <c r="H101">
        <f t="shared" ref="H101:H102" si="26">G101-($L$102-$L$99)</f>
        <v>0.64213831666666721</v>
      </c>
      <c r="I101">
        <f t="shared" ref="I101:I108" si="27">2^(-H101)</f>
        <v>0.64076252679196322</v>
      </c>
      <c r="L101" t="s">
        <v>25</v>
      </c>
    </row>
    <row r="102" spans="1:12" x14ac:dyDescent="0.2">
      <c r="A102" s="1" t="s">
        <v>64</v>
      </c>
      <c r="B102" s="2">
        <v>25.875392900000001</v>
      </c>
      <c r="C102" s="2">
        <f>B102-$B$86</f>
        <v>6.9739780000000025</v>
      </c>
      <c r="G102">
        <f>C111</f>
        <v>7.5823879000000005</v>
      </c>
      <c r="H102">
        <f t="shared" si="26"/>
        <v>0.19436721666666656</v>
      </c>
      <c r="I102">
        <f t="shared" si="27"/>
        <v>0.87395613949869122</v>
      </c>
      <c r="K102" t="s">
        <v>68</v>
      </c>
      <c r="L102">
        <f>AVERAGE(B101,B106,B111)</f>
        <v>26.525899266666666</v>
      </c>
    </row>
    <row r="103" spans="1:12" x14ac:dyDescent="0.2">
      <c r="A103" s="1" t="s">
        <v>65</v>
      </c>
      <c r="B103" s="2">
        <v>26.3394318</v>
      </c>
      <c r="C103" s="2">
        <f>B103-$B$87</f>
        <v>6.8257161000000011</v>
      </c>
      <c r="F103" t="s">
        <v>69</v>
      </c>
      <c r="G103">
        <f>C117</f>
        <v>15.658662799999998</v>
      </c>
      <c r="H103">
        <f>G103-($L$103-$L$99)</f>
        <v>0.2615606166666602</v>
      </c>
      <c r="I103">
        <f t="shared" si="27"/>
        <v>0.83418506230727374</v>
      </c>
      <c r="K103" t="s">
        <v>69</v>
      </c>
      <c r="L103">
        <f>AVERAGE(B117,B122,B127)</f>
        <v>34.534980766666671</v>
      </c>
    </row>
    <row r="104" spans="1:12" x14ac:dyDescent="0.2">
      <c r="A104" s="1" t="s">
        <v>66</v>
      </c>
      <c r="B104" s="2">
        <v>26.590932800000001</v>
      </c>
      <c r="C104" s="2">
        <f>B104-$B$88</f>
        <v>7.1042842000000022</v>
      </c>
      <c r="G104">
        <f>C122</f>
        <v>16.009361200000001</v>
      </c>
      <c r="H104">
        <f t="shared" ref="H104:H105" si="28">G104-($L$103-$L$99)</f>
        <v>0.6122590166666626</v>
      </c>
      <c r="I104">
        <f t="shared" si="27"/>
        <v>0.65417157739571818</v>
      </c>
      <c r="K104" t="s">
        <v>70</v>
      </c>
      <c r="L104">
        <f>AVERAGE(B133,B138,B143)</f>
        <v>33.336428333333338</v>
      </c>
    </row>
    <row r="105" spans="1:12" x14ac:dyDescent="0.2">
      <c r="A105" s="2"/>
      <c r="B105" s="2"/>
      <c r="C105" s="2"/>
      <c r="G105">
        <f>C127</f>
        <v>15.068866699999997</v>
      </c>
      <c r="H105">
        <f t="shared" si="28"/>
        <v>-0.32823548333334074</v>
      </c>
      <c r="I105">
        <f t="shared" si="27"/>
        <v>1.2554768992846335</v>
      </c>
      <c r="K105" t="s">
        <v>71</v>
      </c>
      <c r="L105">
        <f>AVERAGE(B149,B154,B159)</f>
        <v>30.6906274</v>
      </c>
    </row>
    <row r="106" spans="1:12" x14ac:dyDescent="0.2">
      <c r="A106" s="1" t="s">
        <v>59</v>
      </c>
      <c r="B106" s="2">
        <v>26.929390000000001</v>
      </c>
      <c r="C106" s="2">
        <f>B106-$B$90</f>
        <v>8.0301590000000012</v>
      </c>
      <c r="F106" t="s">
        <v>70</v>
      </c>
      <c r="G106">
        <f>C133</f>
        <v>14.923963500000003</v>
      </c>
      <c r="H106">
        <f>G106-($L$104-$L$99)</f>
        <v>0.72541374999999775</v>
      </c>
      <c r="I106">
        <f t="shared" si="27"/>
        <v>0.60482356259903003</v>
      </c>
    </row>
    <row r="107" spans="1:12" x14ac:dyDescent="0.2">
      <c r="A107" s="1" t="s">
        <v>64</v>
      </c>
      <c r="B107" s="2">
        <v>26.607046100000002</v>
      </c>
      <c r="C107" s="2">
        <f>B107-$B$91</f>
        <v>7.7997284000000029</v>
      </c>
      <c r="G107">
        <f>C138</f>
        <v>14.188755</v>
      </c>
      <c r="H107">
        <f t="shared" ref="H107:H108" si="29">G107-($L$104-$L$99)</f>
        <v>-9.7947500000046261E-3</v>
      </c>
      <c r="I107">
        <f t="shared" si="27"/>
        <v>1.0068123022325906</v>
      </c>
    </row>
    <row r="108" spans="1:12" x14ac:dyDescent="0.2">
      <c r="A108" s="1" t="s">
        <v>65</v>
      </c>
      <c r="B108" s="2">
        <v>26.8610115</v>
      </c>
      <c r="C108" s="2">
        <f>B108-$B$92</f>
        <v>7.6973343000000014</v>
      </c>
      <c r="G108">
        <f>C143</f>
        <v>14.028514900000001</v>
      </c>
      <c r="H108">
        <f t="shared" si="29"/>
        <v>-0.17003485000000396</v>
      </c>
      <c r="I108">
        <f t="shared" si="27"/>
        <v>1.1250856621314771</v>
      </c>
    </row>
    <row r="109" spans="1:12" x14ac:dyDescent="0.2">
      <c r="A109" s="1" t="s">
        <v>66</v>
      </c>
      <c r="B109" s="2">
        <v>26.889295600000001</v>
      </c>
      <c r="C109" s="2">
        <f>B109-$B$93</f>
        <v>7.5911217000000022</v>
      </c>
      <c r="F109" t="s">
        <v>71</v>
      </c>
      <c r="G109">
        <f>C149</f>
        <v>11.9150524</v>
      </c>
      <c r="H109">
        <f>G109-($L$105-$L$99)</f>
        <v>0.36230358333333257</v>
      </c>
      <c r="I109">
        <f>2^(-H109)</f>
        <v>0.77792146292669928</v>
      </c>
    </row>
    <row r="110" spans="1:12" x14ac:dyDescent="0.2">
      <c r="A110" s="2"/>
      <c r="B110" s="2"/>
      <c r="C110" s="2"/>
      <c r="G110">
        <f>C154</f>
        <v>12.032592699999999</v>
      </c>
      <c r="H110">
        <f t="shared" ref="H110:H111" si="30">G110-($L$105-$L$99)</f>
        <v>0.47984388333333072</v>
      </c>
      <c r="I110">
        <f t="shared" ref="I110:I111" si="31">2^(-H110)</f>
        <v>0.71705521366475322</v>
      </c>
    </row>
    <row r="111" spans="1:12" x14ac:dyDescent="0.2">
      <c r="A111" s="1" t="s">
        <v>59</v>
      </c>
      <c r="B111" s="2">
        <v>26.478410700000001</v>
      </c>
      <c r="C111" s="2">
        <f>B111-$B$95</f>
        <v>7.5823879000000005</v>
      </c>
      <c r="G111">
        <f>C159</f>
        <v>11.256185500000001</v>
      </c>
      <c r="H111">
        <f t="shared" si="30"/>
        <v>-0.29656331666666702</v>
      </c>
      <c r="I111">
        <f t="shared" si="31"/>
        <v>1.2282151608615355</v>
      </c>
    </row>
    <row r="112" spans="1:12" x14ac:dyDescent="0.2">
      <c r="A112" s="1" t="s">
        <v>64</v>
      </c>
      <c r="B112" s="2">
        <v>26.5828323</v>
      </c>
      <c r="C112" s="2">
        <f>B112-$B$96</f>
        <v>7.6778811999999981</v>
      </c>
    </row>
    <row r="113" spans="1:9" x14ac:dyDescent="0.2">
      <c r="A113" s="1" t="s">
        <v>65</v>
      </c>
      <c r="B113" s="2">
        <v>26.661481899999998</v>
      </c>
      <c r="C113" s="2">
        <f>B113-$B$97</f>
        <v>7.4398631999999978</v>
      </c>
      <c r="E113" t="s">
        <v>64</v>
      </c>
      <c r="F113" t="s">
        <v>68</v>
      </c>
      <c r="G113">
        <f>C102</f>
        <v>6.9739780000000025</v>
      </c>
      <c r="H113">
        <f>G113-($L$102-$L$99)</f>
        <v>-0.4140426833333315</v>
      </c>
      <c r="I113">
        <f>2^(-H113)</f>
        <v>1.3324142450930991</v>
      </c>
    </row>
    <row r="114" spans="1:9" x14ac:dyDescent="0.2">
      <c r="A114" s="1" t="s">
        <v>66</v>
      </c>
      <c r="B114" s="2">
        <v>26.867832199999999</v>
      </c>
      <c r="C114" s="2">
        <f>B114-$B$98</f>
        <v>7.3788585999999974</v>
      </c>
      <c r="G114">
        <f>C107</f>
        <v>7.7997284000000029</v>
      </c>
      <c r="H114">
        <f t="shared" ref="H114:H115" si="32">G114-($L$102-$L$99)</f>
        <v>0.41170771666666894</v>
      </c>
      <c r="I114">
        <f t="shared" ref="I114:I121" si="33">2^(-H114)</f>
        <v>0.751733021234819</v>
      </c>
    </row>
    <row r="115" spans="1:9" x14ac:dyDescent="0.2">
      <c r="A115" s="2"/>
      <c r="B115" s="2"/>
      <c r="C115" s="2"/>
      <c r="G115">
        <f>C112</f>
        <v>7.6778811999999981</v>
      </c>
      <c r="H115">
        <f t="shared" si="32"/>
        <v>0.28986051666666413</v>
      </c>
      <c r="I115">
        <f t="shared" si="33"/>
        <v>0.81798113917936921</v>
      </c>
    </row>
    <row r="116" spans="1:9" x14ac:dyDescent="0.2">
      <c r="A116" s="1" t="s">
        <v>69</v>
      </c>
      <c r="B116" s="2"/>
      <c r="C116" s="2"/>
      <c r="F116" t="s">
        <v>69</v>
      </c>
      <c r="G116">
        <f>C118</f>
        <v>16.174764600000003</v>
      </c>
      <c r="H116">
        <f>G116-($L$103-$L$99)</f>
        <v>0.77766241666666502</v>
      </c>
      <c r="I116">
        <f t="shared" si="33"/>
        <v>0.58331116078384115</v>
      </c>
    </row>
    <row r="117" spans="1:9" x14ac:dyDescent="0.2">
      <c r="A117" s="1" t="s">
        <v>59</v>
      </c>
      <c r="B117" s="2">
        <v>34.731460599999998</v>
      </c>
      <c r="C117" s="2">
        <f>B117-$B$85</f>
        <v>15.658662799999998</v>
      </c>
      <c r="G117">
        <f>C123</f>
        <v>15.107412400000001</v>
      </c>
      <c r="H117">
        <f t="shared" ref="H117:H118" si="34">G117-($L$103-$L$99)</f>
        <v>-0.28968978333333695</v>
      </c>
      <c r="I117">
        <f t="shared" si="33"/>
        <v>1.2223774067416675</v>
      </c>
    </row>
    <row r="118" spans="1:9" x14ac:dyDescent="0.2">
      <c r="A118" s="1" t="s">
        <v>64</v>
      </c>
      <c r="B118" s="2">
        <v>35.076179500000002</v>
      </c>
      <c r="C118" s="2">
        <f>B118-$B$86</f>
        <v>16.174764600000003</v>
      </c>
      <c r="G118">
        <f>C128</f>
        <v>14.908723800000001</v>
      </c>
      <c r="H118">
        <f t="shared" si="34"/>
        <v>-0.4883783833333375</v>
      </c>
      <c r="I118">
        <f t="shared" si="33"/>
        <v>1.4028671398531831</v>
      </c>
    </row>
    <row r="119" spans="1:9" x14ac:dyDescent="0.2">
      <c r="A119" s="1" t="s">
        <v>65</v>
      </c>
      <c r="B119" s="2">
        <v>35.952129399999997</v>
      </c>
      <c r="C119" s="2">
        <f>B119-$B$87</f>
        <v>16.438413699999998</v>
      </c>
      <c r="F119" t="s">
        <v>70</v>
      </c>
      <c r="G119">
        <f>C134</f>
        <v>14.856626500000004</v>
      </c>
      <c r="H119">
        <f>G119-($L$104-$L$99)</f>
        <v>0.65807674999999932</v>
      </c>
      <c r="I119">
        <f t="shared" si="33"/>
        <v>0.63372254668545458</v>
      </c>
    </row>
    <row r="120" spans="1:9" x14ac:dyDescent="0.2">
      <c r="A120" s="1" t="s">
        <v>66</v>
      </c>
      <c r="B120" s="2">
        <v>35.687294000000001</v>
      </c>
      <c r="C120" s="2">
        <f>B120-$B$88</f>
        <v>16.200645400000003</v>
      </c>
      <c r="G120">
        <f>C139</f>
        <v>13.987951299999999</v>
      </c>
      <c r="H120">
        <f t="shared" ref="H120:H121" si="35">G120-($L$104-$L$99)</f>
        <v>-0.21059845000000621</v>
      </c>
      <c r="I120">
        <f t="shared" si="33"/>
        <v>1.1571680938066558</v>
      </c>
    </row>
    <row r="121" spans="1:9" x14ac:dyDescent="0.2">
      <c r="A121" s="2"/>
      <c r="B121" s="2"/>
      <c r="C121" s="2"/>
      <c r="G121">
        <f>C144</f>
        <v>13.755838399999998</v>
      </c>
      <c r="H121">
        <f t="shared" si="35"/>
        <v>-0.44271135000000683</v>
      </c>
      <c r="I121">
        <f t="shared" si="33"/>
        <v>1.3591562788802334</v>
      </c>
    </row>
    <row r="122" spans="1:9" x14ac:dyDescent="0.2">
      <c r="A122" s="1" t="s">
        <v>59</v>
      </c>
      <c r="B122" s="2">
        <v>34.908592200000001</v>
      </c>
      <c r="C122" s="2">
        <f>B122-$B$90</f>
        <v>16.009361200000001</v>
      </c>
      <c r="F122" t="s">
        <v>71</v>
      </c>
      <c r="G122">
        <f>C150</f>
        <v>12.408470100000002</v>
      </c>
      <c r="H122">
        <f>G122-($L$105-$L$99)</f>
        <v>0.85572128333333453</v>
      </c>
      <c r="I122">
        <f>2^(-H122)</f>
        <v>0.55258898767875286</v>
      </c>
    </row>
    <row r="123" spans="1:9" x14ac:dyDescent="0.2">
      <c r="A123" s="1" t="s">
        <v>64</v>
      </c>
      <c r="B123" s="2">
        <v>33.9147301</v>
      </c>
      <c r="C123" s="2">
        <f>B123-$B$91</f>
        <v>15.107412400000001</v>
      </c>
      <c r="G123">
        <f>C155</f>
        <v>12.138321000000001</v>
      </c>
      <c r="H123">
        <f t="shared" ref="H123:H124" si="36">G123-($L$105-$L$99)</f>
        <v>0.58557218333333338</v>
      </c>
      <c r="I123">
        <f t="shared" ref="I123:I124" si="37">2^(-H123)</f>
        <v>0.66638499299936282</v>
      </c>
    </row>
    <row r="124" spans="1:9" x14ac:dyDescent="0.2">
      <c r="A124" s="1" t="s">
        <v>65</v>
      </c>
      <c r="B124" s="2">
        <v>35.154441800000001</v>
      </c>
      <c r="C124" s="2">
        <f>B124-$B$92</f>
        <v>15.990764600000002</v>
      </c>
      <c r="G124">
        <f>C160</f>
        <v>11.967801999999999</v>
      </c>
      <c r="H124">
        <f t="shared" si="36"/>
        <v>0.41505318333333108</v>
      </c>
      <c r="I124">
        <f t="shared" si="37"/>
        <v>0.74999184652570905</v>
      </c>
    </row>
    <row r="125" spans="1:9" x14ac:dyDescent="0.2">
      <c r="A125" s="1" t="s">
        <v>66</v>
      </c>
      <c r="B125" s="2">
        <v>33.966259000000001</v>
      </c>
      <c r="C125" s="2">
        <f>B125-$B$93</f>
        <v>14.668085100000003</v>
      </c>
    </row>
    <row r="126" spans="1:9" x14ac:dyDescent="0.2">
      <c r="A126" s="2"/>
      <c r="B126" s="2"/>
      <c r="C126" s="2"/>
      <c r="E126" t="s">
        <v>65</v>
      </c>
      <c r="F126" t="s">
        <v>68</v>
      </c>
      <c r="G126">
        <f>C103</f>
        <v>6.8257161000000011</v>
      </c>
      <c r="H126">
        <f>G126-($L$102-$L$99)</f>
        <v>-0.56230458333333289</v>
      </c>
      <c r="I126">
        <f>2^(-H126)</f>
        <v>1.4766261196762673</v>
      </c>
    </row>
    <row r="127" spans="1:9" x14ac:dyDescent="0.2">
      <c r="A127" s="1" t="s">
        <v>59</v>
      </c>
      <c r="B127" s="2">
        <v>33.964889499999998</v>
      </c>
      <c r="C127" s="2">
        <f>B127-$B$95</f>
        <v>15.068866699999997</v>
      </c>
      <c r="G127">
        <f>C108</f>
        <v>7.6973343000000014</v>
      </c>
      <c r="H127">
        <f t="shared" ref="H127:H128" si="38">G127-($L$102-$L$99)</f>
        <v>0.30931361666666746</v>
      </c>
      <c r="I127">
        <f t="shared" ref="I127:I134" si="39">2^(-H127)</f>
        <v>0.80702562218132901</v>
      </c>
    </row>
    <row r="128" spans="1:9" x14ac:dyDescent="0.2">
      <c r="A128" s="1" t="s">
        <v>64</v>
      </c>
      <c r="B128" s="2">
        <v>33.813674900000002</v>
      </c>
      <c r="C128" s="2">
        <f>B128-$B$96</f>
        <v>14.908723800000001</v>
      </c>
      <c r="G128">
        <f>C113</f>
        <v>7.4398631999999978</v>
      </c>
      <c r="H128">
        <f t="shared" si="38"/>
        <v>5.184251666666384E-2</v>
      </c>
      <c r="I128">
        <f t="shared" si="39"/>
        <v>0.96470348502845549</v>
      </c>
    </row>
    <row r="129" spans="1:9" x14ac:dyDescent="0.2">
      <c r="A129" s="1" t="s">
        <v>65</v>
      </c>
      <c r="B129" s="2">
        <v>35.886467000000003</v>
      </c>
      <c r="C129" s="2">
        <f>B129-$B$97</f>
        <v>16.664848300000003</v>
      </c>
      <c r="F129" t="s">
        <v>69</v>
      </c>
      <c r="G129">
        <f>C119</f>
        <v>16.438413699999998</v>
      </c>
      <c r="H129">
        <f>G129-($L$103-$L$99)</f>
        <v>1.04131151666666</v>
      </c>
      <c r="I129">
        <f t="shared" si="39"/>
        <v>0.48588556689897011</v>
      </c>
    </row>
    <row r="130" spans="1:9" x14ac:dyDescent="0.2">
      <c r="A130" s="1" t="s">
        <v>66</v>
      </c>
      <c r="B130" s="2">
        <v>33.251998899999997</v>
      </c>
      <c r="C130" s="2">
        <f>B130-$B$98</f>
        <v>13.763025299999995</v>
      </c>
      <c r="G130">
        <f>C124</f>
        <v>15.990764600000002</v>
      </c>
      <c r="H130">
        <f t="shared" ref="H130:H131" si="40">G130-($L$103-$L$99)</f>
        <v>0.59366241666666397</v>
      </c>
      <c r="I130">
        <f t="shared" si="39"/>
        <v>0.66265854912713618</v>
      </c>
    </row>
    <row r="131" spans="1:9" x14ac:dyDescent="0.2">
      <c r="A131" s="2"/>
      <c r="B131" s="2"/>
      <c r="C131" s="2"/>
      <c r="G131">
        <f>C129</f>
        <v>16.664848300000003</v>
      </c>
      <c r="H131">
        <f t="shared" si="40"/>
        <v>1.2677461166666646</v>
      </c>
      <c r="I131">
        <f t="shared" si="39"/>
        <v>0.41530809091691279</v>
      </c>
    </row>
    <row r="132" spans="1:9" x14ac:dyDescent="0.2">
      <c r="A132" s="1" t="s">
        <v>70</v>
      </c>
      <c r="B132" s="2"/>
      <c r="C132" s="2"/>
      <c r="F132" t="s">
        <v>70</v>
      </c>
      <c r="G132">
        <f>C135</f>
        <v>14.099725800000002</v>
      </c>
      <c r="H132">
        <f>G132-($L$104-$L$99)</f>
        <v>-9.8823950000003435E-2</v>
      </c>
      <c r="I132">
        <f t="shared" si="39"/>
        <v>1.0709001348151888</v>
      </c>
    </row>
    <row r="133" spans="1:9" x14ac:dyDescent="0.2">
      <c r="A133" s="1" t="s">
        <v>59</v>
      </c>
      <c r="B133" s="2">
        <v>33.996761300000003</v>
      </c>
      <c r="C133" s="2">
        <f>B133-$B$85</f>
        <v>14.923963500000003</v>
      </c>
      <c r="G133">
        <f>C140</f>
        <v>13.659786200000003</v>
      </c>
      <c r="H133">
        <f t="shared" ref="H133:H134" si="41">G133-($L$104-$L$99)</f>
        <v>-0.53876355000000231</v>
      </c>
      <c r="I133">
        <f t="shared" si="39"/>
        <v>1.4527269358851977</v>
      </c>
    </row>
    <row r="134" spans="1:9" x14ac:dyDescent="0.2">
      <c r="A134" s="1" t="s">
        <v>64</v>
      </c>
      <c r="B134" s="2">
        <v>33.758041400000003</v>
      </c>
      <c r="C134" s="2">
        <f>B134-$B$86</f>
        <v>14.856626500000004</v>
      </c>
      <c r="G134">
        <f>C145</f>
        <v>13.820278100000003</v>
      </c>
      <c r="H134">
        <f t="shared" si="41"/>
        <v>-0.37827165000000207</v>
      </c>
      <c r="I134">
        <f t="shared" si="39"/>
        <v>1.299783780163654</v>
      </c>
    </row>
    <row r="135" spans="1:9" x14ac:dyDescent="0.2">
      <c r="A135" s="1" t="s">
        <v>65</v>
      </c>
      <c r="B135" s="2">
        <v>33.6134415</v>
      </c>
      <c r="C135" s="2">
        <f>B135-$B$87</f>
        <v>14.099725800000002</v>
      </c>
      <c r="F135" t="s">
        <v>71</v>
      </c>
      <c r="G135">
        <f>C151</f>
        <v>14.084020700000004</v>
      </c>
      <c r="H135">
        <f>G135-($L$105-$L$99)</f>
        <v>2.5312718833333356</v>
      </c>
      <c r="I135">
        <f>2^(-H135)</f>
        <v>0.17298611130809857</v>
      </c>
    </row>
    <row r="136" spans="1:9" x14ac:dyDescent="0.2">
      <c r="A136" s="1" t="s">
        <v>66</v>
      </c>
      <c r="B136" s="2">
        <v>33.995586400000001</v>
      </c>
      <c r="C136" s="2">
        <f>B136-$B$88</f>
        <v>14.508937800000002</v>
      </c>
      <c r="G136">
        <f>C156</f>
        <v>12.414972300000002</v>
      </c>
      <c r="H136">
        <f t="shared" ref="H136:H137" si="42">G136-($L$105-$L$99)</f>
        <v>0.86222348333333443</v>
      </c>
      <c r="I136">
        <f t="shared" ref="I136:I137" si="43">2^(-H136)</f>
        <v>0.55010408319602244</v>
      </c>
    </row>
    <row r="137" spans="1:9" x14ac:dyDescent="0.2">
      <c r="A137" s="2"/>
      <c r="B137" s="2"/>
      <c r="C137" s="2"/>
      <c r="G137">
        <f>C161</f>
        <v>12.034481</v>
      </c>
      <c r="H137">
        <f t="shared" si="42"/>
        <v>0.48173218333333168</v>
      </c>
      <c r="I137">
        <f t="shared" si="43"/>
        <v>0.71611729567573335</v>
      </c>
    </row>
    <row r="138" spans="1:9" x14ac:dyDescent="0.2">
      <c r="A138" s="1" t="s">
        <v>59</v>
      </c>
      <c r="B138" s="2">
        <v>33.087986000000001</v>
      </c>
      <c r="C138" s="2">
        <f>B138-$B$90</f>
        <v>14.188755</v>
      </c>
    </row>
    <row r="139" spans="1:9" x14ac:dyDescent="0.2">
      <c r="A139" s="1" t="s">
        <v>64</v>
      </c>
      <c r="B139" s="2">
        <v>32.795268999999998</v>
      </c>
      <c r="C139" s="2">
        <f>B139-$B$91</f>
        <v>13.987951299999999</v>
      </c>
      <c r="E139" t="s">
        <v>66</v>
      </c>
      <c r="F139" t="s">
        <v>68</v>
      </c>
      <c r="G139">
        <f>C104</f>
        <v>7.1042842000000022</v>
      </c>
      <c r="H139">
        <f>G139-($L$102-$L$99)</f>
        <v>-0.28373648333333179</v>
      </c>
      <c r="I139">
        <f>2^(-H139)</f>
        <v>1.2173436434354346</v>
      </c>
    </row>
    <row r="140" spans="1:9" x14ac:dyDescent="0.2">
      <c r="A140" s="1" t="s">
        <v>65</v>
      </c>
      <c r="B140" s="2">
        <v>32.823463400000001</v>
      </c>
      <c r="C140" s="2">
        <f>B140-$B$92</f>
        <v>13.659786200000003</v>
      </c>
      <c r="G140">
        <f>C109</f>
        <v>7.5911217000000022</v>
      </c>
      <c r="H140">
        <f t="shared" ref="H140:H141" si="44">G140-($L$102-$L$99)</f>
        <v>0.20310101666666824</v>
      </c>
      <c r="I140">
        <f t="shared" ref="I140:I147" si="45">2^(-H140)</f>
        <v>0.86868135845824546</v>
      </c>
    </row>
    <row r="141" spans="1:9" x14ac:dyDescent="0.2">
      <c r="A141" s="1" t="s">
        <v>66</v>
      </c>
      <c r="B141" s="2">
        <v>33.914623300000002</v>
      </c>
      <c r="C141" s="2">
        <f>B141-$B$93</f>
        <v>14.616449400000004</v>
      </c>
      <c r="G141">
        <f>C114</f>
        <v>7.3788585999999974</v>
      </c>
      <c r="H141">
        <f t="shared" si="44"/>
        <v>-9.1620833333365681E-3</v>
      </c>
      <c r="I141">
        <f t="shared" si="45"/>
        <v>1.0063708805055087</v>
      </c>
    </row>
    <row r="142" spans="1:9" x14ac:dyDescent="0.2">
      <c r="A142" s="2"/>
      <c r="B142" s="2"/>
      <c r="C142" s="2"/>
      <c r="F142" t="s">
        <v>69</v>
      </c>
      <c r="G142">
        <f>C120</f>
        <v>16.200645400000003</v>
      </c>
      <c r="H142">
        <f>G142-($L$103-$L$99)</f>
        <v>0.80354321666666451</v>
      </c>
      <c r="I142">
        <f t="shared" si="45"/>
        <v>0.57294032354011326</v>
      </c>
    </row>
    <row r="143" spans="1:9" x14ac:dyDescent="0.2">
      <c r="A143" s="1" t="s">
        <v>59</v>
      </c>
      <c r="B143" s="2">
        <v>32.924537700000002</v>
      </c>
      <c r="C143" s="2">
        <f>B143-$B$95</f>
        <v>14.028514900000001</v>
      </c>
      <c r="G143">
        <f>C125</f>
        <v>14.668085100000003</v>
      </c>
      <c r="H143">
        <f t="shared" ref="H143:H144" si="46">G143-($L$103-$L$99)</f>
        <v>-0.72901708333333559</v>
      </c>
      <c r="I143">
        <f t="shared" si="45"/>
        <v>1.65750943586715</v>
      </c>
    </row>
    <row r="144" spans="1:9" x14ac:dyDescent="0.2">
      <c r="A144" s="1" t="s">
        <v>64</v>
      </c>
      <c r="B144" s="2">
        <v>32.6607895</v>
      </c>
      <c r="C144" s="2">
        <f>B144-$B$96</f>
        <v>13.755838399999998</v>
      </c>
      <c r="G144">
        <f>C130</f>
        <v>13.763025299999995</v>
      </c>
      <c r="H144">
        <f t="shared" si="46"/>
        <v>-1.6340768833333428</v>
      </c>
      <c r="I144">
        <f t="shared" si="45"/>
        <v>3.1038888234769035</v>
      </c>
    </row>
    <row r="145" spans="1:9" x14ac:dyDescent="0.2">
      <c r="A145" s="1" t="s">
        <v>65</v>
      </c>
      <c r="B145" s="2">
        <v>33.041896800000004</v>
      </c>
      <c r="C145" s="2">
        <f>B145-$B$97</f>
        <v>13.820278100000003</v>
      </c>
      <c r="F145" t="s">
        <v>70</v>
      </c>
      <c r="G145">
        <f>C136</f>
        <v>14.508937800000002</v>
      </c>
      <c r="H145">
        <f>G145-($L$104-$L$99)</f>
        <v>0.3103880499999967</v>
      </c>
      <c r="I145">
        <f t="shared" si="45"/>
        <v>0.80642482131596527</v>
      </c>
    </row>
    <row r="146" spans="1:9" x14ac:dyDescent="0.2">
      <c r="A146" s="1" t="s">
        <v>66</v>
      </c>
      <c r="B146" s="2">
        <v>33.983032199999997</v>
      </c>
      <c r="C146" s="2">
        <f>B146-$B$98</f>
        <v>14.494058599999995</v>
      </c>
      <c r="G146">
        <f>C141</f>
        <v>14.616449400000004</v>
      </c>
      <c r="H146">
        <f t="shared" ref="H146:H147" si="47">G146-($L$104-$L$99)</f>
        <v>0.41789964999999896</v>
      </c>
      <c r="I146">
        <f t="shared" si="45"/>
        <v>0.74851355618228066</v>
      </c>
    </row>
    <row r="147" spans="1:9" x14ac:dyDescent="0.2">
      <c r="A147" s="2"/>
      <c r="B147" s="2"/>
      <c r="C147" s="2"/>
      <c r="G147">
        <f>C146</f>
        <v>14.494058599999995</v>
      </c>
      <c r="H147">
        <f t="shared" si="47"/>
        <v>0.29550884999999028</v>
      </c>
      <c r="I147">
        <f t="shared" si="45"/>
        <v>0.81478490060973108</v>
      </c>
    </row>
    <row r="148" spans="1:9" x14ac:dyDescent="0.2">
      <c r="A148" s="1" t="s">
        <v>71</v>
      </c>
      <c r="B148" s="2"/>
      <c r="C148" s="2"/>
      <c r="F148" t="s">
        <v>71</v>
      </c>
      <c r="G148">
        <f>C152</f>
        <v>12.094125700000003</v>
      </c>
      <c r="H148">
        <f>G148-($L$105-$L$99)</f>
        <v>0.541376883333335</v>
      </c>
      <c r="I148">
        <f>2^(-H148)</f>
        <v>0.68711482547084857</v>
      </c>
    </row>
    <row r="149" spans="1:9" x14ac:dyDescent="0.2">
      <c r="A149" s="1" t="s">
        <v>59</v>
      </c>
      <c r="B149" s="2">
        <v>30.9878502</v>
      </c>
      <c r="C149" s="2">
        <f>B149-$B$85</f>
        <v>11.9150524</v>
      </c>
      <c r="G149">
        <f>C157</f>
        <v>12.0210629</v>
      </c>
      <c r="H149">
        <f t="shared" ref="H149:H150" si="48">G149-($L$105-$L$99)</f>
        <v>0.46831408333333258</v>
      </c>
      <c r="I149">
        <f t="shared" ref="I149:I150" si="49">2^(-H149)</f>
        <v>0.72280877035304203</v>
      </c>
    </row>
    <row r="150" spans="1:9" x14ac:dyDescent="0.2">
      <c r="A150" s="1" t="s">
        <v>64</v>
      </c>
      <c r="B150" s="2">
        <v>31.309885000000001</v>
      </c>
      <c r="C150" s="2">
        <f>B150-$B$86</f>
        <v>12.408470100000002</v>
      </c>
      <c r="G150">
        <f>C162</f>
        <v>11.423936899999998</v>
      </c>
      <c r="H150">
        <f t="shared" si="48"/>
        <v>-0.12881191666667036</v>
      </c>
      <c r="I150">
        <f t="shared" si="49"/>
        <v>1.0933929031805047</v>
      </c>
    </row>
    <row r="151" spans="1:9" x14ac:dyDescent="0.2">
      <c r="A151" s="1" t="s">
        <v>65</v>
      </c>
      <c r="B151" s="2">
        <v>33.597736400000002</v>
      </c>
      <c r="C151" s="2">
        <f>B151-$B$87</f>
        <v>14.084020700000004</v>
      </c>
    </row>
    <row r="152" spans="1:9" x14ac:dyDescent="0.2">
      <c r="A152" s="1" t="s">
        <v>66</v>
      </c>
      <c r="B152" s="2">
        <v>31.580774300000002</v>
      </c>
      <c r="C152" s="2">
        <f>B152-$B$88</f>
        <v>12.094125700000003</v>
      </c>
    </row>
    <row r="153" spans="1:9" x14ac:dyDescent="0.2">
      <c r="A153" s="2"/>
      <c r="B153" s="2"/>
      <c r="C153" s="2"/>
    </row>
    <row r="154" spans="1:9" x14ac:dyDescent="0.2">
      <c r="A154" s="1" t="s">
        <v>59</v>
      </c>
      <c r="B154" s="2">
        <v>30.931823699999999</v>
      </c>
      <c r="C154" s="2">
        <f>B154-$B$90</f>
        <v>12.032592699999999</v>
      </c>
    </row>
    <row r="155" spans="1:9" x14ac:dyDescent="0.2">
      <c r="A155" s="1" t="s">
        <v>64</v>
      </c>
      <c r="B155" s="2">
        <v>30.9456387</v>
      </c>
      <c r="C155" s="2">
        <f>B155-$B$91</f>
        <v>12.138321000000001</v>
      </c>
    </row>
    <row r="156" spans="1:9" x14ac:dyDescent="0.2">
      <c r="A156" s="1" t="s">
        <v>65</v>
      </c>
      <c r="B156" s="2">
        <v>31.578649500000001</v>
      </c>
      <c r="C156" s="2">
        <f>B156-$B$92</f>
        <v>12.414972300000002</v>
      </c>
    </row>
    <row r="157" spans="1:9" x14ac:dyDescent="0.2">
      <c r="A157" s="1" t="s">
        <v>66</v>
      </c>
      <c r="B157" s="2">
        <v>31.319236799999999</v>
      </c>
      <c r="C157" s="2">
        <f>B157-$B$93</f>
        <v>12.0210629</v>
      </c>
    </row>
    <row r="158" spans="1:9" x14ac:dyDescent="0.2">
      <c r="A158" s="2"/>
      <c r="B158" s="2"/>
      <c r="C158" s="2"/>
    </row>
    <row r="159" spans="1:9" x14ac:dyDescent="0.2">
      <c r="A159" s="1" t="s">
        <v>59</v>
      </c>
      <c r="B159" s="2">
        <v>30.152208300000002</v>
      </c>
      <c r="C159" s="2">
        <f>B159-$B$95</f>
        <v>11.256185500000001</v>
      </c>
    </row>
    <row r="160" spans="1:9" x14ac:dyDescent="0.2">
      <c r="A160" s="1" t="s">
        <v>64</v>
      </c>
      <c r="B160" s="2">
        <v>30.872753100000001</v>
      </c>
      <c r="C160" s="2">
        <f>B160-$B$96</f>
        <v>11.967801999999999</v>
      </c>
    </row>
    <row r="161" spans="1:3" x14ac:dyDescent="0.2">
      <c r="A161" s="1" t="s">
        <v>65</v>
      </c>
      <c r="B161" s="2">
        <v>31.2560997</v>
      </c>
      <c r="C161" s="2">
        <f>B161-$B$97</f>
        <v>12.034481</v>
      </c>
    </row>
    <row r="162" spans="1:3" x14ac:dyDescent="0.2">
      <c r="A162" s="1" t="s">
        <v>66</v>
      </c>
      <c r="B162" s="2">
        <v>30.912910499999999</v>
      </c>
      <c r="C162" s="2">
        <f>B162-$B$98</f>
        <v>11.423936899999998</v>
      </c>
    </row>
    <row r="163" spans="1:3" x14ac:dyDescent="0.2">
      <c r="A163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8EC47-C4DF-2C40-A921-C02CD67E4799}">
  <dimension ref="A1:R163"/>
  <sheetViews>
    <sheetView workbookViewId="0">
      <selection activeCell="L21" sqref="L21"/>
    </sheetView>
  </sheetViews>
  <sheetFormatPr baseColWidth="10" defaultRowHeight="16" x14ac:dyDescent="0.2"/>
  <cols>
    <col min="16" max="16" width="12.1640625" bestFit="1" customWidth="1"/>
  </cols>
  <sheetData>
    <row r="1" spans="1:18" x14ac:dyDescent="0.2">
      <c r="A1" t="s">
        <v>28</v>
      </c>
    </row>
    <row r="2" spans="1:18" x14ac:dyDescent="0.2">
      <c r="B2" t="s">
        <v>9</v>
      </c>
    </row>
    <row r="3" spans="1:18" x14ac:dyDescent="0.2">
      <c r="A3" s="1" t="s">
        <v>59</v>
      </c>
      <c r="B3">
        <v>19.205595016479492</v>
      </c>
      <c r="N3" t="s">
        <v>72</v>
      </c>
    </row>
    <row r="4" spans="1:18" x14ac:dyDescent="0.2">
      <c r="A4" s="1" t="s">
        <v>64</v>
      </c>
      <c r="B4">
        <v>18.903738021850586</v>
      </c>
    </row>
    <row r="5" spans="1:18" x14ac:dyDescent="0.2">
      <c r="A5" s="1" t="s">
        <v>65</v>
      </c>
      <c r="B5">
        <v>19.238616943359375</v>
      </c>
      <c r="O5" t="s">
        <v>68</v>
      </c>
    </row>
    <row r="6" spans="1:18" x14ac:dyDescent="0.2">
      <c r="A6" s="1" t="s">
        <v>66</v>
      </c>
      <c r="B6">
        <v>19.487754821777344</v>
      </c>
      <c r="O6" t="s">
        <v>59</v>
      </c>
      <c r="P6" t="s">
        <v>64</v>
      </c>
      <c r="Q6" t="s">
        <v>65</v>
      </c>
      <c r="R6" t="s">
        <v>66</v>
      </c>
    </row>
    <row r="7" spans="1:18" x14ac:dyDescent="0.2">
      <c r="A7" s="1"/>
      <c r="B7" s="1"/>
      <c r="O7">
        <v>0.78405877166882321</v>
      </c>
      <c r="P7">
        <v>0.69663035294609077</v>
      </c>
      <c r="Q7">
        <v>1.0175353617721963</v>
      </c>
      <c r="R7">
        <v>0.98759533494941942</v>
      </c>
    </row>
    <row r="8" spans="1:18" x14ac:dyDescent="0.2">
      <c r="A8" s="1" t="s">
        <v>59</v>
      </c>
      <c r="B8">
        <v>19.020839691162109</v>
      </c>
      <c r="P8">
        <v>1.0328631659366116</v>
      </c>
    </row>
    <row r="9" spans="1:18" x14ac:dyDescent="0.2">
      <c r="A9" s="1" t="s">
        <v>64</v>
      </c>
      <c r="B9">
        <v>18.985960006713867</v>
      </c>
      <c r="Q9">
        <v>0.90220750214569423</v>
      </c>
    </row>
    <row r="10" spans="1:18" x14ac:dyDescent="0.2">
      <c r="A10" s="1" t="s">
        <v>65</v>
      </c>
      <c r="B10">
        <v>19.307235717773438</v>
      </c>
      <c r="O10">
        <v>1.3610828857362638</v>
      </c>
      <c r="Q10">
        <v>1.1872059211765644</v>
      </c>
      <c r="R10">
        <v>1.4051040671982606</v>
      </c>
    </row>
    <row r="11" spans="1:18" x14ac:dyDescent="0.2">
      <c r="A11" s="1" t="s">
        <v>66</v>
      </c>
      <c r="B11">
        <v>19.468332290649414</v>
      </c>
      <c r="O11">
        <v>0.89517025781463155</v>
      </c>
      <c r="P11">
        <v>0.76593035735581505</v>
      </c>
      <c r="R11">
        <v>0.9988274903864458</v>
      </c>
    </row>
    <row r="12" spans="1:18" x14ac:dyDescent="0.2">
      <c r="A12" s="1"/>
      <c r="B12" s="1"/>
      <c r="O12">
        <v>0.77039987099368323</v>
      </c>
      <c r="P12">
        <v>0.90970775162473572</v>
      </c>
      <c r="Q12">
        <v>0.91100880019001496</v>
      </c>
      <c r="R12">
        <v>0.99419530536136791</v>
      </c>
    </row>
    <row r="13" spans="1:18" x14ac:dyDescent="0.2">
      <c r="A13" s="1" t="s">
        <v>59</v>
      </c>
      <c r="B13">
        <v>18.902236938476562</v>
      </c>
      <c r="N13" t="s">
        <v>13</v>
      </c>
      <c r="O13">
        <f>AVERAGE(O7:O12)</f>
        <v>0.95267794655335047</v>
      </c>
      <c r="P13">
        <f>AVERAGE(P7:P12)</f>
        <v>0.85128290696581332</v>
      </c>
      <c r="Q13">
        <f>AVERAGE(Q7:Q12)</f>
        <v>1.0044893963211174</v>
      </c>
      <c r="R13">
        <f>AVERAGE(R7:R12)</f>
        <v>1.0964305494738733</v>
      </c>
    </row>
    <row r="14" spans="1:18" x14ac:dyDescent="0.2">
      <c r="A14" s="1" t="s">
        <v>64</v>
      </c>
      <c r="B14">
        <v>18.864690780639648</v>
      </c>
      <c r="N14" t="s">
        <v>73</v>
      </c>
      <c r="O14">
        <f>_xlfn.STDEV.P(O7:O12)</f>
        <v>0.24070700632799549</v>
      </c>
      <c r="P14">
        <f>_xlfn.STDEV.P(P7:P12)</f>
        <v>0.12998781011220989</v>
      </c>
      <c r="Q14">
        <f>_xlfn.STDEV.P(Q7:Q12)</f>
        <v>0.11484308141866995</v>
      </c>
      <c r="R14">
        <f>_xlfn.STDEV.P(R7:R12)</f>
        <v>0.17825743094391666</v>
      </c>
    </row>
    <row r="15" spans="1:18" x14ac:dyDescent="0.2">
      <c r="A15" s="1" t="s">
        <v>65</v>
      </c>
      <c r="B15">
        <v>19.247184753417969</v>
      </c>
      <c r="N15" t="s">
        <v>10</v>
      </c>
      <c r="O15">
        <f>_xlfn.STDEV.S(O7:O12)</f>
        <v>0.27794450979859431</v>
      </c>
      <c r="P15">
        <f>_xlfn.T.TEST($O$7:$O$12,P7:P12,2,2)</f>
        <v>0.54461899435166383</v>
      </c>
      <c r="Q15">
        <f>_xlfn.T.TEST($O$7:$O$12,Q7:Q12,2,2)</f>
        <v>0.74796296582942778</v>
      </c>
      <c r="R15">
        <f t="shared" ref="R15" si="0">_xlfn.T.TEST($O$7:$O$12,R7:R12,2,2)</f>
        <v>0.43764391814629905</v>
      </c>
    </row>
    <row r="16" spans="1:18" x14ac:dyDescent="0.2">
      <c r="A16" s="1" t="s">
        <v>66</v>
      </c>
      <c r="B16">
        <v>19.286937713623047</v>
      </c>
    </row>
    <row r="17" spans="1:18" x14ac:dyDescent="0.2">
      <c r="A17" s="1"/>
      <c r="B17" s="1"/>
      <c r="G17" t="s">
        <v>16</v>
      </c>
      <c r="H17" t="s">
        <v>21</v>
      </c>
      <c r="I17" t="s">
        <v>8</v>
      </c>
      <c r="K17" t="s">
        <v>67</v>
      </c>
      <c r="L17">
        <f>AVERAGE(B3:B16)</f>
        <v>19.159926891326904</v>
      </c>
      <c r="O17" t="s">
        <v>69</v>
      </c>
    </row>
    <row r="18" spans="1:18" x14ac:dyDescent="0.2">
      <c r="A18" s="1" t="s">
        <v>68</v>
      </c>
      <c r="C18" t="s">
        <v>47</v>
      </c>
      <c r="E18" t="s">
        <v>59</v>
      </c>
      <c r="F18" t="s">
        <v>68</v>
      </c>
      <c r="G18">
        <f>C19</f>
        <v>7.6864032745361328</v>
      </c>
      <c r="H18">
        <f>G18-($L$20-$L$17)</f>
        <v>0.35096629460652551</v>
      </c>
      <c r="I18">
        <f>2^(-H18)</f>
        <v>0.78405877166882321</v>
      </c>
      <c r="O18" t="s">
        <v>59</v>
      </c>
      <c r="P18" t="s">
        <v>64</v>
      </c>
      <c r="Q18" t="s">
        <v>65</v>
      </c>
      <c r="R18" t="s">
        <v>66</v>
      </c>
    </row>
    <row r="19" spans="1:18" x14ac:dyDescent="0.2">
      <c r="A19" s="1" t="s">
        <v>59</v>
      </c>
      <c r="B19">
        <v>26.891998291015625</v>
      </c>
      <c r="C19">
        <f>B19-$B$3</f>
        <v>7.6864032745361328</v>
      </c>
      <c r="G19">
        <f>C24</f>
        <v>6.8539848327636719</v>
      </c>
      <c r="H19">
        <f t="shared" ref="H19" si="1">G19-($L$20-$L$17)</f>
        <v>-0.48145214716593543</v>
      </c>
      <c r="I19">
        <f t="shared" ref="I19:I29" si="2">2^(-H19)</f>
        <v>1.3961482547549637</v>
      </c>
      <c r="L19" t="s">
        <v>25</v>
      </c>
      <c r="O19">
        <v>1.0439446966307036</v>
      </c>
      <c r="P19">
        <v>0.52798479634520845</v>
      </c>
    </row>
    <row r="20" spans="1:18" x14ac:dyDescent="0.2">
      <c r="A20" s="1" t="s">
        <v>64</v>
      </c>
      <c r="B20">
        <v>26.760709762573242</v>
      </c>
      <c r="C20">
        <f>B20-$B$4</f>
        <v>7.8569717407226562</v>
      </c>
      <c r="G20">
        <f>C29</f>
        <v>7.8170318603515625</v>
      </c>
      <c r="H20">
        <f>G20-($L$20-$L$17)</f>
        <v>0.4815948804219552</v>
      </c>
      <c r="I20">
        <f t="shared" si="2"/>
        <v>0.71618545260827626</v>
      </c>
      <c r="K20" t="s">
        <v>68</v>
      </c>
      <c r="L20">
        <f>AVERAGE(B19,B24,B29)</f>
        <v>26.495363871256512</v>
      </c>
      <c r="R20">
        <v>0.98578145342944523</v>
      </c>
    </row>
    <row r="21" spans="1:18" x14ac:dyDescent="0.2">
      <c r="A21" s="1" t="s">
        <v>65</v>
      </c>
      <c r="B21">
        <v>26.548974990844727</v>
      </c>
      <c r="C21">
        <f>B21-$B$5</f>
        <v>7.3103580474853516</v>
      </c>
      <c r="F21" t="s">
        <v>69</v>
      </c>
      <c r="G21">
        <f>C35</f>
        <v>15.19647498352051</v>
      </c>
      <c r="H21">
        <f>G21-($L$21-$L$17)</f>
        <v>-6.2045286610924677E-2</v>
      </c>
      <c r="I21">
        <f t="shared" si="2"/>
        <v>1.0439446966307036</v>
      </c>
      <c r="K21" t="s">
        <v>69</v>
      </c>
      <c r="L21">
        <f>AVERAGE(B35,B40,B45)</f>
        <v>34.418447161458339</v>
      </c>
      <c r="Q21">
        <v>0.39527820485792325</v>
      </c>
      <c r="R21">
        <v>1.5051177091416259</v>
      </c>
    </row>
    <row r="22" spans="1:18" x14ac:dyDescent="0.2">
      <c r="A22" s="1" t="s">
        <v>66</v>
      </c>
      <c r="B22">
        <v>26.84119987487793</v>
      </c>
      <c r="C22">
        <f>B22-$B$6</f>
        <v>7.3534450531005859</v>
      </c>
      <c r="G22">
        <f>C40</f>
        <v>14.936866760253906</v>
      </c>
      <c r="H22">
        <f t="shared" ref="H22:H23" si="3">G22-($L$21-$L$17)</f>
        <v>-0.32165350987752817</v>
      </c>
      <c r="I22">
        <f t="shared" si="2"/>
        <v>1.2497621128572511</v>
      </c>
      <c r="K22" t="s">
        <v>70</v>
      </c>
      <c r="L22">
        <f>AVERAGE(B51,B56,B61)</f>
        <v>33.091480255126953</v>
      </c>
      <c r="O22">
        <v>1.0600548216992283</v>
      </c>
      <c r="P22">
        <v>0.71704199291988302</v>
      </c>
      <c r="Q22">
        <v>0.67566783847127154</v>
      </c>
      <c r="R22">
        <v>0.5672254723447776</v>
      </c>
    </row>
    <row r="23" spans="1:18" x14ac:dyDescent="0.2">
      <c r="G23">
        <f>C45</f>
        <v>15.993328094482422</v>
      </c>
      <c r="H23">
        <f t="shared" si="3"/>
        <v>0.73480782435098746</v>
      </c>
      <c r="I23">
        <f t="shared" si="2"/>
        <v>0.6008980626654572</v>
      </c>
      <c r="K23" t="s">
        <v>71</v>
      </c>
      <c r="L23">
        <f>AVERAGE(B67,B72,B77)</f>
        <v>30.549782435099285</v>
      </c>
      <c r="O23">
        <v>0.95531065754920341</v>
      </c>
      <c r="P23">
        <v>0.55196349869241979</v>
      </c>
      <c r="Q23">
        <v>0.36229294492317293</v>
      </c>
      <c r="R23">
        <v>0.7455020869626785</v>
      </c>
    </row>
    <row r="24" spans="1:18" x14ac:dyDescent="0.2">
      <c r="A24" s="1" t="s">
        <v>59</v>
      </c>
      <c r="B24">
        <v>25.874824523925781</v>
      </c>
      <c r="C24">
        <f>B24-$B$8</f>
        <v>6.8539848327636719</v>
      </c>
      <c r="F24" t="s">
        <v>70</v>
      </c>
      <c r="G24">
        <f>C51</f>
        <v>14.37413215637207</v>
      </c>
      <c r="H24">
        <f>G24-($L$22-$L$17)</f>
        <v>0.44257879257202148</v>
      </c>
      <c r="I24">
        <f t="shared" si="2"/>
        <v>0.73581817011703565</v>
      </c>
      <c r="O24">
        <v>0.92690125515194266</v>
      </c>
      <c r="P24">
        <v>0.59923592550251392</v>
      </c>
      <c r="Q24">
        <v>0.51882222573289871</v>
      </c>
    </row>
    <row r="25" spans="1:18" x14ac:dyDescent="0.2">
      <c r="A25" s="1" t="s">
        <v>64</v>
      </c>
      <c r="B25">
        <v>26.274747848510742</v>
      </c>
      <c r="C25">
        <f>B25-$B$9</f>
        <v>7.288787841796875</v>
      </c>
      <c r="G25">
        <f>C56</f>
        <v>13.869117736816406</v>
      </c>
      <c r="H25">
        <f t="shared" ref="H25:H26" si="4">G25-($L$22-$L$17)</f>
        <v>-6.2435626983642578E-2</v>
      </c>
      <c r="I25">
        <f t="shared" si="2"/>
        <v>1.0442271879970946</v>
      </c>
      <c r="N25" t="s">
        <v>13</v>
      </c>
      <c r="O25">
        <f>AVERAGE(O19:O24)</f>
        <v>0.99655285775776947</v>
      </c>
      <c r="P25">
        <f>AVERAGE(P19:P24)</f>
        <v>0.59905655336500629</v>
      </c>
      <c r="Q25">
        <f>AVERAGE(Q19:Q24)</f>
        <v>0.48801530349631661</v>
      </c>
      <c r="R25">
        <f>AVERAGE(R19:R24)</f>
        <v>0.95090668046963178</v>
      </c>
    </row>
    <row r="26" spans="1:18" x14ac:dyDescent="0.2">
      <c r="A26" s="1" t="s">
        <v>65</v>
      </c>
      <c r="B26">
        <v>26.108806610107422</v>
      </c>
      <c r="C26">
        <f>B26-$B$10</f>
        <v>6.8015708923339844</v>
      </c>
      <c r="G26">
        <f>C61</f>
        <v>13.902519226074219</v>
      </c>
      <c r="H26">
        <f t="shared" si="4"/>
        <v>-2.9034137725830078E-2</v>
      </c>
      <c r="I26">
        <f t="shared" si="2"/>
        <v>1.0203288024608685</v>
      </c>
      <c r="N26" t="s">
        <v>73</v>
      </c>
      <c r="O26">
        <f>_xlfn.STDEV.P(O19:O24)</f>
        <v>5.6636451689225611E-2</v>
      </c>
      <c r="P26">
        <f>_xlfn.STDEV.P(P19:P24)</f>
        <v>7.2783148059144417E-2</v>
      </c>
      <c r="Q26">
        <f>_xlfn.STDEV.P(Q19:Q24)</f>
        <v>0.12305366842284585</v>
      </c>
      <c r="R26">
        <f>_xlfn.STDEV.P(R19:R24)</f>
        <v>0.35276352936229549</v>
      </c>
    </row>
    <row r="27" spans="1:18" x14ac:dyDescent="0.2">
      <c r="A27" s="1" t="s">
        <v>66</v>
      </c>
      <c r="B27">
        <v>26.165687561035156</v>
      </c>
      <c r="C27">
        <f>B27-$B$11</f>
        <v>6.6973552703857422</v>
      </c>
      <c r="F27" t="s">
        <v>71</v>
      </c>
      <c r="G27">
        <f>C67</f>
        <v>11.375951766967773</v>
      </c>
      <c r="H27">
        <f>G27-($L$23-$L$17)</f>
        <v>-1.3903776804607304E-2</v>
      </c>
      <c r="I27">
        <f>2^(-H27)</f>
        <v>1.0096839526252657</v>
      </c>
      <c r="N27" t="s">
        <v>10</v>
      </c>
      <c r="P27">
        <f>_xlfn.T.TEST($O$19:$O$24,P19:P24,2,2)</f>
        <v>2.9803120073029169E-4</v>
      </c>
      <c r="Q27">
        <f>_xlfn.T.TEST($O$19:$O$24,Q19:Q24,2,2)</f>
        <v>6.300334843372281E-4</v>
      </c>
      <c r="R27">
        <f t="shared" ref="R27" si="5">_xlfn.T.TEST($O$19:$O$24,R19:R24,2,2)</f>
        <v>0.83220802493637713</v>
      </c>
    </row>
    <row r="28" spans="1:18" x14ac:dyDescent="0.2">
      <c r="G28">
        <f>C72</f>
        <v>11.393537521362305</v>
      </c>
      <c r="H28">
        <f t="shared" ref="H28:H29" si="6">G28-($L$23-$L$17)</f>
        <v>3.681977589923946E-3</v>
      </c>
      <c r="I28">
        <f t="shared" si="2"/>
        <v>0.99745110158675876</v>
      </c>
    </row>
    <row r="29" spans="1:18" x14ac:dyDescent="0.2">
      <c r="A29" s="1" t="s">
        <v>59</v>
      </c>
      <c r="B29">
        <v>26.719268798828125</v>
      </c>
      <c r="C29">
        <f>B29-$B$13</f>
        <v>7.8170318603515625</v>
      </c>
      <c r="G29">
        <f>C77</f>
        <v>11.751186370849609</v>
      </c>
      <c r="H29">
        <f t="shared" si="6"/>
        <v>0.36133082707722863</v>
      </c>
      <c r="I29">
        <f t="shared" si="2"/>
        <v>0.77844616365876385</v>
      </c>
      <c r="O29" t="s">
        <v>70</v>
      </c>
    </row>
    <row r="30" spans="1:18" x14ac:dyDescent="0.2">
      <c r="A30" s="1" t="s">
        <v>64</v>
      </c>
      <c r="B30">
        <v>26.78169059753418</v>
      </c>
      <c r="C30">
        <f>B30-$B$14</f>
        <v>7.9169998168945312</v>
      </c>
      <c r="O30" t="s">
        <v>59</v>
      </c>
      <c r="P30" t="s">
        <v>64</v>
      </c>
      <c r="Q30" t="s">
        <v>65</v>
      </c>
      <c r="R30" t="s">
        <v>66</v>
      </c>
    </row>
    <row r="31" spans="1:18" x14ac:dyDescent="0.2">
      <c r="A31" s="1" t="s">
        <v>65</v>
      </c>
      <c r="B31">
        <v>26.731090545654297</v>
      </c>
      <c r="C31">
        <f>B31-$B$15</f>
        <v>7.4839057922363281</v>
      </c>
      <c r="E31" t="s">
        <v>64</v>
      </c>
      <c r="F31" t="s">
        <v>68</v>
      </c>
      <c r="G31">
        <f>C20</f>
        <v>7.8569717407226562</v>
      </c>
      <c r="H31">
        <f>G31-($L$20-$L$17)</f>
        <v>0.52153476079304895</v>
      </c>
      <c r="I31">
        <f>2^(-H31)</f>
        <v>0.69663035294609077</v>
      </c>
      <c r="O31">
        <v>0.73581817011703565</v>
      </c>
      <c r="R31">
        <v>1.3802267145455209</v>
      </c>
    </row>
    <row r="32" spans="1:18" x14ac:dyDescent="0.2">
      <c r="A32" s="1" t="s">
        <v>66</v>
      </c>
      <c r="B32">
        <v>26.879676818847656</v>
      </c>
      <c r="C32">
        <f>B32-$B$16</f>
        <v>7.5927391052246094</v>
      </c>
      <c r="G32">
        <f>C25</f>
        <v>7.288787841796875</v>
      </c>
      <c r="H32">
        <f t="shared" ref="H32:H33" si="7">G32-($L$20-$L$17)</f>
        <v>-4.6649138132732304E-2</v>
      </c>
      <c r="I32">
        <f t="shared" ref="I32:I39" si="8">2^(-H32)</f>
        <v>1.0328631659366116</v>
      </c>
      <c r="O32">
        <v>1.0442271879970946</v>
      </c>
      <c r="Q32">
        <v>1.2203257048762555</v>
      </c>
    </row>
    <row r="33" spans="1:18" x14ac:dyDescent="0.2">
      <c r="G33">
        <f>C30</f>
        <v>7.9169998168945312</v>
      </c>
      <c r="H33">
        <f t="shared" si="7"/>
        <v>0.58156283696492395</v>
      </c>
      <c r="I33">
        <f t="shared" si="8"/>
        <v>0.66823949733255716</v>
      </c>
      <c r="O33">
        <v>1.0203288024608685</v>
      </c>
      <c r="P33">
        <v>0.93179047494058798</v>
      </c>
      <c r="Q33">
        <v>1.8443572772528127</v>
      </c>
      <c r="R33">
        <v>1.2287733224698154</v>
      </c>
    </row>
    <row r="34" spans="1:18" x14ac:dyDescent="0.2">
      <c r="A34" s="1" t="s">
        <v>69</v>
      </c>
      <c r="F34" t="s">
        <v>69</v>
      </c>
      <c r="G34">
        <f>C36</f>
        <v>16.179951978149411</v>
      </c>
      <c r="H34">
        <f>G34-($L$21-$L$17)</f>
        <v>0.9214317080179768</v>
      </c>
      <c r="I34">
        <f t="shared" si="8"/>
        <v>0.52798479634520845</v>
      </c>
      <c r="O34">
        <v>1.0118970454882512</v>
      </c>
      <c r="P34">
        <v>1.0270118152206247</v>
      </c>
      <c r="R34">
        <v>1.0884624747390828</v>
      </c>
    </row>
    <row r="35" spans="1:18" x14ac:dyDescent="0.2">
      <c r="A35" s="1" t="s">
        <v>59</v>
      </c>
      <c r="B35">
        <v>34.402070000000002</v>
      </c>
      <c r="C35">
        <f>B35-$B$3</f>
        <v>15.19647498352051</v>
      </c>
      <c r="G35">
        <f>C41</f>
        <v>15.715974807739258</v>
      </c>
      <c r="H35">
        <f t="shared" ref="H35:H36" si="9">G35-($L$21-$L$17)</f>
        <v>0.4574545376078234</v>
      </c>
      <c r="I35">
        <f t="shared" si="8"/>
        <v>0.72827007096701402</v>
      </c>
      <c r="P35">
        <v>0.97643920479119795</v>
      </c>
      <c r="Q35">
        <v>0.98075394218819867</v>
      </c>
    </row>
    <row r="36" spans="1:18" x14ac:dyDescent="0.2">
      <c r="A36" s="1" t="s">
        <v>64</v>
      </c>
      <c r="B36">
        <v>35.083689999999997</v>
      </c>
      <c r="C36">
        <f>B36-$B$4</f>
        <v>16.179951978149411</v>
      </c>
      <c r="G36">
        <f>C46</f>
        <v>16.891550064086914</v>
      </c>
      <c r="H36">
        <f t="shared" si="9"/>
        <v>1.6330297939554796</v>
      </c>
      <c r="I36">
        <f t="shared" si="8"/>
        <v>0.32241040430572604</v>
      </c>
      <c r="P36">
        <v>0.87739569309324461</v>
      </c>
      <c r="Q36">
        <v>1.1912033178599173</v>
      </c>
      <c r="R36">
        <v>1.1612283649745163</v>
      </c>
    </row>
    <row r="37" spans="1:18" x14ac:dyDescent="0.2">
      <c r="A37" s="1" t="s">
        <v>65</v>
      </c>
      <c r="B37">
        <v>34.919350000000001</v>
      </c>
      <c r="C37">
        <f>B37-$B$5</f>
        <v>15.680733056640626</v>
      </c>
      <c r="F37" t="s">
        <v>70</v>
      </c>
      <c r="G37">
        <f>C52</f>
        <v>13.718477249145508</v>
      </c>
      <c r="H37">
        <f>G37-($L$22-$L$17)</f>
        <v>-0.21307611465454102</v>
      </c>
      <c r="I37">
        <f t="shared" si="8"/>
        <v>1.1591571058647832</v>
      </c>
      <c r="N37" t="s">
        <v>13</v>
      </c>
      <c r="O37">
        <f>AVERAGE(O31:O36)</f>
        <v>0.9530678015158125</v>
      </c>
      <c r="P37">
        <f>AVERAGE(P31:P36)</f>
        <v>0.95315929701141378</v>
      </c>
      <c r="Q37">
        <f>AVERAGE(Q31:Q36)</f>
        <v>1.3091600605442961</v>
      </c>
      <c r="R37">
        <f>AVERAGE(R31:R36)</f>
        <v>1.214672719182234</v>
      </c>
    </row>
    <row r="38" spans="1:18" x14ac:dyDescent="0.2">
      <c r="A38" s="1" t="s">
        <v>66</v>
      </c>
      <c r="B38">
        <v>33.62576</v>
      </c>
      <c r="C38">
        <f>B38-$B$6</f>
        <v>14.138005178222656</v>
      </c>
      <c r="G38">
        <f>C57</f>
        <v>14.413358688354492</v>
      </c>
      <c r="H38">
        <f t="shared" ref="H38:H39" si="10">G38-($L$22-$L$17)</f>
        <v>0.48180532455444336</v>
      </c>
      <c r="I38">
        <f t="shared" si="8"/>
        <v>0.71608099114546853</v>
      </c>
      <c r="N38" t="s">
        <v>73</v>
      </c>
      <c r="O38">
        <f>_xlfn.STDEV.P(O31:O36)</f>
        <v>0.12598845014628088</v>
      </c>
      <c r="P38">
        <f>_xlfn.STDEV.P(P31:P36)</f>
        <v>5.5210729906968528E-2</v>
      </c>
      <c r="Q38">
        <f>_xlfn.STDEV.P(Q31:Q36)</f>
        <v>0.32252595834983799</v>
      </c>
      <c r="R38">
        <f>_xlfn.STDEV.P(R31:R36)</f>
        <v>0.10769433271173205</v>
      </c>
    </row>
    <row r="39" spans="1:18" x14ac:dyDescent="0.2">
      <c r="G39">
        <f>C62</f>
        <v>14.033475875854492</v>
      </c>
      <c r="H39">
        <f t="shared" si="10"/>
        <v>0.10192251205444336</v>
      </c>
      <c r="I39">
        <f t="shared" si="8"/>
        <v>0.93179047494058798</v>
      </c>
      <c r="N39" t="s">
        <v>10</v>
      </c>
      <c r="P39">
        <f>_xlfn.T.TEST($O$31:$O$36,P31:P36,2,2)</f>
        <v>0.99911811851129395</v>
      </c>
      <c r="Q39">
        <f t="shared" ref="Q39:R39" si="11">_xlfn.T.TEST($O$31:$O$36,Q31:Q36,2,2)</f>
        <v>0.12516288562519565</v>
      </c>
      <c r="R39">
        <f t="shared" si="11"/>
        <v>3.4013773705965894E-2</v>
      </c>
    </row>
    <row r="40" spans="1:18" x14ac:dyDescent="0.2">
      <c r="A40" s="1" t="s">
        <v>59</v>
      </c>
      <c r="B40">
        <v>33.957706451416016</v>
      </c>
      <c r="C40">
        <f>B40-$B$8</f>
        <v>14.936866760253906</v>
      </c>
      <c r="F40" t="s">
        <v>71</v>
      </c>
      <c r="G40">
        <f>C68</f>
        <v>11.829639434814453</v>
      </c>
      <c r="H40">
        <f>G40-($L$23-$L$17)</f>
        <v>0.43978389104207238</v>
      </c>
      <c r="I40">
        <f>2^(-H40)</f>
        <v>0.73724503622692328</v>
      </c>
    </row>
    <row r="41" spans="1:18" x14ac:dyDescent="0.2">
      <c r="A41" s="1" t="s">
        <v>64</v>
      </c>
      <c r="B41">
        <v>34.701934814453125</v>
      </c>
      <c r="C41">
        <f>B41-$B$9</f>
        <v>15.715974807739258</v>
      </c>
      <c r="G41">
        <f>C73</f>
        <v>11.473438262939453</v>
      </c>
      <c r="H41">
        <f t="shared" ref="H41:H42" si="12">G41-($L$23-$L$17)</f>
        <v>8.3582719167072383E-2</v>
      </c>
      <c r="I41">
        <f t="shared" ref="I41:I42" si="13">2^(-H41)</f>
        <v>0.94371116764263452</v>
      </c>
      <c r="O41" t="s">
        <v>71</v>
      </c>
    </row>
    <row r="42" spans="1:18" x14ac:dyDescent="0.2">
      <c r="A42" s="1" t="s">
        <v>65</v>
      </c>
      <c r="B42">
        <v>40</v>
      </c>
      <c r="C42">
        <f>B42-$B$10</f>
        <v>20.692764282226562</v>
      </c>
      <c r="G42">
        <f>C78</f>
        <v>12.104850769042969</v>
      </c>
      <c r="H42">
        <f t="shared" si="12"/>
        <v>0.71499522527058801</v>
      </c>
      <c r="I42">
        <f t="shared" si="13"/>
        <v>0.60920714806028431</v>
      </c>
      <c r="O42" t="s">
        <v>59</v>
      </c>
      <c r="P42" t="s">
        <v>64</v>
      </c>
      <c r="Q42" t="s">
        <v>65</v>
      </c>
      <c r="R42" t="s">
        <v>66</v>
      </c>
    </row>
    <row r="43" spans="1:18" x14ac:dyDescent="0.2">
      <c r="A43" s="1" t="s">
        <v>66</v>
      </c>
      <c r="B43">
        <v>34.747512817382812</v>
      </c>
      <c r="C43">
        <f>B43-$B$11</f>
        <v>15.279180526733398</v>
      </c>
      <c r="O43">
        <v>1.0096839526252701</v>
      </c>
      <c r="P43">
        <v>0.73724503622692328</v>
      </c>
      <c r="Q43">
        <v>0.64426735403458435</v>
      </c>
    </row>
    <row r="44" spans="1:18" x14ac:dyDescent="0.2">
      <c r="E44" t="s">
        <v>65</v>
      </c>
      <c r="F44" t="s">
        <v>68</v>
      </c>
      <c r="G44">
        <f>C21</f>
        <v>7.3103580474853516</v>
      </c>
      <c r="H44">
        <f>G44-($L$20-$L$17)</f>
        <v>-2.5078932444255742E-2</v>
      </c>
      <c r="I44">
        <f>2^(-H44)</f>
        <v>1.0175353617721963</v>
      </c>
      <c r="O44">
        <v>0.99745110158675876</v>
      </c>
      <c r="P44">
        <v>0.94371116764263452</v>
      </c>
      <c r="Q44">
        <v>0.60159320092061475</v>
      </c>
      <c r="R44">
        <v>0.94734758528214225</v>
      </c>
    </row>
    <row r="45" spans="1:18" x14ac:dyDescent="0.2">
      <c r="A45" s="1" t="s">
        <v>59</v>
      </c>
      <c r="B45">
        <v>34.895565032958984</v>
      </c>
      <c r="C45">
        <f>B45-$B$13</f>
        <v>15.993328094482422</v>
      </c>
      <c r="G45">
        <f>C26</f>
        <v>6.8015708923339844</v>
      </c>
      <c r="H45">
        <f t="shared" ref="H45:H46" si="14">G45-($L$20-$L$17)</f>
        <v>-0.53386608759562293</v>
      </c>
      <c r="I45">
        <f t="shared" ref="I45:I52" si="15">2^(-H45)</f>
        <v>1.4478037795397807</v>
      </c>
      <c r="R45">
        <v>0.97337031539757346</v>
      </c>
    </row>
    <row r="46" spans="1:18" x14ac:dyDescent="0.2">
      <c r="A46" s="1" t="s">
        <v>64</v>
      </c>
      <c r="B46">
        <v>35.756240844726562</v>
      </c>
      <c r="C46">
        <f>B46-$B$14</f>
        <v>16.891550064086914</v>
      </c>
      <c r="G46">
        <f>C31</f>
        <v>7.4839057922363281</v>
      </c>
      <c r="H46">
        <f t="shared" si="14"/>
        <v>0.14846881230672082</v>
      </c>
      <c r="I46">
        <f t="shared" si="15"/>
        <v>0.90220750214569423</v>
      </c>
      <c r="P46">
        <v>1.1052853927798947</v>
      </c>
    </row>
    <row r="47" spans="1:18" x14ac:dyDescent="0.2">
      <c r="A47" s="1" t="s">
        <v>65</v>
      </c>
      <c r="B47">
        <v>35.844764709472656</v>
      </c>
      <c r="C47">
        <f>B47-$B$15</f>
        <v>16.597579956054688</v>
      </c>
      <c r="F47" t="s">
        <v>69</v>
      </c>
      <c r="G47">
        <f>C37</f>
        <v>15.680733056640626</v>
      </c>
      <c r="H47">
        <f>G47-($L$21-$L$17)</f>
        <v>0.42221278650919203</v>
      </c>
      <c r="I47">
        <f t="shared" si="15"/>
        <v>0.74627911305654893</v>
      </c>
      <c r="O47">
        <v>0.95695452541467141</v>
      </c>
      <c r="Q47">
        <v>0.68811735169547195</v>
      </c>
      <c r="R47">
        <v>0.96747100229506255</v>
      </c>
    </row>
    <row r="48" spans="1:18" x14ac:dyDescent="0.2">
      <c r="A48" s="1" t="s">
        <v>66</v>
      </c>
      <c r="B48">
        <v>33.955581665039062</v>
      </c>
      <c r="C48">
        <f>B48-$B$16</f>
        <v>14.668643951416016</v>
      </c>
      <c r="G48">
        <f>C42</f>
        <v>20.692764282226562</v>
      </c>
      <c r="H48">
        <f t="shared" ref="H48:H49" si="16">G48-($L$21-$L$17)</f>
        <v>5.4342440120951281</v>
      </c>
      <c r="I48">
        <f t="shared" si="15"/>
        <v>2.3127545743009265E-2</v>
      </c>
      <c r="O48">
        <v>0.82666148784010351</v>
      </c>
      <c r="P48">
        <v>0.86656270863115603</v>
      </c>
      <c r="Q48">
        <v>0.74371688744998465</v>
      </c>
      <c r="R48">
        <v>1.1010013971778991</v>
      </c>
    </row>
    <row r="49" spans="1:18" x14ac:dyDescent="0.2">
      <c r="G49">
        <f>C47</f>
        <v>16.597579956054688</v>
      </c>
      <c r="H49">
        <f t="shared" si="16"/>
        <v>1.3390596859232531</v>
      </c>
      <c r="I49">
        <f t="shared" si="15"/>
        <v>0.39527820485792325</v>
      </c>
      <c r="N49" t="s">
        <v>13</v>
      </c>
      <c r="O49">
        <f>AVERAGE(O43:O48)</f>
        <v>0.94768776686670098</v>
      </c>
      <c r="P49">
        <f>AVERAGE(P43:P48)</f>
        <v>0.91320107632015213</v>
      </c>
      <c r="Q49">
        <f>AVERAGE(Q43:Q48)</f>
        <v>0.66942369852516392</v>
      </c>
      <c r="R49">
        <f>AVERAGE(R43:R48)</f>
        <v>0.99729757503816929</v>
      </c>
    </row>
    <row r="50" spans="1:18" x14ac:dyDescent="0.2">
      <c r="A50" s="1" t="s">
        <v>70</v>
      </c>
      <c r="F50" t="s">
        <v>70</v>
      </c>
      <c r="G50">
        <f>C53</f>
        <v>13.023273468017578</v>
      </c>
      <c r="H50">
        <f>G50-($L$22-$L$17)</f>
        <v>-0.9082798957824707</v>
      </c>
      <c r="I50">
        <f t="shared" si="15"/>
        <v>1.8768064749783511</v>
      </c>
      <c r="N50" t="s">
        <v>73</v>
      </c>
      <c r="O50">
        <f>_xlfn.STDEV.P(O43:O48)</f>
        <v>7.2548517490162626E-2</v>
      </c>
      <c r="P50">
        <f>_xlfn.STDEV.P(P43:P48)</f>
        <v>0.13319432766478503</v>
      </c>
      <c r="Q50">
        <f>_xlfn.STDEV.P(Q43:Q48)</f>
        <v>5.2684790648915791E-2</v>
      </c>
      <c r="R50">
        <f>_xlfn.STDEV.P(R43:R48)</f>
        <v>6.0645738511712947E-2</v>
      </c>
    </row>
    <row r="51" spans="1:18" x14ac:dyDescent="0.2">
      <c r="A51" s="1" t="s">
        <v>59</v>
      </c>
      <c r="B51">
        <v>33.579727172851562</v>
      </c>
      <c r="C51">
        <f>B51-$B$3</f>
        <v>14.37413215637207</v>
      </c>
      <c r="G51">
        <f>C58</f>
        <v>13.644287109375</v>
      </c>
      <c r="H51">
        <f t="shared" ref="H51:H52" si="17">G51-($L$22-$L$17)</f>
        <v>-0.28726625442504883</v>
      </c>
      <c r="I51">
        <f t="shared" si="15"/>
        <v>1.2203257048762555</v>
      </c>
      <c r="N51" t="s">
        <v>10</v>
      </c>
      <c r="P51">
        <f>_xlfn.T.TEST($O$43:$O$48,P43:P48,2,2)</f>
        <v>0.70732060918245632</v>
      </c>
      <c r="Q51">
        <f t="shared" ref="Q51:R51" si="18">_xlfn.T.TEST($O$43:$O$48,Q43:Q48,2,2)</f>
        <v>1.7029262979225033E-3</v>
      </c>
      <c r="R51">
        <f t="shared" si="18"/>
        <v>0.39852709529381886</v>
      </c>
    </row>
    <row r="52" spans="1:18" x14ac:dyDescent="0.2">
      <c r="A52" s="1" t="s">
        <v>64</v>
      </c>
      <c r="B52">
        <v>32.622215270996094</v>
      </c>
      <c r="C52">
        <f>B52-$B$4</f>
        <v>13.718477249145508</v>
      </c>
      <c r="G52">
        <f>C63</f>
        <v>13.048435211181641</v>
      </c>
      <c r="H52">
        <f t="shared" si="17"/>
        <v>-0.8831181526184082</v>
      </c>
      <c r="I52">
        <f t="shared" si="15"/>
        <v>1.8443572772528127</v>
      </c>
    </row>
    <row r="53" spans="1:18" x14ac:dyDescent="0.2">
      <c r="A53" s="1" t="s">
        <v>65</v>
      </c>
      <c r="B53">
        <v>32.261890411376953</v>
      </c>
      <c r="C53">
        <f>B53-$B$5</f>
        <v>13.023273468017578</v>
      </c>
      <c r="F53" t="s">
        <v>71</v>
      </c>
      <c r="G53">
        <f>C69</f>
        <v>12.024124145507812</v>
      </c>
      <c r="H53">
        <f>G53-($L$23-$L$17)</f>
        <v>0.63426860173543176</v>
      </c>
      <c r="I53">
        <f>2^(-H53)</f>
        <v>0.64426735403458435</v>
      </c>
    </row>
    <row r="54" spans="1:18" x14ac:dyDescent="0.2">
      <c r="A54" s="1" t="s">
        <v>66</v>
      </c>
      <c r="B54">
        <v>32.954402923583984</v>
      </c>
      <c r="C54">
        <f>B54-$B$6</f>
        <v>13.466648101806641</v>
      </c>
      <c r="G54">
        <f>C74</f>
        <v>12.122995376586914</v>
      </c>
      <c r="H54">
        <f t="shared" ref="H54:H55" si="19">G54-($L$23-$L$17)</f>
        <v>0.73313983281453332</v>
      </c>
      <c r="I54">
        <f t="shared" ref="I54:I55" si="20">2^(-H54)</f>
        <v>0.60159320092061475</v>
      </c>
    </row>
    <row r="55" spans="1:18" x14ac:dyDescent="0.2">
      <c r="G55">
        <f>C79</f>
        <v>12.26325798034668</v>
      </c>
      <c r="H55">
        <f t="shared" si="19"/>
        <v>0.87340243657429895</v>
      </c>
      <c r="I55">
        <f t="shared" si="20"/>
        <v>0.54585798576214506</v>
      </c>
    </row>
    <row r="56" spans="1:18" x14ac:dyDescent="0.2">
      <c r="A56" s="1" t="s">
        <v>59</v>
      </c>
      <c r="B56">
        <v>32.889957427978516</v>
      </c>
      <c r="C56">
        <f>B56-$B$8</f>
        <v>13.869117736816406</v>
      </c>
    </row>
    <row r="57" spans="1:18" x14ac:dyDescent="0.2">
      <c r="A57" s="1" t="s">
        <v>64</v>
      </c>
      <c r="B57">
        <v>33.399318695068359</v>
      </c>
      <c r="C57">
        <f>B57-$B$9</f>
        <v>14.413358688354492</v>
      </c>
      <c r="E57" t="s">
        <v>66</v>
      </c>
      <c r="F57" t="s">
        <v>68</v>
      </c>
      <c r="G57">
        <f>C22</f>
        <v>7.3534450531005859</v>
      </c>
      <c r="H57">
        <f>G57-($L$20-$L$17)</f>
        <v>1.8008073170978633E-2</v>
      </c>
      <c r="I57">
        <f>2^(-H57)</f>
        <v>0.98759533494941942</v>
      </c>
    </row>
    <row r="58" spans="1:18" x14ac:dyDescent="0.2">
      <c r="A58" s="1" t="s">
        <v>65</v>
      </c>
      <c r="B58">
        <v>32.951522827148438</v>
      </c>
      <c r="C58">
        <f>B58-$B$10</f>
        <v>13.644287109375</v>
      </c>
      <c r="G58">
        <f>C27</f>
        <v>6.6973552703857422</v>
      </c>
      <c r="H58">
        <f t="shared" ref="H58:H59" si="21">G58-($L$20-$L$17)</f>
        <v>-0.63808170954386512</v>
      </c>
      <c r="I58">
        <f t="shared" ref="I58:I65" si="22">2^(-H58)</f>
        <v>1.5562584920223788</v>
      </c>
    </row>
    <row r="59" spans="1:18" x14ac:dyDescent="0.2">
      <c r="A59" s="1" t="s">
        <v>66</v>
      </c>
      <c r="B59">
        <v>33.715850830078125</v>
      </c>
      <c r="C59">
        <f>B59-$B$11</f>
        <v>14.247518539428711</v>
      </c>
      <c r="G59">
        <f>C32</f>
        <v>7.5927391052246094</v>
      </c>
      <c r="H59">
        <f t="shared" si="21"/>
        <v>0.25730212529500207</v>
      </c>
      <c r="I59">
        <f t="shared" si="22"/>
        <v>0.8366510151425659</v>
      </c>
    </row>
    <row r="60" spans="1:18" x14ac:dyDescent="0.2">
      <c r="F60" t="s">
        <v>69</v>
      </c>
      <c r="G60">
        <f>C38</f>
        <v>14.138005178222656</v>
      </c>
      <c r="H60">
        <f>G60-($L$21-$L$17)</f>
        <v>-1.1205150919087785</v>
      </c>
      <c r="I60">
        <f t="shared" si="22"/>
        <v>2.1742458672845428</v>
      </c>
    </row>
    <row r="61" spans="1:18" x14ac:dyDescent="0.2">
      <c r="A61" s="1" t="s">
        <v>59</v>
      </c>
      <c r="B61">
        <v>32.804756164550781</v>
      </c>
      <c r="C61">
        <f>B61-$B$13</f>
        <v>13.902519226074219</v>
      </c>
      <c r="G61">
        <f>C43</f>
        <v>15.279180526733398</v>
      </c>
      <c r="H61">
        <f t="shared" ref="H61:H62" si="23">G61-($L$21-$L$17)</f>
        <v>2.0660256601964022E-2</v>
      </c>
      <c r="I61">
        <f t="shared" si="22"/>
        <v>0.98578145342944523</v>
      </c>
    </row>
    <row r="62" spans="1:18" x14ac:dyDescent="0.2">
      <c r="A62" s="1" t="s">
        <v>64</v>
      </c>
      <c r="B62">
        <v>32.898166656494141</v>
      </c>
      <c r="C62">
        <f>B62-$B$14</f>
        <v>14.033475875854492</v>
      </c>
      <c r="G62">
        <f>C48</f>
        <v>14.668643951416016</v>
      </c>
      <c r="H62">
        <f t="shared" si="23"/>
        <v>-0.58987631871541879</v>
      </c>
      <c r="I62">
        <f t="shared" si="22"/>
        <v>1.5051177091416259</v>
      </c>
    </row>
    <row r="63" spans="1:18" x14ac:dyDescent="0.2">
      <c r="A63" s="1" t="s">
        <v>65</v>
      </c>
      <c r="B63">
        <v>32.295619964599609</v>
      </c>
      <c r="C63">
        <f>B63-$B$15</f>
        <v>13.048435211181641</v>
      </c>
      <c r="F63" t="s">
        <v>70</v>
      </c>
      <c r="G63">
        <f>C54</f>
        <v>13.466648101806641</v>
      </c>
      <c r="H63">
        <f>G63-($L$22-$L$17)</f>
        <v>-0.4649052619934082</v>
      </c>
      <c r="I63">
        <f t="shared" si="22"/>
        <v>1.3802267145455209</v>
      </c>
    </row>
    <row r="64" spans="1:18" x14ac:dyDescent="0.2">
      <c r="A64" s="1" t="s">
        <v>66</v>
      </c>
      <c r="B64">
        <v>32.921272277832031</v>
      </c>
      <c r="C64">
        <f>B64-$B$16</f>
        <v>13.634334564208984</v>
      </c>
      <c r="G64">
        <f>C59</f>
        <v>14.247518539428711</v>
      </c>
      <c r="H64">
        <f>G64-($L$22-$L$17)</f>
        <v>0.31596517562866211</v>
      </c>
      <c r="I64">
        <f t="shared" si="22"/>
        <v>0.80331338723476675</v>
      </c>
    </row>
    <row r="65" spans="1:9" x14ac:dyDescent="0.2">
      <c r="G65">
        <f>C64</f>
        <v>13.634334564208984</v>
      </c>
      <c r="H65">
        <f>G65-($L$22-$L$17)</f>
        <v>-0.29721879959106445</v>
      </c>
      <c r="I65">
        <f t="shared" si="22"/>
        <v>1.2287733224698154</v>
      </c>
    </row>
    <row r="66" spans="1:9" x14ac:dyDescent="0.2">
      <c r="A66" s="1" t="s">
        <v>71</v>
      </c>
      <c r="F66" t="s">
        <v>71</v>
      </c>
      <c r="G66">
        <f>C70</f>
        <v>11.459396362304688</v>
      </c>
      <c r="H66">
        <f>G66-($L$23-$L$17)</f>
        <v>6.9540818532306758E-2</v>
      </c>
      <c r="I66">
        <f>2^(-H66)</f>
        <v>0.95294125224692849</v>
      </c>
    </row>
    <row r="67" spans="1:9" x14ac:dyDescent="0.2">
      <c r="A67" s="1" t="s">
        <v>59</v>
      </c>
      <c r="B67">
        <v>30.581546783447266</v>
      </c>
      <c r="C67">
        <f>B67-$B$3</f>
        <v>11.375951766967773</v>
      </c>
      <c r="G67">
        <f>C75</f>
        <v>11.467889785766602</v>
      </c>
      <c r="H67">
        <f t="shared" ref="H67:H68" si="24">G67-($L$23-$L$17)</f>
        <v>7.8034241994220821E-2</v>
      </c>
      <c r="I67">
        <f t="shared" ref="I67:I68" si="25">2^(-H67)</f>
        <v>0.94734758528214225</v>
      </c>
    </row>
    <row r="68" spans="1:9" x14ac:dyDescent="0.2">
      <c r="A68" s="1" t="s">
        <v>64</v>
      </c>
      <c r="B68">
        <v>30.733377456665039</v>
      </c>
      <c r="C68">
        <f>B68-$B$4</f>
        <v>11.829639434814453</v>
      </c>
      <c r="G68">
        <f>C80</f>
        <v>11.428794860839844</v>
      </c>
      <c r="H68">
        <f t="shared" si="24"/>
        <v>3.8939317067463008E-2</v>
      </c>
      <c r="I68">
        <f t="shared" si="25"/>
        <v>0.97337031539757346</v>
      </c>
    </row>
    <row r="69" spans="1:9" x14ac:dyDescent="0.2">
      <c r="A69" s="1" t="s">
        <v>65</v>
      </c>
      <c r="B69">
        <v>31.262741088867188</v>
      </c>
      <c r="C69">
        <f>B69-$B$5</f>
        <v>12.024124145507812</v>
      </c>
    </row>
    <row r="70" spans="1:9" x14ac:dyDescent="0.2">
      <c r="A70" s="1" t="s">
        <v>66</v>
      </c>
      <c r="B70">
        <v>30.947151184082031</v>
      </c>
      <c r="C70">
        <f>B70-$B$6</f>
        <v>11.459396362304688</v>
      </c>
    </row>
    <row r="72" spans="1:9" x14ac:dyDescent="0.2">
      <c r="A72" s="1" t="s">
        <v>59</v>
      </c>
      <c r="B72">
        <v>30.414377212524414</v>
      </c>
      <c r="C72">
        <f>B72-$B$8</f>
        <v>11.393537521362305</v>
      </c>
    </row>
    <row r="73" spans="1:9" x14ac:dyDescent="0.2">
      <c r="A73" s="1" t="s">
        <v>64</v>
      </c>
      <c r="B73">
        <v>30.45939826965332</v>
      </c>
      <c r="C73">
        <f>B73-$B$9</f>
        <v>11.473438262939453</v>
      </c>
    </row>
    <row r="74" spans="1:9" x14ac:dyDescent="0.2">
      <c r="A74" s="1" t="s">
        <v>65</v>
      </c>
      <c r="B74">
        <v>31.430231094360352</v>
      </c>
      <c r="C74">
        <f>B74-$B$10</f>
        <v>12.122995376586914</v>
      </c>
    </row>
    <row r="75" spans="1:9" x14ac:dyDescent="0.2">
      <c r="A75" s="1" t="s">
        <v>66</v>
      </c>
      <c r="B75">
        <v>30.936222076416016</v>
      </c>
      <c r="C75">
        <f>B75-$B$11</f>
        <v>11.467889785766602</v>
      </c>
    </row>
    <row r="77" spans="1:9" x14ac:dyDescent="0.2">
      <c r="A77" s="1" t="s">
        <v>59</v>
      </c>
      <c r="B77">
        <v>30.653423309326172</v>
      </c>
      <c r="C77">
        <f>B77-$B$13</f>
        <v>11.751186370849609</v>
      </c>
    </row>
    <row r="78" spans="1:9" x14ac:dyDescent="0.2">
      <c r="A78" s="1" t="s">
        <v>64</v>
      </c>
      <c r="B78">
        <v>30.969541549682617</v>
      </c>
      <c r="C78">
        <f>B78-$B$14</f>
        <v>12.104850769042969</v>
      </c>
    </row>
    <row r="79" spans="1:9" x14ac:dyDescent="0.2">
      <c r="A79" s="1" t="s">
        <v>65</v>
      </c>
      <c r="B79">
        <v>31.510442733764648</v>
      </c>
      <c r="C79">
        <f>B79-$B$15</f>
        <v>12.26325798034668</v>
      </c>
    </row>
    <row r="80" spans="1:9" x14ac:dyDescent="0.2">
      <c r="A80" s="1" t="s">
        <v>66</v>
      </c>
      <c r="B80">
        <v>30.715732574462891</v>
      </c>
      <c r="C80">
        <f>B80-$B$16</f>
        <v>11.428794860839844</v>
      </c>
    </row>
    <row r="81" spans="1:3" x14ac:dyDescent="0.2">
      <c r="A81" s="1"/>
    </row>
    <row r="82" spans="1:3" x14ac:dyDescent="0.2">
      <c r="A82" s="1" t="s">
        <v>29</v>
      </c>
    </row>
    <row r="83" spans="1:3" x14ac:dyDescent="0.2">
      <c r="A83" s="2" t="s">
        <v>0</v>
      </c>
      <c r="B83" s="2"/>
      <c r="C83" s="2"/>
    </row>
    <row r="84" spans="1:3" x14ac:dyDescent="0.2">
      <c r="A84" s="2"/>
      <c r="B84" s="2" t="s">
        <v>9</v>
      </c>
      <c r="C84" s="2"/>
    </row>
    <row r="85" spans="1:3" x14ac:dyDescent="0.2">
      <c r="A85" s="1" t="s">
        <v>59</v>
      </c>
      <c r="B85">
        <v>19.2773</v>
      </c>
      <c r="C85" s="2"/>
    </row>
    <row r="86" spans="1:3" x14ac:dyDescent="0.2">
      <c r="A86" s="1" t="s">
        <v>64</v>
      </c>
      <c r="B86">
        <v>19.30376</v>
      </c>
      <c r="C86" s="2"/>
    </row>
    <row r="87" spans="1:3" x14ac:dyDescent="0.2">
      <c r="A87" s="1" t="s">
        <v>65</v>
      </c>
      <c r="B87">
        <v>18.975809999999999</v>
      </c>
      <c r="C87" s="2"/>
    </row>
    <row r="88" spans="1:3" x14ac:dyDescent="0.2">
      <c r="A88" s="1" t="s">
        <v>66</v>
      </c>
      <c r="B88">
        <v>19.68336</v>
      </c>
      <c r="C88" s="2"/>
    </row>
    <row r="89" spans="1:3" x14ac:dyDescent="0.2">
      <c r="A89" s="1"/>
      <c r="B89" s="1"/>
      <c r="C89" s="2"/>
    </row>
    <row r="90" spans="1:3" x14ac:dyDescent="0.2">
      <c r="A90" s="1" t="s">
        <v>59</v>
      </c>
      <c r="B90">
        <v>18.896032333374023</v>
      </c>
      <c r="C90" s="2"/>
    </row>
    <row r="91" spans="1:3" x14ac:dyDescent="0.2">
      <c r="A91" s="1" t="s">
        <v>64</v>
      </c>
      <c r="B91">
        <v>18.733358383178711</v>
      </c>
      <c r="C91" s="2"/>
    </row>
    <row r="92" spans="1:3" x14ac:dyDescent="0.2">
      <c r="A92" s="1" t="s">
        <v>65</v>
      </c>
      <c r="B92">
        <v>18.484615325927734</v>
      </c>
      <c r="C92" s="2"/>
    </row>
    <row r="93" spans="1:3" x14ac:dyDescent="0.2">
      <c r="A93" s="1" t="s">
        <v>66</v>
      </c>
      <c r="B93">
        <v>19.180788040161133</v>
      </c>
      <c r="C93" s="2"/>
    </row>
    <row r="94" spans="1:3" x14ac:dyDescent="0.2">
      <c r="A94" s="1"/>
      <c r="B94" s="1"/>
      <c r="C94" s="2"/>
    </row>
    <row r="95" spans="1:3" x14ac:dyDescent="0.2">
      <c r="A95" s="1" t="s">
        <v>59</v>
      </c>
      <c r="B95">
        <v>18.765602111816406</v>
      </c>
      <c r="C95" s="2"/>
    </row>
    <row r="96" spans="1:3" x14ac:dyDescent="0.2">
      <c r="A96" s="1" t="s">
        <v>64</v>
      </c>
      <c r="B96">
        <v>18.894359588623047</v>
      </c>
      <c r="C96" s="2"/>
    </row>
    <row r="97" spans="1:12" x14ac:dyDescent="0.2">
      <c r="A97" s="1" t="s">
        <v>65</v>
      </c>
      <c r="B97">
        <v>18.680768966674805</v>
      </c>
      <c r="C97" s="2"/>
    </row>
    <row r="98" spans="1:12" x14ac:dyDescent="0.2">
      <c r="A98" s="1" t="s">
        <v>66</v>
      </c>
      <c r="B98">
        <v>19.245309829711914</v>
      </c>
      <c r="C98" s="2"/>
    </row>
    <row r="99" spans="1:12" x14ac:dyDescent="0.2">
      <c r="A99" s="1"/>
      <c r="B99" s="1"/>
      <c r="C99" s="2"/>
      <c r="G99" t="s">
        <v>16</v>
      </c>
      <c r="H99" t="s">
        <v>21</v>
      </c>
      <c r="I99" t="s">
        <v>8</v>
      </c>
      <c r="K99" t="s">
        <v>67</v>
      </c>
      <c r="L99">
        <f>AVERAGE(B85:B98)</f>
        <v>19.010088714955646</v>
      </c>
    </row>
    <row r="100" spans="1:12" x14ac:dyDescent="0.2">
      <c r="A100" s="1" t="s">
        <v>68</v>
      </c>
      <c r="C100" s="2" t="s">
        <v>47</v>
      </c>
      <c r="E100" t="s">
        <v>59</v>
      </c>
      <c r="F100" t="s">
        <v>68</v>
      </c>
      <c r="G100">
        <f>C101</f>
        <v>6.2363775970458981</v>
      </c>
      <c r="H100">
        <f>G100-($L$102-$L$99)</f>
        <v>-0.44475492518107274</v>
      </c>
      <c r="I100">
        <f>2^(-H100)</f>
        <v>1.3610828857362638</v>
      </c>
    </row>
    <row r="101" spans="1:12" x14ac:dyDescent="0.2">
      <c r="A101" s="1" t="s">
        <v>59</v>
      </c>
      <c r="B101">
        <v>25.513677597045898</v>
      </c>
      <c r="C101" s="2">
        <f>B101-$B$85</f>
        <v>6.2363775970458981</v>
      </c>
      <c r="G101">
        <f>C106</f>
        <v>6.8408985137939453</v>
      </c>
      <c r="H101">
        <f t="shared" ref="H101:H102" si="26">G101-($L$102-$L$99)</f>
        <v>0.15976599156697446</v>
      </c>
      <c r="I101">
        <f t="shared" ref="I101:I108" si="27">2^(-H101)</f>
        <v>0.89517025781463155</v>
      </c>
      <c r="L101" t="s">
        <v>25</v>
      </c>
    </row>
    <row r="102" spans="1:12" x14ac:dyDescent="0.2">
      <c r="A102" s="1" t="s">
        <v>64</v>
      </c>
      <c r="B102">
        <v>25.483730316162109</v>
      </c>
      <c r="C102" s="2">
        <f>B102-$B$86</f>
        <v>6.1799703161621089</v>
      </c>
      <c r="G102">
        <f>C111</f>
        <v>7.0574531555175781</v>
      </c>
      <c r="H102">
        <f t="shared" si="26"/>
        <v>0.37632063329060728</v>
      </c>
      <c r="I102">
        <f t="shared" si="27"/>
        <v>0.77039987099368323</v>
      </c>
      <c r="K102" t="s">
        <v>68</v>
      </c>
      <c r="L102">
        <f>AVERAGE(B101,B106,B111)</f>
        <v>25.691221237182617</v>
      </c>
    </row>
    <row r="103" spans="1:12" x14ac:dyDescent="0.2">
      <c r="A103" s="1" t="s">
        <v>65</v>
      </c>
      <c r="B103">
        <v>25.409372329711914</v>
      </c>
      <c r="C103" s="2">
        <f>B103-$B$87</f>
        <v>6.4335623297119149</v>
      </c>
      <c r="F103" t="s">
        <v>69</v>
      </c>
      <c r="G103">
        <f>C117</f>
        <v>13.639654040527343</v>
      </c>
      <c r="H103">
        <f>G103-($L$103-$L$99)</f>
        <v>-8.4138877003987034E-2</v>
      </c>
      <c r="I103">
        <f t="shared" si="27"/>
        <v>1.0600548216992283</v>
      </c>
      <c r="K103" t="s">
        <v>69</v>
      </c>
      <c r="L103">
        <f>AVERAGE(B117,B122,B127)</f>
        <v>32.733881632486977</v>
      </c>
    </row>
    <row r="104" spans="1:12" x14ac:dyDescent="0.2">
      <c r="A104" s="1" t="s">
        <v>66</v>
      </c>
      <c r="B104">
        <v>25.873815536499023</v>
      </c>
      <c r="C104" s="2">
        <f>B104-$B$88</f>
        <v>6.190455536499023</v>
      </c>
      <c r="G104">
        <f>C122</f>
        <v>13.789751052856445</v>
      </c>
      <c r="H104">
        <f t="shared" ref="H104:H105" si="28">G104-($L$103-$L$99)</f>
        <v>6.5958135325114853E-2</v>
      </c>
      <c r="I104">
        <f t="shared" si="27"/>
        <v>0.95531065754920341</v>
      </c>
      <c r="K104" t="s">
        <v>70</v>
      </c>
      <c r="L104">
        <f>AVERAGE(B133,B138,B143)</f>
        <v>32.391593933105469</v>
      </c>
    </row>
    <row r="105" spans="1:12" x14ac:dyDescent="0.2">
      <c r="A105" s="2"/>
      <c r="C105" s="2"/>
      <c r="G105">
        <f>C127</f>
        <v>13.833305358886719</v>
      </c>
      <c r="H105">
        <f t="shared" si="28"/>
        <v>0.10951244135538829</v>
      </c>
      <c r="I105">
        <f t="shared" si="27"/>
        <v>0.92690125515194266</v>
      </c>
      <c r="K105" t="s">
        <v>71</v>
      </c>
      <c r="L105">
        <f>AVERAGE(B149,B154,B159)</f>
        <v>30.715505184936521</v>
      </c>
    </row>
    <row r="106" spans="1:12" x14ac:dyDescent="0.2">
      <c r="A106" s="1" t="s">
        <v>59</v>
      </c>
      <c r="B106">
        <v>25.736930847167969</v>
      </c>
      <c r="C106" s="2">
        <f>B106-$B$90</f>
        <v>6.8408985137939453</v>
      </c>
      <c r="F106" t="s">
        <v>70</v>
      </c>
      <c r="G106">
        <f>C133</f>
        <v>13.364442706298828</v>
      </c>
      <c r="H106">
        <f>G106-($L$104-$L$99)</f>
        <v>-1.7062511850994611E-2</v>
      </c>
      <c r="I106">
        <f t="shared" si="27"/>
        <v>1.0118970454882512</v>
      </c>
    </row>
    <row r="107" spans="1:12" x14ac:dyDescent="0.2">
      <c r="A107" s="1" t="s">
        <v>64</v>
      </c>
      <c r="B107">
        <v>25.799205780029297</v>
      </c>
      <c r="C107" s="2">
        <f>B107-$B$91</f>
        <v>7.0658473968505859</v>
      </c>
      <c r="G107">
        <f>C138</f>
        <v>13.033220291137695</v>
      </c>
      <c r="H107">
        <f t="shared" ref="H107:H108" si="29">G107-($L$104-$L$99)</f>
        <v>-0.3482849270121271</v>
      </c>
      <c r="I107">
        <f t="shared" si="27"/>
        <v>1.2730463324606733</v>
      </c>
    </row>
    <row r="108" spans="1:12" x14ac:dyDescent="0.2">
      <c r="A108" s="1" t="s">
        <v>65</v>
      </c>
      <c r="B108">
        <v>25.429454803466797</v>
      </c>
      <c r="C108" s="2">
        <f>B108-$B$92</f>
        <v>6.9448394775390625</v>
      </c>
      <c r="G108">
        <f>C143</f>
        <v>13.838184356689453</v>
      </c>
      <c r="H108">
        <f t="shared" si="29"/>
        <v>0.45667913853963071</v>
      </c>
      <c r="I108">
        <f t="shared" si="27"/>
        <v>0.72866159634072014</v>
      </c>
    </row>
    <row r="109" spans="1:12" x14ac:dyDescent="0.2">
      <c r="A109" s="1" t="s">
        <v>66</v>
      </c>
      <c r="B109">
        <v>25.863613128662109</v>
      </c>
      <c r="C109" s="2">
        <f>B109-$B$93</f>
        <v>6.6828250885009766</v>
      </c>
      <c r="F109" t="s">
        <v>71</v>
      </c>
      <c r="G109">
        <f>C149</f>
        <v>11.458639025878906</v>
      </c>
      <c r="H109">
        <f>G109-($L$105-$L$99)</f>
        <v>-0.24677744410196922</v>
      </c>
      <c r="I109">
        <f>2^(-H109)</f>
        <v>1.1865537410190912</v>
      </c>
    </row>
    <row r="110" spans="1:12" x14ac:dyDescent="0.2">
      <c r="A110" s="2"/>
      <c r="C110" s="2"/>
      <c r="G110">
        <f>C154</f>
        <v>11.768894195556641</v>
      </c>
      <c r="H110">
        <f t="shared" ref="H110:H111" si="30">G110-($L$105-$L$99)</f>
        <v>6.3477725575765476E-2</v>
      </c>
      <c r="I110">
        <f t="shared" ref="I110:I111" si="31">2^(-H110)</f>
        <v>0.95695452541467141</v>
      </c>
    </row>
    <row r="111" spans="1:12" x14ac:dyDescent="0.2">
      <c r="A111" s="1" t="s">
        <v>59</v>
      </c>
      <c r="B111">
        <v>25.823055267333984</v>
      </c>
      <c r="C111" s="2">
        <f>B111-$B$95</f>
        <v>7.0574531555175781</v>
      </c>
      <c r="G111">
        <f>C159</f>
        <v>11.980047888183595</v>
      </c>
      <c r="H111">
        <f t="shared" si="30"/>
        <v>0.27463141820271986</v>
      </c>
      <c r="I111">
        <f t="shared" si="31"/>
        <v>0.82666148784010351</v>
      </c>
    </row>
    <row r="112" spans="1:12" x14ac:dyDescent="0.2">
      <c r="A112" s="1" t="s">
        <v>64</v>
      </c>
      <c r="B112">
        <v>25.712017059326172</v>
      </c>
      <c r="C112" s="2">
        <f>B112-$B$96</f>
        <v>6.817657470703125</v>
      </c>
    </row>
    <row r="113" spans="1:9" x14ac:dyDescent="0.2">
      <c r="A113" s="1" t="s">
        <v>65</v>
      </c>
      <c r="B113">
        <v>25.496364593505859</v>
      </c>
      <c r="C113" s="2">
        <f>B113-$B$97</f>
        <v>6.8155956268310547</v>
      </c>
      <c r="E113" t="s">
        <v>64</v>
      </c>
      <c r="F113" t="s">
        <v>68</v>
      </c>
      <c r="G113">
        <f>C102</f>
        <v>6.1799703161621089</v>
      </c>
      <c r="H113">
        <f>G113-($L$102-$L$99)</f>
        <v>-0.50116220606486195</v>
      </c>
      <c r="I113">
        <f>2^(-H113)</f>
        <v>1.415353283339055</v>
      </c>
    </row>
    <row r="114" spans="1:9" x14ac:dyDescent="0.2">
      <c r="A114" s="1" t="s">
        <v>66</v>
      </c>
      <c r="B114">
        <v>25.934841156005859</v>
      </c>
      <c r="C114" s="2">
        <f>B114-$B$98</f>
        <v>6.6895313262939453</v>
      </c>
      <c r="G114">
        <f>C107</f>
        <v>7.0658473968505859</v>
      </c>
      <c r="H114">
        <f t="shared" ref="H114:H115" si="32">G114-($L$102-$L$99)</f>
        <v>0.38471487462361509</v>
      </c>
      <c r="I114">
        <f t="shared" ref="I114:I121" si="33">2^(-H114)</f>
        <v>0.76593035735581505</v>
      </c>
    </row>
    <row r="115" spans="1:9" x14ac:dyDescent="0.2">
      <c r="A115" s="2"/>
      <c r="C115" s="2"/>
      <c r="G115">
        <f>C112</f>
        <v>6.817657470703125</v>
      </c>
      <c r="H115">
        <f t="shared" si="32"/>
        <v>0.13652494847615415</v>
      </c>
      <c r="I115">
        <f t="shared" si="33"/>
        <v>0.90970775162473572</v>
      </c>
    </row>
    <row r="116" spans="1:9" x14ac:dyDescent="0.2">
      <c r="A116" s="1" t="s">
        <v>69</v>
      </c>
      <c r="C116" s="2"/>
      <c r="F116" t="s">
        <v>69</v>
      </c>
      <c r="G116">
        <f>C118</f>
        <v>14.203663400878906</v>
      </c>
      <c r="H116">
        <f>G116-($L$103-$L$99)</f>
        <v>0.47987048334757532</v>
      </c>
      <c r="I116">
        <f t="shared" si="33"/>
        <v>0.71704199291988302</v>
      </c>
    </row>
    <row r="117" spans="1:9" x14ac:dyDescent="0.2">
      <c r="A117" s="1" t="s">
        <v>59</v>
      </c>
      <c r="B117">
        <v>32.916954040527344</v>
      </c>
      <c r="C117" s="2">
        <f>B117-$B$85</f>
        <v>13.639654040527343</v>
      </c>
      <c r="G117">
        <f>C123</f>
        <v>14.581148147583008</v>
      </c>
      <c r="H117">
        <f t="shared" ref="H117:H118" si="34">G117-($L$103-$L$99)</f>
        <v>0.85735523005167735</v>
      </c>
      <c r="I117">
        <f t="shared" si="33"/>
        <v>0.55196349869241979</v>
      </c>
    </row>
    <row r="118" spans="1:9" x14ac:dyDescent="0.2">
      <c r="A118" s="1" t="s">
        <v>64</v>
      </c>
      <c r="B118">
        <v>33.507423400878906</v>
      </c>
      <c r="C118" s="2">
        <f>B118-$B$86</f>
        <v>14.203663400878906</v>
      </c>
      <c r="G118">
        <f>C128</f>
        <v>14.462596893310547</v>
      </c>
      <c r="H118">
        <f t="shared" si="34"/>
        <v>0.73880397577921642</v>
      </c>
      <c r="I118">
        <f t="shared" si="33"/>
        <v>0.59923592550251392</v>
      </c>
    </row>
    <row r="119" spans="1:9" x14ac:dyDescent="0.2">
      <c r="A119" s="1" t="s">
        <v>65</v>
      </c>
      <c r="B119">
        <v>33.265216827392578</v>
      </c>
      <c r="C119" s="2">
        <f>B119-$B$87</f>
        <v>14.289406827392579</v>
      </c>
      <c r="F119" t="s">
        <v>70</v>
      </c>
      <c r="G119">
        <f>C134</f>
        <v>13.343052438964843</v>
      </c>
      <c r="H119">
        <f>G119-($L$104-$L$99)</f>
        <v>-3.8452779184979136E-2</v>
      </c>
      <c r="I119">
        <f t="shared" si="33"/>
        <v>1.0270118152206247</v>
      </c>
    </row>
    <row r="120" spans="1:9" x14ac:dyDescent="0.2">
      <c r="A120" s="1" t="s">
        <v>66</v>
      </c>
      <c r="B120">
        <v>34.22515869140625</v>
      </c>
      <c r="C120" s="2">
        <f>B120-$B$88</f>
        <v>14.54179869140625</v>
      </c>
      <c r="G120">
        <f>C139</f>
        <v>13.415903091430664</v>
      </c>
      <c r="H120">
        <f t="shared" ref="H120:H121" si="35">G120-($L$104-$L$99)</f>
        <v>3.4397873280841651E-2</v>
      </c>
      <c r="I120">
        <f t="shared" si="33"/>
        <v>0.97643920479119795</v>
      </c>
    </row>
    <row r="121" spans="1:9" x14ac:dyDescent="0.2">
      <c r="A121" s="2"/>
      <c r="C121" s="2"/>
      <c r="G121">
        <f>C144</f>
        <v>13.570205688476562</v>
      </c>
      <c r="H121">
        <f t="shared" si="35"/>
        <v>0.18870047032674009</v>
      </c>
      <c r="I121">
        <f t="shared" si="33"/>
        <v>0.87739569309324461</v>
      </c>
    </row>
    <row r="122" spans="1:9" x14ac:dyDescent="0.2">
      <c r="A122" s="1" t="s">
        <v>59</v>
      </c>
      <c r="B122">
        <v>32.685783386230469</v>
      </c>
      <c r="C122" s="2">
        <f>B122-$B$90</f>
        <v>13.789751052856445</v>
      </c>
      <c r="F122" t="s">
        <v>71</v>
      </c>
      <c r="G122">
        <f>C150</f>
        <v>11.560997537841796</v>
      </c>
      <c r="H122">
        <f>G122-($L$105-$L$99)</f>
        <v>-0.14441893213907875</v>
      </c>
      <c r="I122">
        <f>2^(-H122)</f>
        <v>1.1052853927798947</v>
      </c>
    </row>
    <row r="123" spans="1:9" x14ac:dyDescent="0.2">
      <c r="A123" s="1" t="s">
        <v>64</v>
      </c>
      <c r="B123">
        <v>33.314506530761719</v>
      </c>
      <c r="C123" s="2">
        <f>B123-$B$91</f>
        <v>14.581148147583008</v>
      </c>
      <c r="G123">
        <f>C155</f>
        <v>11.549776077270508</v>
      </c>
      <c r="H123">
        <f t="shared" ref="H123:H124" si="36">G123-($L$105-$L$99)</f>
        <v>-0.15564039271036734</v>
      </c>
      <c r="I123">
        <f t="shared" ref="I123:I124" si="37">2^(-H123)</f>
        <v>1.1139159606521354</v>
      </c>
    </row>
    <row r="124" spans="1:9" x14ac:dyDescent="0.2">
      <c r="A124" s="1" t="s">
        <v>65</v>
      </c>
      <c r="B124">
        <v>33.673179626464844</v>
      </c>
      <c r="C124" s="2">
        <f>B124-$B$92</f>
        <v>15.188564300537109</v>
      </c>
      <c r="G124">
        <f>C160</f>
        <v>11.912040411376953</v>
      </c>
      <c r="H124">
        <f t="shared" si="36"/>
        <v>0.20662394139607798</v>
      </c>
      <c r="I124">
        <f t="shared" si="37"/>
        <v>0.86656270863115603</v>
      </c>
    </row>
    <row r="125" spans="1:9" x14ac:dyDescent="0.2">
      <c r="A125" s="1" t="s">
        <v>66</v>
      </c>
      <c r="B125">
        <v>33.328296661376953</v>
      </c>
      <c r="C125" s="2">
        <f>B125-$B$93</f>
        <v>14.14750862121582</v>
      </c>
    </row>
    <row r="126" spans="1:9" x14ac:dyDescent="0.2">
      <c r="A126" s="2"/>
      <c r="C126" s="2"/>
      <c r="E126" t="s">
        <v>65</v>
      </c>
      <c r="F126" t="s">
        <v>68</v>
      </c>
      <c r="G126">
        <f>C103</f>
        <v>6.4335623297119149</v>
      </c>
      <c r="H126">
        <f>G126-($L$102-$L$99)</f>
        <v>-0.24757019251505596</v>
      </c>
      <c r="I126">
        <f>2^(-H126)</f>
        <v>1.1872059211765644</v>
      </c>
    </row>
    <row r="127" spans="1:9" x14ac:dyDescent="0.2">
      <c r="A127" s="1" t="s">
        <v>59</v>
      </c>
      <c r="B127">
        <v>32.598907470703125</v>
      </c>
      <c r="C127" s="2">
        <f>B127-$B$95</f>
        <v>13.833305358886719</v>
      </c>
      <c r="G127">
        <f>C108</f>
        <v>6.9448394775390625</v>
      </c>
      <c r="H127">
        <f t="shared" ref="H127:H128" si="38">G127-($L$102-$L$99)</f>
        <v>0.26370695531209165</v>
      </c>
      <c r="I127">
        <f t="shared" ref="I127:I134" si="39">2^(-H127)</f>
        <v>0.83294494405697872</v>
      </c>
    </row>
    <row r="128" spans="1:9" x14ac:dyDescent="0.2">
      <c r="A128" s="1" t="s">
        <v>64</v>
      </c>
      <c r="B128">
        <v>33.356956481933594</v>
      </c>
      <c r="C128" s="2">
        <f>B128-$B$96</f>
        <v>14.462596893310547</v>
      </c>
      <c r="G128">
        <f>C113</f>
        <v>6.8155956268310547</v>
      </c>
      <c r="H128">
        <f t="shared" si="38"/>
        <v>0.13446310460408384</v>
      </c>
      <c r="I128">
        <f t="shared" si="39"/>
        <v>0.91100880019001496</v>
      </c>
    </row>
    <row r="129" spans="1:9" x14ac:dyDescent="0.2">
      <c r="A129" s="1" t="s">
        <v>65</v>
      </c>
      <c r="B129">
        <v>33.351249694824219</v>
      </c>
      <c r="C129" s="2">
        <f>B129-$B$97</f>
        <v>14.670480728149414</v>
      </c>
      <c r="F129" t="s">
        <v>69</v>
      </c>
      <c r="G129">
        <f>C119</f>
        <v>14.289406827392579</v>
      </c>
      <c r="H129">
        <f>G129-($L$103-$L$99)</f>
        <v>0.56561390986124849</v>
      </c>
      <c r="I129">
        <f t="shared" si="39"/>
        <v>0.67566783847127154</v>
      </c>
    </row>
    <row r="130" spans="1:9" x14ac:dyDescent="0.2">
      <c r="A130" s="1" t="s">
        <v>66</v>
      </c>
      <c r="B130">
        <v>33.911537170410156</v>
      </c>
      <c r="C130" s="2">
        <f>B130-$B$98</f>
        <v>14.666227340698242</v>
      </c>
      <c r="G130">
        <f>C124</f>
        <v>15.188564300537109</v>
      </c>
      <c r="H130">
        <f t="shared" ref="H130:H131" si="40">G130-($L$103-$L$99)</f>
        <v>1.4647713830057789</v>
      </c>
      <c r="I130">
        <f t="shared" si="39"/>
        <v>0.36229294492317293</v>
      </c>
    </row>
    <row r="131" spans="1:9" x14ac:dyDescent="0.2">
      <c r="A131" s="2"/>
      <c r="C131" s="2"/>
      <c r="G131">
        <f>C129</f>
        <v>14.670480728149414</v>
      </c>
      <c r="H131">
        <f t="shared" si="40"/>
        <v>0.9466878106180836</v>
      </c>
      <c r="I131">
        <f t="shared" si="39"/>
        <v>0.51882222573289871</v>
      </c>
    </row>
    <row r="132" spans="1:9" x14ac:dyDescent="0.2">
      <c r="A132" s="1" t="s">
        <v>70</v>
      </c>
      <c r="C132" s="2"/>
      <c r="F132" t="s">
        <v>70</v>
      </c>
      <c r="G132">
        <f>C135</f>
        <v>13.624783566894532</v>
      </c>
      <c r="H132">
        <f>G132-($L$104-$L$99)</f>
        <v>0.24327834874470966</v>
      </c>
      <c r="I132">
        <f t="shared" si="39"/>
        <v>0.84482337129833829</v>
      </c>
    </row>
    <row r="133" spans="1:9" x14ac:dyDescent="0.2">
      <c r="A133" s="1" t="s">
        <v>59</v>
      </c>
      <c r="B133">
        <v>32.641742706298828</v>
      </c>
      <c r="C133" s="2">
        <f>B133-$B$85</f>
        <v>13.364442706298828</v>
      </c>
      <c r="G133">
        <f>C140</f>
        <v>13.409542083740234</v>
      </c>
      <c r="H133">
        <f t="shared" ref="H133:H134" si="41">G133-($L$104-$L$99)</f>
        <v>2.8036865590411963E-2</v>
      </c>
      <c r="I133">
        <f t="shared" si="39"/>
        <v>0.98075394218819867</v>
      </c>
    </row>
    <row r="134" spans="1:9" x14ac:dyDescent="0.2">
      <c r="A134" s="1" t="s">
        <v>64</v>
      </c>
      <c r="B134">
        <v>32.646812438964844</v>
      </c>
      <c r="C134" s="2">
        <f>B134-$B$86</f>
        <v>13.343052438964843</v>
      </c>
      <c r="G134">
        <f>C145</f>
        <v>13.129085540771484</v>
      </c>
      <c r="H134">
        <f t="shared" si="41"/>
        <v>-0.25241967737833804</v>
      </c>
      <c r="I134">
        <f t="shared" si="39"/>
        <v>1.1912033178599173</v>
      </c>
    </row>
    <row r="135" spans="1:9" x14ac:dyDescent="0.2">
      <c r="A135" s="1" t="s">
        <v>65</v>
      </c>
      <c r="B135">
        <v>32.600593566894531</v>
      </c>
      <c r="C135" s="2">
        <f>B135-$B$87</f>
        <v>13.624783566894532</v>
      </c>
      <c r="F135" t="s">
        <v>71</v>
      </c>
      <c r="G135">
        <f>C151</f>
        <v>11.939957669677735</v>
      </c>
      <c r="H135">
        <f>G135-($L$105-$L$99)</f>
        <v>0.23454119969686005</v>
      </c>
      <c r="I135">
        <f>2^(-H135)</f>
        <v>0.84995525565005881</v>
      </c>
    </row>
    <row r="136" spans="1:9" x14ac:dyDescent="0.2">
      <c r="A136" s="1" t="s">
        <v>66</v>
      </c>
      <c r="B136">
        <v>32.942573547363281</v>
      </c>
      <c r="C136" s="2">
        <f>B136-$B$88</f>
        <v>13.259213547363281</v>
      </c>
      <c r="G136">
        <f>C156</f>
        <v>12.24468994140625</v>
      </c>
      <c r="H136">
        <f t="shared" ref="H136:H137" si="42">G136-($L$105-$L$99)</f>
        <v>0.53927347142537485</v>
      </c>
      <c r="I136">
        <f t="shared" ref="I136:I137" si="43">2^(-H136)</f>
        <v>0.68811735169547195</v>
      </c>
    </row>
    <row r="137" spans="1:9" x14ac:dyDescent="0.2">
      <c r="A137" s="2"/>
      <c r="C137" s="2"/>
      <c r="G137">
        <f>C161</f>
        <v>12.132591033325195</v>
      </c>
      <c r="H137">
        <f t="shared" si="42"/>
        <v>0.42717456334431958</v>
      </c>
      <c r="I137">
        <f t="shared" si="43"/>
        <v>0.74371688744998465</v>
      </c>
    </row>
    <row r="138" spans="1:9" x14ac:dyDescent="0.2">
      <c r="A138" s="1" t="s">
        <v>59</v>
      </c>
      <c r="B138">
        <v>31.929252624511719</v>
      </c>
      <c r="C138" s="2">
        <f>B138-$B$90</f>
        <v>13.033220291137695</v>
      </c>
    </row>
    <row r="139" spans="1:9" x14ac:dyDescent="0.2">
      <c r="A139" s="1" t="s">
        <v>64</v>
      </c>
      <c r="B139">
        <v>32.149261474609375</v>
      </c>
      <c r="C139" s="2">
        <f>B139-$B$91</f>
        <v>13.415903091430664</v>
      </c>
      <c r="E139" t="s">
        <v>66</v>
      </c>
      <c r="F139" t="s">
        <v>68</v>
      </c>
      <c r="G139">
        <f>C104</f>
        <v>6.190455536499023</v>
      </c>
      <c r="H139">
        <f>G139-($L$102-$L$99)</f>
        <v>-0.49067698572794782</v>
      </c>
      <c r="I139">
        <f>2^(-H139)</f>
        <v>1.4051040671982606</v>
      </c>
    </row>
    <row r="140" spans="1:9" x14ac:dyDescent="0.2">
      <c r="A140" s="1" t="s">
        <v>65</v>
      </c>
      <c r="B140">
        <v>31.894157409667969</v>
      </c>
      <c r="C140" s="2">
        <f>B140-$B$92</f>
        <v>13.409542083740234</v>
      </c>
      <c r="G140">
        <f>C109</f>
        <v>6.6828250885009766</v>
      </c>
      <c r="H140">
        <f t="shared" ref="H140:H141" si="44">G140-($L$102-$L$99)</f>
        <v>1.6925662740057135E-3</v>
      </c>
      <c r="I140">
        <f t="shared" ref="I140:I147" si="45">2^(-H140)</f>
        <v>0.9988274903864458</v>
      </c>
    </row>
    <row r="141" spans="1:9" x14ac:dyDescent="0.2">
      <c r="A141" s="1" t="s">
        <v>66</v>
      </c>
      <c r="B141">
        <v>31.991416931152344</v>
      </c>
      <c r="C141" s="2">
        <f>B141-$B$93</f>
        <v>12.810628890991211</v>
      </c>
      <c r="G141">
        <f>C114</f>
        <v>6.6895313262939453</v>
      </c>
      <c r="H141">
        <f t="shared" si="44"/>
        <v>8.3988040669744635E-3</v>
      </c>
      <c r="I141">
        <f t="shared" si="45"/>
        <v>0.99419530536136791</v>
      </c>
    </row>
    <row r="142" spans="1:9" x14ac:dyDescent="0.2">
      <c r="A142" s="2"/>
      <c r="C142" s="2"/>
      <c r="F142" t="s">
        <v>69</v>
      </c>
      <c r="G142">
        <f>C120</f>
        <v>14.54179869140625</v>
      </c>
      <c r="H142">
        <f>G142-($L$103-$L$99)</f>
        <v>0.81800577387491913</v>
      </c>
      <c r="I142">
        <f t="shared" si="45"/>
        <v>0.5672254723447776</v>
      </c>
    </row>
    <row r="143" spans="1:9" x14ac:dyDescent="0.2">
      <c r="A143" s="1" t="s">
        <v>59</v>
      </c>
      <c r="B143">
        <v>32.603786468505859</v>
      </c>
      <c r="C143" s="2">
        <f>B143-$B$95</f>
        <v>13.838184356689453</v>
      </c>
      <c r="G143">
        <f>C125</f>
        <v>14.14750862121582</v>
      </c>
      <c r="H143">
        <f t="shared" ref="H143:H144" si="46">G143-($L$103-$L$99)</f>
        <v>0.42371570368448985</v>
      </c>
      <c r="I143">
        <f t="shared" si="45"/>
        <v>0.7455020869626785</v>
      </c>
    </row>
    <row r="144" spans="1:9" x14ac:dyDescent="0.2">
      <c r="A144" s="1" t="s">
        <v>64</v>
      </c>
      <c r="B144">
        <v>32.464565277099609</v>
      </c>
      <c r="C144" s="2">
        <f>B144-$B$96</f>
        <v>13.570205688476562</v>
      </c>
      <c r="G144">
        <f>C130</f>
        <v>14.666227340698242</v>
      </c>
      <c r="H144">
        <f t="shared" si="46"/>
        <v>0.94243442316691173</v>
      </c>
      <c r="I144">
        <f t="shared" si="45"/>
        <v>0.52035408664590599</v>
      </c>
    </row>
    <row r="145" spans="1:9" x14ac:dyDescent="0.2">
      <c r="A145" s="1" t="s">
        <v>65</v>
      </c>
      <c r="B145">
        <v>31.809854507446289</v>
      </c>
      <c r="C145" s="2">
        <f>B145-$B$97</f>
        <v>13.129085540771484</v>
      </c>
      <c r="F145" t="s">
        <v>70</v>
      </c>
      <c r="G145">
        <f>C136</f>
        <v>13.259213547363281</v>
      </c>
      <c r="H145">
        <f>G145-($L$104-$L$99)</f>
        <v>-0.12229167078654157</v>
      </c>
      <c r="I145">
        <f t="shared" si="45"/>
        <v>1.0884624747390828</v>
      </c>
    </row>
    <row r="146" spans="1:9" x14ac:dyDescent="0.2">
      <c r="A146" s="1" t="s">
        <v>66</v>
      </c>
      <c r="B146">
        <v>32.411163330078125</v>
      </c>
      <c r="C146" s="2">
        <f>B146-$B$98</f>
        <v>13.165853500366211</v>
      </c>
      <c r="G146">
        <f>C141</f>
        <v>12.810628890991211</v>
      </c>
      <c r="H146">
        <f t="shared" ref="H146:H147" si="47">G146-($L$104-$L$99)</f>
        <v>-0.57087632715861147</v>
      </c>
      <c r="I146">
        <f t="shared" si="45"/>
        <v>1.4854255793509323</v>
      </c>
    </row>
    <row r="147" spans="1:9" x14ac:dyDescent="0.2">
      <c r="A147" s="2"/>
      <c r="C147" s="2"/>
      <c r="G147">
        <f>C146</f>
        <v>13.165853500366211</v>
      </c>
      <c r="H147">
        <f t="shared" si="47"/>
        <v>-0.21565171778361147</v>
      </c>
      <c r="I147">
        <f t="shared" si="45"/>
        <v>1.1612283649745163</v>
      </c>
    </row>
    <row r="148" spans="1:9" x14ac:dyDescent="0.2">
      <c r="A148" s="1" t="s">
        <v>71</v>
      </c>
      <c r="C148" s="2"/>
      <c r="F148" t="s">
        <v>71</v>
      </c>
      <c r="G148">
        <f>C152</f>
        <v>10.9832659765625</v>
      </c>
      <c r="H148">
        <f>G148-($L$105-$L$99)</f>
        <v>-0.72215049341837556</v>
      </c>
      <c r="I148">
        <f>2^(-H148)</f>
        <v>1.6496391688517424</v>
      </c>
    </row>
    <row r="149" spans="1:9" x14ac:dyDescent="0.2">
      <c r="A149" s="1" t="s">
        <v>59</v>
      </c>
      <c r="B149">
        <v>30.735939025878906</v>
      </c>
      <c r="C149" s="2">
        <f>B149-$B$85</f>
        <v>11.458639025878906</v>
      </c>
      <c r="G149">
        <f>C157</f>
        <v>11.75312614440918</v>
      </c>
      <c r="H149">
        <f t="shared" ref="H149:H150" si="48">G149-($L$105-$L$99)</f>
        <v>4.7709674428304538E-2</v>
      </c>
      <c r="I149">
        <f t="shared" ref="I149:I150" si="49">2^(-H149)</f>
        <v>0.96747100229506255</v>
      </c>
    </row>
    <row r="150" spans="1:9" x14ac:dyDescent="0.2">
      <c r="A150" s="1" t="s">
        <v>64</v>
      </c>
      <c r="B150">
        <v>30.864757537841797</v>
      </c>
      <c r="C150" s="2">
        <f>B150-$B$86</f>
        <v>11.560997537841796</v>
      </c>
      <c r="G150">
        <f>C162</f>
        <v>11.566600170288087</v>
      </c>
      <c r="H150">
        <f t="shared" si="48"/>
        <v>-0.13881629969278819</v>
      </c>
      <c r="I150">
        <f t="shared" si="49"/>
        <v>1.1010013971778991</v>
      </c>
    </row>
    <row r="151" spans="1:9" x14ac:dyDescent="0.2">
      <c r="A151" s="1" t="s">
        <v>65</v>
      </c>
      <c r="B151">
        <v>30.915767669677734</v>
      </c>
      <c r="C151" s="2">
        <f>B151-$B$87</f>
        <v>11.939957669677735</v>
      </c>
    </row>
    <row r="152" spans="1:9" x14ac:dyDescent="0.2">
      <c r="A152" s="1" t="s">
        <v>66</v>
      </c>
      <c r="B152">
        <v>30.6666259765625</v>
      </c>
      <c r="C152" s="2">
        <f>B152-$B$88</f>
        <v>10.9832659765625</v>
      </c>
    </row>
    <row r="153" spans="1:9" x14ac:dyDescent="0.2">
      <c r="A153" s="2"/>
      <c r="C153" s="2"/>
    </row>
    <row r="154" spans="1:9" x14ac:dyDescent="0.2">
      <c r="A154" s="1" t="s">
        <v>59</v>
      </c>
      <c r="B154">
        <v>30.664926528930664</v>
      </c>
      <c r="C154" s="2">
        <f>B154-$B$90</f>
        <v>11.768894195556641</v>
      </c>
    </row>
    <row r="155" spans="1:9" x14ac:dyDescent="0.2">
      <c r="A155" s="1" t="s">
        <v>64</v>
      </c>
      <c r="B155">
        <v>30.283134460449219</v>
      </c>
      <c r="C155" s="2">
        <f>B155-$B$91</f>
        <v>11.549776077270508</v>
      </c>
    </row>
    <row r="156" spans="1:9" x14ac:dyDescent="0.2">
      <c r="A156" s="1" t="s">
        <v>65</v>
      </c>
      <c r="B156">
        <v>30.729305267333984</v>
      </c>
      <c r="C156" s="2">
        <f>B156-$B$92</f>
        <v>12.24468994140625</v>
      </c>
    </row>
    <row r="157" spans="1:9" x14ac:dyDescent="0.2">
      <c r="A157" s="1" t="s">
        <v>66</v>
      </c>
      <c r="B157">
        <v>30.933914184570312</v>
      </c>
      <c r="C157" s="2">
        <f>B157-$B$93</f>
        <v>11.75312614440918</v>
      </c>
    </row>
    <row r="158" spans="1:9" x14ac:dyDescent="0.2">
      <c r="A158" s="2"/>
      <c r="C158" s="2"/>
    </row>
    <row r="159" spans="1:9" x14ac:dyDescent="0.2">
      <c r="A159" s="1" t="s">
        <v>59</v>
      </c>
      <c r="B159">
        <v>30.745650000000001</v>
      </c>
      <c r="C159" s="2">
        <f>B159-$B$95</f>
        <v>11.980047888183595</v>
      </c>
    </row>
    <row r="160" spans="1:9" x14ac:dyDescent="0.2">
      <c r="A160" s="1" t="s">
        <v>64</v>
      </c>
      <c r="B160">
        <v>30.8064</v>
      </c>
      <c r="C160" s="2">
        <f>B160-$B$96</f>
        <v>11.912040411376953</v>
      </c>
    </row>
    <row r="161" spans="1:3" x14ac:dyDescent="0.2">
      <c r="A161" s="1" t="s">
        <v>65</v>
      </c>
      <c r="B161">
        <v>30.813359999999999</v>
      </c>
      <c r="C161" s="2">
        <f>B161-$B$97</f>
        <v>12.132591033325195</v>
      </c>
    </row>
    <row r="162" spans="1:3" x14ac:dyDescent="0.2">
      <c r="A162" s="1" t="s">
        <v>66</v>
      </c>
      <c r="B162">
        <v>30.811910000000001</v>
      </c>
      <c r="C162" s="2">
        <f>B162-$B$98</f>
        <v>11.566600170288087</v>
      </c>
    </row>
    <row r="163" spans="1:3" x14ac:dyDescent="0.2">
      <c r="A163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92633-2FFE-E147-84DD-03AFF2BE69FE}">
  <dimension ref="A2:O34"/>
  <sheetViews>
    <sheetView zoomScale="75" zoomScaleNormal="100" workbookViewId="0">
      <selection activeCell="O26" sqref="O26"/>
    </sheetView>
  </sheetViews>
  <sheetFormatPr baseColWidth="10" defaultRowHeight="16" x14ac:dyDescent="0.2"/>
  <cols>
    <col min="15" max="15" width="28.33203125" customWidth="1"/>
  </cols>
  <sheetData>
    <row r="2" spans="1:15" x14ac:dyDescent="0.2">
      <c r="B2" t="s">
        <v>45</v>
      </c>
      <c r="N2" t="s">
        <v>46</v>
      </c>
    </row>
    <row r="3" spans="1:15" x14ac:dyDescent="0.2">
      <c r="B3" t="s">
        <v>47</v>
      </c>
      <c r="C3" t="s">
        <v>48</v>
      </c>
      <c r="D3" t="s">
        <v>8</v>
      </c>
      <c r="E3" t="s">
        <v>13</v>
      </c>
      <c r="F3" t="s">
        <v>11</v>
      </c>
      <c r="G3" t="s">
        <v>17</v>
      </c>
      <c r="H3" t="s">
        <v>49</v>
      </c>
      <c r="N3" t="s">
        <v>28</v>
      </c>
      <c r="O3" t="s">
        <v>25</v>
      </c>
    </row>
    <row r="4" spans="1:15" x14ac:dyDescent="0.2">
      <c r="A4" t="s">
        <v>28</v>
      </c>
      <c r="B4">
        <v>4.3355560302734375</v>
      </c>
      <c r="C4">
        <f>B4-($O$4-$O$6)</f>
        <v>-0.17858484056260693</v>
      </c>
      <c r="D4">
        <f>2^(-C4)</f>
        <v>1.1317731687359345</v>
      </c>
      <c r="E4">
        <f>AVERAGE(D4:D12)</f>
        <v>0.98631213286830566</v>
      </c>
      <c r="F4">
        <f>_xlfn.STDEV.P(D4:D12)</f>
        <v>0.2634366948836479</v>
      </c>
      <c r="H4">
        <f>MEDIAN(D4:D12)</f>
        <v>1.1298228794151981</v>
      </c>
      <c r="O4">
        <v>23.807893117268879</v>
      </c>
    </row>
    <row r="5" spans="1:15" x14ac:dyDescent="0.2">
      <c r="B5">
        <v>5.5121498107910156</v>
      </c>
      <c r="C5">
        <f t="shared" ref="C5" si="0">B5-($O$4-$O$6)</f>
        <v>0.9980089399549712</v>
      </c>
      <c r="D5">
        <f t="shared" ref="D5:D10" si="1">2^(-C5)</f>
        <v>0.50069052521478208</v>
      </c>
      <c r="O5" t="s">
        <v>20</v>
      </c>
    </row>
    <row r="6" spans="1:15" x14ac:dyDescent="0.2">
      <c r="B6">
        <v>4.1693840026855469</v>
      </c>
      <c r="C6">
        <f>B6-($O$4-$O$6)</f>
        <v>-0.34475686815049755</v>
      </c>
      <c r="D6">
        <f t="shared" si="1"/>
        <v>1.2699369469119866</v>
      </c>
      <c r="O6">
        <v>19.293752246432835</v>
      </c>
    </row>
    <row r="7" spans="1:15" x14ac:dyDescent="0.2">
      <c r="A7" t="s">
        <v>29</v>
      </c>
      <c r="B7">
        <v>2.6273225134277354</v>
      </c>
      <c r="C7">
        <f>B7-($O$8-$O$10)</f>
        <v>0.45152598429362101</v>
      </c>
      <c r="D7">
        <f t="shared" si="1"/>
        <v>0.73126895239801692</v>
      </c>
      <c r="N7" t="s">
        <v>29</v>
      </c>
      <c r="O7" t="s">
        <v>25</v>
      </c>
    </row>
    <row r="8" spans="1:15" x14ac:dyDescent="0.2">
      <c r="B8">
        <v>2.3047921661376947</v>
      </c>
      <c r="C8">
        <f t="shared" ref="C8" si="2">B8-($O$8-$O$10)</f>
        <v>0.1289956370035803</v>
      </c>
      <c r="D8">
        <f t="shared" si="1"/>
        <v>0.91446785502818806</v>
      </c>
      <c r="O8">
        <v>21.186754862467449</v>
      </c>
    </row>
    <row r="9" spans="1:15" x14ac:dyDescent="0.2">
      <c r="B9">
        <v>1.9996999078369129</v>
      </c>
      <c r="C9">
        <f>B9-($O$8-$O$10)</f>
        <v>-0.17609662129720149</v>
      </c>
      <c r="D9">
        <f t="shared" si="1"/>
        <v>1.1298228794151981</v>
      </c>
      <c r="O9" t="s">
        <v>20</v>
      </c>
    </row>
    <row r="10" spans="1:15" x14ac:dyDescent="0.2">
      <c r="A10" t="s">
        <v>30</v>
      </c>
      <c r="B10">
        <v>5.5014324188232422</v>
      </c>
      <c r="C10">
        <f>B10-($O$12-$O$14)</f>
        <v>-0.29422325558132556</v>
      </c>
      <c r="D10">
        <f t="shared" si="1"/>
        <v>1.2262246023740335</v>
      </c>
      <c r="O10">
        <v>19.010958333333335</v>
      </c>
    </row>
    <row r="11" spans="1:15" x14ac:dyDescent="0.2">
      <c r="B11">
        <v>7.2468852996826172</v>
      </c>
      <c r="C11">
        <f t="shared" ref="C11:C12" si="3">B11-($O$12-$O$14)</f>
        <v>1.4512296252780494</v>
      </c>
      <c r="N11" t="s">
        <v>30</v>
      </c>
      <c r="O11" t="s">
        <v>25</v>
      </c>
    </row>
    <row r="12" spans="1:15" x14ac:dyDescent="0.2">
      <c r="B12">
        <v>5.2688560485839844</v>
      </c>
      <c r="C12">
        <f t="shared" si="3"/>
        <v>-0.52679962582058337</v>
      </c>
      <c r="O12">
        <v>24.767178853352863</v>
      </c>
    </row>
    <row r="13" spans="1:15" x14ac:dyDescent="0.2">
      <c r="O13" t="s">
        <v>20</v>
      </c>
    </row>
    <row r="14" spans="1:15" x14ac:dyDescent="0.2">
      <c r="B14" t="s">
        <v>50</v>
      </c>
      <c r="O14">
        <v>18.971523178948296</v>
      </c>
    </row>
    <row r="15" spans="1:15" x14ac:dyDescent="0.2">
      <c r="A15" t="s">
        <v>28</v>
      </c>
      <c r="B15">
        <v>7.9749421325683585</v>
      </c>
      <c r="C15">
        <f>B15-($O$4-$O$6)</f>
        <v>3.4608012617323141</v>
      </c>
      <c r="D15">
        <f>2^(-C15)</f>
        <v>9.0822826023089082E-2</v>
      </c>
      <c r="E15">
        <f>AVERAGE(D15:D23)</f>
        <v>7.4450948171550596E-2</v>
      </c>
      <c r="F15">
        <f>_xlfn.STDEV.P(D15:D23)</f>
        <v>4.3902071080696554E-2</v>
      </c>
      <c r="G15">
        <f>_xlfn.T.TEST(D4:D12,D15:D23,2,2)</f>
        <v>2.3792800044618474E-6</v>
      </c>
      <c r="H15">
        <f>MEDIAN(D15:D23)</f>
        <v>9.0822826023089082E-2</v>
      </c>
    </row>
    <row r="16" spans="1:15" x14ac:dyDescent="0.2">
      <c r="B16">
        <v>7.5140037072753891</v>
      </c>
      <c r="C16">
        <f t="shared" ref="C16" si="4">B16-($O$4-$O$6)</f>
        <v>2.9998628364393447</v>
      </c>
      <c r="D16">
        <f t="shared" ref="D16:D34" si="5">2^(-C16)</f>
        <v>0.12501188488188383</v>
      </c>
    </row>
    <row r="17" spans="1:8" x14ac:dyDescent="0.2">
      <c r="B17">
        <v>7.2785954260253902</v>
      </c>
      <c r="C17">
        <f>B17-($O$4-$O$6)</f>
        <v>2.7644545551893458</v>
      </c>
    </row>
    <row r="18" spans="1:8" x14ac:dyDescent="0.2">
      <c r="A18" t="s">
        <v>29</v>
      </c>
      <c r="B18">
        <v>8.8404979705810547</v>
      </c>
      <c r="C18">
        <f>B18-($O$8-$O$10)</f>
        <v>6.6647014414469403</v>
      </c>
      <c r="D18">
        <f t="shared" si="5"/>
        <v>9.856550559494812E-3</v>
      </c>
    </row>
    <row r="19" spans="1:8" x14ac:dyDescent="0.2">
      <c r="B19">
        <v>7.7137908935546875</v>
      </c>
      <c r="C19">
        <f>B19-($O$8-$O$10)</f>
        <v>5.5379943644205731</v>
      </c>
      <c r="D19">
        <f t="shared" si="5"/>
        <v>2.1522741048554155E-2</v>
      </c>
    </row>
    <row r="20" spans="1:8" x14ac:dyDescent="0.2">
      <c r="B20">
        <v>9.7044563293457031</v>
      </c>
      <c r="C20">
        <f>B20-($O$8-$O$10)</f>
        <v>7.5286598002115888</v>
      </c>
    </row>
    <row r="21" spans="1:8" x14ac:dyDescent="0.2">
      <c r="A21" t="s">
        <v>30</v>
      </c>
      <c r="B21">
        <v>10.175287246704102</v>
      </c>
      <c r="C21">
        <f>B21-($O$12-$O$14)</f>
        <v>4.3796315722995338</v>
      </c>
      <c r="D21">
        <f t="shared" si="5"/>
        <v>4.8039615947658112E-2</v>
      </c>
    </row>
    <row r="22" spans="1:8" x14ac:dyDescent="0.2">
      <c r="B22">
        <v>8.8922004699707031</v>
      </c>
      <c r="C22">
        <f t="shared" ref="C22:C23" si="6">B22-($O$12-$O$14)</f>
        <v>3.0965447955661354</v>
      </c>
      <c r="D22">
        <f t="shared" si="5"/>
        <v>0.11690878138785459</v>
      </c>
    </row>
    <row r="23" spans="1:8" x14ac:dyDescent="0.2">
      <c r="B23">
        <v>8.9933319091796875</v>
      </c>
      <c r="C23">
        <f t="shared" si="6"/>
        <v>3.1976762347751198</v>
      </c>
      <c r="D23">
        <f t="shared" si="5"/>
        <v>0.10899423735231958</v>
      </c>
    </row>
    <row r="25" spans="1:8" x14ac:dyDescent="0.2">
      <c r="B25" t="s">
        <v>51</v>
      </c>
    </row>
    <row r="26" spans="1:8" x14ac:dyDescent="0.2">
      <c r="A26" t="s">
        <v>28</v>
      </c>
      <c r="B26">
        <v>4.769525640258788</v>
      </c>
      <c r="C26">
        <f>B26-($O$4-$O$6)</f>
        <v>0.25538476942274357</v>
      </c>
      <c r="E26">
        <f>AVERAGE(D26:D34)</f>
        <v>0.4096578304919084</v>
      </c>
      <c r="F26">
        <f>_xlfn.STDEV.P(D26:D34)</f>
        <v>0.25309652502798985</v>
      </c>
      <c r="G26">
        <f>_xlfn.T.TEST(D4:D12,D26:D34,2,2)</f>
        <v>2.2419552709786951E-3</v>
      </c>
      <c r="H26">
        <f>MEDIAN(D26:D34)</f>
        <v>0.51233576760443822</v>
      </c>
    </row>
    <row r="27" spans="1:8" x14ac:dyDescent="0.2">
      <c r="B27">
        <v>5.3114290130615238</v>
      </c>
      <c r="C27">
        <f t="shared" ref="C27" si="7">B27-($O$4-$O$6)</f>
        <v>0.79728814222547939</v>
      </c>
      <c r="D27">
        <f t="shared" si="5"/>
        <v>0.57542980648462849</v>
      </c>
    </row>
    <row r="28" spans="1:8" x14ac:dyDescent="0.2">
      <c r="B28">
        <v>5.4789793518066396</v>
      </c>
      <c r="C28">
        <f>B28-($O$4-$O$6)</f>
        <v>0.96483848097059521</v>
      </c>
      <c r="D28">
        <f t="shared" si="5"/>
        <v>0.51233576760443822</v>
      </c>
    </row>
    <row r="29" spans="1:8" x14ac:dyDescent="0.2">
      <c r="A29" t="s">
        <v>29</v>
      </c>
      <c r="B29">
        <v>6.2778491973876953</v>
      </c>
      <c r="C29">
        <f>B29-($O$8-$O$10)</f>
        <v>4.1020526682535809</v>
      </c>
      <c r="D29">
        <f t="shared" si="5"/>
        <v>5.8231650938511778E-2</v>
      </c>
    </row>
    <row r="30" spans="1:8" x14ac:dyDescent="0.2">
      <c r="B30">
        <v>5.7107200622558594</v>
      </c>
      <c r="C30">
        <f>B30-($O$8-$O$10)</f>
        <v>3.534923533121745</v>
      </c>
      <c r="D30">
        <f t="shared" si="5"/>
        <v>8.6274407251351104E-2</v>
      </c>
    </row>
    <row r="31" spans="1:8" x14ac:dyDescent="0.2">
      <c r="B31">
        <v>6.4888420104980469</v>
      </c>
      <c r="C31">
        <f>B31-($O$8-$O$10)</f>
        <v>4.3130454813639325</v>
      </c>
    </row>
    <row r="32" spans="1:8" x14ac:dyDescent="0.2">
      <c r="A32" t="s">
        <v>30</v>
      </c>
      <c r="B32">
        <v>6.7007961273193359</v>
      </c>
      <c r="C32">
        <f>B32-($O$12-$O$14)</f>
        <v>0.90514045291476819</v>
      </c>
      <c r="D32">
        <f t="shared" si="5"/>
        <v>0.53398071604535435</v>
      </c>
    </row>
    <row r="33" spans="2:4" x14ac:dyDescent="0.2">
      <c r="B33">
        <v>6.1126441955566406</v>
      </c>
      <c r="C33">
        <f t="shared" ref="C33:C34" si="8">B33-($O$12-$O$14)</f>
        <v>0.31698852115207288</v>
      </c>
      <c r="D33">
        <f>2^(-C33)</f>
        <v>0.80274377574634248</v>
      </c>
    </row>
    <row r="34" spans="2:4" x14ac:dyDescent="0.2">
      <c r="B34">
        <v>7.5393276214599609</v>
      </c>
      <c r="C34">
        <f t="shared" si="8"/>
        <v>1.7436719470553932</v>
      </c>
      <c r="D34">
        <f t="shared" si="5"/>
        <v>0.2986086893727331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Fig 3</vt:lpstr>
      <vt:lpstr>Sheet1</vt:lpstr>
      <vt:lpstr>Fig 4A GGA</vt:lpstr>
      <vt:lpstr>Fig 4B UCC</vt:lpstr>
      <vt:lpstr>Fig S3 Rnase R</vt:lpstr>
      <vt:lpstr>Fig S4A</vt:lpstr>
      <vt:lpstr>Fig S4B</vt:lpstr>
      <vt:lpstr>Fig S5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2020-08-27T14:20:24Z</dcterms:created>
  <dcterms:modified xsi:type="dcterms:W3CDTF">2022-01-04T14:40:53Z</dcterms:modified>
</cp:coreProperties>
</file>