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/>
  <mc:AlternateContent xmlns:mc="http://schemas.openxmlformats.org/markup-compatibility/2006">
    <mc:Choice Requires="x15">
      <x15ac:absPath xmlns:x15ac="http://schemas.microsoft.com/office/spreadsheetml/2010/11/ac" url="/Users/mdl/Downloads/"/>
    </mc:Choice>
  </mc:AlternateContent>
  <xr:revisionPtr revIDLastSave="0" documentId="13_ncr:1_{E2AEED91-2A5B-8E40-AA92-20716E3F65E5}" xr6:coauthVersionLast="36" xr6:coauthVersionMax="36" xr10:uidLastSave="{00000000-0000-0000-0000-000000000000}"/>
  <bookViews>
    <workbookView xWindow="0" yWindow="460" windowWidth="28800" windowHeight="167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M10" i="1" l="1"/>
  <c r="L10" i="1"/>
  <c r="R10" i="1" s="1"/>
  <c r="M9" i="1"/>
  <c r="R9" i="1" s="1"/>
  <c r="L9" i="1"/>
  <c r="R8" i="1"/>
  <c r="X8" i="1" s="1"/>
  <c r="M8" i="1"/>
  <c r="L8" i="1"/>
  <c r="M7" i="1"/>
  <c r="L7" i="1"/>
  <c r="R7" i="1" s="1"/>
  <c r="M6" i="1"/>
  <c r="L6" i="1"/>
  <c r="R6" i="1" s="1"/>
  <c r="N5" i="1"/>
  <c r="R5" i="1" s="1"/>
  <c r="M5" i="1"/>
  <c r="L5" i="1"/>
  <c r="L4" i="1"/>
  <c r="R4" i="1" s="1"/>
  <c r="N3" i="1"/>
  <c r="M3" i="1"/>
  <c r="L3" i="1"/>
  <c r="R3" i="1" s="1"/>
  <c r="M2" i="1"/>
  <c r="R2" i="1" s="1"/>
  <c r="L2" i="1"/>
  <c r="X10" i="1" l="1"/>
  <c r="W10" i="1"/>
  <c r="X4" i="1"/>
  <c r="W4" i="1"/>
  <c r="X2" i="1"/>
  <c r="W2" i="1"/>
  <c r="W6" i="1"/>
  <c r="X6" i="1"/>
  <c r="X9" i="1"/>
  <c r="W9" i="1"/>
  <c r="X3" i="1"/>
  <c r="W3" i="1"/>
  <c r="X7" i="1"/>
  <c r="W7" i="1"/>
  <c r="X5" i="1"/>
  <c r="W5" i="1"/>
  <c r="W8" i="1"/>
</calcChain>
</file>

<file path=xl/sharedStrings.xml><?xml version="1.0" encoding="utf-8"?>
<sst xmlns="http://schemas.openxmlformats.org/spreadsheetml/2006/main" count="96" uniqueCount="48">
  <si>
    <t xml:space="preserve">Category </t>
  </si>
  <si>
    <t>Process</t>
  </si>
  <si>
    <t>Feedstock 1</t>
  </si>
  <si>
    <t>Feedstock 2</t>
  </si>
  <si>
    <t>Feedstock 3</t>
  </si>
  <si>
    <t>Feedstock 1 ($/kg)</t>
  </si>
  <si>
    <t>Feedstock 2 ($/kg)</t>
  </si>
  <si>
    <t>Feedstock3($/kg)</t>
  </si>
  <si>
    <t>Feedstock 1 MW (g/mole)</t>
  </si>
  <si>
    <t>Feedstock 2 MW (g/mole)</t>
  </si>
  <si>
    <t>Feedstock 3 MW (g/mole)</t>
  </si>
  <si>
    <t>Feedstock 1 ($/mole)</t>
  </si>
  <si>
    <t>Feedstock 2 ($/mole)</t>
  </si>
  <si>
    <t>Feedstock 3 ($/mole)</t>
  </si>
  <si>
    <t>Moles of Feedstock 1</t>
  </si>
  <si>
    <t>Moles of Feedstock 2</t>
  </si>
  <si>
    <t>Moles of Feedstock 3</t>
  </si>
  <si>
    <t>Total Feed Stock Costs (100% conversion)</t>
  </si>
  <si>
    <t>Yield Low End</t>
  </si>
  <si>
    <t>Yield High End</t>
  </si>
  <si>
    <t xml:space="preserve">Feedstock Fraction Low </t>
  </si>
  <si>
    <t xml:space="preserve">Feedstock Fraction High </t>
  </si>
  <si>
    <t>Operating Costs Low</t>
  </si>
  <si>
    <t>Operating Costs High</t>
  </si>
  <si>
    <t>Incumbent</t>
  </si>
  <si>
    <t>NO</t>
  </si>
  <si>
    <t>Benzene</t>
  </si>
  <si>
    <t>Water</t>
  </si>
  <si>
    <t>--</t>
  </si>
  <si>
    <t>Petrochemical</t>
  </si>
  <si>
    <t>Butadiene Process</t>
  </si>
  <si>
    <t>Butadiene</t>
  </si>
  <si>
    <t>CO</t>
  </si>
  <si>
    <t>Biobased-Fermentation</t>
  </si>
  <si>
    <t xml:space="preserve">Direct ADP Fermentation </t>
  </si>
  <si>
    <t>Glucose/CO2</t>
  </si>
  <si>
    <t>Biobased-Fermentation/Chemical</t>
  </si>
  <si>
    <t>Succinic acid</t>
  </si>
  <si>
    <t>H2</t>
  </si>
  <si>
    <t>cis-cis-muconic acid</t>
  </si>
  <si>
    <t>O2</t>
  </si>
  <si>
    <t>cis-cis-muconic acid Lignin ($0.04/kg)</t>
  </si>
  <si>
    <t>Lignin/CO2</t>
  </si>
  <si>
    <t>cis-cis-muconic acid Lignin ($0.15/kg)</t>
  </si>
  <si>
    <t>Glucaric Acid Fermentation</t>
  </si>
  <si>
    <t>Glucose</t>
  </si>
  <si>
    <t>Biobased-Chemical</t>
  </si>
  <si>
    <t>Glucaric Acid 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</si>
</sst>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1"/>
      <color rgb="FF4D5156"/>
      <name val="Roboto"/>
    </font>
    <font>
      <sz val="11"/>
      <color rgb="FF7E7E7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4" borderId="0" xfId="0" applyFont="1" applyFill="1" applyAlignment="1">
      <alignment horizontal="left"/>
    </xf>
    <xf numFmtId="0" fontId="5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28"/>
  <sheetViews>
    <sheetView tabSelected="1" workbookViewId="0">
      <selection activeCell="F17" sqref="F17"/>
    </sheetView>
  </sheetViews>
  <sheetFormatPr baseColWidth="10" defaultColWidth="14.5" defaultRowHeight="15.75" customHeight="1"/>
  <cols>
    <col min="1" max="1" width="31.5" customWidth="1"/>
    <col min="2" max="2" width="40.6640625" customWidth="1"/>
    <col min="5" max="5" width="15.33203125" customWidth="1"/>
    <col min="6" max="6" width="19.33203125" customWidth="1"/>
    <col min="7" max="7" width="19.5" customWidth="1"/>
    <col min="8" max="8" width="20" customWidth="1"/>
    <col min="9" max="10" width="24.6640625" customWidth="1"/>
    <col min="11" max="11" width="25.83203125" customWidth="1"/>
    <col min="12" max="15" width="22.1640625" customWidth="1"/>
    <col min="16" max="16" width="21.6640625" customWidth="1"/>
    <col min="17" max="17" width="24.6640625" customWidth="1"/>
    <col min="18" max="18" width="40.1640625" customWidth="1"/>
    <col min="19" max="19" width="17.6640625" customWidth="1"/>
    <col min="20" max="20" width="19.5" customWidth="1"/>
    <col min="21" max="21" width="26.83203125" customWidth="1"/>
    <col min="22" max="22" width="25.33203125" customWidth="1"/>
    <col min="23" max="23" width="21.33203125" customWidth="1"/>
    <col min="24" max="24" width="21.1640625" customWidth="1"/>
  </cols>
  <sheetData>
    <row r="1" spans="1:24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 ht="15.75" customHeight="1">
      <c r="A2" s="3" t="s">
        <v>24</v>
      </c>
      <c r="B2" s="3" t="s">
        <v>25</v>
      </c>
      <c r="C2" s="3" t="s">
        <v>26</v>
      </c>
      <c r="D2" s="3" t="s">
        <v>27</v>
      </c>
      <c r="E2" s="3" t="s">
        <v>28</v>
      </c>
      <c r="F2" s="3">
        <v>1.02</v>
      </c>
      <c r="G2" s="3">
        <v>1.4E-2</v>
      </c>
      <c r="H2" s="3">
        <v>0</v>
      </c>
      <c r="I2" s="3">
        <v>78.11</v>
      </c>
      <c r="J2" s="3">
        <v>18.010000000000002</v>
      </c>
      <c r="K2" s="3" t="s">
        <v>28</v>
      </c>
      <c r="L2" s="3">
        <f t="shared" ref="L2:M2" si="0">(F2/1000)*I2</f>
        <v>7.9672199999999999E-2</v>
      </c>
      <c r="M2" s="3">
        <f t="shared" si="0"/>
        <v>2.5214000000000004E-4</v>
      </c>
      <c r="N2" s="3" t="s">
        <v>28</v>
      </c>
      <c r="O2" s="3">
        <v>1</v>
      </c>
      <c r="P2" s="3">
        <v>1</v>
      </c>
      <c r="Q2" s="3" t="s">
        <v>28</v>
      </c>
      <c r="R2" s="4">
        <f>((O2*L2+P2*M2)/146.14)*1000</f>
        <v>0.546902559189818</v>
      </c>
      <c r="S2" s="3">
        <v>0.9</v>
      </c>
      <c r="T2" s="3">
        <v>0.95</v>
      </c>
      <c r="U2" s="3">
        <v>0.7</v>
      </c>
      <c r="V2" s="3">
        <v>0.8</v>
      </c>
      <c r="W2" s="4">
        <f t="shared" ref="W2:W10" si="1">R2/(T2*V2)</f>
        <v>0.71960863051291846</v>
      </c>
      <c r="X2" s="4">
        <f t="shared" ref="X2:X10" si="2">R2/(S2*U2)</f>
        <v>0.86809930030129845</v>
      </c>
    </row>
    <row r="3" spans="1:24" ht="15.75" customHeight="1">
      <c r="A3" s="3" t="s">
        <v>29</v>
      </c>
      <c r="B3" s="3" t="s">
        <v>30</v>
      </c>
      <c r="C3" s="3" t="s">
        <v>31</v>
      </c>
      <c r="D3" s="3" t="s">
        <v>32</v>
      </c>
      <c r="E3" s="3" t="s">
        <v>27</v>
      </c>
      <c r="F3" s="3">
        <v>0.79</v>
      </c>
      <c r="G3" s="3">
        <v>0.1</v>
      </c>
      <c r="H3" s="3">
        <v>1.4E-2</v>
      </c>
      <c r="I3" s="3">
        <v>54.0916</v>
      </c>
      <c r="J3" s="3">
        <v>28.01</v>
      </c>
      <c r="K3" s="3">
        <v>18.010000000000002</v>
      </c>
      <c r="L3" s="3">
        <f t="shared" ref="L3:N3" si="3">(F3/1000)*I3</f>
        <v>4.2732364000000002E-2</v>
      </c>
      <c r="M3" s="3">
        <f t="shared" si="3"/>
        <v>2.8010000000000001E-3</v>
      </c>
      <c r="N3" s="3">
        <f t="shared" si="3"/>
        <v>2.5214000000000004E-4</v>
      </c>
      <c r="O3" s="3">
        <v>1</v>
      </c>
      <c r="P3" s="3">
        <v>2</v>
      </c>
      <c r="Q3" s="3">
        <v>2</v>
      </c>
      <c r="R3" s="4">
        <f>((O3*L3+P3*M3+Q3*N3)/146.14)*1000</f>
        <v>0.33419080333926382</v>
      </c>
      <c r="S3" s="3">
        <v>0.65</v>
      </c>
      <c r="T3" s="3">
        <v>0.7</v>
      </c>
      <c r="U3" s="3">
        <v>0.7</v>
      </c>
      <c r="V3" s="3">
        <v>0.8</v>
      </c>
      <c r="W3" s="4">
        <f t="shared" si="1"/>
        <v>0.5967692916772569</v>
      </c>
      <c r="X3" s="4">
        <f t="shared" si="2"/>
        <v>0.73448528206431618</v>
      </c>
    </row>
    <row r="4" spans="1:24" ht="15.75" customHeight="1">
      <c r="A4" s="3" t="s">
        <v>33</v>
      </c>
      <c r="B4" s="3" t="s">
        <v>34</v>
      </c>
      <c r="C4" s="3" t="s">
        <v>35</v>
      </c>
      <c r="D4" s="3" t="s">
        <v>28</v>
      </c>
      <c r="E4" s="3" t="s">
        <v>28</v>
      </c>
      <c r="F4" s="3">
        <v>0.39600000000000002</v>
      </c>
      <c r="G4" s="3" t="s">
        <v>28</v>
      </c>
      <c r="H4" s="3" t="s">
        <v>28</v>
      </c>
      <c r="I4" s="3">
        <v>180.15600000000001</v>
      </c>
      <c r="J4" s="3" t="s">
        <v>28</v>
      </c>
      <c r="K4" s="3" t="s">
        <v>28</v>
      </c>
      <c r="L4" s="3">
        <f t="shared" ref="L4:L10" si="4">(F4/1000)*I4</f>
        <v>7.134177600000001E-2</v>
      </c>
      <c r="M4" s="3" t="s">
        <v>28</v>
      </c>
      <c r="N4" s="3" t="s">
        <v>28</v>
      </c>
      <c r="O4" s="3">
        <v>1.083</v>
      </c>
      <c r="P4" s="3" t="s">
        <v>28</v>
      </c>
      <c r="Q4" s="3" t="s">
        <v>28</v>
      </c>
      <c r="R4" s="4">
        <f>((O4*L4)/146.14)*1000</f>
        <v>0.52869264683180528</v>
      </c>
      <c r="S4" s="3">
        <v>0.72</v>
      </c>
      <c r="T4" s="3">
        <v>0.95</v>
      </c>
      <c r="U4" s="3">
        <v>0.4</v>
      </c>
      <c r="V4" s="3">
        <v>0.6</v>
      </c>
      <c r="W4" s="4">
        <f t="shared" si="1"/>
        <v>0.92753095935404439</v>
      </c>
      <c r="X4" s="4">
        <f t="shared" si="2"/>
        <v>1.8357383570548795</v>
      </c>
    </row>
    <row r="5" spans="1:24" ht="15.75" customHeight="1">
      <c r="A5" s="3" t="s">
        <v>36</v>
      </c>
      <c r="B5" s="3" t="s">
        <v>37</v>
      </c>
      <c r="C5" s="3" t="s">
        <v>35</v>
      </c>
      <c r="D5" s="3" t="s">
        <v>38</v>
      </c>
      <c r="E5" s="3" t="s">
        <v>32</v>
      </c>
      <c r="F5" s="3">
        <v>0.39600000000000002</v>
      </c>
      <c r="G5" s="3">
        <v>1.25</v>
      </c>
      <c r="H5" s="3">
        <v>0.1</v>
      </c>
      <c r="I5" s="3">
        <v>180.15600000000001</v>
      </c>
      <c r="J5" s="3">
        <v>2</v>
      </c>
      <c r="K5" s="3">
        <v>28.01</v>
      </c>
      <c r="L5" s="3">
        <f t="shared" si="4"/>
        <v>7.134177600000001E-2</v>
      </c>
      <c r="M5" s="3">
        <f t="shared" ref="M5:N5" si="5">(G5/1000)*J5</f>
        <v>2.5000000000000001E-3</v>
      </c>
      <c r="N5" s="3">
        <f t="shared" si="5"/>
        <v>2.8010000000000001E-3</v>
      </c>
      <c r="O5" s="3">
        <v>0.85</v>
      </c>
      <c r="P5" s="3">
        <v>4</v>
      </c>
      <c r="Q5" s="3">
        <v>2</v>
      </c>
      <c r="R5" s="4">
        <f>((O5*L5+P5*M5+Q5*N5)/146.14)*1000</f>
        <v>0.52170870124538116</v>
      </c>
      <c r="S5" s="3">
        <v>0.7</v>
      </c>
      <c r="T5" s="3">
        <v>0.95</v>
      </c>
      <c r="U5" s="3">
        <v>0.4</v>
      </c>
      <c r="V5" s="3">
        <v>0.6</v>
      </c>
      <c r="W5" s="4">
        <f t="shared" si="1"/>
        <v>0.91527842323751085</v>
      </c>
      <c r="X5" s="4">
        <f t="shared" si="2"/>
        <v>1.8632453615906472</v>
      </c>
    </row>
    <row r="6" spans="1:24" ht="15.75" customHeight="1">
      <c r="A6" s="3" t="s">
        <v>36</v>
      </c>
      <c r="B6" s="3" t="s">
        <v>39</v>
      </c>
      <c r="C6" s="3" t="s">
        <v>35</v>
      </c>
      <c r="D6" s="3" t="s">
        <v>38</v>
      </c>
      <c r="E6" s="3" t="s">
        <v>40</v>
      </c>
      <c r="F6" s="3">
        <v>0.39600000000000002</v>
      </c>
      <c r="G6" s="3">
        <v>1.25</v>
      </c>
      <c r="H6" s="3" t="s">
        <v>28</v>
      </c>
      <c r="I6" s="3">
        <v>180.15600000000001</v>
      </c>
      <c r="J6" s="3">
        <v>2</v>
      </c>
      <c r="K6" s="3" t="s">
        <v>28</v>
      </c>
      <c r="L6" s="3">
        <f t="shared" si="4"/>
        <v>7.134177600000001E-2</v>
      </c>
      <c r="M6" s="3">
        <f t="shared" ref="M6:M10" si="6">(G6/1000)*J6</f>
        <v>2.5000000000000001E-3</v>
      </c>
      <c r="O6" s="3">
        <v>0.85699999999999998</v>
      </c>
      <c r="P6" s="3">
        <v>2</v>
      </c>
      <c r="Q6" s="3" t="s">
        <v>28</v>
      </c>
      <c r="R6" s="4">
        <f t="shared" ref="R6:R10" si="7">((O6*L6+P6*M6)/146.14)*1000</f>
        <v>0.45257904770767771</v>
      </c>
      <c r="S6" s="3">
        <v>0.3</v>
      </c>
      <c r="T6" s="3">
        <v>0.95</v>
      </c>
      <c r="U6" s="3">
        <v>0.4</v>
      </c>
      <c r="V6" s="3">
        <v>0.6</v>
      </c>
      <c r="W6" s="4">
        <f t="shared" si="1"/>
        <v>0.79399832931171532</v>
      </c>
      <c r="X6" s="4">
        <f t="shared" si="2"/>
        <v>3.7714920642306478</v>
      </c>
    </row>
    <row r="7" spans="1:24" ht="15.75" customHeight="1">
      <c r="A7" s="3" t="s">
        <v>36</v>
      </c>
      <c r="B7" s="3" t="s">
        <v>41</v>
      </c>
      <c r="C7" s="3" t="s">
        <v>42</v>
      </c>
      <c r="D7" s="3" t="s">
        <v>38</v>
      </c>
      <c r="E7" s="3" t="s">
        <v>40</v>
      </c>
      <c r="F7" s="3">
        <v>0.04</v>
      </c>
      <c r="G7" s="3">
        <v>1.25</v>
      </c>
      <c r="H7" s="3" t="s">
        <v>28</v>
      </c>
      <c r="I7" s="3">
        <v>163.15</v>
      </c>
      <c r="J7" s="3">
        <v>2</v>
      </c>
      <c r="K7" s="3" t="s">
        <v>28</v>
      </c>
      <c r="L7" s="3">
        <f t="shared" si="4"/>
        <v>6.5260000000000006E-3</v>
      </c>
      <c r="M7" s="3">
        <f t="shared" si="6"/>
        <v>2.5000000000000001E-3</v>
      </c>
      <c r="O7" s="3">
        <v>1</v>
      </c>
      <c r="P7" s="3">
        <v>2</v>
      </c>
      <c r="Q7" s="3" t="s">
        <v>28</v>
      </c>
      <c r="R7" s="4">
        <f t="shared" si="7"/>
        <v>7.886957711783224E-2</v>
      </c>
      <c r="S7" s="3">
        <v>0.25</v>
      </c>
      <c r="T7" s="3">
        <v>0.9</v>
      </c>
      <c r="U7" s="3">
        <v>0.4</v>
      </c>
      <c r="V7" s="3">
        <v>0.6</v>
      </c>
      <c r="W7" s="4">
        <f t="shared" si="1"/>
        <v>0.14605477244043005</v>
      </c>
      <c r="X7" s="4">
        <f t="shared" si="2"/>
        <v>0.78869577117832235</v>
      </c>
    </row>
    <row r="8" spans="1:24" ht="15.75" customHeight="1">
      <c r="A8" s="3" t="s">
        <v>36</v>
      </c>
      <c r="B8" s="3" t="s">
        <v>43</v>
      </c>
      <c r="C8" s="3" t="s">
        <v>42</v>
      </c>
      <c r="D8" s="3" t="s">
        <v>38</v>
      </c>
      <c r="E8" s="3" t="s">
        <v>40</v>
      </c>
      <c r="F8" s="3">
        <v>0.15</v>
      </c>
      <c r="G8" s="3">
        <v>1.25</v>
      </c>
      <c r="H8" s="3" t="s">
        <v>28</v>
      </c>
      <c r="I8" s="3">
        <v>163.15</v>
      </c>
      <c r="J8" s="3">
        <v>2</v>
      </c>
      <c r="K8" s="3" t="s">
        <v>28</v>
      </c>
      <c r="L8" s="3">
        <f t="shared" si="4"/>
        <v>2.4472499999999998E-2</v>
      </c>
      <c r="M8" s="3">
        <f t="shared" si="6"/>
        <v>2.5000000000000001E-3</v>
      </c>
      <c r="O8" s="3">
        <v>1</v>
      </c>
      <c r="P8" s="3">
        <v>2</v>
      </c>
      <c r="Q8" s="3" t="s">
        <v>28</v>
      </c>
      <c r="R8" s="4">
        <f t="shared" si="7"/>
        <v>0.20167305323662241</v>
      </c>
      <c r="S8" s="3">
        <v>0.25</v>
      </c>
      <c r="T8" s="3">
        <v>0.9</v>
      </c>
      <c r="U8" s="3">
        <v>0.4</v>
      </c>
      <c r="V8" s="3">
        <v>0.6</v>
      </c>
      <c r="W8" s="4">
        <f t="shared" si="1"/>
        <v>0.37346861710485629</v>
      </c>
      <c r="X8" s="4">
        <f t="shared" si="2"/>
        <v>2.0167305323662239</v>
      </c>
    </row>
    <row r="9" spans="1:24" ht="15.75" customHeight="1">
      <c r="A9" s="3" t="s">
        <v>36</v>
      </c>
      <c r="B9" s="3" t="s">
        <v>44</v>
      </c>
      <c r="C9" s="3" t="s">
        <v>45</v>
      </c>
      <c r="D9" s="3" t="s">
        <v>38</v>
      </c>
      <c r="E9" s="3" t="s">
        <v>28</v>
      </c>
      <c r="F9" s="3">
        <v>0.39600000000000002</v>
      </c>
      <c r="G9" s="3">
        <v>1.25</v>
      </c>
      <c r="H9" s="3" t="s">
        <v>28</v>
      </c>
      <c r="I9" s="3">
        <v>180.15600000000001</v>
      </c>
      <c r="J9" s="3">
        <v>2</v>
      </c>
      <c r="K9" s="3" t="s">
        <v>28</v>
      </c>
      <c r="L9" s="3">
        <f t="shared" si="4"/>
        <v>7.134177600000001E-2</v>
      </c>
      <c r="M9" s="3">
        <f t="shared" si="6"/>
        <v>2.5000000000000001E-3</v>
      </c>
      <c r="O9" s="3">
        <v>1</v>
      </c>
      <c r="P9" s="3">
        <v>4</v>
      </c>
      <c r="Q9" s="3" t="s">
        <v>28</v>
      </c>
      <c r="R9" s="4">
        <f t="shared" si="7"/>
        <v>0.55660172437388811</v>
      </c>
      <c r="S9" s="3">
        <v>0.1</v>
      </c>
      <c r="T9" s="3">
        <v>0.95</v>
      </c>
      <c r="U9" s="3">
        <v>0.4</v>
      </c>
      <c r="V9" s="3">
        <v>0.6</v>
      </c>
      <c r="W9" s="4">
        <f t="shared" si="1"/>
        <v>0.97649425328752304</v>
      </c>
      <c r="X9" s="4">
        <f t="shared" si="2"/>
        <v>13.9150431093472</v>
      </c>
    </row>
    <row r="10" spans="1:24" ht="15.75" customHeight="1">
      <c r="A10" s="3" t="s">
        <v>46</v>
      </c>
      <c r="B10" s="3" t="s">
        <v>47</v>
      </c>
      <c r="C10" s="3" t="s">
        <v>45</v>
      </c>
      <c r="D10" s="3" t="s">
        <v>38</v>
      </c>
      <c r="E10" s="3" t="s">
        <v>28</v>
      </c>
      <c r="F10" s="3">
        <v>0.39600000000000002</v>
      </c>
      <c r="G10" s="3">
        <v>1.25</v>
      </c>
      <c r="H10" s="3" t="s">
        <v>28</v>
      </c>
      <c r="I10" s="3">
        <v>180.15600000000001</v>
      </c>
      <c r="J10" s="3">
        <v>2</v>
      </c>
      <c r="K10" s="3" t="s">
        <v>28</v>
      </c>
      <c r="L10" s="3">
        <f t="shared" si="4"/>
        <v>7.134177600000001E-2</v>
      </c>
      <c r="M10" s="3">
        <f t="shared" si="6"/>
        <v>2.5000000000000001E-3</v>
      </c>
      <c r="N10" s="3" t="s">
        <v>28</v>
      </c>
      <c r="O10" s="3">
        <v>1.23</v>
      </c>
      <c r="P10" s="3">
        <v>4</v>
      </c>
      <c r="Q10" s="3" t="s">
        <v>28</v>
      </c>
      <c r="R10" s="4">
        <f t="shared" si="7"/>
        <v>0.66888178787464081</v>
      </c>
      <c r="S10" s="3">
        <v>0.57999999999999996</v>
      </c>
      <c r="T10" s="3">
        <v>0.95</v>
      </c>
      <c r="U10" s="3">
        <v>0.7</v>
      </c>
      <c r="V10" s="3">
        <v>0.8</v>
      </c>
      <c r="W10" s="4">
        <f t="shared" si="1"/>
        <v>0.88010761562452733</v>
      </c>
      <c r="X10" s="4">
        <f t="shared" si="2"/>
        <v>1.6474920883611843</v>
      </c>
    </row>
    <row r="12" spans="1:24">
      <c r="C12" s="5"/>
    </row>
    <row r="20" spans="1:2" ht="15.75" customHeight="1">
      <c r="A20" s="3"/>
      <c r="B20" s="6"/>
    </row>
    <row r="21" spans="1:2" ht="15.75" customHeight="1">
      <c r="A21" s="3"/>
      <c r="B21" s="7"/>
    </row>
    <row r="22" spans="1:2" ht="15.75" customHeight="1">
      <c r="A22" s="3"/>
    </row>
    <row r="23" spans="1:2" ht="15.75" customHeight="1">
      <c r="A23" s="3"/>
      <c r="B23" s="3"/>
    </row>
    <row r="24" spans="1:2" ht="15.75" customHeight="1">
      <c r="A24" s="4"/>
      <c r="B24" s="3"/>
    </row>
    <row r="25" spans="1:2" ht="15.75" customHeight="1">
      <c r="A25" s="4"/>
      <c r="B25" s="3"/>
    </row>
    <row r="26" spans="1:2" ht="15.75" customHeight="1">
      <c r="A26" s="4"/>
      <c r="B26" s="3"/>
    </row>
    <row r="27" spans="1:2" ht="15.75" customHeight="1">
      <c r="A27" s="4"/>
      <c r="B27" s="3"/>
    </row>
    <row r="28" spans="1:2" ht="15.75" customHeight="1">
      <c r="A28" s="4"/>
      <c r="B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2021-02-18T14:20:47Z</dcterms:modified>
</cp:coreProperties>
</file>