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zaj\Documents\Green Chemistry\Steglich Esterification\Draft\Corrections\"/>
    </mc:Choice>
  </mc:AlternateContent>
  <xr:revisionPtr revIDLastSave="0" documentId="13_ncr:1_{00FBED67-8282-4D8D-BD51-3900E8780476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EDC" sheetId="23" r:id="rId1"/>
    <sheet name="DIC" sheetId="24" r:id="rId2"/>
    <sheet name="DCC" sheetId="25" r:id="rId3"/>
    <sheet name="COMU" sheetId="26" r:id="rId4"/>
    <sheet name="T3P" sheetId="27" r:id="rId5"/>
    <sheet name="CDI" sheetId="28" r:id="rId6"/>
    <sheet name="Mukaiyama" sheetId="29" r:id="rId7"/>
    <sheet name="Phenyl 2-phenylacetate (1)" sheetId="1" r:id="rId8"/>
    <sheet name="Benzyl phenylacetate (3)" sheetId="6" r:id="rId9"/>
    <sheet name="Benzyl benzoate (4)" sheetId="7" r:id="rId10"/>
    <sheet name="Methyl benzoate (7)" sheetId="8" r:id="rId11"/>
    <sheet name="Methyl phenylacetate (8)" sheetId="9" r:id="rId12"/>
    <sheet name="Isopropyl 2-phenylacetate (9)" sheetId="10" r:id="rId13"/>
    <sheet name="tert-Butyl 2-phenylacetate (10)" sheetId="11" r:id="rId14"/>
    <sheet name="1-(4-bromophenyl)ethyl (11)" sheetId="12" r:id="rId15"/>
    <sheet name="Cyclohexyl 2-phenylacetate (12)" sheetId="13" r:id="rId16"/>
    <sheet name="Decan-2-yl 2-phenylacetat (13)" sheetId="14" r:id="rId17"/>
    <sheet name="Dec-2-yn-1-yl 2-phenylacet (14)" sheetId="15" r:id="rId18"/>
    <sheet name="2-oxo-2-phenylethyl 2-phen (15)" sheetId="16" r:id="rId19"/>
    <sheet name="Benzyl pivalate (16)" sheetId="17" r:id="rId20"/>
    <sheet name="Benzyl 1-carbamoylcyclopro (17)" sheetId="18" r:id="rId21"/>
    <sheet name="Benzyl picolinate (18)" sheetId="19" r:id="rId22"/>
    <sheet name="Benzyl 1H-pyrrolo (19)" sheetId="20" r:id="rId23"/>
    <sheet name="Cholesteryl tetradecanoate (21)" sheetId="21" r:id="rId24"/>
    <sheet name="Cholesteryl benzoate (22)" sheetId="22" r:id="rId25"/>
  </sheets>
  <definedNames>
    <definedName name="_Toc358992261" localSheetId="14">'1-(4-bromophenyl)ethyl (11)'!$B$3</definedName>
    <definedName name="_Toc358992261" localSheetId="18">'2-oxo-2-phenylethyl 2-phen (15)'!$B$3</definedName>
    <definedName name="_Toc358992261" localSheetId="20">'Benzyl 1-carbamoylcyclopro (17)'!$B$3</definedName>
    <definedName name="_Toc358992261" localSheetId="22">'Benzyl 1H-pyrrolo (19)'!$B$3</definedName>
    <definedName name="_Toc358992261" localSheetId="9">'Benzyl benzoate (4)'!$B$3</definedName>
    <definedName name="_Toc358992261" localSheetId="8">'Benzyl phenylacetate (3)'!$B$3</definedName>
    <definedName name="_Toc358992261" localSheetId="21">'Benzyl picolinate (18)'!$B$3</definedName>
    <definedName name="_Toc358992261" localSheetId="19">'Benzyl pivalate (16)'!$B$3</definedName>
    <definedName name="_Toc358992261" localSheetId="5">CDI!$B$3</definedName>
    <definedName name="_Toc358992261" localSheetId="24">'Cholesteryl benzoate (22)'!$B$3</definedName>
    <definedName name="_Toc358992261" localSheetId="23">'Cholesteryl tetradecanoate (21)'!$B$3</definedName>
    <definedName name="_Toc358992261" localSheetId="3">COMU!$B$3</definedName>
    <definedName name="_Toc358992261" localSheetId="15">'Cyclohexyl 2-phenylacetate (12)'!$B$3</definedName>
    <definedName name="_Toc358992261" localSheetId="2">DCC!$B$3</definedName>
    <definedName name="_Toc358992261" localSheetId="17">'Dec-2-yn-1-yl 2-phenylacet (14)'!$B$3</definedName>
    <definedName name="_Toc358992261" localSheetId="16">'Decan-2-yl 2-phenylacetat (13)'!$B$3</definedName>
    <definedName name="_Toc358992261" localSheetId="1">DIC!$B$3</definedName>
    <definedName name="_Toc358992261" localSheetId="0">EDC!$B$3</definedName>
    <definedName name="_Toc358992261" localSheetId="12">'Isopropyl 2-phenylacetate (9)'!$B$3</definedName>
    <definedName name="_Toc358992261" localSheetId="10">'Methyl benzoate (7)'!$B$3</definedName>
    <definedName name="_Toc358992261" localSheetId="11">'Methyl phenylacetate (8)'!$B$3</definedName>
    <definedName name="_Toc358992261" localSheetId="6">Mukaiyama!$B$3</definedName>
    <definedName name="_Toc358992261" localSheetId="7">'Phenyl 2-phenylacetate (1)'!$B$3</definedName>
    <definedName name="_Toc358992261" localSheetId="4">T3P!$B$3</definedName>
    <definedName name="_Toc358992261" localSheetId="13">'tert-Butyl 2-phenylacetate (10)'!$B$3</definedName>
    <definedName name="_Toc358992264" localSheetId="14">'1-(4-bromophenyl)ethyl (11)'!$B$33</definedName>
    <definedName name="_Toc358992264" localSheetId="18">'2-oxo-2-phenylethyl 2-phen (15)'!$B$33</definedName>
    <definedName name="_Toc358992264" localSheetId="20">'Benzyl 1-carbamoylcyclopro (17)'!$B$33</definedName>
    <definedName name="_Toc358992264" localSheetId="22">'Benzyl 1H-pyrrolo (19)'!$B$33</definedName>
    <definedName name="_Toc358992264" localSheetId="9">'Benzyl benzoate (4)'!$B$33</definedName>
    <definedName name="_Toc358992264" localSheetId="8">'Benzyl phenylacetate (3)'!$B$33</definedName>
    <definedName name="_Toc358992264" localSheetId="21">'Benzyl picolinate (18)'!$B$33</definedName>
    <definedName name="_Toc358992264" localSheetId="19">'Benzyl pivalate (16)'!$B$33</definedName>
    <definedName name="_Toc358992264" localSheetId="5">CDI!$B$33</definedName>
    <definedName name="_Toc358992264" localSheetId="24">'Cholesteryl benzoate (22)'!$B$33</definedName>
    <definedName name="_Toc358992264" localSheetId="23">'Cholesteryl tetradecanoate (21)'!$B$33</definedName>
    <definedName name="_Toc358992264" localSheetId="3">COMU!$B$33</definedName>
    <definedName name="_Toc358992264" localSheetId="15">'Cyclohexyl 2-phenylacetate (12)'!$B$33</definedName>
    <definedName name="_Toc358992264" localSheetId="2">DCC!$B$33</definedName>
    <definedName name="_Toc358992264" localSheetId="17">'Dec-2-yn-1-yl 2-phenylacet (14)'!$B$33</definedName>
    <definedName name="_Toc358992264" localSheetId="16">'Decan-2-yl 2-phenylacetat (13)'!$B$33</definedName>
    <definedName name="_Toc358992264" localSheetId="1">DIC!$B$33</definedName>
    <definedName name="_Toc358992264" localSheetId="0">EDC!$B$33</definedName>
    <definedName name="_Toc358992264" localSheetId="12">'Isopropyl 2-phenylacetate (9)'!$B$33</definedName>
    <definedName name="_Toc358992264" localSheetId="10">'Methyl benzoate (7)'!$B$33</definedName>
    <definedName name="_Toc358992264" localSheetId="11">'Methyl phenylacetate (8)'!$B$33</definedName>
    <definedName name="_Toc358992264" localSheetId="6">Mukaiyama!$B$33</definedName>
    <definedName name="_Toc358992264" localSheetId="7">'Phenyl 2-phenylacetate (1)'!$B$33</definedName>
    <definedName name="_Toc358992264" localSheetId="4">T3P!$B$33</definedName>
    <definedName name="_Toc358992264" localSheetId="13">'tert-Butyl 2-phenylacetate (10)'!$B$33</definedName>
    <definedName name="_Toc358992266" localSheetId="14">'1-(4-bromophenyl)ethyl (11)'!$B$54</definedName>
    <definedName name="_Toc358992266" localSheetId="18">'2-oxo-2-phenylethyl 2-phen (15)'!$B$54</definedName>
    <definedName name="_Toc358992266" localSheetId="20">'Benzyl 1-carbamoylcyclopro (17)'!$B$54</definedName>
    <definedName name="_Toc358992266" localSheetId="22">'Benzyl 1H-pyrrolo (19)'!$B$54</definedName>
    <definedName name="_Toc358992266" localSheetId="9">'Benzyl benzoate (4)'!$B$54</definedName>
    <definedName name="_Toc358992266" localSheetId="8">'Benzyl phenylacetate (3)'!$B$54</definedName>
    <definedName name="_Toc358992266" localSheetId="21">'Benzyl picolinate (18)'!$B$54</definedName>
    <definedName name="_Toc358992266" localSheetId="19">'Benzyl pivalate (16)'!$B$54</definedName>
    <definedName name="_Toc358992266" localSheetId="5">CDI!$B$54</definedName>
    <definedName name="_Toc358992266" localSheetId="24">'Cholesteryl benzoate (22)'!$B$54</definedName>
    <definedName name="_Toc358992266" localSheetId="23">'Cholesteryl tetradecanoate (21)'!$B$54</definedName>
    <definedName name="_Toc358992266" localSheetId="3">COMU!$B$54</definedName>
    <definedName name="_Toc358992266" localSheetId="15">'Cyclohexyl 2-phenylacetate (12)'!$B$54</definedName>
    <definedName name="_Toc358992266" localSheetId="2">DCC!$B$54</definedName>
    <definedName name="_Toc358992266" localSheetId="17">'Dec-2-yn-1-yl 2-phenylacet (14)'!$B$54</definedName>
    <definedName name="_Toc358992266" localSheetId="16">'Decan-2-yl 2-phenylacetat (13)'!$B$54</definedName>
    <definedName name="_Toc358992266" localSheetId="1">DIC!$B$54</definedName>
    <definedName name="_Toc358992266" localSheetId="0">EDC!$B$54</definedName>
    <definedName name="_Toc358992266" localSheetId="12">'Isopropyl 2-phenylacetate (9)'!$B$54</definedName>
    <definedName name="_Toc358992266" localSheetId="10">'Methyl benzoate (7)'!$B$54</definedName>
    <definedName name="_Toc358992266" localSheetId="11">'Methyl phenylacetate (8)'!$B$54</definedName>
    <definedName name="_Toc358992266" localSheetId="6">Mukaiyama!$B$54</definedName>
    <definedName name="_Toc358992266" localSheetId="7">'Phenyl 2-phenylacetate (1)'!$B$54</definedName>
    <definedName name="_Toc358992266" localSheetId="4">T3P!$B$54</definedName>
    <definedName name="_Toc358992266" localSheetId="13">'tert-Butyl 2-phenylacetate (10)'!$B$54</definedName>
    <definedName name="_Toc358992267" localSheetId="14">'1-(4-bromophenyl)ethyl (11)'!$G$59</definedName>
    <definedName name="_Toc358992267" localSheetId="18">'2-oxo-2-phenylethyl 2-phen (15)'!$G$59</definedName>
    <definedName name="_Toc358992267" localSheetId="20">'Benzyl 1-carbamoylcyclopro (17)'!$G$59</definedName>
    <definedName name="_Toc358992267" localSheetId="22">'Benzyl 1H-pyrrolo (19)'!$G$59</definedName>
    <definedName name="_Toc358992267" localSheetId="9">'Benzyl benzoate (4)'!$G$59</definedName>
    <definedName name="_Toc358992267" localSheetId="8">'Benzyl phenylacetate (3)'!$G$59</definedName>
    <definedName name="_Toc358992267" localSheetId="21">'Benzyl picolinate (18)'!$G$59</definedName>
    <definedName name="_Toc358992267" localSheetId="19">'Benzyl pivalate (16)'!$G$59</definedName>
    <definedName name="_Toc358992267" localSheetId="5">CDI!$G$59</definedName>
    <definedName name="_Toc358992267" localSheetId="24">'Cholesteryl benzoate (22)'!$G$59</definedName>
    <definedName name="_Toc358992267" localSheetId="23">'Cholesteryl tetradecanoate (21)'!$G$59</definedName>
    <definedName name="_Toc358992267" localSheetId="3">COMU!$G$59</definedName>
    <definedName name="_Toc358992267" localSheetId="15">'Cyclohexyl 2-phenylacetate (12)'!$G$59</definedName>
    <definedName name="_Toc358992267" localSheetId="2">DCC!$G$59</definedName>
    <definedName name="_Toc358992267" localSheetId="17">'Dec-2-yn-1-yl 2-phenylacet (14)'!$G$59</definedName>
    <definedName name="_Toc358992267" localSheetId="16">'Decan-2-yl 2-phenylacetat (13)'!$G$59</definedName>
    <definedName name="_Toc358992267" localSheetId="1">DIC!$G$59</definedName>
    <definedName name="_Toc358992267" localSheetId="0">EDC!$G$59</definedName>
    <definedName name="_Toc358992267" localSheetId="12">'Isopropyl 2-phenylacetate (9)'!$G$59</definedName>
    <definedName name="_Toc358992267" localSheetId="10">'Methyl benzoate (7)'!$G$59</definedName>
    <definedName name="_Toc358992267" localSheetId="11">'Methyl phenylacetate (8)'!$G$59</definedName>
    <definedName name="_Toc358992267" localSheetId="6">Mukaiyama!$G$59</definedName>
    <definedName name="_Toc358992267" localSheetId="7">'Phenyl 2-phenylacetate (1)'!$G$59</definedName>
    <definedName name="_Toc358992267" localSheetId="4">T3P!$G$59</definedName>
    <definedName name="_Toc358992267" localSheetId="13">'tert-Butyl 2-phenylacetate (10)'!$G$59</definedName>
    <definedName name="_Toc358992269" localSheetId="14">'1-(4-bromophenyl)ethyl (11)'!$B$79</definedName>
    <definedName name="_Toc358992269" localSheetId="18">'2-oxo-2-phenylethyl 2-phen (15)'!$B$79</definedName>
    <definedName name="_Toc358992269" localSheetId="20">'Benzyl 1-carbamoylcyclopro (17)'!$B$79</definedName>
    <definedName name="_Toc358992269" localSheetId="22">'Benzyl 1H-pyrrolo (19)'!$B$79</definedName>
    <definedName name="_Toc358992269" localSheetId="9">'Benzyl benzoate (4)'!$B$79</definedName>
    <definedName name="_Toc358992269" localSheetId="8">'Benzyl phenylacetate (3)'!$B$79</definedName>
    <definedName name="_Toc358992269" localSheetId="21">'Benzyl picolinate (18)'!$B$79</definedName>
    <definedName name="_Toc358992269" localSheetId="19">'Benzyl pivalate (16)'!$B$79</definedName>
    <definedName name="_Toc358992269" localSheetId="5">CDI!$B$79</definedName>
    <definedName name="_Toc358992269" localSheetId="24">'Cholesteryl benzoate (22)'!$B$79</definedName>
    <definedName name="_Toc358992269" localSheetId="23">'Cholesteryl tetradecanoate (21)'!$B$79</definedName>
    <definedName name="_Toc358992269" localSheetId="3">COMU!$B$79</definedName>
    <definedName name="_Toc358992269" localSheetId="15">'Cyclohexyl 2-phenylacetate (12)'!$B$79</definedName>
    <definedName name="_Toc358992269" localSheetId="2">DCC!$B$79</definedName>
    <definedName name="_Toc358992269" localSheetId="17">'Dec-2-yn-1-yl 2-phenylacet (14)'!$B$79</definedName>
    <definedName name="_Toc358992269" localSheetId="16">'Decan-2-yl 2-phenylacetat (13)'!$B$79</definedName>
    <definedName name="_Toc358992269" localSheetId="1">DIC!$B$79</definedName>
    <definedName name="_Toc358992269" localSheetId="0">EDC!$B$79</definedName>
    <definedName name="_Toc358992269" localSheetId="12">'Isopropyl 2-phenylacetate (9)'!$B$79</definedName>
    <definedName name="_Toc358992269" localSheetId="10">'Methyl benzoate (7)'!$B$79</definedName>
    <definedName name="_Toc358992269" localSheetId="11">'Methyl phenylacetate (8)'!$B$79</definedName>
    <definedName name="_Toc358992269" localSheetId="6">Mukaiyama!$B$79</definedName>
    <definedName name="_Toc358992269" localSheetId="7">'Phenyl 2-phenylacetate (1)'!$B$79</definedName>
    <definedName name="_Toc358992269" localSheetId="4">T3P!$B$79</definedName>
    <definedName name="_Toc358992269" localSheetId="13">'tert-Butyl 2-phenylacetate (10)'!$B$79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9" l="1"/>
  <c r="J14" i="29" s="1"/>
  <c r="J15" i="29"/>
  <c r="K15" i="29" s="1"/>
  <c r="O12" i="29"/>
  <c r="I12" i="29"/>
  <c r="G12" i="29"/>
  <c r="D12" i="29"/>
  <c r="J17" i="29" s="1"/>
  <c r="C12" i="29"/>
  <c r="J21" i="29" s="1"/>
  <c r="S11" i="29"/>
  <c r="M11" i="29"/>
  <c r="E11" i="29"/>
  <c r="S10" i="29"/>
  <c r="M10" i="29"/>
  <c r="E10" i="29"/>
  <c r="S9" i="29"/>
  <c r="M9" i="29"/>
  <c r="E9" i="29"/>
  <c r="S8" i="29"/>
  <c r="M8" i="29"/>
  <c r="S7" i="29"/>
  <c r="M7" i="29"/>
  <c r="E7" i="29"/>
  <c r="S6" i="29"/>
  <c r="M6" i="29"/>
  <c r="M12" i="29" s="1"/>
  <c r="J22" i="29" s="1"/>
  <c r="E6" i="29"/>
  <c r="S5" i="29"/>
  <c r="S12" i="29" s="1"/>
  <c r="J25" i="29" s="1"/>
  <c r="M5" i="29"/>
  <c r="E5" i="29"/>
  <c r="R17" i="28"/>
  <c r="J14" i="28" s="1"/>
  <c r="J15" i="28"/>
  <c r="K15" i="28" s="1"/>
  <c r="O12" i="28"/>
  <c r="J24" i="28" s="1"/>
  <c r="I12" i="28"/>
  <c r="G12" i="28"/>
  <c r="D12" i="28"/>
  <c r="J17" i="28" s="1"/>
  <c r="C12" i="28"/>
  <c r="J21" i="28" s="1"/>
  <c r="S11" i="28"/>
  <c r="M11" i="28"/>
  <c r="E11" i="28"/>
  <c r="S10" i="28"/>
  <c r="M10" i="28"/>
  <c r="E10" i="28"/>
  <c r="S9" i="28"/>
  <c r="M9" i="28"/>
  <c r="E9" i="28"/>
  <c r="S8" i="28"/>
  <c r="M8" i="28"/>
  <c r="S7" i="28"/>
  <c r="M7" i="28"/>
  <c r="E7" i="28"/>
  <c r="S6" i="28"/>
  <c r="M6" i="28"/>
  <c r="M12" i="28" s="1"/>
  <c r="J22" i="28" s="1"/>
  <c r="E6" i="28"/>
  <c r="S5" i="28"/>
  <c r="S12" i="28" s="1"/>
  <c r="J25" i="28" s="1"/>
  <c r="M5" i="28"/>
  <c r="E5" i="28"/>
  <c r="R17" i="27"/>
  <c r="J14" i="27" s="1"/>
  <c r="J15" i="27"/>
  <c r="K15" i="27" s="1"/>
  <c r="O12" i="27"/>
  <c r="J24" i="27" s="1"/>
  <c r="I12" i="27"/>
  <c r="G12" i="27"/>
  <c r="D12" i="27"/>
  <c r="J17" i="27" s="1"/>
  <c r="C12" i="27"/>
  <c r="J21" i="27" s="1"/>
  <c r="S11" i="27"/>
  <c r="M11" i="27"/>
  <c r="E11" i="27"/>
  <c r="S10" i="27"/>
  <c r="M10" i="27"/>
  <c r="E10" i="27"/>
  <c r="S9" i="27"/>
  <c r="M9" i="27"/>
  <c r="E9" i="27"/>
  <c r="S8" i="27"/>
  <c r="M8" i="27"/>
  <c r="S7" i="27"/>
  <c r="M7" i="27"/>
  <c r="E7" i="27"/>
  <c r="S6" i="27"/>
  <c r="M6" i="27"/>
  <c r="M12" i="27" s="1"/>
  <c r="J22" i="27" s="1"/>
  <c r="E6" i="27"/>
  <c r="S5" i="27"/>
  <c r="S12" i="27" s="1"/>
  <c r="J25" i="27" s="1"/>
  <c r="M5" i="27"/>
  <c r="E5" i="27"/>
  <c r="R17" i="26"/>
  <c r="J14" i="26" s="1"/>
  <c r="J15" i="26"/>
  <c r="K15" i="26" s="1"/>
  <c r="O12" i="26"/>
  <c r="J24" i="26" s="1"/>
  <c r="I12" i="26"/>
  <c r="G12" i="26"/>
  <c r="D12" i="26"/>
  <c r="J17" i="26" s="1"/>
  <c r="C12" i="26"/>
  <c r="J21" i="26" s="1"/>
  <c r="S11" i="26"/>
  <c r="M11" i="26"/>
  <c r="E11" i="26"/>
  <c r="S10" i="26"/>
  <c r="M10" i="26"/>
  <c r="E10" i="26"/>
  <c r="S9" i="26"/>
  <c r="M9" i="26"/>
  <c r="E9" i="26"/>
  <c r="S8" i="26"/>
  <c r="M8" i="26"/>
  <c r="S7" i="26"/>
  <c r="M7" i="26"/>
  <c r="E7" i="26"/>
  <c r="S6" i="26"/>
  <c r="M6" i="26"/>
  <c r="M12" i="26" s="1"/>
  <c r="J22" i="26" s="1"/>
  <c r="E6" i="26"/>
  <c r="S5" i="26"/>
  <c r="S12" i="26" s="1"/>
  <c r="J25" i="26" s="1"/>
  <c r="M5" i="26"/>
  <c r="E5" i="26"/>
  <c r="R17" i="25"/>
  <c r="J14" i="25" s="1"/>
  <c r="J15" i="25"/>
  <c r="K15" i="25" s="1"/>
  <c r="O12" i="25"/>
  <c r="J24" i="25" s="1"/>
  <c r="I12" i="25"/>
  <c r="G12" i="25"/>
  <c r="D12" i="25"/>
  <c r="J17" i="25" s="1"/>
  <c r="C12" i="25"/>
  <c r="J21" i="25" s="1"/>
  <c r="S11" i="25"/>
  <c r="M11" i="25"/>
  <c r="E11" i="25"/>
  <c r="S10" i="25"/>
  <c r="M10" i="25"/>
  <c r="E10" i="25"/>
  <c r="S9" i="25"/>
  <c r="M9" i="25"/>
  <c r="E9" i="25"/>
  <c r="S8" i="25"/>
  <c r="M8" i="25"/>
  <c r="E8" i="25"/>
  <c r="S7" i="25"/>
  <c r="M7" i="25"/>
  <c r="E7" i="25"/>
  <c r="S6" i="25"/>
  <c r="M6" i="25"/>
  <c r="E6" i="25"/>
  <c r="S5" i="25"/>
  <c r="S12" i="25" s="1"/>
  <c r="J25" i="25" s="1"/>
  <c r="M5" i="25"/>
  <c r="M12" i="25" s="1"/>
  <c r="J22" i="25" s="1"/>
  <c r="E5" i="25"/>
  <c r="R17" i="24"/>
  <c r="J14" i="24" s="1"/>
  <c r="J15" i="24"/>
  <c r="K15" i="24" s="1"/>
  <c r="O12" i="24"/>
  <c r="J24" i="24" s="1"/>
  <c r="I12" i="24"/>
  <c r="G12" i="24"/>
  <c r="D12" i="24"/>
  <c r="J17" i="24" s="1"/>
  <c r="C12" i="24"/>
  <c r="J21" i="24" s="1"/>
  <c r="S11" i="24"/>
  <c r="M11" i="24"/>
  <c r="E11" i="24"/>
  <c r="S10" i="24"/>
  <c r="M10" i="24"/>
  <c r="E10" i="24"/>
  <c r="S9" i="24"/>
  <c r="M9" i="24"/>
  <c r="E9" i="24"/>
  <c r="S8" i="24"/>
  <c r="M8" i="24"/>
  <c r="S7" i="24"/>
  <c r="M7" i="24"/>
  <c r="E7" i="24"/>
  <c r="S6" i="24"/>
  <c r="M6" i="24"/>
  <c r="M12" i="24" s="1"/>
  <c r="J22" i="24" s="1"/>
  <c r="E6" i="24"/>
  <c r="S5" i="24"/>
  <c r="S12" i="24" s="1"/>
  <c r="J25" i="24" s="1"/>
  <c r="M5" i="24"/>
  <c r="E5" i="24"/>
  <c r="R17" i="23"/>
  <c r="J14" i="23" s="1"/>
  <c r="J15" i="23"/>
  <c r="K15" i="23" s="1"/>
  <c r="O12" i="23"/>
  <c r="J24" i="23" s="1"/>
  <c r="I12" i="23"/>
  <c r="G12" i="23"/>
  <c r="D12" i="23"/>
  <c r="J17" i="23" s="1"/>
  <c r="C12" i="23"/>
  <c r="J21" i="23" s="1"/>
  <c r="S11" i="23"/>
  <c r="M11" i="23"/>
  <c r="E11" i="23"/>
  <c r="S10" i="23"/>
  <c r="M10" i="23"/>
  <c r="E10" i="23"/>
  <c r="S9" i="23"/>
  <c r="M9" i="23"/>
  <c r="E9" i="23"/>
  <c r="S8" i="23"/>
  <c r="M8" i="23"/>
  <c r="S7" i="23"/>
  <c r="M7" i="23"/>
  <c r="E7" i="23"/>
  <c r="S6" i="23"/>
  <c r="M6" i="23"/>
  <c r="M12" i="23" s="1"/>
  <c r="J22" i="23" s="1"/>
  <c r="E6" i="23"/>
  <c r="S5" i="23"/>
  <c r="S12" i="23" s="1"/>
  <c r="J25" i="23" s="1"/>
  <c r="M5" i="23"/>
  <c r="E5" i="23"/>
  <c r="J23" i="29" l="1"/>
  <c r="J16" i="29"/>
  <c r="K16" i="29" s="1"/>
  <c r="K14" i="29"/>
  <c r="J20" i="29"/>
  <c r="J24" i="29"/>
  <c r="J19" i="29"/>
  <c r="J18" i="29"/>
  <c r="L18" i="29" s="1"/>
  <c r="J16" i="28"/>
  <c r="K16" i="28" s="1"/>
  <c r="K14" i="28"/>
  <c r="J19" i="28"/>
  <c r="J23" i="28"/>
  <c r="J20" i="28"/>
  <c r="J18" i="28"/>
  <c r="L18" i="28" s="1"/>
  <c r="J16" i="27"/>
  <c r="K16" i="27" s="1"/>
  <c r="K14" i="27"/>
  <c r="J19" i="27"/>
  <c r="J23" i="27"/>
  <c r="J20" i="27"/>
  <c r="J18" i="27"/>
  <c r="L18" i="27" s="1"/>
  <c r="J16" i="26"/>
  <c r="K16" i="26" s="1"/>
  <c r="K14" i="26"/>
  <c r="J19" i="26"/>
  <c r="J23" i="26"/>
  <c r="J20" i="26"/>
  <c r="J18" i="26"/>
  <c r="L18" i="26" s="1"/>
  <c r="J16" i="25"/>
  <c r="K16" i="25" s="1"/>
  <c r="K14" i="25"/>
  <c r="J23" i="25"/>
  <c r="J20" i="25"/>
  <c r="J19" i="25"/>
  <c r="J18" i="25"/>
  <c r="L18" i="25" s="1"/>
  <c r="J16" i="24"/>
  <c r="K16" i="24" s="1"/>
  <c r="K14" i="24"/>
  <c r="J23" i="24"/>
  <c r="J20" i="24"/>
  <c r="J19" i="24"/>
  <c r="J18" i="24"/>
  <c r="L18" i="24" s="1"/>
  <c r="J16" i="23"/>
  <c r="K16" i="23" s="1"/>
  <c r="K14" i="23"/>
  <c r="J23" i="23"/>
  <c r="J20" i="23"/>
  <c r="J19" i="23"/>
  <c r="J18" i="23"/>
  <c r="L18" i="23" s="1"/>
  <c r="E7" i="22" l="1"/>
  <c r="E7" i="21"/>
  <c r="E7" i="20"/>
  <c r="E7" i="19"/>
  <c r="E7" i="18"/>
  <c r="E7" i="17"/>
  <c r="E7" i="16"/>
  <c r="E7" i="15"/>
  <c r="E7" i="14"/>
  <c r="E7" i="13"/>
  <c r="E7" i="12"/>
  <c r="E7" i="11"/>
  <c r="E7" i="10"/>
  <c r="E7" i="9"/>
  <c r="E7" i="8"/>
  <c r="E7" i="7"/>
  <c r="E7" i="6"/>
  <c r="E7" i="1"/>
  <c r="R17" i="22"/>
  <c r="J15" i="22"/>
  <c r="K15" i="22" s="1"/>
  <c r="O12" i="22"/>
  <c r="J23" i="22" s="1"/>
  <c r="I12" i="22"/>
  <c r="G12" i="22"/>
  <c r="D12" i="22"/>
  <c r="J17" i="22" s="1"/>
  <c r="C12" i="22"/>
  <c r="S11" i="22"/>
  <c r="M11" i="22"/>
  <c r="S10" i="22"/>
  <c r="M10" i="22"/>
  <c r="S9" i="22"/>
  <c r="M9" i="22"/>
  <c r="S8" i="22"/>
  <c r="M8" i="22"/>
  <c r="S7" i="22"/>
  <c r="M7" i="22"/>
  <c r="S6" i="22"/>
  <c r="M6" i="22"/>
  <c r="E6" i="22"/>
  <c r="S5" i="22"/>
  <c r="S12" i="22" s="1"/>
  <c r="J25" i="22" s="1"/>
  <c r="M5" i="22"/>
  <c r="M12" i="22" s="1"/>
  <c r="E5" i="22"/>
  <c r="R17" i="21"/>
  <c r="J15" i="21"/>
  <c r="K15" i="21" s="1"/>
  <c r="O12" i="21"/>
  <c r="I12" i="21"/>
  <c r="G12" i="21"/>
  <c r="D12" i="21"/>
  <c r="J17" i="21" s="1"/>
  <c r="C12" i="21"/>
  <c r="S11" i="21"/>
  <c r="M11" i="21"/>
  <c r="S10" i="21"/>
  <c r="M10" i="21"/>
  <c r="S9" i="21"/>
  <c r="M9" i="21"/>
  <c r="S8" i="21"/>
  <c r="M8" i="21"/>
  <c r="S7" i="21"/>
  <c r="M7" i="21"/>
  <c r="S6" i="21"/>
  <c r="M6" i="21"/>
  <c r="E6" i="21"/>
  <c r="S5" i="21"/>
  <c r="M5" i="21"/>
  <c r="E5" i="21"/>
  <c r="R17" i="20"/>
  <c r="J15" i="20"/>
  <c r="K15" i="20" s="1"/>
  <c r="O12" i="20"/>
  <c r="J24" i="20" s="1"/>
  <c r="I12" i="20"/>
  <c r="G12" i="20"/>
  <c r="D12" i="20"/>
  <c r="J17" i="20" s="1"/>
  <c r="C12" i="20"/>
  <c r="S11" i="20"/>
  <c r="M11" i="20"/>
  <c r="S10" i="20"/>
  <c r="M10" i="20"/>
  <c r="S9" i="20"/>
  <c r="M9" i="20"/>
  <c r="S8" i="20"/>
  <c r="M8" i="20"/>
  <c r="S7" i="20"/>
  <c r="M7" i="20"/>
  <c r="S6" i="20"/>
  <c r="M6" i="20"/>
  <c r="E6" i="20"/>
  <c r="S5" i="20"/>
  <c r="S12" i="20" s="1"/>
  <c r="J25" i="20" s="1"/>
  <c r="M5" i="20"/>
  <c r="M12" i="20" s="1"/>
  <c r="E5" i="20"/>
  <c r="J14" i="20" s="1"/>
  <c r="R17" i="19"/>
  <c r="J15" i="19"/>
  <c r="K15" i="19" s="1"/>
  <c r="O12" i="19"/>
  <c r="J24" i="19" s="1"/>
  <c r="I12" i="19"/>
  <c r="G12" i="19"/>
  <c r="D12" i="19"/>
  <c r="J17" i="19" s="1"/>
  <c r="C12" i="19"/>
  <c r="S11" i="19"/>
  <c r="M11" i="19"/>
  <c r="S10" i="19"/>
  <c r="M10" i="19"/>
  <c r="S9" i="19"/>
  <c r="M9" i="19"/>
  <c r="S8" i="19"/>
  <c r="M8" i="19"/>
  <c r="S7" i="19"/>
  <c r="M7" i="19"/>
  <c r="S6" i="19"/>
  <c r="M6" i="19"/>
  <c r="E6" i="19"/>
  <c r="S5" i="19"/>
  <c r="S12" i="19" s="1"/>
  <c r="J25" i="19" s="1"/>
  <c r="M5" i="19"/>
  <c r="M12" i="19" s="1"/>
  <c r="E5" i="19"/>
  <c r="R17" i="18"/>
  <c r="J15" i="18"/>
  <c r="K15" i="18" s="1"/>
  <c r="O12" i="18"/>
  <c r="J24" i="18" s="1"/>
  <c r="I12" i="18"/>
  <c r="G12" i="18"/>
  <c r="D12" i="18"/>
  <c r="J17" i="18" s="1"/>
  <c r="C12" i="18"/>
  <c r="S11" i="18"/>
  <c r="M11" i="18"/>
  <c r="S10" i="18"/>
  <c r="M10" i="18"/>
  <c r="S9" i="18"/>
  <c r="M9" i="18"/>
  <c r="S8" i="18"/>
  <c r="M8" i="18"/>
  <c r="S7" i="18"/>
  <c r="M7" i="18"/>
  <c r="S6" i="18"/>
  <c r="M6" i="18"/>
  <c r="E6" i="18"/>
  <c r="S5" i="18"/>
  <c r="S12" i="18" s="1"/>
  <c r="J25" i="18" s="1"/>
  <c r="M5" i="18"/>
  <c r="M12" i="18" s="1"/>
  <c r="E5" i="18"/>
  <c r="R17" i="17"/>
  <c r="J15" i="17"/>
  <c r="K15" i="17" s="1"/>
  <c r="O12" i="17"/>
  <c r="J24" i="17" s="1"/>
  <c r="I12" i="17"/>
  <c r="G12" i="17"/>
  <c r="D12" i="17"/>
  <c r="J17" i="17" s="1"/>
  <c r="C12" i="17"/>
  <c r="S11" i="17"/>
  <c r="M11" i="17"/>
  <c r="S10" i="17"/>
  <c r="M10" i="17"/>
  <c r="S9" i="17"/>
  <c r="M9" i="17"/>
  <c r="S8" i="17"/>
  <c r="M8" i="17"/>
  <c r="S7" i="17"/>
  <c r="M7" i="17"/>
  <c r="S6" i="17"/>
  <c r="M6" i="17"/>
  <c r="E6" i="17"/>
  <c r="S5" i="17"/>
  <c r="S12" i="17" s="1"/>
  <c r="J25" i="17" s="1"/>
  <c r="M5" i="17"/>
  <c r="M12" i="17" s="1"/>
  <c r="E5" i="17"/>
  <c r="E6" i="16"/>
  <c r="R17" i="16"/>
  <c r="J14" i="16" s="1"/>
  <c r="J15" i="16"/>
  <c r="K15" i="16" s="1"/>
  <c r="O12" i="16"/>
  <c r="J23" i="16" s="1"/>
  <c r="I12" i="16"/>
  <c r="G12" i="16"/>
  <c r="D12" i="16"/>
  <c r="J17" i="16" s="1"/>
  <c r="C12" i="16"/>
  <c r="S11" i="16"/>
  <c r="M11" i="16"/>
  <c r="S10" i="16"/>
  <c r="M10" i="16"/>
  <c r="S9" i="16"/>
  <c r="M9" i="16"/>
  <c r="S8" i="16"/>
  <c r="M8" i="16"/>
  <c r="S7" i="16"/>
  <c r="M7" i="16"/>
  <c r="S6" i="16"/>
  <c r="M6" i="16"/>
  <c r="S5" i="16"/>
  <c r="S12" i="16" s="1"/>
  <c r="J25" i="16" s="1"/>
  <c r="M5" i="16"/>
  <c r="M12" i="16" s="1"/>
  <c r="E5" i="16"/>
  <c r="R17" i="15"/>
  <c r="J14" i="15" s="1"/>
  <c r="J15" i="15"/>
  <c r="K15" i="15" s="1"/>
  <c r="O12" i="15"/>
  <c r="I12" i="15"/>
  <c r="G12" i="15"/>
  <c r="D12" i="15"/>
  <c r="J17" i="15" s="1"/>
  <c r="C12" i="15"/>
  <c r="S11" i="15"/>
  <c r="M11" i="15"/>
  <c r="S10" i="15"/>
  <c r="M10" i="15"/>
  <c r="S9" i="15"/>
  <c r="M9" i="15"/>
  <c r="S8" i="15"/>
  <c r="M8" i="15"/>
  <c r="S7" i="15"/>
  <c r="M7" i="15"/>
  <c r="S6" i="15"/>
  <c r="M6" i="15"/>
  <c r="E6" i="15"/>
  <c r="S5" i="15"/>
  <c r="M5" i="15"/>
  <c r="M12" i="15" s="1"/>
  <c r="E5" i="15"/>
  <c r="E6" i="14"/>
  <c r="E5" i="14"/>
  <c r="J15" i="14"/>
  <c r="K15" i="14" s="1"/>
  <c r="R17" i="14"/>
  <c r="O12" i="14"/>
  <c r="J24" i="14" s="1"/>
  <c r="I12" i="14"/>
  <c r="G12" i="14"/>
  <c r="D12" i="14"/>
  <c r="J17" i="14" s="1"/>
  <c r="C12" i="14"/>
  <c r="S11" i="14"/>
  <c r="M11" i="14"/>
  <c r="S10" i="14"/>
  <c r="M10" i="14"/>
  <c r="S9" i="14"/>
  <c r="M9" i="14"/>
  <c r="S8" i="14"/>
  <c r="M8" i="14"/>
  <c r="S7" i="14"/>
  <c r="M7" i="14"/>
  <c r="S6" i="14"/>
  <c r="M6" i="14"/>
  <c r="S5" i="14"/>
  <c r="M5" i="14"/>
  <c r="M12" i="14" s="1"/>
  <c r="R17" i="13"/>
  <c r="J14" i="13" s="1"/>
  <c r="J15" i="13"/>
  <c r="K15" i="13" s="1"/>
  <c r="O12" i="13"/>
  <c r="J24" i="13" s="1"/>
  <c r="I12" i="13"/>
  <c r="G12" i="13"/>
  <c r="D12" i="13"/>
  <c r="J17" i="13" s="1"/>
  <c r="C12" i="13"/>
  <c r="S11" i="13"/>
  <c r="M11" i="13"/>
  <c r="S10" i="13"/>
  <c r="M10" i="13"/>
  <c r="S9" i="13"/>
  <c r="M9" i="13"/>
  <c r="S8" i="13"/>
  <c r="M8" i="13"/>
  <c r="S7" i="13"/>
  <c r="M7" i="13"/>
  <c r="S6" i="13"/>
  <c r="M6" i="13"/>
  <c r="E6" i="13"/>
  <c r="S5" i="13"/>
  <c r="S12" i="13" s="1"/>
  <c r="J25" i="13" s="1"/>
  <c r="M5" i="13"/>
  <c r="M12" i="13" s="1"/>
  <c r="E5" i="13"/>
  <c r="R17" i="12"/>
  <c r="J14" i="12" s="1"/>
  <c r="J15" i="12"/>
  <c r="K15" i="12" s="1"/>
  <c r="O12" i="12"/>
  <c r="J24" i="12" s="1"/>
  <c r="I12" i="12"/>
  <c r="G12" i="12"/>
  <c r="D12" i="12"/>
  <c r="J17" i="12" s="1"/>
  <c r="C12" i="12"/>
  <c r="S11" i="12"/>
  <c r="M11" i="12"/>
  <c r="S10" i="12"/>
  <c r="M10" i="12"/>
  <c r="S9" i="12"/>
  <c r="M9" i="12"/>
  <c r="S8" i="12"/>
  <c r="M8" i="12"/>
  <c r="S7" i="12"/>
  <c r="M7" i="12"/>
  <c r="S6" i="12"/>
  <c r="M6" i="12"/>
  <c r="E6" i="12"/>
  <c r="S5" i="12"/>
  <c r="S12" i="12" s="1"/>
  <c r="J25" i="12" s="1"/>
  <c r="M5" i="12"/>
  <c r="M12" i="12" s="1"/>
  <c r="E5" i="12"/>
  <c r="R17" i="11"/>
  <c r="J14" i="11" s="1"/>
  <c r="J15" i="11"/>
  <c r="K15" i="11" s="1"/>
  <c r="O12" i="11"/>
  <c r="I12" i="11"/>
  <c r="G12" i="11"/>
  <c r="D12" i="11"/>
  <c r="J17" i="11" s="1"/>
  <c r="C12" i="11"/>
  <c r="S11" i="11"/>
  <c r="M11" i="11"/>
  <c r="S10" i="11"/>
  <c r="M10" i="11"/>
  <c r="S9" i="11"/>
  <c r="M9" i="11"/>
  <c r="S8" i="11"/>
  <c r="M8" i="11"/>
  <c r="S7" i="11"/>
  <c r="M7" i="11"/>
  <c r="S6" i="11"/>
  <c r="M6" i="11"/>
  <c r="E6" i="11"/>
  <c r="S5" i="11"/>
  <c r="S12" i="11" s="1"/>
  <c r="J25" i="11" s="1"/>
  <c r="M5" i="11"/>
  <c r="M12" i="11" s="1"/>
  <c r="E5" i="11"/>
  <c r="R17" i="10"/>
  <c r="J14" i="10" s="1"/>
  <c r="J15" i="10"/>
  <c r="K15" i="10" s="1"/>
  <c r="O12" i="10"/>
  <c r="I12" i="10"/>
  <c r="G12" i="10"/>
  <c r="D12" i="10"/>
  <c r="J17" i="10" s="1"/>
  <c r="C12" i="10"/>
  <c r="S11" i="10"/>
  <c r="M11" i="10"/>
  <c r="S10" i="10"/>
  <c r="M10" i="10"/>
  <c r="S9" i="10"/>
  <c r="M9" i="10"/>
  <c r="S8" i="10"/>
  <c r="M8" i="10"/>
  <c r="S7" i="10"/>
  <c r="M7" i="10"/>
  <c r="S6" i="10"/>
  <c r="M6" i="10"/>
  <c r="E6" i="10"/>
  <c r="S5" i="10"/>
  <c r="M5" i="10"/>
  <c r="M12" i="10" s="1"/>
  <c r="E5" i="10"/>
  <c r="R17" i="9"/>
  <c r="J15" i="9"/>
  <c r="K15" i="9" s="1"/>
  <c r="O12" i="9"/>
  <c r="J24" i="9" s="1"/>
  <c r="I12" i="9"/>
  <c r="G12" i="9"/>
  <c r="D12" i="9"/>
  <c r="J17" i="9" s="1"/>
  <c r="C12" i="9"/>
  <c r="S11" i="9"/>
  <c r="M11" i="9"/>
  <c r="S10" i="9"/>
  <c r="M10" i="9"/>
  <c r="S9" i="9"/>
  <c r="M9" i="9"/>
  <c r="S8" i="9"/>
  <c r="M8" i="9"/>
  <c r="S7" i="9"/>
  <c r="M7" i="9"/>
  <c r="S6" i="9"/>
  <c r="M6" i="9"/>
  <c r="E6" i="9"/>
  <c r="S5" i="9"/>
  <c r="S12" i="9" s="1"/>
  <c r="J25" i="9" s="1"/>
  <c r="M5" i="9"/>
  <c r="M12" i="9" s="1"/>
  <c r="E5" i="9"/>
  <c r="R17" i="8"/>
  <c r="J14" i="8" s="1"/>
  <c r="J15" i="8"/>
  <c r="K15" i="8" s="1"/>
  <c r="O12" i="8"/>
  <c r="J24" i="8" s="1"/>
  <c r="I12" i="8"/>
  <c r="G12" i="8"/>
  <c r="D12" i="8"/>
  <c r="J17" i="8" s="1"/>
  <c r="C12" i="8"/>
  <c r="S11" i="8"/>
  <c r="M11" i="8"/>
  <c r="S10" i="8"/>
  <c r="M10" i="8"/>
  <c r="S9" i="8"/>
  <c r="M9" i="8"/>
  <c r="S8" i="8"/>
  <c r="M8" i="8"/>
  <c r="S7" i="8"/>
  <c r="M7" i="8"/>
  <c r="S6" i="8"/>
  <c r="M6" i="8"/>
  <c r="E6" i="8"/>
  <c r="S5" i="8"/>
  <c r="S12" i="8" s="1"/>
  <c r="J25" i="8" s="1"/>
  <c r="M5" i="8"/>
  <c r="M12" i="8" s="1"/>
  <c r="E5" i="8"/>
  <c r="R17" i="7"/>
  <c r="J15" i="7"/>
  <c r="K15" i="7" s="1"/>
  <c r="O12" i="7"/>
  <c r="J24" i="7" s="1"/>
  <c r="I12" i="7"/>
  <c r="G12" i="7"/>
  <c r="D12" i="7"/>
  <c r="J17" i="7" s="1"/>
  <c r="C12" i="7"/>
  <c r="J26" i="7" s="1"/>
  <c r="S11" i="7"/>
  <c r="M11" i="7"/>
  <c r="S10" i="7"/>
  <c r="M10" i="7"/>
  <c r="S9" i="7"/>
  <c r="M9" i="7"/>
  <c r="S8" i="7"/>
  <c r="M8" i="7"/>
  <c r="S7" i="7"/>
  <c r="M7" i="7"/>
  <c r="S6" i="7"/>
  <c r="M6" i="7"/>
  <c r="E6" i="7"/>
  <c r="S5" i="7"/>
  <c r="S12" i="7" s="1"/>
  <c r="J25" i="7" s="1"/>
  <c r="M5" i="7"/>
  <c r="M12" i="7" s="1"/>
  <c r="E5" i="7"/>
  <c r="R17" i="6"/>
  <c r="J14" i="6" s="1"/>
  <c r="J15" i="6"/>
  <c r="K15" i="6" s="1"/>
  <c r="O12" i="6"/>
  <c r="I12" i="6"/>
  <c r="G12" i="6"/>
  <c r="D12" i="6"/>
  <c r="J17" i="6" s="1"/>
  <c r="C12" i="6"/>
  <c r="S11" i="6"/>
  <c r="M11" i="6"/>
  <c r="S10" i="6"/>
  <c r="M10" i="6"/>
  <c r="S9" i="6"/>
  <c r="M9" i="6"/>
  <c r="S8" i="6"/>
  <c r="M8" i="6"/>
  <c r="S7" i="6"/>
  <c r="M7" i="6"/>
  <c r="S6" i="6"/>
  <c r="M6" i="6"/>
  <c r="E6" i="6"/>
  <c r="S5" i="6"/>
  <c r="S12" i="6" s="1"/>
  <c r="J25" i="6" s="1"/>
  <c r="M5" i="6"/>
  <c r="M12" i="6" s="1"/>
  <c r="E5" i="6"/>
  <c r="R17" i="1"/>
  <c r="E6" i="1"/>
  <c r="E5" i="1"/>
  <c r="J26" i="22" l="1"/>
  <c r="J26" i="20"/>
  <c r="J26" i="12"/>
  <c r="J26" i="11"/>
  <c r="J26" i="8"/>
  <c r="J18" i="8"/>
  <c r="J26" i="6"/>
  <c r="J20" i="22"/>
  <c r="J14" i="22"/>
  <c r="K14" i="22" s="1"/>
  <c r="J22" i="22"/>
  <c r="J19" i="22"/>
  <c r="J24" i="22"/>
  <c r="J18" i="22"/>
  <c r="L18" i="22" s="1"/>
  <c r="J21" i="22"/>
  <c r="S12" i="21"/>
  <c r="J25" i="21" s="1"/>
  <c r="J14" i="21"/>
  <c r="J16" i="21" s="1"/>
  <c r="K16" i="21" s="1"/>
  <c r="M12" i="21"/>
  <c r="J26" i="21" s="1"/>
  <c r="K14" i="21"/>
  <c r="J24" i="21"/>
  <c r="J18" i="21"/>
  <c r="L18" i="21" s="1"/>
  <c r="J21" i="21"/>
  <c r="K14" i="20"/>
  <c r="J16" i="20"/>
  <c r="K16" i="20" s="1"/>
  <c r="J22" i="20"/>
  <c r="J19" i="20"/>
  <c r="J23" i="20"/>
  <c r="J20" i="20"/>
  <c r="J18" i="20"/>
  <c r="L18" i="20" s="1"/>
  <c r="J21" i="20"/>
  <c r="J26" i="19"/>
  <c r="J14" i="19"/>
  <c r="K14" i="19" s="1"/>
  <c r="J22" i="19"/>
  <c r="J19" i="19"/>
  <c r="J23" i="19"/>
  <c r="J20" i="19"/>
  <c r="J18" i="19"/>
  <c r="L18" i="19" s="1"/>
  <c r="J21" i="19"/>
  <c r="J26" i="17"/>
  <c r="J26" i="16"/>
  <c r="J26" i="18"/>
  <c r="J14" i="18"/>
  <c r="J16" i="18" s="1"/>
  <c r="K16" i="18" s="1"/>
  <c r="J22" i="18"/>
  <c r="J19" i="18"/>
  <c r="J20" i="18"/>
  <c r="K14" i="18"/>
  <c r="J23" i="18"/>
  <c r="J18" i="18"/>
  <c r="L18" i="18" s="1"/>
  <c r="J21" i="18"/>
  <c r="J14" i="17"/>
  <c r="J22" i="17"/>
  <c r="J19" i="17"/>
  <c r="K14" i="17"/>
  <c r="J16" i="17"/>
  <c r="K16" i="17" s="1"/>
  <c r="J23" i="17"/>
  <c r="J20" i="17"/>
  <c r="J18" i="17"/>
  <c r="L18" i="17" s="1"/>
  <c r="J21" i="17"/>
  <c r="J22" i="16"/>
  <c r="J19" i="16"/>
  <c r="K14" i="16"/>
  <c r="J16" i="16"/>
  <c r="K16" i="16" s="1"/>
  <c r="J20" i="16"/>
  <c r="J24" i="16"/>
  <c r="J18" i="16"/>
  <c r="L18" i="16" s="1"/>
  <c r="J21" i="16"/>
  <c r="S12" i="15"/>
  <c r="J25" i="15" s="1"/>
  <c r="J22" i="15"/>
  <c r="K14" i="15"/>
  <c r="J16" i="15"/>
  <c r="K16" i="15" s="1"/>
  <c r="J20" i="15"/>
  <c r="J24" i="15"/>
  <c r="J18" i="15"/>
  <c r="L18" i="15" s="1"/>
  <c r="J21" i="15"/>
  <c r="S12" i="14"/>
  <c r="J25" i="14" s="1"/>
  <c r="J14" i="14"/>
  <c r="J16" i="14" s="1"/>
  <c r="K16" i="14" s="1"/>
  <c r="J22" i="14"/>
  <c r="J19" i="14"/>
  <c r="J20" i="14"/>
  <c r="J23" i="14"/>
  <c r="J18" i="14"/>
  <c r="L18" i="14" s="1"/>
  <c r="J21" i="14"/>
  <c r="J26" i="13"/>
  <c r="J22" i="13"/>
  <c r="J19" i="13"/>
  <c r="K14" i="13"/>
  <c r="J16" i="13"/>
  <c r="K16" i="13" s="1"/>
  <c r="J23" i="13"/>
  <c r="J20" i="13"/>
  <c r="J18" i="13"/>
  <c r="L18" i="13" s="1"/>
  <c r="J21" i="13"/>
  <c r="J22" i="12"/>
  <c r="J19" i="12"/>
  <c r="J20" i="12"/>
  <c r="K14" i="12"/>
  <c r="J16" i="12"/>
  <c r="K16" i="12" s="1"/>
  <c r="J18" i="12"/>
  <c r="L18" i="12" s="1"/>
  <c r="J21" i="12"/>
  <c r="J23" i="12"/>
  <c r="J23" i="11"/>
  <c r="J22" i="11"/>
  <c r="J19" i="11"/>
  <c r="K14" i="11"/>
  <c r="J16" i="11"/>
  <c r="K16" i="11" s="1"/>
  <c r="J20" i="11"/>
  <c r="J24" i="11"/>
  <c r="J18" i="11"/>
  <c r="L18" i="11" s="1"/>
  <c r="J21" i="11"/>
  <c r="S12" i="10"/>
  <c r="J25" i="10" s="1"/>
  <c r="J22" i="10"/>
  <c r="J20" i="10"/>
  <c r="K14" i="10"/>
  <c r="J16" i="10"/>
  <c r="K16" i="10" s="1"/>
  <c r="J24" i="10"/>
  <c r="J18" i="10"/>
  <c r="L18" i="10" s="1"/>
  <c r="J21" i="10"/>
  <c r="J26" i="9"/>
  <c r="J14" i="9"/>
  <c r="K14" i="9" s="1"/>
  <c r="J22" i="9"/>
  <c r="J19" i="9"/>
  <c r="J23" i="9"/>
  <c r="J20" i="9"/>
  <c r="J18" i="9"/>
  <c r="L18" i="9" s="1"/>
  <c r="J21" i="9"/>
  <c r="J21" i="8"/>
  <c r="J22" i="8"/>
  <c r="J19" i="8"/>
  <c r="K14" i="8"/>
  <c r="J16" i="8"/>
  <c r="K16" i="8" s="1"/>
  <c r="L18" i="8"/>
  <c r="J23" i="8"/>
  <c r="J20" i="8"/>
  <c r="J14" i="7"/>
  <c r="J21" i="7"/>
  <c r="J18" i="7"/>
  <c r="L18" i="7" s="1"/>
  <c r="K14" i="7"/>
  <c r="J16" i="7"/>
  <c r="K16" i="7" s="1"/>
  <c r="J22" i="7"/>
  <c r="J19" i="7"/>
  <c r="J23" i="7"/>
  <c r="J20" i="7"/>
  <c r="J23" i="6"/>
  <c r="J22" i="6"/>
  <c r="J19" i="6"/>
  <c r="J20" i="6"/>
  <c r="K14" i="6"/>
  <c r="J16" i="6"/>
  <c r="K16" i="6" s="1"/>
  <c r="J24" i="6"/>
  <c r="J18" i="6"/>
  <c r="L18" i="6" s="1"/>
  <c r="J21" i="6"/>
  <c r="O12" i="1"/>
  <c r="I12" i="1"/>
  <c r="G12" i="1"/>
  <c r="D12" i="1"/>
  <c r="C12" i="1"/>
  <c r="S11" i="1"/>
  <c r="M11" i="1"/>
  <c r="S10" i="1"/>
  <c r="M10" i="1"/>
  <c r="S9" i="1"/>
  <c r="M9" i="1"/>
  <c r="S8" i="1"/>
  <c r="M8" i="1"/>
  <c r="S7" i="1"/>
  <c r="M7" i="1"/>
  <c r="S6" i="1"/>
  <c r="M6" i="1"/>
  <c r="S5" i="1"/>
  <c r="M5" i="1"/>
  <c r="J16" i="22" l="1"/>
  <c r="K16" i="22" s="1"/>
  <c r="J23" i="21"/>
  <c r="J19" i="21"/>
  <c r="J20" i="21"/>
  <c r="J22" i="21"/>
  <c r="J16" i="19"/>
  <c r="K16" i="19" s="1"/>
  <c r="J23" i="15"/>
  <c r="J19" i="15"/>
  <c r="J26" i="15"/>
  <c r="K14" i="14"/>
  <c r="J26" i="14"/>
  <c r="J26" i="10"/>
  <c r="J19" i="10"/>
  <c r="J23" i="10"/>
  <c r="J16" i="9"/>
  <c r="K16" i="9" s="1"/>
  <c r="S12" i="1"/>
  <c r="J26" i="1" s="1"/>
  <c r="M12" i="1"/>
  <c r="J15" i="1"/>
  <c r="K15" i="1" s="1"/>
  <c r="J24" i="1"/>
  <c r="J17" i="1"/>
  <c r="J18" i="1"/>
  <c r="L18" i="1" l="1"/>
  <c r="J22" i="1"/>
  <c r="J14" i="1"/>
  <c r="J16" i="1" s="1"/>
  <c r="K16" i="1" s="1"/>
  <c r="J20" i="1"/>
  <c r="J25" i="1"/>
  <c r="J21" i="1"/>
  <c r="K14" i="1" l="1"/>
  <c r="J23" i="1"/>
  <c r="J19" i="1"/>
</calcChain>
</file>

<file path=xl/sharedStrings.xml><?xml version="1.0" encoding="utf-8"?>
<sst xmlns="http://schemas.openxmlformats.org/spreadsheetml/2006/main" count="3621" uniqueCount="151">
  <si>
    <t>mass</t>
  </si>
  <si>
    <t>Catalyst</t>
  </si>
  <si>
    <t>Reagent</t>
  </si>
  <si>
    <t>Product</t>
  </si>
  <si>
    <t>Total</t>
  </si>
  <si>
    <t>Yield</t>
  </si>
  <si>
    <t>AE</t>
  </si>
  <si>
    <t>RME</t>
  </si>
  <si>
    <t>PMI total</t>
  </si>
  <si>
    <t>PMI Reaction</t>
  </si>
  <si>
    <t>PMI Workup</t>
  </si>
  <si>
    <t>Conversion</t>
  </si>
  <si>
    <t>Selectivity</t>
  </si>
  <si>
    <t>ethyl acetate</t>
  </si>
  <si>
    <t>PMI reactants, reagents, catlyst</t>
  </si>
  <si>
    <t>Flag</t>
  </si>
  <si>
    <t>PMI reaction solvents</t>
  </si>
  <si>
    <t>PMI Workup chemical</t>
  </si>
  <si>
    <t>PMI workup solvents</t>
  </si>
  <si>
    <t>H200, H201, H202, H203</t>
  </si>
  <si>
    <t>H300, H310, H330</t>
  </si>
  <si>
    <t>Highly explosive</t>
  </si>
  <si>
    <t>Explosive thermal runaway</t>
  </si>
  <si>
    <t>H230, H240, H250</t>
  </si>
  <si>
    <t>H241</t>
  </si>
  <si>
    <t>Toxic</t>
  </si>
  <si>
    <t xml:space="preserve">H301, H311, H331, </t>
  </si>
  <si>
    <t>Long Term toxicity</t>
  </si>
  <si>
    <t>H340, H350, H360, H370, H372</t>
  </si>
  <si>
    <t>Environmental implications</t>
  </si>
  <si>
    <t>Preferred solvents</t>
  </si>
  <si>
    <t>H341, H351, H361,   H371, H373</t>
  </si>
  <si>
    <t>H401,  H412</t>
  </si>
  <si>
    <t>H205, H220, H224</t>
  </si>
  <si>
    <t xml:space="preserve">5-50 years </t>
  </si>
  <si>
    <t xml:space="preserve"> Red Flag</t>
  </si>
  <si>
    <t>50-500 years</t>
  </si>
  <si>
    <t xml:space="preserve"> +500 years </t>
  </si>
  <si>
    <t>Supply remaining</t>
  </si>
  <si>
    <t>Flag colour</t>
  </si>
  <si>
    <t>Green Flag</t>
  </si>
  <si>
    <r>
      <t>Volume   (cm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</si>
  <si>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Volume   (cm3)</t>
  </si>
  <si>
    <t>Mass  (g)</t>
  </si>
  <si>
    <t>Mass (g)</t>
  </si>
  <si>
    <r>
      <t>Density         (g ml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</si>
  <si>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Mass           (g)</t>
  </si>
  <si>
    <r>
      <t>Density             (g ml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</si>
  <si>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MW</t>
  </si>
  <si>
    <t>Mass</t>
  </si>
  <si>
    <t>Unreacted limiting reactant</t>
  </si>
  <si>
    <t>Reaction solvent</t>
  </si>
  <si>
    <t>Work up chemical</t>
  </si>
  <si>
    <t>Workup solvent</t>
  </si>
  <si>
    <t>Critical elements</t>
  </si>
  <si>
    <r>
      <t xml:space="preserve">Reactant  </t>
    </r>
    <r>
      <rPr>
        <b/>
        <sz val="11"/>
        <color rgb="FF0070C0"/>
        <rFont val="Calibri"/>
        <family val="2"/>
        <scheme val="minor"/>
      </rPr>
      <t>(Limiting Reactant First)</t>
    </r>
  </si>
  <si>
    <t xml:space="preserve">Health &amp; safety </t>
  </si>
  <si>
    <t>Solvents (First Pass)</t>
  </si>
  <si>
    <t>Catalyst/enzyme (First Pass)</t>
  </si>
  <si>
    <t>Use of  reagents in excess</t>
  </si>
  <si>
    <t>Use of stoichiometric quantities of reagents</t>
  </si>
  <si>
    <t>Facile recovery of catalyst/enzyme</t>
  </si>
  <si>
    <t>catalyst/enzyme not recovered</t>
  </si>
  <si>
    <t>Energy (First Pass)</t>
  </si>
  <si>
    <t>Amber Flag</t>
  </si>
  <si>
    <t xml:space="preserve">Reaction run at reflux </t>
  </si>
  <si>
    <t>Flow</t>
  </si>
  <si>
    <t>Batch</t>
  </si>
  <si>
    <t>filtration</t>
  </si>
  <si>
    <t>centrifugation</t>
  </si>
  <si>
    <t>crystallisation</t>
  </si>
  <si>
    <t>Red Flag</t>
  </si>
  <si>
    <t xml:space="preserve">Amber Flag </t>
  </si>
  <si>
    <t>If no red or amber flagged  H codes present then green flag</t>
  </si>
  <si>
    <t>quenching</t>
  </si>
  <si>
    <t>multiple recrystallisation</t>
  </si>
  <si>
    <t>Use of chemicals of environmental concern</t>
  </si>
  <si>
    <t>H400,  H410, H411, H420</t>
  </si>
  <si>
    <t xml:space="preserve"> Summary of First Pass Metrics Toolkit</t>
  </si>
  <si>
    <t>Supplementary Information: Appendix 2</t>
  </si>
  <si>
    <t>cyclohexane</t>
  </si>
  <si>
    <t>chromatography/ion exchange</t>
  </si>
  <si>
    <t>solvent exchange, quenching into aqueous solvent</t>
  </si>
  <si>
    <t xml:space="preserve">Green Flag </t>
  </si>
  <si>
    <t>OE</t>
  </si>
  <si>
    <t>List solvents below</t>
  </si>
  <si>
    <t>Tick</t>
  </si>
  <si>
    <t xml:space="preserve"> </t>
  </si>
  <si>
    <t>Note element</t>
  </si>
  <si>
    <t>Yield, AE, RME, MI/PMI and OE</t>
  </si>
  <si>
    <r>
      <rPr>
        <b/>
        <sz val="11"/>
        <color theme="1"/>
        <rFont val="Calibri"/>
        <family val="2"/>
        <scheme val="minor"/>
      </rPr>
      <t>water,</t>
    </r>
    <r>
      <rPr>
        <sz val="11"/>
        <color theme="1"/>
        <rFont val="Calibri"/>
        <family val="2"/>
        <scheme val="minor"/>
      </rPr>
      <t xml:space="preserve"> EtOH, nBuOH, AcOipr, AcOnBu, PhOMe, MeOH, tBuOH, BnOH, ethylene glycol, acetone, MEK, MIBK, </t>
    </r>
    <r>
      <rPr>
        <b/>
        <sz val="11"/>
        <color theme="1"/>
        <rFont val="Calibri"/>
        <family val="2"/>
        <scheme val="minor"/>
      </rPr>
      <t>AcOEt,</t>
    </r>
    <r>
      <rPr>
        <sz val="11"/>
        <color theme="1"/>
        <rFont val="Calibri"/>
        <family val="2"/>
        <scheme val="minor"/>
      </rPr>
      <t xml:space="preserve"> sulfolane</t>
    </r>
  </si>
  <si>
    <r>
      <rPr>
        <b/>
        <sz val="11"/>
        <color theme="1"/>
        <rFont val="Calibri"/>
        <family val="2"/>
        <scheme val="minor"/>
      </rPr>
      <t>Problematic solvents:</t>
    </r>
    <r>
      <rPr>
        <sz val="11"/>
        <color theme="1"/>
        <rFont val="Calibri"/>
        <family val="2"/>
        <scheme val="minor"/>
      </rPr>
      <t xml:space="preserve"> (acceptable only if substitution does not offer advantages)</t>
    </r>
  </si>
  <si>
    <r>
      <t xml:space="preserve">DMSO, cyclohexanone, DMPU, AcOH, Ac2O, Acetonitrile, AcOMe, THF, heptane, Me-cyclohexane, toluene, xylene, MTBE, </t>
    </r>
    <r>
      <rPr>
        <b/>
        <sz val="11"/>
        <color theme="1"/>
        <rFont val="Calibri"/>
        <family val="2"/>
        <scheme val="minor"/>
      </rPr>
      <t>cyclohexane</t>
    </r>
    <r>
      <rPr>
        <sz val="11"/>
        <color theme="1"/>
        <rFont val="Calibri"/>
        <family val="2"/>
        <scheme val="minor"/>
      </rPr>
      <t xml:space="preserve">, chlorobenzene, formic acid, pyridine, Me-THF </t>
    </r>
  </si>
  <si>
    <r>
      <rPr>
        <b/>
        <sz val="11"/>
        <color theme="1"/>
        <rFont val="Calibri"/>
        <family val="2"/>
        <scheme val="minor"/>
      </rPr>
      <t>Hazardous solvents</t>
    </r>
    <r>
      <rPr>
        <sz val="11"/>
        <color theme="1"/>
        <rFont val="Calibri"/>
        <family val="2"/>
        <scheme val="minor"/>
      </rPr>
      <t>: These solvents have significant health and/or safety concerns.</t>
    </r>
  </si>
  <si>
    <r>
      <t xml:space="preserve">dioxane, pentane, TEA, diisopropyl ether, </t>
    </r>
    <r>
      <rPr>
        <sz val="11"/>
        <color theme="1"/>
        <rFont val="Calibri"/>
        <family val="2"/>
        <scheme val="minor"/>
      </rPr>
      <t xml:space="preserve"> DME, DCM, DMF, DMA, NMP, methoxyethanol, hexane</t>
    </r>
  </si>
  <si>
    <r>
      <rPr>
        <b/>
        <sz val="11"/>
        <color theme="0"/>
        <rFont val="Calibri"/>
        <family val="2"/>
        <scheme val="minor"/>
      </rPr>
      <t>Highly hazardous solvents:</t>
    </r>
    <r>
      <rPr>
        <sz val="11"/>
        <color theme="0"/>
        <rFont val="Calibri"/>
        <family val="2"/>
        <scheme val="minor"/>
      </rPr>
      <t xml:space="preserve"> The solvents which are agreed not to be used, even in screening</t>
    </r>
  </si>
  <si>
    <r>
      <t xml:space="preserve">Catalyst or enzyme used,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reaction takes place without </t>
    </r>
    <r>
      <rPr>
        <b/>
        <sz val="11"/>
        <color theme="1"/>
        <rFont val="Calibri"/>
        <family val="2"/>
        <scheme val="minor"/>
      </rPr>
      <t>any</t>
    </r>
    <r>
      <rPr>
        <sz val="11"/>
        <color theme="1"/>
        <rFont val="Calibri"/>
        <family val="2"/>
        <scheme val="minor"/>
      </rPr>
      <t xml:space="preserve"> catalyst/reagents. </t>
    </r>
  </si>
  <si>
    <r>
      <t>Reaction run between 0 to 70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C </t>
    </r>
  </si>
  <si>
    <r>
      <t>Reaction run between  -20 to 0 or 70 to 140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</si>
  <si>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Reaction run 5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 or more below the solvent boiling point</t>
    </r>
  </si>
  <si>
    <r>
      <t>Reaction run below  -20 or above 140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</si>
  <si>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 xml:space="preserve">Low temperature distillation/evaporation/ sublimation (&lt; 140 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 at atmospheric pressure)</t>
    </r>
  </si>
  <si>
    <r>
      <t xml:space="preserve"> high temperature distillation/evaporations/sublimation (&gt; 140 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 at atmospheric pressure)</t>
    </r>
  </si>
  <si>
    <t xml:space="preserve">Red Flag    </t>
  </si>
  <si>
    <t>Work Up</t>
  </si>
  <si>
    <t>Batch/flow</t>
  </si>
  <si>
    <t>List substances of very high concern</t>
  </si>
  <si>
    <t>Chemical identified as Substances of Very High Concern by ChemSec which are utilised</t>
  </si>
  <si>
    <t>List substances and H-codes</t>
  </si>
  <si>
    <t>List</t>
  </si>
  <si>
    <r>
      <t>Et</t>
    </r>
    <r>
      <rPr>
        <vertAlign val="subscript"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>O, Benzene, CCl</t>
    </r>
    <r>
      <rPr>
        <vertAlign val="subscript"/>
        <sz val="11"/>
        <color theme="0"/>
        <rFont val="Calibri"/>
        <family val="2"/>
        <scheme val="minor"/>
      </rPr>
      <t>4</t>
    </r>
    <r>
      <rPr>
        <sz val="11"/>
        <color theme="0"/>
        <rFont val="Calibri"/>
        <family val="2"/>
        <scheme val="minor"/>
      </rPr>
      <t>, chloroform, DCE, nitromethane, CS</t>
    </r>
    <r>
      <rPr>
        <vertAlign val="subscript"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>, HMPA</t>
    </r>
  </si>
  <si>
    <t>Phenylacetic Acid</t>
  </si>
  <si>
    <t>Phenol</t>
  </si>
  <si>
    <t>Muk</t>
  </si>
  <si>
    <t>2,6-lutidine</t>
  </si>
  <si>
    <t>DMC</t>
  </si>
  <si>
    <t>mMol</t>
  </si>
  <si>
    <t>E-Factor</t>
  </si>
  <si>
    <t>E-factor =  mass of waste /  mass of product</t>
  </si>
  <si>
    <t>Benzyl alcohol</t>
  </si>
  <si>
    <t>Benzoic Acid</t>
  </si>
  <si>
    <t>Methanol</t>
  </si>
  <si>
    <t>DMAP</t>
  </si>
  <si>
    <t>1-Methylimdiazole</t>
  </si>
  <si>
    <t>iPrOH</t>
  </si>
  <si>
    <t xml:space="preserve">Water </t>
  </si>
  <si>
    <t>1M HCl</t>
  </si>
  <si>
    <t>Sat. aq. NaHCO3</t>
  </si>
  <si>
    <t>tBuOH</t>
  </si>
  <si>
    <t xml:space="preserve">1-(4-bromophenyl)ethan-1-ol </t>
  </si>
  <si>
    <t>Cyclohexanol</t>
  </si>
  <si>
    <r>
      <t>(</t>
    </r>
    <r>
      <rPr>
        <i/>
        <sz val="11"/>
        <color theme="0"/>
        <rFont val="Calibri"/>
        <family val="2"/>
        <scheme val="minor"/>
      </rPr>
      <t>R</t>
    </r>
    <r>
      <rPr>
        <sz val="11"/>
        <color theme="0"/>
        <rFont val="Calibri"/>
        <family val="2"/>
        <scheme val="minor"/>
      </rPr>
      <t>)-Decan-2-ol</t>
    </r>
  </si>
  <si>
    <t>Dec-2-yn-1-ol</t>
  </si>
  <si>
    <t xml:space="preserve">2-hydroxy-1-phenylethan-1-one </t>
  </si>
  <si>
    <t>Pivalic Acid</t>
  </si>
  <si>
    <t xml:space="preserve">1-carbamoylcyclopropane-1-carboxylic acid </t>
  </si>
  <si>
    <t>Picolinic Acid</t>
  </si>
  <si>
    <t>TEA</t>
  </si>
  <si>
    <t xml:space="preserve">1H-pyrrolo[2,3-b]pyridine-3-carboxylic acid </t>
  </si>
  <si>
    <t>CPME</t>
  </si>
  <si>
    <t>Cholesterol</t>
  </si>
  <si>
    <t xml:space="preserve">Tetradecanoic acid </t>
  </si>
  <si>
    <t>Mol</t>
  </si>
  <si>
    <t>DCM</t>
  </si>
  <si>
    <t>EDC.HCl</t>
  </si>
  <si>
    <t>DIC</t>
  </si>
  <si>
    <t>DCC</t>
  </si>
  <si>
    <t>COMU</t>
  </si>
  <si>
    <t>T3P</t>
  </si>
  <si>
    <t>CDI</t>
  </si>
  <si>
    <t>Mukaiyama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</si>
</sst>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4C02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5999938962981048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 tint="0.59999389629810485"/>
      </right>
      <top style="thin">
        <color indexed="64"/>
      </top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indexed="64"/>
      </top>
      <bottom/>
      <diagonal/>
    </border>
    <border>
      <left style="thin">
        <color theme="4" tint="0.59999389629810485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4" tint="0.59999389629810485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5999938962981048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 tint="0.59999389629810485"/>
      </right>
      <top/>
      <bottom/>
      <diagonal/>
    </border>
    <border>
      <left style="thin">
        <color theme="4" tint="0.5999938962981048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9">
    <xf numFmtId="0" fontId="0" fillId="0" borderId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/>
  </cellStyleXfs>
  <cellXfs count="261">
    <xf numFmtId="0" fontId="0" fillId="0" borderId="0" xfId="0"/>
    <xf numFmtId="164" fontId="0" fillId="7" borderId="0" xfId="6" applyNumberFormat="1" applyFont="1"/>
    <xf numFmtId="165" fontId="4" fillId="9" borderId="0" xfId="8" applyNumberFormat="1" applyFont="1"/>
    <xf numFmtId="164" fontId="4" fillId="6" borderId="0" xfId="5" applyNumberFormat="1" applyFont="1"/>
    <xf numFmtId="165" fontId="4" fillId="6" borderId="0" xfId="5" applyNumberFormat="1" applyFont="1"/>
    <xf numFmtId="0" fontId="0" fillId="8" borderId="0" xfId="7" applyFont="1" applyAlignment="1">
      <alignment wrapText="1"/>
    </xf>
    <xf numFmtId="164" fontId="4" fillId="9" borderId="0" xfId="8" applyNumberFormat="1" applyFont="1" applyAlignment="1">
      <alignment wrapText="1"/>
    </xf>
    <xf numFmtId="0" fontId="6" fillId="7" borderId="2" xfId="6" applyNumberFormat="1" applyFont="1" applyBorder="1" applyAlignment="1">
      <alignment horizontal="center" vertical="top" wrapText="1"/>
    </xf>
    <xf numFmtId="0" fontId="6" fillId="4" borderId="2" xfId="3" applyNumberFormat="1" applyFont="1" applyBorder="1" applyAlignment="1">
      <alignment horizontal="center" vertical="top" wrapText="1"/>
    </xf>
    <xf numFmtId="164" fontId="6" fillId="0" borderId="0" xfId="0" applyNumberFormat="1" applyFont="1"/>
    <xf numFmtId="2" fontId="0" fillId="7" borderId="2" xfId="6" applyNumberFormat="1" applyFont="1" applyBorder="1" applyAlignment="1">
      <alignment horizontal="center"/>
    </xf>
    <xf numFmtId="2" fontId="0" fillId="4" borderId="2" xfId="3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vertical="top"/>
    </xf>
    <xf numFmtId="0" fontId="6" fillId="0" borderId="18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0" xfId="0" applyFont="1" applyAlignment="1">
      <alignment vertical="center"/>
    </xf>
    <xf numFmtId="164" fontId="6" fillId="0" borderId="2" xfId="0" applyNumberFormat="1" applyFont="1" applyBorder="1" applyAlignment="1">
      <alignment horizontal="center" vertical="center" wrapText="1"/>
    </xf>
    <xf numFmtId="2" fontId="0" fillId="0" borderId="0" xfId="0" applyNumberFormat="1" applyFont="1"/>
    <xf numFmtId="164" fontId="0" fillId="0" borderId="0" xfId="0" applyNumberFormat="1" applyFont="1"/>
    <xf numFmtId="2" fontId="3" fillId="16" borderId="2" xfId="6" applyNumberFormat="1" applyFont="1" applyFill="1" applyBorder="1" applyAlignment="1">
      <alignment horizontal="center"/>
    </xf>
    <xf numFmtId="0" fontId="6" fillId="0" borderId="0" xfId="0" applyFont="1"/>
    <xf numFmtId="164" fontId="5" fillId="5" borderId="2" xfId="4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0" fillId="0" borderId="0" xfId="0" applyFont="1"/>
    <xf numFmtId="2" fontId="2" fillId="2" borderId="1" xfId="1" applyNumberFormat="1" applyFont="1" applyAlignment="1">
      <alignment horizontal="center"/>
    </xf>
    <xf numFmtId="164" fontId="3" fillId="6" borderId="0" xfId="5" applyNumberFormat="1" applyFont="1"/>
    <xf numFmtId="165" fontId="3" fillId="6" borderId="0" xfId="5" applyNumberFormat="1" applyFont="1"/>
    <xf numFmtId="165" fontId="0" fillId="0" borderId="0" xfId="0" applyNumberFormat="1" applyFont="1"/>
    <xf numFmtId="0" fontId="3" fillId="3" borderId="0" xfId="2" applyFont="1"/>
    <xf numFmtId="165" fontId="3" fillId="3" borderId="0" xfId="2" applyNumberFormat="1" applyFont="1"/>
    <xf numFmtId="0" fontId="3" fillId="6" borderId="0" xfId="5" applyFont="1"/>
    <xf numFmtId="164" fontId="3" fillId="3" borderId="0" xfId="2" applyNumberFormat="1" applyFont="1"/>
    <xf numFmtId="2" fontId="3" fillId="5" borderId="2" xfId="4" applyNumberFormat="1" applyFont="1" applyBorder="1" applyAlignment="1">
      <alignment horizontal="center"/>
    </xf>
    <xf numFmtId="2" fontId="2" fillId="2" borderId="24" xfId="1" applyNumberFormat="1" applyFont="1" applyBorder="1" applyAlignment="1">
      <alignment horizontal="center"/>
    </xf>
    <xf numFmtId="2" fontId="3" fillId="3" borderId="2" xfId="2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3" fillId="3" borderId="2" xfId="2" applyNumberFormat="1" applyFont="1" applyBorder="1"/>
    <xf numFmtId="165" fontId="0" fillId="7" borderId="0" xfId="6" applyNumberFormat="1" applyFont="1"/>
    <xf numFmtId="164" fontId="0" fillId="0" borderId="0" xfId="0" applyNumberFormat="1" applyFont="1" applyBorder="1"/>
    <xf numFmtId="165" fontId="0" fillId="8" borderId="0" xfId="7" applyNumberFormat="1" applyFont="1"/>
    <xf numFmtId="0" fontId="0" fillId="0" borderId="25" xfId="0" applyFont="1" applyBorder="1"/>
    <xf numFmtId="0" fontId="0" fillId="14" borderId="2" xfId="0" applyFont="1" applyFill="1" applyBorder="1" applyAlignment="1">
      <alignment horizontal="center" vertical="center" wrapText="1"/>
    </xf>
    <xf numFmtId="0" fontId="0" fillId="14" borderId="22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10" borderId="2" xfId="0" applyFont="1" applyFill="1" applyBorder="1" applyAlignment="1">
      <alignment horizontal="center" vertical="center" wrapText="1"/>
    </xf>
    <xf numFmtId="0" fontId="0" fillId="11" borderId="2" xfId="0" applyFont="1" applyFill="1" applyBorder="1" applyAlignment="1">
      <alignment horizontal="center" vertical="center" wrapText="1"/>
    </xf>
    <xf numFmtId="0" fontId="0" fillId="11" borderId="24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11" borderId="2" xfId="0" applyNumberFormat="1" applyFont="1" applyFill="1" applyBorder="1" applyAlignment="1">
      <alignment horizontal="center" vertical="center" wrapText="1"/>
    </xf>
    <xf numFmtId="0" fontId="0" fillId="10" borderId="2" xfId="0" applyNumberFormat="1" applyFont="1" applyFill="1" applyBorder="1" applyAlignment="1">
      <alignment horizontal="center" vertical="center" wrapText="1"/>
    </xf>
    <xf numFmtId="0" fontId="0" fillId="14" borderId="2" xfId="0" applyNumberFormat="1" applyFont="1" applyFill="1" applyBorder="1" applyAlignment="1">
      <alignment horizontal="center" vertical="center" wrapText="1"/>
    </xf>
    <xf numFmtId="0" fontId="0" fillId="14" borderId="2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14" borderId="2" xfId="0" applyFont="1" applyFill="1" applyBorder="1" applyAlignment="1">
      <alignment wrapText="1"/>
    </xf>
    <xf numFmtId="0" fontId="0" fillId="10" borderId="24" xfId="0" applyFont="1" applyFill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11" borderId="11" xfId="0" applyFont="1" applyFill="1" applyBorder="1"/>
    <xf numFmtId="0" fontId="0" fillId="11" borderId="12" xfId="0" applyFont="1" applyFill="1" applyBorder="1"/>
    <xf numFmtId="0" fontId="0" fillId="11" borderId="13" xfId="0" applyFont="1" applyFill="1" applyBorder="1"/>
    <xf numFmtId="0" fontId="0" fillId="0" borderId="0" xfId="0" applyFont="1" applyBorder="1"/>
    <xf numFmtId="0" fontId="0" fillId="14" borderId="2" xfId="0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 wrapText="1"/>
    </xf>
    <xf numFmtId="0" fontId="0" fillId="11" borderId="2" xfId="0" applyFont="1" applyFill="1" applyBorder="1" applyAlignment="1">
      <alignment horizontal="center" vertical="center" wrapText="1"/>
    </xf>
    <xf numFmtId="0" fontId="0" fillId="14" borderId="2" xfId="0" applyNumberFormat="1" applyFont="1" applyFill="1" applyBorder="1" applyAlignment="1">
      <alignment horizontal="center" vertical="center" wrapText="1"/>
    </xf>
    <xf numFmtId="0" fontId="0" fillId="14" borderId="22" xfId="0" applyNumberFormat="1" applyFont="1" applyFill="1" applyBorder="1" applyAlignment="1">
      <alignment horizontal="center" vertical="center" wrapText="1"/>
    </xf>
    <xf numFmtId="0" fontId="0" fillId="14" borderId="2" xfId="0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 wrapText="1"/>
    </xf>
    <xf numFmtId="164" fontId="5" fillId="5" borderId="2" xfId="4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164" fontId="0" fillId="17" borderId="0" xfId="0" applyNumberFormat="1" applyFont="1" applyFill="1"/>
    <xf numFmtId="165" fontId="0" fillId="17" borderId="0" xfId="0" applyNumberFormat="1" applyFont="1" applyFill="1"/>
    <xf numFmtId="164" fontId="5" fillId="5" borderId="2" xfId="4" applyNumberFormat="1" applyFont="1" applyBorder="1" applyAlignment="1">
      <alignment horizontal="center"/>
    </xf>
    <xf numFmtId="164" fontId="5" fillId="3" borderId="18" xfId="2" applyNumberFormat="1" applyFont="1" applyBorder="1" applyAlignment="1">
      <alignment horizontal="center" wrapText="1"/>
    </xf>
    <xf numFmtId="164" fontId="5" fillId="3" borderId="14" xfId="2" applyNumberFormat="1" applyFont="1" applyBorder="1" applyAlignment="1">
      <alignment horizontal="center" wrapText="1"/>
    </xf>
    <xf numFmtId="164" fontId="5" fillId="5" borderId="2" xfId="4" applyNumberFormat="1" applyFont="1" applyBorder="1" applyAlignment="1">
      <alignment horizontal="center"/>
    </xf>
    <xf numFmtId="164" fontId="3" fillId="11" borderId="14" xfId="0" applyNumberFormat="1" applyFont="1" applyFill="1" applyBorder="1" applyAlignment="1">
      <alignment horizontal="center" vertical="top" wrapText="1"/>
    </xf>
    <xf numFmtId="164" fontId="3" fillId="11" borderId="19" xfId="0" applyNumberFormat="1" applyFont="1" applyFill="1" applyBorder="1" applyAlignment="1">
      <alignment horizontal="center" vertical="top" wrapText="1"/>
    </xf>
    <xf numFmtId="164" fontId="0" fillId="10" borderId="14" xfId="0" applyNumberFormat="1" applyFont="1" applyFill="1" applyBorder="1" applyAlignment="1">
      <alignment horizontal="center" vertical="top" wrapText="1"/>
    </xf>
    <xf numFmtId="164" fontId="0" fillId="10" borderId="13" xfId="0" applyNumberFormat="1" applyFont="1" applyFill="1" applyBorder="1" applyAlignment="1">
      <alignment horizontal="center" vertical="top" wrapText="1"/>
    </xf>
    <xf numFmtId="0" fontId="0" fillId="10" borderId="11" xfId="0" applyFont="1" applyFill="1" applyBorder="1" applyAlignment="1">
      <alignment horizontal="center" vertical="top" wrapText="1"/>
    </xf>
    <xf numFmtId="0" fontId="0" fillId="10" borderId="12" xfId="0" applyFont="1" applyFill="1" applyBorder="1" applyAlignment="1">
      <alignment horizontal="center" vertical="top" wrapText="1"/>
    </xf>
    <xf numFmtId="0" fontId="0" fillId="10" borderId="13" xfId="0" applyFont="1" applyFill="1" applyBorder="1" applyAlignment="1">
      <alignment horizontal="center" vertical="top" wrapText="1"/>
    </xf>
    <xf numFmtId="0" fontId="0" fillId="11" borderId="11" xfId="0" applyFont="1" applyFill="1" applyBorder="1" applyAlignment="1">
      <alignment horizontal="center" vertical="top" wrapText="1"/>
    </xf>
    <xf numFmtId="0" fontId="0" fillId="11" borderId="13" xfId="0" applyFont="1" applyFill="1" applyBorder="1" applyAlignment="1">
      <alignment horizontal="center" vertical="top" wrapText="1"/>
    </xf>
    <xf numFmtId="0" fontId="0" fillId="11" borderId="12" xfId="0" applyFont="1" applyFill="1" applyBorder="1" applyAlignment="1">
      <alignment horizontal="center" vertical="top" wrapText="1"/>
    </xf>
    <xf numFmtId="0" fontId="0" fillId="14" borderId="2" xfId="0" applyFont="1" applyFill="1" applyBorder="1" applyAlignment="1">
      <alignment horizontal="center" vertical="top" wrapText="1"/>
    </xf>
    <xf numFmtId="164" fontId="5" fillId="11" borderId="14" xfId="0" applyNumberFormat="1" applyFont="1" applyFill="1" applyBorder="1" applyAlignment="1">
      <alignment horizontal="center" vertical="top" wrapText="1"/>
    </xf>
    <xf numFmtId="164" fontId="5" fillId="11" borderId="19" xfId="0" applyNumberFormat="1" applyFont="1" applyFill="1" applyBorder="1" applyAlignment="1">
      <alignment horizontal="center" vertical="top" wrapText="1"/>
    </xf>
    <xf numFmtId="164" fontId="6" fillId="10" borderId="16" xfId="0" applyNumberFormat="1" applyFont="1" applyFill="1" applyBorder="1" applyAlignment="1">
      <alignment horizontal="center" vertical="top" wrapText="1"/>
    </xf>
    <xf numFmtId="164" fontId="6" fillId="10" borderId="17" xfId="0" applyNumberFormat="1" applyFont="1" applyFill="1" applyBorder="1" applyAlignment="1">
      <alignment horizontal="center" vertical="top" wrapText="1"/>
    </xf>
    <xf numFmtId="164" fontId="0" fillId="10" borderId="21" xfId="0" applyNumberFormat="1" applyFont="1" applyFill="1" applyBorder="1" applyAlignment="1">
      <alignment horizontal="center" vertical="top" wrapText="1"/>
    </xf>
    <xf numFmtId="164" fontId="0" fillId="10" borderId="10" xfId="0" applyNumberFormat="1" applyFont="1" applyFill="1" applyBorder="1" applyAlignment="1">
      <alignment horizontal="center" vertical="top" wrapText="1"/>
    </xf>
    <xf numFmtId="0" fontId="0" fillId="14" borderId="11" xfId="0" applyNumberFormat="1" applyFont="1" applyFill="1" applyBorder="1" applyAlignment="1">
      <alignment horizontal="center" vertical="center" wrapText="1"/>
    </xf>
    <xf numFmtId="0" fontId="0" fillId="14" borderId="13" xfId="0" applyNumberFormat="1" applyFont="1" applyFill="1" applyBorder="1" applyAlignment="1">
      <alignment horizontal="center" vertical="center" wrapText="1"/>
    </xf>
    <xf numFmtId="0" fontId="0" fillId="10" borderId="11" xfId="0" applyNumberFormat="1" applyFont="1" applyFill="1" applyBorder="1" applyAlignment="1">
      <alignment horizontal="center" vertical="center" wrapText="1"/>
    </xf>
    <xf numFmtId="0" fontId="0" fillId="10" borderId="13" xfId="0" applyNumberFormat="1" applyFont="1" applyFill="1" applyBorder="1" applyAlignment="1">
      <alignment horizontal="center" vertical="center" wrapText="1"/>
    </xf>
    <xf numFmtId="0" fontId="0" fillId="14" borderId="22" xfId="0" applyNumberFormat="1" applyFont="1" applyFill="1" applyBorder="1" applyAlignment="1">
      <alignment horizontal="center" vertical="center" wrapText="1"/>
    </xf>
    <xf numFmtId="0" fontId="0" fillId="14" borderId="23" xfId="0" applyNumberFormat="1" applyFont="1" applyFill="1" applyBorder="1" applyAlignment="1">
      <alignment horizontal="center" vertical="center" wrapText="1"/>
    </xf>
    <xf numFmtId="0" fontId="0" fillId="14" borderId="24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14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6" fillId="13" borderId="7" xfId="0" applyFont="1" applyFill="1" applyBorder="1" applyAlignment="1">
      <alignment horizontal="left" vertical="center" wrapText="1"/>
    </xf>
    <xf numFmtId="0" fontId="6" fillId="13" borderId="26" xfId="0" applyFont="1" applyFill="1" applyBorder="1" applyAlignment="1">
      <alignment horizontal="left" vertical="center" wrapText="1"/>
    </xf>
    <xf numFmtId="0" fontId="3" fillId="15" borderId="11" xfId="0" applyFont="1" applyFill="1" applyBorder="1" applyAlignment="1">
      <alignment horizontal="center" vertical="top" wrapText="1"/>
    </xf>
    <xf numFmtId="0" fontId="3" fillId="15" borderId="13" xfId="0" applyFont="1" applyFill="1" applyBorder="1" applyAlignment="1">
      <alignment horizontal="center" vertical="top" wrapText="1"/>
    </xf>
    <xf numFmtId="0" fontId="3" fillId="15" borderId="12" xfId="0" applyFont="1" applyFill="1" applyBorder="1" applyAlignment="1">
      <alignment horizontal="center" vertical="top" wrapText="1"/>
    </xf>
    <xf numFmtId="0" fontId="6" fillId="14" borderId="2" xfId="0" applyFont="1" applyFill="1" applyBorder="1" applyAlignment="1">
      <alignment horizontal="center" vertical="top" wrapText="1"/>
    </xf>
    <xf numFmtId="0" fontId="0" fillId="14" borderId="11" xfId="0" applyFont="1" applyFill="1" applyBorder="1" applyAlignment="1">
      <alignment horizontal="center" vertical="center" wrapText="1"/>
    </xf>
    <xf numFmtId="0" fontId="0" fillId="14" borderId="12" xfId="0" applyFont="1" applyFill="1" applyBorder="1" applyAlignment="1">
      <alignment horizontal="center" vertical="center" wrapText="1"/>
    </xf>
    <xf numFmtId="0" fontId="0" fillId="14" borderId="13" xfId="0" applyFont="1" applyFill="1" applyBorder="1" applyAlignment="1">
      <alignment horizontal="center" vertical="center" wrapText="1"/>
    </xf>
    <xf numFmtId="0" fontId="0" fillId="10" borderId="11" xfId="0" applyFont="1" applyFill="1" applyBorder="1" applyAlignment="1">
      <alignment horizontal="center" vertical="center" wrapText="1"/>
    </xf>
    <xf numFmtId="0" fontId="0" fillId="10" borderId="12" xfId="0" applyFont="1" applyFill="1" applyBorder="1" applyAlignment="1">
      <alignment horizontal="center" vertical="center" wrapText="1"/>
    </xf>
    <xf numFmtId="0" fontId="0" fillId="10" borderId="13" xfId="0" applyFont="1" applyFill="1" applyBorder="1" applyAlignment="1">
      <alignment horizontal="center" vertical="center" wrapText="1"/>
    </xf>
    <xf numFmtId="0" fontId="0" fillId="11" borderId="11" xfId="0" applyFont="1" applyFill="1" applyBorder="1" applyAlignment="1">
      <alignment horizontal="center" vertical="center" wrapText="1"/>
    </xf>
    <xf numFmtId="0" fontId="0" fillId="11" borderId="12" xfId="0" applyFont="1" applyFill="1" applyBorder="1" applyAlignment="1">
      <alignment horizontal="center" vertical="center" wrapText="1"/>
    </xf>
    <xf numFmtId="0" fontId="0" fillId="11" borderId="13" xfId="0" applyFont="1" applyFill="1" applyBorder="1" applyAlignment="1">
      <alignment horizontal="center" vertical="center" wrapText="1"/>
    </xf>
    <xf numFmtId="0" fontId="0" fillId="14" borderId="2" xfId="0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164" fontId="0" fillId="14" borderId="9" xfId="0" applyNumberFormat="1" applyFont="1" applyFill="1" applyBorder="1" applyAlignment="1">
      <alignment horizontal="center" vertical="top" wrapText="1"/>
    </xf>
    <xf numFmtId="164" fontId="0" fillId="14" borderId="10" xfId="0" applyNumberFormat="1" applyFont="1" applyFill="1" applyBorder="1" applyAlignment="1">
      <alignment horizontal="center" vertical="top" wrapText="1"/>
    </xf>
    <xf numFmtId="164" fontId="0" fillId="14" borderId="6" xfId="0" applyNumberFormat="1" applyFont="1" applyFill="1" applyBorder="1" applyAlignment="1">
      <alignment horizontal="center" vertical="top" wrapText="1"/>
    </xf>
    <xf numFmtId="164" fontId="0" fillId="14" borderId="8" xfId="0" applyNumberFormat="1" applyFont="1" applyFill="1" applyBorder="1" applyAlignment="1">
      <alignment horizontal="center" vertical="top" wrapText="1"/>
    </xf>
    <xf numFmtId="164" fontId="6" fillId="14" borderId="11" xfId="0" applyNumberFormat="1" applyFont="1" applyFill="1" applyBorder="1" applyAlignment="1">
      <alignment horizontal="center" vertical="top"/>
    </xf>
    <xf numFmtId="164" fontId="6" fillId="14" borderId="13" xfId="0" applyNumberFormat="1" applyFont="1" applyFill="1" applyBorder="1" applyAlignment="1">
      <alignment horizontal="center" vertical="top"/>
    </xf>
    <xf numFmtId="0" fontId="0" fillId="11" borderId="22" xfId="0" applyNumberFormat="1" applyFont="1" applyFill="1" applyBorder="1" applyAlignment="1">
      <alignment horizontal="center" vertical="center" wrapText="1"/>
    </xf>
    <xf numFmtId="0" fontId="0" fillId="11" borderId="23" xfId="0" applyNumberFormat="1" applyFont="1" applyFill="1" applyBorder="1" applyAlignment="1">
      <alignment horizontal="center" vertical="center" wrapText="1"/>
    </xf>
    <xf numFmtId="0" fontId="0" fillId="11" borderId="24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0" fontId="3" fillId="11" borderId="12" xfId="0" applyFont="1" applyFill="1" applyBorder="1" applyAlignment="1">
      <alignment horizontal="center"/>
    </xf>
    <xf numFmtId="0" fontId="3" fillId="11" borderId="13" xfId="0" applyFont="1" applyFill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4" fillId="17" borderId="11" xfId="0" applyNumberFormat="1" applyFont="1" applyFill="1" applyBorder="1" applyAlignment="1">
      <alignment horizontal="center"/>
    </xf>
    <xf numFmtId="164" fontId="4" fillId="17" borderId="13" xfId="0" applyNumberFormat="1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0" fontId="4" fillId="10" borderId="13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4" fillId="11" borderId="13" xfId="0" applyFont="1" applyFill="1" applyBorder="1" applyAlignment="1">
      <alignment horizontal="center"/>
    </xf>
    <xf numFmtId="0" fontId="0" fillId="12" borderId="6" xfId="0" applyFont="1" applyFill="1" applyBorder="1" applyAlignment="1">
      <alignment horizontal="center"/>
    </xf>
    <xf numFmtId="0" fontId="0" fillId="12" borderId="8" xfId="0" applyFont="1" applyFill="1" applyBorder="1" applyAlignment="1">
      <alignment horizontal="center"/>
    </xf>
    <xf numFmtId="0" fontId="0" fillId="14" borderId="2" xfId="0" applyFont="1" applyFill="1" applyBorder="1" applyAlignment="1">
      <alignment horizontal="center"/>
    </xf>
    <xf numFmtId="0" fontId="6" fillId="14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/>
    </xf>
    <xf numFmtId="166" fontId="0" fillId="7" borderId="2" xfId="6" applyNumberFormat="1" applyFont="1" applyBorder="1" applyAlignment="1">
      <alignment horizontal="center"/>
    </xf>
    <xf numFmtId="11" fontId="2" fillId="2" borderId="1" xfId="1" applyNumberFormat="1" applyAlignment="1">
      <alignment horizontal="center"/>
    </xf>
    <xf numFmtId="2" fontId="2" fillId="2" borderId="1" xfId="1" applyNumberFormat="1" applyAlignment="1">
      <alignment horizontal="center"/>
    </xf>
    <xf numFmtId="164" fontId="0" fillId="0" borderId="0" xfId="0" applyNumberFormat="1"/>
    <xf numFmtId="166" fontId="2" fillId="2" borderId="1" xfId="1" applyNumberFormat="1" applyAlignment="1">
      <alignment horizontal="center"/>
    </xf>
    <xf numFmtId="2" fontId="0" fillId="0" borderId="0" xfId="0" applyNumberFormat="1"/>
    <xf numFmtId="166" fontId="0" fillId="0" borderId="0" xfId="0" applyNumberFormat="1"/>
    <xf numFmtId="164" fontId="3" fillId="6" borderId="0" xfId="5" applyNumberFormat="1"/>
    <xf numFmtId="165" fontId="3" fillId="6" borderId="0" xfId="5" applyNumberFormat="1"/>
    <xf numFmtId="165" fontId="0" fillId="0" borderId="0" xfId="0" applyNumberFormat="1"/>
    <xf numFmtId="0" fontId="3" fillId="3" borderId="0" xfId="2"/>
    <xf numFmtId="165" fontId="3" fillId="3" borderId="0" xfId="2" applyNumberFormat="1"/>
    <xf numFmtId="0" fontId="3" fillId="6" borderId="0" xfId="5"/>
    <xf numFmtId="164" fontId="3" fillId="3" borderId="0" xfId="2" applyNumberFormat="1"/>
    <xf numFmtId="2" fontId="3" fillId="5" borderId="2" xfId="4" applyNumberFormat="1" applyBorder="1" applyAlignment="1">
      <alignment horizontal="center"/>
    </xf>
    <xf numFmtId="2" fontId="2" fillId="2" borderId="24" xfId="1" applyNumberFormat="1" applyBorder="1" applyAlignment="1">
      <alignment horizontal="center"/>
    </xf>
    <xf numFmtId="2" fontId="3" fillId="3" borderId="2" xfId="2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3" fillId="3" borderId="2" xfId="2" applyNumberFormat="1" applyBorder="1"/>
    <xf numFmtId="0" fontId="12" fillId="0" borderId="0" xfId="0" applyFont="1"/>
    <xf numFmtId="0" fontId="0" fillId="14" borderId="2" xfId="0" applyFill="1" applyBorder="1" applyAlignment="1">
      <alignment horizontal="center" vertical="top" wrapText="1"/>
    </xf>
    <xf numFmtId="0" fontId="0" fillId="0" borderId="25" xfId="0" applyBorder="1"/>
    <xf numFmtId="0" fontId="0" fillId="10" borderId="11" xfId="0" applyFill="1" applyBorder="1" applyAlignment="1">
      <alignment horizontal="center" vertical="top" wrapText="1"/>
    </xf>
    <xf numFmtId="0" fontId="0" fillId="10" borderId="13" xfId="0" applyFill="1" applyBorder="1" applyAlignment="1">
      <alignment horizontal="center" vertical="top" wrapText="1"/>
    </xf>
    <xf numFmtId="0" fontId="0" fillId="10" borderId="12" xfId="0" applyFill="1" applyBorder="1" applyAlignment="1">
      <alignment horizontal="center" vertical="top" wrapText="1"/>
    </xf>
    <xf numFmtId="0" fontId="0" fillId="11" borderId="11" xfId="0" applyFill="1" applyBorder="1" applyAlignment="1">
      <alignment horizontal="center" vertical="top" wrapText="1"/>
    </xf>
    <xf numFmtId="0" fontId="0" fillId="11" borderId="13" xfId="0" applyFill="1" applyBorder="1" applyAlignment="1">
      <alignment horizontal="center" vertical="top" wrapText="1"/>
    </xf>
    <xf numFmtId="0" fontId="0" fillId="11" borderId="12" xfId="0" applyFill="1" applyBorder="1" applyAlignment="1">
      <alignment horizontal="center" vertical="top" wrapText="1"/>
    </xf>
    <xf numFmtId="0" fontId="0" fillId="12" borderId="6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4" borderId="11" xfId="0" applyFill="1" applyBorder="1" applyAlignment="1">
      <alignment horizontal="center" vertical="center" wrapText="1"/>
    </xf>
    <xf numFmtId="0" fontId="0" fillId="14" borderId="12" xfId="0" applyFill="1" applyBorder="1" applyAlignment="1">
      <alignment horizontal="center" vertical="center" wrapText="1"/>
    </xf>
    <xf numFmtId="0" fontId="0" fillId="14" borderId="13" xfId="0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 wrapText="1"/>
    </xf>
    <xf numFmtId="0" fontId="0" fillId="14" borderId="22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14" borderId="2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0" fontId="0" fillId="11" borderId="13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24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14" borderId="2" xfId="0" applyFill="1" applyBorder="1" applyAlignment="1">
      <alignment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14" borderId="22" xfId="0" applyFill="1" applyBorder="1" applyAlignment="1">
      <alignment horizontal="center" vertical="center" wrapText="1"/>
    </xf>
    <xf numFmtId="0" fontId="0" fillId="10" borderId="24" xfId="0" applyFill="1" applyBorder="1" applyAlignment="1">
      <alignment wrapText="1"/>
    </xf>
    <xf numFmtId="0" fontId="0" fillId="0" borderId="9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14" borderId="23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14" borderId="24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11" borderId="22" xfId="0" applyFill="1" applyBorder="1" applyAlignment="1">
      <alignment horizontal="center" vertical="center" wrapText="1"/>
    </xf>
    <xf numFmtId="0" fontId="0" fillId="11" borderId="23" xfId="0" applyFill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11" borderId="24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10" borderId="2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164" fontId="0" fillId="10" borderId="14" xfId="0" applyNumberFormat="1" applyFill="1" applyBorder="1" applyAlignment="1">
      <alignment horizontal="center" vertical="top" wrapText="1"/>
    </xf>
    <xf numFmtId="164" fontId="0" fillId="10" borderId="13" xfId="0" applyNumberFormat="1" applyFill="1" applyBorder="1" applyAlignment="1">
      <alignment horizontal="center" vertical="top" wrapText="1"/>
    </xf>
    <xf numFmtId="164" fontId="0" fillId="14" borderId="9" xfId="0" applyNumberFormat="1" applyFill="1" applyBorder="1" applyAlignment="1">
      <alignment horizontal="center" vertical="top" wrapText="1"/>
    </xf>
    <xf numFmtId="164" fontId="0" fillId="14" borderId="10" xfId="0" applyNumberFormat="1" applyFill="1" applyBorder="1" applyAlignment="1">
      <alignment horizontal="center" vertical="top" wrapText="1"/>
    </xf>
    <xf numFmtId="164" fontId="0" fillId="10" borderId="21" xfId="0" applyNumberFormat="1" applyFill="1" applyBorder="1" applyAlignment="1">
      <alignment horizontal="center" vertical="top" wrapText="1"/>
    </xf>
    <xf numFmtId="164" fontId="0" fillId="10" borderId="10" xfId="0" applyNumberFormat="1" applyFill="1" applyBorder="1" applyAlignment="1">
      <alignment horizontal="center" vertical="top" wrapText="1"/>
    </xf>
    <xf numFmtId="164" fontId="0" fillId="14" borderId="6" xfId="0" applyNumberFormat="1" applyFill="1" applyBorder="1" applyAlignment="1">
      <alignment horizontal="center" vertical="top" wrapText="1"/>
    </xf>
    <xf numFmtId="164" fontId="0" fillId="14" borderId="8" xfId="0" applyNumberFormat="1" applyFill="1" applyBorder="1" applyAlignment="1">
      <alignment horizontal="center" vertical="top" wrapText="1"/>
    </xf>
    <xf numFmtId="0" fontId="0" fillId="0" borderId="12" xfId="0" applyBorder="1" applyAlignment="1">
      <alignment horizontal="center" vertical="center" wrapText="1"/>
    </xf>
    <xf numFmtId="0" fontId="0" fillId="11" borderId="11" xfId="0" applyFill="1" applyBorder="1"/>
    <xf numFmtId="0" fontId="0" fillId="11" borderId="12" xfId="0" applyFill="1" applyBorder="1"/>
    <xf numFmtId="0" fontId="0" fillId="11" borderId="13" xfId="0" applyFill="1" applyBorder="1"/>
  </cellXfs>
  <cellStyles count="9">
    <cellStyle name="20% - Accent1" xfId="3" builtinId="30"/>
    <cellStyle name="20% - Accent3" xfId="6" builtinId="38"/>
    <cellStyle name="40% - Accent3" xfId="7" builtinId="39"/>
    <cellStyle name="60% - Accent3" xfId="8" builtinId="40"/>
    <cellStyle name="Accent1" xfId="2" builtinId="29"/>
    <cellStyle name="Accent2" xfId="4" builtinId="33"/>
    <cellStyle name="Accent3" xfId="5" builtinId="37"/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18749</xdr:colOff>
      <xdr:row>20</xdr:row>
      <xdr:rowOff>94344</xdr:rowOff>
    </xdr:from>
    <xdr:to>
      <xdr:col>18</xdr:col>
      <xdr:colOff>610963</xdr:colOff>
      <xdr:row>23</xdr:row>
      <xdr:rowOff>349250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F17F0D5-8ED3-45F6-8F45-50CEEDA5349E}"/>
            </a:ext>
          </a:extLst>
        </xdr:cNvPr>
        <xdr:cNvSpPr txBox="1"/>
      </xdr:nvSpPr>
      <xdr:spPr>
        <a:xfrm>
          <a:off x="8962724" y="4390119"/>
          <a:ext cx="5716664" cy="1502681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Experimental:</a:t>
          </a:r>
          <a:endParaRPr lang="en-GB" b="1">
            <a:effectLst/>
          </a:endParaRPr>
        </a:p>
        <a:p>
          <a:r>
            <a:rPr lang="en-GB">
              <a:effectLst/>
            </a:rPr>
            <a:t>e.g.</a:t>
          </a:r>
          <a:r>
            <a:rPr lang="en-GB" baseline="0">
              <a:effectLst/>
            </a:rPr>
            <a:t> '</a:t>
          </a:r>
          <a:r>
            <a:rPr lang="en-GB">
              <a:effectLst/>
            </a:rPr>
            <a:t>To an oven dried 50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 round-bottomed flask equipped with a magnetic stirrer bar and condenser was added benzylamine (1.07 g), 1,3-propandiol  (1.14 g) and methyl-</a:t>
          </a:r>
          <a:r>
            <a:rPr lang="en-GB" i="1">
              <a:effectLst/>
            </a:rPr>
            <a:t>tert</a:t>
          </a:r>
          <a:r>
            <a:rPr lang="en-GB">
              <a:effectLst/>
            </a:rPr>
            <a:t>-butyl carbonate (3.96 g) which were reacted at 90 °C for 2 h in the presence of KO</a:t>
          </a:r>
          <a:r>
            <a:rPr lang="en-GB" i="1">
              <a:effectLst/>
            </a:rPr>
            <a:t>t</a:t>
          </a:r>
          <a:r>
            <a:rPr lang="en-GB">
              <a:effectLst/>
            </a:rPr>
            <a:t>Bu (2.24 g). The reaction was then quenched with H</a:t>
          </a:r>
          <a:r>
            <a:rPr lang="en-GB" baseline="-25000">
              <a:effectLst/>
            </a:rPr>
            <a:t>2</a:t>
          </a:r>
          <a:r>
            <a:rPr lang="en-GB">
              <a:effectLst/>
            </a:rPr>
            <a:t>O (5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 and the mixture extracted with ethyl acetate (2 × 10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), dried over Na</a:t>
          </a:r>
          <a:r>
            <a:rPr lang="en-GB" baseline="-25000">
              <a:effectLst/>
            </a:rPr>
            <a:t>2</a:t>
          </a:r>
          <a:r>
            <a:rPr lang="en-GB">
              <a:effectLst/>
            </a:rPr>
            <a:t>SO</a:t>
          </a:r>
          <a:r>
            <a:rPr lang="en-GB" baseline="-25000">
              <a:effectLst/>
            </a:rPr>
            <a:t>4</a:t>
          </a:r>
          <a:r>
            <a:rPr lang="en-GB">
              <a:effectLst/>
            </a:rPr>
            <a:t> (0.5 g) and the solvent removed under vacuum to give a yellow/orange oil, which was further purified by crystallisation from cyclohexane (10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 to give 1.09 g of the product.' </a:t>
          </a:r>
        </a:p>
      </xdr:txBody>
    </xdr:sp>
    <xdr:clientData/>
  </xdr:twoCellAnchor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B00330-3B14-43EF-A82E-43BB0085B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19988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ABB1F8-8A9B-4C53-9911-D4E5B761B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27758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165415</xdr:colOff>
      <xdr:row>20</xdr:row>
      <xdr:rowOff>179851</xdr:rowOff>
    </xdr:from>
    <xdr:to>
      <xdr:col>5</xdr:col>
      <xdr:colOff>106904</xdr:colOff>
      <xdr:row>21</xdr:row>
      <xdr:rowOff>133586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108DEB2-6BB9-4640-B290-2872FA129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015" y="4475626"/>
          <a:ext cx="34085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6" name="Picture 5">
          <a:extLst>
            <a:ext uri="{FF2B5EF4-FFF2-40B4-BE49-F238E27FC236}">
              <a16:creationId xmlns:a16="http://schemas.microsoft.com/office/drawing/2014/main" id="{60D88ACD-6F32-490C-AA23-EEC1AC458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1F61A2E-69B0-4480-9BB8-09C92352E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C9A2A4C-AC36-492D-A9FA-D5DB9B733F8F}"/>
            </a:ext>
          </a:extLst>
        </xdr:cNvPr>
        <xdr:cNvSpPr txBox="1"/>
      </xdr:nvSpPr>
      <xdr:spPr>
        <a:xfrm>
          <a:off x="8900432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AA01EE-C975-4404-958B-07FF33EA8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19988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98C2707-2F99-4B85-A125-352FE4417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27758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206828</xdr:colOff>
      <xdr:row>20</xdr:row>
      <xdr:rowOff>163286</xdr:rowOff>
    </xdr:from>
    <xdr:to>
      <xdr:col>5</xdr:col>
      <xdr:colOff>148317</xdr:colOff>
      <xdr:row>21</xdr:row>
      <xdr:rowOff>117021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8D89ED0-C650-408D-882B-8F32B36BE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" y="4459061"/>
          <a:ext cx="34085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5" name="Picture 4">
          <a:extLst>
            <a:ext uri="{FF2B5EF4-FFF2-40B4-BE49-F238E27FC236}">
              <a16:creationId xmlns:a16="http://schemas.microsoft.com/office/drawing/2014/main" id="{010121DC-E09C-43A4-A9D2-8D3A8F6B4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7060331-219B-4B0A-8BFD-93D61F426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C220177-9686-45A4-8CDD-3D56EF5B5A2B}"/>
            </a:ext>
          </a:extLst>
        </xdr:cNvPr>
        <xdr:cNvSpPr txBox="1"/>
      </xdr:nvSpPr>
      <xdr:spPr>
        <a:xfrm>
          <a:off x="8624207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F9ADCE-D378-432A-B469-BB4A16B7B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19988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141BD8-FEE9-4566-A50E-A7B3DCD05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27758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206828</xdr:colOff>
      <xdr:row>20</xdr:row>
      <xdr:rowOff>163286</xdr:rowOff>
    </xdr:from>
    <xdr:to>
      <xdr:col>5</xdr:col>
      <xdr:colOff>148317</xdr:colOff>
      <xdr:row>21</xdr:row>
      <xdr:rowOff>117021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0525557-B17D-4664-86DF-5D8FF14D2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" y="4459061"/>
          <a:ext cx="34085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5" name="Picture 4">
          <a:extLst>
            <a:ext uri="{FF2B5EF4-FFF2-40B4-BE49-F238E27FC236}">
              <a16:creationId xmlns:a16="http://schemas.microsoft.com/office/drawing/2014/main" id="{D4AA5DBE-BEE4-4E23-B7D3-DA44D1399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EA76323-52A6-49D3-A020-EC8C97319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25154F7-8A52-40E0-989D-1527A0516179}"/>
            </a:ext>
          </a:extLst>
        </xdr:cNvPr>
        <xdr:cNvSpPr txBox="1"/>
      </xdr:nvSpPr>
      <xdr:spPr>
        <a:xfrm>
          <a:off x="8624207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646521-7244-43DA-82F7-91D59FF6E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19988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F5FCC4-FA8C-428F-88F9-7EEC4808F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27758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206828</xdr:colOff>
      <xdr:row>20</xdr:row>
      <xdr:rowOff>163286</xdr:rowOff>
    </xdr:from>
    <xdr:to>
      <xdr:col>5</xdr:col>
      <xdr:colOff>148317</xdr:colOff>
      <xdr:row>21</xdr:row>
      <xdr:rowOff>117021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83495F1-BA8F-4544-9F93-65905AF72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" y="4459061"/>
          <a:ext cx="34085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5" name="Picture 4">
          <a:extLst>
            <a:ext uri="{FF2B5EF4-FFF2-40B4-BE49-F238E27FC236}">
              <a16:creationId xmlns:a16="http://schemas.microsoft.com/office/drawing/2014/main" id="{4A6B77CE-ECA6-4E8B-8681-698191583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721DA04-BC8A-4AE7-BE02-7B8F051CC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57772DD-D3F5-4FEC-A6AC-63E895DA0771}"/>
            </a:ext>
          </a:extLst>
        </xdr:cNvPr>
        <xdr:cNvSpPr txBox="1"/>
      </xdr:nvSpPr>
      <xdr:spPr>
        <a:xfrm>
          <a:off x="8624207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C2DC3C-0004-4696-A618-7EDA669C0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19988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2FB8F4-4F0A-445B-BBB7-90B547C82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27758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206828</xdr:colOff>
      <xdr:row>20</xdr:row>
      <xdr:rowOff>163286</xdr:rowOff>
    </xdr:from>
    <xdr:to>
      <xdr:col>5</xdr:col>
      <xdr:colOff>148317</xdr:colOff>
      <xdr:row>21</xdr:row>
      <xdr:rowOff>117021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6E3325-4B4C-4BA6-A964-B228CE67A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" y="4459061"/>
          <a:ext cx="34085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5" name="Picture 4">
          <a:extLst>
            <a:ext uri="{FF2B5EF4-FFF2-40B4-BE49-F238E27FC236}">
              <a16:creationId xmlns:a16="http://schemas.microsoft.com/office/drawing/2014/main" id="{DA770B76-6640-4B0A-B9CF-90D81483F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6D6223E-8063-41FE-99B1-C4E6AB7E0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D9CA9EC-F7C2-48A6-A534-2CA21BBBAC65}"/>
            </a:ext>
          </a:extLst>
        </xdr:cNvPr>
        <xdr:cNvSpPr txBox="1"/>
      </xdr:nvSpPr>
      <xdr:spPr>
        <a:xfrm>
          <a:off x="9024257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D68E3E-0C78-4844-8C1A-7C5DA957C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19988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04E435-FE19-48D2-A2D1-C85311CF1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27758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206828</xdr:colOff>
      <xdr:row>20</xdr:row>
      <xdr:rowOff>163286</xdr:rowOff>
    </xdr:from>
    <xdr:to>
      <xdr:col>5</xdr:col>
      <xdr:colOff>148317</xdr:colOff>
      <xdr:row>21</xdr:row>
      <xdr:rowOff>117021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DD6E06-D5CD-4AB1-B364-9901F30FF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" y="4459061"/>
          <a:ext cx="34085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5" name="Picture 4">
          <a:extLst>
            <a:ext uri="{FF2B5EF4-FFF2-40B4-BE49-F238E27FC236}">
              <a16:creationId xmlns:a16="http://schemas.microsoft.com/office/drawing/2014/main" id="{FABDED3E-2363-4F13-896A-B5EF2DD2E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D189496-36EE-4280-AA5D-686C97AFE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EFF5C23-569F-4FFA-A6D7-4FCEC483DC9C}"/>
            </a:ext>
          </a:extLst>
        </xdr:cNvPr>
        <xdr:cNvSpPr txBox="1"/>
      </xdr:nvSpPr>
      <xdr:spPr>
        <a:xfrm>
          <a:off x="9024257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AE0D33-305F-4B5D-9D8A-5A09BE1B2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19988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A33001-E184-4CC6-92DD-1E31DD314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27758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206828</xdr:colOff>
      <xdr:row>20</xdr:row>
      <xdr:rowOff>163286</xdr:rowOff>
    </xdr:from>
    <xdr:to>
      <xdr:col>5</xdr:col>
      <xdr:colOff>148317</xdr:colOff>
      <xdr:row>21</xdr:row>
      <xdr:rowOff>117021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249CC8B-B358-4614-B7AD-AE5EC9F83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" y="4459061"/>
          <a:ext cx="34085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5" name="Picture 4">
          <a:extLst>
            <a:ext uri="{FF2B5EF4-FFF2-40B4-BE49-F238E27FC236}">
              <a16:creationId xmlns:a16="http://schemas.microsoft.com/office/drawing/2014/main" id="{60B736E3-6741-4A61-B608-8CD26730D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1653BF2-C414-4999-B3E9-8FF1C3C37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0819BCF-6884-4FB2-B84F-4D63E98D07B0}"/>
            </a:ext>
          </a:extLst>
        </xdr:cNvPr>
        <xdr:cNvSpPr txBox="1"/>
      </xdr:nvSpPr>
      <xdr:spPr>
        <a:xfrm>
          <a:off x="9024257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28AB73-6CA4-485B-9BFD-3B7856016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32561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A2A16D-3669-42CD-98CF-CCD352A09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40331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206828</xdr:colOff>
      <xdr:row>20</xdr:row>
      <xdr:rowOff>163286</xdr:rowOff>
    </xdr:from>
    <xdr:to>
      <xdr:col>5</xdr:col>
      <xdr:colOff>148317</xdr:colOff>
      <xdr:row>21</xdr:row>
      <xdr:rowOff>117021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4AFC07-C16D-4E5D-9ACE-F6D30A19C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" y="4459061"/>
          <a:ext cx="46658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5" name="Picture 4">
          <a:extLst>
            <a:ext uri="{FF2B5EF4-FFF2-40B4-BE49-F238E27FC236}">
              <a16:creationId xmlns:a16="http://schemas.microsoft.com/office/drawing/2014/main" id="{965A6D8D-4BAE-4CB0-A676-ADB56F4DA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8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CEB643F-F122-44A8-962E-68D628F89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FF3FFCC-7837-465C-8558-61E4FEBE5E43}"/>
            </a:ext>
          </a:extLst>
        </xdr:cNvPr>
        <xdr:cNvSpPr txBox="1"/>
      </xdr:nvSpPr>
      <xdr:spPr>
        <a:xfrm>
          <a:off x="10281557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9FF01A-6197-4C6D-89DC-1F8931D58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32561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741C00-C051-470A-A21C-33FAC44D0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40331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206828</xdr:colOff>
      <xdr:row>20</xdr:row>
      <xdr:rowOff>163286</xdr:rowOff>
    </xdr:from>
    <xdr:to>
      <xdr:col>5</xdr:col>
      <xdr:colOff>148317</xdr:colOff>
      <xdr:row>21</xdr:row>
      <xdr:rowOff>117021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10A8CB-6B06-488B-8F3F-4B0C0DCA0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" y="4459061"/>
          <a:ext cx="46658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5" name="Picture 4">
          <a:extLst>
            <a:ext uri="{FF2B5EF4-FFF2-40B4-BE49-F238E27FC236}">
              <a16:creationId xmlns:a16="http://schemas.microsoft.com/office/drawing/2014/main" id="{ADDC071E-0DCD-43B9-B93C-E206F42BE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8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C71A88-062D-4DD7-8060-48A524521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4A7E1DD-4C8C-4DD9-9A17-9F503D880EC1}"/>
            </a:ext>
          </a:extLst>
        </xdr:cNvPr>
        <xdr:cNvSpPr txBox="1"/>
      </xdr:nvSpPr>
      <xdr:spPr>
        <a:xfrm>
          <a:off x="10281557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CC97D4-4105-40A9-9166-D5559919B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32561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0AA4DE-FA26-42C6-B6A0-91B584E1F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40331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206828</xdr:colOff>
      <xdr:row>20</xdr:row>
      <xdr:rowOff>163286</xdr:rowOff>
    </xdr:from>
    <xdr:to>
      <xdr:col>5</xdr:col>
      <xdr:colOff>148317</xdr:colOff>
      <xdr:row>21</xdr:row>
      <xdr:rowOff>117021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BBD443-FD1A-4D6D-9980-C2C422BC9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" y="4459061"/>
          <a:ext cx="46658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5" name="Picture 4">
          <a:extLst>
            <a:ext uri="{FF2B5EF4-FFF2-40B4-BE49-F238E27FC236}">
              <a16:creationId xmlns:a16="http://schemas.microsoft.com/office/drawing/2014/main" id="{2B3170F8-F422-4ADD-9439-948281B43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8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7054C8-0904-4776-9623-2083CF1E2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EDE3548-4E71-4D56-8246-586FE68EA051}"/>
            </a:ext>
          </a:extLst>
        </xdr:cNvPr>
        <xdr:cNvSpPr txBox="1"/>
      </xdr:nvSpPr>
      <xdr:spPr>
        <a:xfrm>
          <a:off x="10281557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970092-C6C5-49A7-8C69-025EC17BA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19988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9560CF-4712-43BB-BA9A-7D69E6AEB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27758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206828</xdr:colOff>
      <xdr:row>20</xdr:row>
      <xdr:rowOff>163286</xdr:rowOff>
    </xdr:from>
    <xdr:to>
      <xdr:col>5</xdr:col>
      <xdr:colOff>148317</xdr:colOff>
      <xdr:row>21</xdr:row>
      <xdr:rowOff>117021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1FCD44-DFEE-4C35-AEE7-9B435C5A2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" y="4459061"/>
          <a:ext cx="34085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5" name="Picture 4">
          <a:extLst>
            <a:ext uri="{FF2B5EF4-FFF2-40B4-BE49-F238E27FC236}">
              <a16:creationId xmlns:a16="http://schemas.microsoft.com/office/drawing/2014/main" id="{43C6C726-D23F-4EAE-9C8A-56C991CA2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82596DF-F7E7-4516-8850-380870EA8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148D310-EFED-4DB8-83DE-B7088C21E28E}"/>
            </a:ext>
          </a:extLst>
        </xdr:cNvPr>
        <xdr:cNvSpPr txBox="1"/>
      </xdr:nvSpPr>
      <xdr:spPr>
        <a:xfrm>
          <a:off x="9024257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18749</xdr:colOff>
      <xdr:row>20</xdr:row>
      <xdr:rowOff>94344</xdr:rowOff>
    </xdr:from>
    <xdr:to>
      <xdr:col>18</xdr:col>
      <xdr:colOff>610963</xdr:colOff>
      <xdr:row>23</xdr:row>
      <xdr:rowOff>349250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27C17B6-58DB-4AB7-A112-80451CAEF7A3}"/>
            </a:ext>
          </a:extLst>
        </xdr:cNvPr>
        <xdr:cNvSpPr txBox="1"/>
      </xdr:nvSpPr>
      <xdr:spPr>
        <a:xfrm>
          <a:off x="8962724" y="4390119"/>
          <a:ext cx="5716664" cy="1502681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Experimental:</a:t>
          </a:r>
          <a:endParaRPr lang="en-GB" b="1">
            <a:effectLst/>
          </a:endParaRPr>
        </a:p>
        <a:p>
          <a:r>
            <a:rPr lang="en-GB">
              <a:effectLst/>
            </a:rPr>
            <a:t>e.g.</a:t>
          </a:r>
          <a:r>
            <a:rPr lang="en-GB" baseline="0">
              <a:effectLst/>
            </a:rPr>
            <a:t> '</a:t>
          </a:r>
          <a:r>
            <a:rPr lang="en-GB">
              <a:effectLst/>
            </a:rPr>
            <a:t>To an oven dried 50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 round-bottomed flask equipped with a magnetic stirrer bar and condenser was added benzylamine (1.07 g), 1,3-propandiol  (1.14 g) and methyl-</a:t>
          </a:r>
          <a:r>
            <a:rPr lang="en-GB" i="1">
              <a:effectLst/>
            </a:rPr>
            <a:t>tert</a:t>
          </a:r>
          <a:r>
            <a:rPr lang="en-GB">
              <a:effectLst/>
            </a:rPr>
            <a:t>-butyl carbonate (3.96 g) which were reacted at 90 °C for 2 h in the presence of KO</a:t>
          </a:r>
          <a:r>
            <a:rPr lang="en-GB" i="1">
              <a:effectLst/>
            </a:rPr>
            <a:t>t</a:t>
          </a:r>
          <a:r>
            <a:rPr lang="en-GB">
              <a:effectLst/>
            </a:rPr>
            <a:t>Bu (2.24 g). The reaction was then quenched with H</a:t>
          </a:r>
          <a:r>
            <a:rPr lang="en-GB" baseline="-25000">
              <a:effectLst/>
            </a:rPr>
            <a:t>2</a:t>
          </a:r>
          <a:r>
            <a:rPr lang="en-GB">
              <a:effectLst/>
            </a:rPr>
            <a:t>O (5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 and the mixture extracted with ethyl acetate (2 × 10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), dried over Na</a:t>
          </a:r>
          <a:r>
            <a:rPr lang="en-GB" baseline="-25000">
              <a:effectLst/>
            </a:rPr>
            <a:t>2</a:t>
          </a:r>
          <a:r>
            <a:rPr lang="en-GB">
              <a:effectLst/>
            </a:rPr>
            <a:t>SO</a:t>
          </a:r>
          <a:r>
            <a:rPr lang="en-GB" baseline="-25000">
              <a:effectLst/>
            </a:rPr>
            <a:t>4</a:t>
          </a:r>
          <a:r>
            <a:rPr lang="en-GB">
              <a:effectLst/>
            </a:rPr>
            <a:t> (0.5 g) and the solvent removed under vacuum to give a yellow/orange oil, which was further purified by crystallisation from cyclohexane (10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 to give 1.09 g of the product.' </a:t>
          </a:r>
        </a:p>
      </xdr:txBody>
    </xdr:sp>
    <xdr:clientData/>
  </xdr:twoCellAnchor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65F583-2F63-486E-90C4-B29D21693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19988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005ED0-17CF-4216-819A-827C5FB3C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27758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165415</xdr:colOff>
      <xdr:row>20</xdr:row>
      <xdr:rowOff>179851</xdr:rowOff>
    </xdr:from>
    <xdr:to>
      <xdr:col>5</xdr:col>
      <xdr:colOff>106904</xdr:colOff>
      <xdr:row>21</xdr:row>
      <xdr:rowOff>133586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7D64858-B2AF-4AEE-84CF-C4C54288E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015" y="4475626"/>
          <a:ext cx="34085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6" name="Picture 5">
          <a:extLst>
            <a:ext uri="{FF2B5EF4-FFF2-40B4-BE49-F238E27FC236}">
              <a16:creationId xmlns:a16="http://schemas.microsoft.com/office/drawing/2014/main" id="{E00FE2C4-6D09-4AF2-993C-36BEB297D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583A851-DB88-414B-B712-C8200BEB6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7EB6B8B-0C5B-4796-84EE-9028AC3536B7}"/>
            </a:ext>
          </a:extLst>
        </xdr:cNvPr>
        <xdr:cNvSpPr txBox="1"/>
      </xdr:nvSpPr>
      <xdr:spPr>
        <a:xfrm>
          <a:off x="8900432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5DA07C-ADAD-4185-A81D-489E1C921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32561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5B6384-E4EA-4618-86C0-7381C4EE7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40331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206828</xdr:colOff>
      <xdr:row>20</xdr:row>
      <xdr:rowOff>163286</xdr:rowOff>
    </xdr:from>
    <xdr:to>
      <xdr:col>5</xdr:col>
      <xdr:colOff>148317</xdr:colOff>
      <xdr:row>21</xdr:row>
      <xdr:rowOff>117021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52DC214-0562-4019-A325-4E18E6D21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" y="4459061"/>
          <a:ext cx="46658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5" name="Picture 4">
          <a:extLst>
            <a:ext uri="{FF2B5EF4-FFF2-40B4-BE49-F238E27FC236}">
              <a16:creationId xmlns:a16="http://schemas.microsoft.com/office/drawing/2014/main" id="{99C5AB93-E2C8-45BA-9867-37A6F7D5A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8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DC1ABBE-8B66-427F-8092-0C2C404A8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4A7BCAA-40EB-42AB-9830-0DCB35131068}"/>
            </a:ext>
          </a:extLst>
        </xdr:cNvPr>
        <xdr:cNvSpPr txBox="1"/>
      </xdr:nvSpPr>
      <xdr:spPr>
        <a:xfrm>
          <a:off x="10281557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85B2BB-3206-428E-8E4D-AE1CEEF69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32561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C97782-96E5-49DA-9065-248E0B2E1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40331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206828</xdr:colOff>
      <xdr:row>20</xdr:row>
      <xdr:rowOff>163286</xdr:rowOff>
    </xdr:from>
    <xdr:to>
      <xdr:col>5</xdr:col>
      <xdr:colOff>148317</xdr:colOff>
      <xdr:row>21</xdr:row>
      <xdr:rowOff>117021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34F3D1-BACF-472F-B7AE-FB2B2558F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" y="4459061"/>
          <a:ext cx="46658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5" name="Picture 4">
          <a:extLst>
            <a:ext uri="{FF2B5EF4-FFF2-40B4-BE49-F238E27FC236}">
              <a16:creationId xmlns:a16="http://schemas.microsoft.com/office/drawing/2014/main" id="{D3920162-1AC3-4C73-B7CB-40423A8DC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8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F37004F-45CE-4EB8-A224-3D5690052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19B8C41-B385-45A0-AAD9-3224A3D90CDD}"/>
            </a:ext>
          </a:extLst>
        </xdr:cNvPr>
        <xdr:cNvSpPr txBox="1"/>
      </xdr:nvSpPr>
      <xdr:spPr>
        <a:xfrm>
          <a:off x="10281557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3C6867-C9D4-4748-BDA4-12CDA7AC7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32561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3998BE-272D-4F4A-BA15-256F49EE2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40331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206828</xdr:colOff>
      <xdr:row>20</xdr:row>
      <xdr:rowOff>163286</xdr:rowOff>
    </xdr:from>
    <xdr:to>
      <xdr:col>5</xdr:col>
      <xdr:colOff>148317</xdr:colOff>
      <xdr:row>21</xdr:row>
      <xdr:rowOff>117021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FA6684-41A6-4B3F-83E0-2E0DC0D70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" y="4459061"/>
          <a:ext cx="46658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5" name="Picture 4">
          <a:extLst>
            <a:ext uri="{FF2B5EF4-FFF2-40B4-BE49-F238E27FC236}">
              <a16:creationId xmlns:a16="http://schemas.microsoft.com/office/drawing/2014/main" id="{9D45D220-0A16-41DC-B088-A1F5AB50D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8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C6383AC-8510-4BA6-83BF-6DAC9CCCD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5F6645C-8649-442D-8524-1D6FCADA7A17}"/>
            </a:ext>
          </a:extLst>
        </xdr:cNvPr>
        <xdr:cNvSpPr txBox="1"/>
      </xdr:nvSpPr>
      <xdr:spPr>
        <a:xfrm>
          <a:off x="10281557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364411-A26D-459B-9409-7D9ACEE54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32561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0BE6FD-0106-4F14-A1F2-49EFF5973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40331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206828</xdr:colOff>
      <xdr:row>20</xdr:row>
      <xdr:rowOff>163286</xdr:rowOff>
    </xdr:from>
    <xdr:to>
      <xdr:col>5</xdr:col>
      <xdr:colOff>148317</xdr:colOff>
      <xdr:row>21</xdr:row>
      <xdr:rowOff>117021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7B6331-4873-494D-A272-41CC81675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" y="4459061"/>
          <a:ext cx="46658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5" name="Picture 4">
          <a:extLst>
            <a:ext uri="{FF2B5EF4-FFF2-40B4-BE49-F238E27FC236}">
              <a16:creationId xmlns:a16="http://schemas.microsoft.com/office/drawing/2014/main" id="{E4E8EC9F-CC09-4AF1-BAD4-8060BE5DA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8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351DF08-D174-4954-AF20-5A9987A9F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0B578F1-CB19-40B8-80A7-31CE3FF9B291}"/>
            </a:ext>
          </a:extLst>
        </xdr:cNvPr>
        <xdr:cNvSpPr txBox="1"/>
      </xdr:nvSpPr>
      <xdr:spPr>
        <a:xfrm>
          <a:off x="10281557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A81D68-69AE-4C11-AAA7-A4EC98CEB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32561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972E53-572C-4261-A42A-3E3BB109B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40331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206828</xdr:colOff>
      <xdr:row>20</xdr:row>
      <xdr:rowOff>163286</xdr:rowOff>
    </xdr:from>
    <xdr:to>
      <xdr:col>5</xdr:col>
      <xdr:colOff>148317</xdr:colOff>
      <xdr:row>21</xdr:row>
      <xdr:rowOff>117021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636307-F1AE-4181-9FD1-76143AEF4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" y="4459061"/>
          <a:ext cx="46658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5" name="Picture 4">
          <a:extLst>
            <a:ext uri="{FF2B5EF4-FFF2-40B4-BE49-F238E27FC236}">
              <a16:creationId xmlns:a16="http://schemas.microsoft.com/office/drawing/2014/main" id="{F864EF70-F144-486A-8C20-65C645071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8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59310A6-829E-4F05-9653-0963F044B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FF2342-5D5A-4F6E-B011-791838E8F810}"/>
            </a:ext>
          </a:extLst>
        </xdr:cNvPr>
        <xdr:cNvSpPr txBox="1"/>
      </xdr:nvSpPr>
      <xdr:spPr>
        <a:xfrm>
          <a:off x="10281557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43B0F2-7161-4004-921D-DEED9CCE8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32561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A75DE3-781D-4FBA-A75C-CF35CE542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40331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206828</xdr:colOff>
      <xdr:row>20</xdr:row>
      <xdr:rowOff>163286</xdr:rowOff>
    </xdr:from>
    <xdr:to>
      <xdr:col>5</xdr:col>
      <xdr:colOff>148317</xdr:colOff>
      <xdr:row>21</xdr:row>
      <xdr:rowOff>117021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9E01D55-74E3-4D9C-BFAF-EE8DF1B4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" y="4459061"/>
          <a:ext cx="46658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5" name="Picture 4">
          <a:extLst>
            <a:ext uri="{FF2B5EF4-FFF2-40B4-BE49-F238E27FC236}">
              <a16:creationId xmlns:a16="http://schemas.microsoft.com/office/drawing/2014/main" id="{B1C7239D-22F7-4168-949F-5F05EA88A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8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4413FC9-FAAD-48D1-9EFA-65AFFB3D9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54C3443-1E0E-4168-B1E1-0D0145819873}"/>
            </a:ext>
          </a:extLst>
        </xdr:cNvPr>
        <xdr:cNvSpPr txBox="1"/>
      </xdr:nvSpPr>
      <xdr:spPr>
        <a:xfrm>
          <a:off x="10281557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18749</xdr:colOff>
      <xdr:row>20</xdr:row>
      <xdr:rowOff>94344</xdr:rowOff>
    </xdr:from>
    <xdr:to>
      <xdr:col>18</xdr:col>
      <xdr:colOff>610963</xdr:colOff>
      <xdr:row>23</xdr:row>
      <xdr:rowOff>349250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7491C03-332D-4CD3-997D-5AEDAFB9539C}"/>
            </a:ext>
          </a:extLst>
        </xdr:cNvPr>
        <xdr:cNvSpPr txBox="1"/>
      </xdr:nvSpPr>
      <xdr:spPr>
        <a:xfrm>
          <a:off x="8962724" y="4390119"/>
          <a:ext cx="5716664" cy="1502681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Experimental:</a:t>
          </a:r>
          <a:endParaRPr lang="en-GB" b="1">
            <a:effectLst/>
          </a:endParaRPr>
        </a:p>
        <a:p>
          <a:r>
            <a:rPr lang="en-GB">
              <a:effectLst/>
            </a:rPr>
            <a:t>e.g.</a:t>
          </a:r>
          <a:r>
            <a:rPr lang="en-GB" baseline="0">
              <a:effectLst/>
            </a:rPr>
            <a:t> '</a:t>
          </a:r>
          <a:r>
            <a:rPr lang="en-GB">
              <a:effectLst/>
            </a:rPr>
            <a:t>To an oven dried 50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 round-bottomed flask equipped with a magnetic stirrer bar and condenser was added benzylamine (1.07 g), 1,3-propandiol  (1.14 g) and methyl-</a:t>
          </a:r>
          <a:r>
            <a:rPr lang="en-GB" i="1">
              <a:effectLst/>
            </a:rPr>
            <a:t>tert</a:t>
          </a:r>
          <a:r>
            <a:rPr lang="en-GB">
              <a:effectLst/>
            </a:rPr>
            <a:t>-butyl carbonate (3.96 g) which were reacted at 90 °C for 2 h in the presence of KO</a:t>
          </a:r>
          <a:r>
            <a:rPr lang="en-GB" i="1">
              <a:effectLst/>
            </a:rPr>
            <a:t>t</a:t>
          </a:r>
          <a:r>
            <a:rPr lang="en-GB">
              <a:effectLst/>
            </a:rPr>
            <a:t>Bu (2.24 g). The reaction was then quenched with H</a:t>
          </a:r>
          <a:r>
            <a:rPr lang="en-GB" baseline="-25000">
              <a:effectLst/>
            </a:rPr>
            <a:t>2</a:t>
          </a:r>
          <a:r>
            <a:rPr lang="en-GB">
              <a:effectLst/>
            </a:rPr>
            <a:t>O (5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 and the mixture extracted with ethyl acetate (2 × 10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), dried over Na</a:t>
          </a:r>
          <a:r>
            <a:rPr lang="en-GB" baseline="-25000">
              <a:effectLst/>
            </a:rPr>
            <a:t>2</a:t>
          </a:r>
          <a:r>
            <a:rPr lang="en-GB">
              <a:effectLst/>
            </a:rPr>
            <a:t>SO</a:t>
          </a:r>
          <a:r>
            <a:rPr lang="en-GB" baseline="-25000">
              <a:effectLst/>
            </a:rPr>
            <a:t>4</a:t>
          </a:r>
          <a:r>
            <a:rPr lang="en-GB">
              <a:effectLst/>
            </a:rPr>
            <a:t> (0.5 g) and the solvent removed under vacuum to give a yellow/orange oil, which was further purified by crystallisation from cyclohexane (10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 to give 1.09 g of the product.' </a:t>
          </a:r>
        </a:p>
      </xdr:txBody>
    </xdr:sp>
    <xdr:clientData/>
  </xdr:twoCellAnchor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F303BC-FE3A-4B78-A1BB-97676D89F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19988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D4197A-000E-4323-B6DE-843ECE71D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27758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165415</xdr:colOff>
      <xdr:row>20</xdr:row>
      <xdr:rowOff>179851</xdr:rowOff>
    </xdr:from>
    <xdr:to>
      <xdr:col>5</xdr:col>
      <xdr:colOff>106904</xdr:colOff>
      <xdr:row>21</xdr:row>
      <xdr:rowOff>133586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5181A9C-AEB1-4182-BA5D-0F3373AF3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015" y="4475626"/>
          <a:ext cx="34085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6" name="Picture 5">
          <a:extLst>
            <a:ext uri="{FF2B5EF4-FFF2-40B4-BE49-F238E27FC236}">
              <a16:creationId xmlns:a16="http://schemas.microsoft.com/office/drawing/2014/main" id="{8E147CBE-AF9A-47D8-96F4-1D29FC56D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2D9FB9D-93E0-498B-AEF3-6FB742D6B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C024BC1-068F-463F-9CEA-81B12D453231}"/>
            </a:ext>
          </a:extLst>
        </xdr:cNvPr>
        <xdr:cNvSpPr txBox="1"/>
      </xdr:nvSpPr>
      <xdr:spPr>
        <a:xfrm>
          <a:off x="8900432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18749</xdr:colOff>
      <xdr:row>20</xdr:row>
      <xdr:rowOff>94344</xdr:rowOff>
    </xdr:from>
    <xdr:to>
      <xdr:col>18</xdr:col>
      <xdr:colOff>610963</xdr:colOff>
      <xdr:row>23</xdr:row>
      <xdr:rowOff>349250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9CC126C-7B87-4B65-B10C-A5C1A9E220F5}"/>
            </a:ext>
          </a:extLst>
        </xdr:cNvPr>
        <xdr:cNvSpPr txBox="1"/>
      </xdr:nvSpPr>
      <xdr:spPr>
        <a:xfrm>
          <a:off x="8962724" y="4390119"/>
          <a:ext cx="5716664" cy="1502681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Experimental:</a:t>
          </a:r>
          <a:endParaRPr lang="en-GB" b="1">
            <a:effectLst/>
          </a:endParaRPr>
        </a:p>
        <a:p>
          <a:r>
            <a:rPr lang="en-GB">
              <a:effectLst/>
            </a:rPr>
            <a:t>e.g.</a:t>
          </a:r>
          <a:r>
            <a:rPr lang="en-GB" baseline="0">
              <a:effectLst/>
            </a:rPr>
            <a:t> '</a:t>
          </a:r>
          <a:r>
            <a:rPr lang="en-GB">
              <a:effectLst/>
            </a:rPr>
            <a:t>To an oven dried 50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 round-bottomed flask equipped with a magnetic stirrer bar and condenser was added benzylamine (1.07 g), 1,3-propandiol  (1.14 g) and methyl-</a:t>
          </a:r>
          <a:r>
            <a:rPr lang="en-GB" i="1">
              <a:effectLst/>
            </a:rPr>
            <a:t>tert</a:t>
          </a:r>
          <a:r>
            <a:rPr lang="en-GB">
              <a:effectLst/>
            </a:rPr>
            <a:t>-butyl carbonate (3.96 g) which were reacted at 90 °C for 2 h in the presence of KO</a:t>
          </a:r>
          <a:r>
            <a:rPr lang="en-GB" i="1">
              <a:effectLst/>
            </a:rPr>
            <a:t>t</a:t>
          </a:r>
          <a:r>
            <a:rPr lang="en-GB">
              <a:effectLst/>
            </a:rPr>
            <a:t>Bu (2.24 g). The reaction was then quenched with H</a:t>
          </a:r>
          <a:r>
            <a:rPr lang="en-GB" baseline="-25000">
              <a:effectLst/>
            </a:rPr>
            <a:t>2</a:t>
          </a:r>
          <a:r>
            <a:rPr lang="en-GB">
              <a:effectLst/>
            </a:rPr>
            <a:t>O (5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 and the mixture extracted with ethyl acetate (2 × 10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), dried over Na</a:t>
          </a:r>
          <a:r>
            <a:rPr lang="en-GB" baseline="-25000">
              <a:effectLst/>
            </a:rPr>
            <a:t>2</a:t>
          </a:r>
          <a:r>
            <a:rPr lang="en-GB">
              <a:effectLst/>
            </a:rPr>
            <a:t>SO</a:t>
          </a:r>
          <a:r>
            <a:rPr lang="en-GB" baseline="-25000">
              <a:effectLst/>
            </a:rPr>
            <a:t>4</a:t>
          </a:r>
          <a:r>
            <a:rPr lang="en-GB">
              <a:effectLst/>
            </a:rPr>
            <a:t> (0.5 g) and the solvent removed under vacuum to give a yellow/orange oil, which was further purified by crystallisation from cyclohexane (10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 to give 1.09 g of the product.' </a:t>
          </a:r>
        </a:p>
      </xdr:txBody>
    </xdr:sp>
    <xdr:clientData/>
  </xdr:twoCellAnchor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D41C2D-F07E-41F7-AFEB-77B417F01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19988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7777C2-EC51-448F-A347-2CA27779E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27758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165415</xdr:colOff>
      <xdr:row>20</xdr:row>
      <xdr:rowOff>179851</xdr:rowOff>
    </xdr:from>
    <xdr:to>
      <xdr:col>5</xdr:col>
      <xdr:colOff>106904</xdr:colOff>
      <xdr:row>21</xdr:row>
      <xdr:rowOff>133586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56598FF-8CAB-4B8F-81F8-882D37B7D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015" y="4475626"/>
          <a:ext cx="34085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6" name="Picture 5">
          <a:extLst>
            <a:ext uri="{FF2B5EF4-FFF2-40B4-BE49-F238E27FC236}">
              <a16:creationId xmlns:a16="http://schemas.microsoft.com/office/drawing/2014/main" id="{4C728A58-5E91-4E84-BCA8-CB682F205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BF1FE27-1B7C-4BF4-804C-5D9CE04D9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6ACA103-7E70-4629-821D-527C02BAE11D}"/>
            </a:ext>
          </a:extLst>
        </xdr:cNvPr>
        <xdr:cNvSpPr txBox="1"/>
      </xdr:nvSpPr>
      <xdr:spPr>
        <a:xfrm>
          <a:off x="8900432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18749</xdr:colOff>
      <xdr:row>20</xdr:row>
      <xdr:rowOff>94344</xdr:rowOff>
    </xdr:from>
    <xdr:to>
      <xdr:col>18</xdr:col>
      <xdr:colOff>610963</xdr:colOff>
      <xdr:row>23</xdr:row>
      <xdr:rowOff>349250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694005A-5C69-4307-938A-42C5AE76DEEF}"/>
            </a:ext>
          </a:extLst>
        </xdr:cNvPr>
        <xdr:cNvSpPr txBox="1"/>
      </xdr:nvSpPr>
      <xdr:spPr>
        <a:xfrm>
          <a:off x="8962724" y="4390119"/>
          <a:ext cx="5716664" cy="1502681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Experimental:</a:t>
          </a:r>
          <a:endParaRPr lang="en-GB" b="1">
            <a:effectLst/>
          </a:endParaRPr>
        </a:p>
        <a:p>
          <a:r>
            <a:rPr lang="en-GB">
              <a:effectLst/>
            </a:rPr>
            <a:t>e.g.</a:t>
          </a:r>
          <a:r>
            <a:rPr lang="en-GB" baseline="0">
              <a:effectLst/>
            </a:rPr>
            <a:t> '</a:t>
          </a:r>
          <a:r>
            <a:rPr lang="en-GB">
              <a:effectLst/>
            </a:rPr>
            <a:t>To an oven dried 50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 round-bottomed flask equipped with a magnetic stirrer bar and condenser was added benzylamine (1.07 g), 1,3-propandiol  (1.14 g) and methyl-</a:t>
          </a:r>
          <a:r>
            <a:rPr lang="en-GB" i="1">
              <a:effectLst/>
            </a:rPr>
            <a:t>tert</a:t>
          </a:r>
          <a:r>
            <a:rPr lang="en-GB">
              <a:effectLst/>
            </a:rPr>
            <a:t>-butyl carbonate (3.96 g) which were reacted at 90 °C for 2 h in the presence of KO</a:t>
          </a:r>
          <a:r>
            <a:rPr lang="en-GB" i="1">
              <a:effectLst/>
            </a:rPr>
            <a:t>t</a:t>
          </a:r>
          <a:r>
            <a:rPr lang="en-GB">
              <a:effectLst/>
            </a:rPr>
            <a:t>Bu (2.24 g). The reaction was then quenched with H</a:t>
          </a:r>
          <a:r>
            <a:rPr lang="en-GB" baseline="-25000">
              <a:effectLst/>
            </a:rPr>
            <a:t>2</a:t>
          </a:r>
          <a:r>
            <a:rPr lang="en-GB">
              <a:effectLst/>
            </a:rPr>
            <a:t>O (5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 and the mixture extracted with ethyl acetate (2 × 10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), dried over Na</a:t>
          </a:r>
          <a:r>
            <a:rPr lang="en-GB" baseline="-25000">
              <a:effectLst/>
            </a:rPr>
            <a:t>2</a:t>
          </a:r>
          <a:r>
            <a:rPr lang="en-GB">
              <a:effectLst/>
            </a:rPr>
            <a:t>SO</a:t>
          </a:r>
          <a:r>
            <a:rPr lang="en-GB" baseline="-25000">
              <a:effectLst/>
            </a:rPr>
            <a:t>4</a:t>
          </a:r>
          <a:r>
            <a:rPr lang="en-GB">
              <a:effectLst/>
            </a:rPr>
            <a:t> (0.5 g) and the solvent removed under vacuum to give a yellow/orange oil, which was further purified by crystallisation from cyclohexane (10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 to give 1.09 g of the product.' </a:t>
          </a:r>
        </a:p>
      </xdr:txBody>
    </xdr:sp>
    <xdr:clientData/>
  </xdr:twoCellAnchor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95E63B-6E77-424F-9163-1FC9021C0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19988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CE02DDF-65D7-463D-BD7F-1C8D42B7F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27758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165415</xdr:colOff>
      <xdr:row>20</xdr:row>
      <xdr:rowOff>179851</xdr:rowOff>
    </xdr:from>
    <xdr:to>
      <xdr:col>5</xdr:col>
      <xdr:colOff>106904</xdr:colOff>
      <xdr:row>21</xdr:row>
      <xdr:rowOff>133586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4845081-481F-4702-A32A-C6F861CE1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015" y="4475626"/>
          <a:ext cx="34085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6" name="Picture 5">
          <a:extLst>
            <a:ext uri="{FF2B5EF4-FFF2-40B4-BE49-F238E27FC236}">
              <a16:creationId xmlns:a16="http://schemas.microsoft.com/office/drawing/2014/main" id="{022BCF3F-9CF4-4B4C-AA9D-AA544FD7F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F59A812-F0EE-4CDD-943D-39974F515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0B69351-02A0-454E-BFC8-52AB50E39072}"/>
            </a:ext>
          </a:extLst>
        </xdr:cNvPr>
        <xdr:cNvSpPr txBox="1"/>
      </xdr:nvSpPr>
      <xdr:spPr>
        <a:xfrm>
          <a:off x="8900432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18749</xdr:colOff>
      <xdr:row>20</xdr:row>
      <xdr:rowOff>94344</xdr:rowOff>
    </xdr:from>
    <xdr:to>
      <xdr:col>18</xdr:col>
      <xdr:colOff>610963</xdr:colOff>
      <xdr:row>23</xdr:row>
      <xdr:rowOff>349250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A76A757-75CC-43E1-9575-64766FCAEFFB}"/>
            </a:ext>
          </a:extLst>
        </xdr:cNvPr>
        <xdr:cNvSpPr txBox="1"/>
      </xdr:nvSpPr>
      <xdr:spPr>
        <a:xfrm>
          <a:off x="8962724" y="4390119"/>
          <a:ext cx="5716664" cy="1502681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Experimental:</a:t>
          </a:r>
          <a:endParaRPr lang="en-GB" b="1">
            <a:effectLst/>
          </a:endParaRPr>
        </a:p>
        <a:p>
          <a:r>
            <a:rPr lang="en-GB">
              <a:effectLst/>
            </a:rPr>
            <a:t>e.g.</a:t>
          </a:r>
          <a:r>
            <a:rPr lang="en-GB" baseline="0">
              <a:effectLst/>
            </a:rPr>
            <a:t> '</a:t>
          </a:r>
          <a:r>
            <a:rPr lang="en-GB">
              <a:effectLst/>
            </a:rPr>
            <a:t>To an oven dried 50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 round-bottomed flask equipped with a magnetic stirrer bar and condenser was added benzylamine (1.07 g), 1,3-propandiol  (1.14 g) and methyl-</a:t>
          </a:r>
          <a:r>
            <a:rPr lang="en-GB" i="1">
              <a:effectLst/>
            </a:rPr>
            <a:t>tert</a:t>
          </a:r>
          <a:r>
            <a:rPr lang="en-GB">
              <a:effectLst/>
            </a:rPr>
            <a:t>-butyl carbonate (3.96 g) which were reacted at 90 °C for 2 h in the presence of KO</a:t>
          </a:r>
          <a:r>
            <a:rPr lang="en-GB" i="1">
              <a:effectLst/>
            </a:rPr>
            <a:t>t</a:t>
          </a:r>
          <a:r>
            <a:rPr lang="en-GB">
              <a:effectLst/>
            </a:rPr>
            <a:t>Bu (2.24 g). The reaction was then quenched with H</a:t>
          </a:r>
          <a:r>
            <a:rPr lang="en-GB" baseline="-25000">
              <a:effectLst/>
            </a:rPr>
            <a:t>2</a:t>
          </a:r>
          <a:r>
            <a:rPr lang="en-GB">
              <a:effectLst/>
            </a:rPr>
            <a:t>O (5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 and the mixture extracted with ethyl acetate (2 × 10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), dried over Na</a:t>
          </a:r>
          <a:r>
            <a:rPr lang="en-GB" baseline="-25000">
              <a:effectLst/>
            </a:rPr>
            <a:t>2</a:t>
          </a:r>
          <a:r>
            <a:rPr lang="en-GB">
              <a:effectLst/>
            </a:rPr>
            <a:t>SO</a:t>
          </a:r>
          <a:r>
            <a:rPr lang="en-GB" baseline="-25000">
              <a:effectLst/>
            </a:rPr>
            <a:t>4</a:t>
          </a:r>
          <a:r>
            <a:rPr lang="en-GB">
              <a:effectLst/>
            </a:rPr>
            <a:t> (0.5 g) and the solvent removed under vacuum to give a yellow/orange oil, which was further purified by crystallisation from cyclohexane (10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 to give 1.09 g of the product.' </a:t>
          </a:r>
        </a:p>
      </xdr:txBody>
    </xdr:sp>
    <xdr:clientData/>
  </xdr:twoCellAnchor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26B4A3-9CC8-4927-922C-1D0A4D969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19988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AE5019B-BB2A-4E87-BEE7-A783E60F2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27758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165415</xdr:colOff>
      <xdr:row>20</xdr:row>
      <xdr:rowOff>179851</xdr:rowOff>
    </xdr:from>
    <xdr:to>
      <xdr:col>5</xdr:col>
      <xdr:colOff>106904</xdr:colOff>
      <xdr:row>21</xdr:row>
      <xdr:rowOff>133586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235E0AF-995E-49A1-A4DD-6013165D6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015" y="4475626"/>
          <a:ext cx="34085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6" name="Picture 5">
          <a:extLst>
            <a:ext uri="{FF2B5EF4-FFF2-40B4-BE49-F238E27FC236}">
              <a16:creationId xmlns:a16="http://schemas.microsoft.com/office/drawing/2014/main" id="{5CE0D51D-DDD3-4586-8FE0-4ED1A8B9C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973425C-B3EA-4BA1-B69D-2E85D46E4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0D613E1-6C11-4941-AFD4-FC1D1EA07D38}"/>
            </a:ext>
          </a:extLst>
        </xdr:cNvPr>
        <xdr:cNvSpPr txBox="1"/>
      </xdr:nvSpPr>
      <xdr:spPr>
        <a:xfrm>
          <a:off x="8900432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18749</xdr:colOff>
      <xdr:row>20</xdr:row>
      <xdr:rowOff>94344</xdr:rowOff>
    </xdr:from>
    <xdr:to>
      <xdr:col>18</xdr:col>
      <xdr:colOff>610963</xdr:colOff>
      <xdr:row>23</xdr:row>
      <xdr:rowOff>349250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9917595-CFEF-4930-996B-1AE87BB124C9}"/>
            </a:ext>
          </a:extLst>
        </xdr:cNvPr>
        <xdr:cNvSpPr txBox="1"/>
      </xdr:nvSpPr>
      <xdr:spPr>
        <a:xfrm>
          <a:off x="8962724" y="4390119"/>
          <a:ext cx="5716664" cy="1502681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Experimental:</a:t>
          </a:r>
          <a:endParaRPr lang="en-GB" b="1">
            <a:effectLst/>
          </a:endParaRPr>
        </a:p>
        <a:p>
          <a:r>
            <a:rPr lang="en-GB">
              <a:effectLst/>
            </a:rPr>
            <a:t>e.g.</a:t>
          </a:r>
          <a:r>
            <a:rPr lang="en-GB" baseline="0">
              <a:effectLst/>
            </a:rPr>
            <a:t> '</a:t>
          </a:r>
          <a:r>
            <a:rPr lang="en-GB">
              <a:effectLst/>
            </a:rPr>
            <a:t>To an oven dried 50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 round-bottomed flask equipped with a magnetic stirrer bar and condenser was added benzylamine (1.07 g), 1,3-propandiol  (1.14 g) and methyl-</a:t>
          </a:r>
          <a:r>
            <a:rPr lang="en-GB" i="1">
              <a:effectLst/>
            </a:rPr>
            <a:t>tert</a:t>
          </a:r>
          <a:r>
            <a:rPr lang="en-GB">
              <a:effectLst/>
            </a:rPr>
            <a:t>-butyl carbonate (3.96 g) which were reacted at 90 °C for 2 h in the presence of KO</a:t>
          </a:r>
          <a:r>
            <a:rPr lang="en-GB" i="1">
              <a:effectLst/>
            </a:rPr>
            <a:t>t</a:t>
          </a:r>
          <a:r>
            <a:rPr lang="en-GB">
              <a:effectLst/>
            </a:rPr>
            <a:t>Bu (2.24 g). The reaction was then quenched with H</a:t>
          </a:r>
          <a:r>
            <a:rPr lang="en-GB" baseline="-25000">
              <a:effectLst/>
            </a:rPr>
            <a:t>2</a:t>
          </a:r>
          <a:r>
            <a:rPr lang="en-GB">
              <a:effectLst/>
            </a:rPr>
            <a:t>O (5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 and the mixture extracted with ethyl acetate (2 × 10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), dried over Na</a:t>
          </a:r>
          <a:r>
            <a:rPr lang="en-GB" baseline="-25000">
              <a:effectLst/>
            </a:rPr>
            <a:t>2</a:t>
          </a:r>
          <a:r>
            <a:rPr lang="en-GB">
              <a:effectLst/>
            </a:rPr>
            <a:t>SO</a:t>
          </a:r>
          <a:r>
            <a:rPr lang="en-GB" baseline="-25000">
              <a:effectLst/>
            </a:rPr>
            <a:t>4</a:t>
          </a:r>
          <a:r>
            <a:rPr lang="en-GB">
              <a:effectLst/>
            </a:rPr>
            <a:t> (0.5 g) and the solvent removed under vacuum to give a yellow/orange oil, which was further purified by crystallisation from cyclohexane (10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 to give 1.09 g of the product.' </a:t>
          </a:r>
        </a:p>
      </xdr:txBody>
    </xdr:sp>
    <xdr:clientData/>
  </xdr:twoCellAnchor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ECAA4A-B1D6-4A82-8004-42D805BFB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19988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D9186C-FC8E-4917-8B88-9C79622C8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27758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165415</xdr:colOff>
      <xdr:row>20</xdr:row>
      <xdr:rowOff>179851</xdr:rowOff>
    </xdr:from>
    <xdr:to>
      <xdr:col>5</xdr:col>
      <xdr:colOff>106904</xdr:colOff>
      <xdr:row>21</xdr:row>
      <xdr:rowOff>133586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DCF05D3-B233-4035-BB8F-CF606B2F2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015" y="4475626"/>
          <a:ext cx="34085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6" name="Picture 5">
          <a:extLst>
            <a:ext uri="{FF2B5EF4-FFF2-40B4-BE49-F238E27FC236}">
              <a16:creationId xmlns:a16="http://schemas.microsoft.com/office/drawing/2014/main" id="{479B2ED9-4248-4655-A2A9-12FE298B4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84922F2-0091-4DD1-9DAE-557A95761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78C6794-D8C7-4565-96E2-324FDCA08E30}"/>
            </a:ext>
          </a:extLst>
        </xdr:cNvPr>
        <xdr:cNvSpPr txBox="1"/>
      </xdr:nvSpPr>
      <xdr:spPr>
        <a:xfrm>
          <a:off x="8900432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546" y="3031671"/>
          <a:ext cx="199752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333" y="3622221"/>
          <a:ext cx="2653393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206828</xdr:colOff>
      <xdr:row>20</xdr:row>
      <xdr:rowOff>163286</xdr:rowOff>
    </xdr:from>
    <xdr:to>
      <xdr:col>5</xdr:col>
      <xdr:colOff>148317</xdr:colOff>
      <xdr:row>21</xdr:row>
      <xdr:rowOff>117021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49" y="4204607"/>
          <a:ext cx="3288847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7807" y="12631513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5129893"/>
          <a:ext cx="896711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8640536" y="7810500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70C1C6-34A2-4E25-A141-36EC49172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86125"/>
          <a:ext cx="199888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906B32-DD35-48F8-BA27-D0A78F7EA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612" y="3876675"/>
          <a:ext cx="2775857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206828</xdr:colOff>
      <xdr:row>20</xdr:row>
      <xdr:rowOff>163286</xdr:rowOff>
    </xdr:from>
    <xdr:to>
      <xdr:col>5</xdr:col>
      <xdr:colOff>148317</xdr:colOff>
      <xdr:row>21</xdr:row>
      <xdr:rowOff>117021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42A265D-DEB5-4BAB-8539-25ACE3D66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28" y="4459061"/>
          <a:ext cx="3408589" cy="363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5" name="Picture 4">
          <a:extLst>
            <a:ext uri="{FF2B5EF4-FFF2-40B4-BE49-F238E27FC236}">
              <a16:creationId xmlns:a16="http://schemas.microsoft.com/office/drawing/2014/main" id="{083EFED7-B6B2-4958-89FF-0E40090DD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7550" y="11425920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89CDCB9-66FD-4226-92B1-8B748DD7C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529" y="5004707"/>
          <a:ext cx="896711" cy="26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6BB21E3-E566-4ADF-9912-B3184D58869F}"/>
            </a:ext>
          </a:extLst>
        </xdr:cNvPr>
        <xdr:cNvSpPr txBox="1"/>
      </xdr:nvSpPr>
      <xdr:spPr>
        <a:xfrm>
          <a:off x="8624207" y="7809139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FBF84-7907-43B1-BC13-67A633814DAD}">
  <sheetPr>
    <pageSetUpPr fitToPage="1"/>
  </sheetPr>
  <dimension ref="B1:W80"/>
  <sheetViews>
    <sheetView topLeftCell="A7" zoomScale="115" zoomScaleNormal="115" workbookViewId="0">
      <selection activeCell="H15" sqref="H15"/>
    </sheetView>
  </sheetViews>
  <sheetFormatPr defaultRowHeight="15" x14ac:dyDescent="0.25"/>
  <cols>
    <col min="1" max="1" width="3.42578125" customWidth="1"/>
    <col min="2" max="2" width="20.85546875" customWidth="1"/>
    <col min="3" max="4" width="11" customWidth="1"/>
    <col min="6" max="6" width="10.42578125" customWidth="1"/>
    <col min="7" max="7" width="8.5703125" customWidth="1"/>
    <col min="8" max="8" width="12" customWidth="1"/>
    <col min="9" max="9" width="15" customWidth="1"/>
    <col min="10" max="10" width="16.140625" bestFit="1" customWidth="1"/>
    <col min="11" max="11" width="16.5703125" customWidth="1"/>
    <col min="12" max="12" width="10.42578125" customWidth="1"/>
    <col min="13" max="13" width="9.5703125" customWidth="1"/>
    <col min="14" max="14" width="12" customWidth="1"/>
    <col min="15" max="15" width="9.42578125" customWidth="1"/>
    <col min="16" max="16" width="13.5703125" customWidth="1"/>
    <col min="17" max="17" width="9.7109375" customWidth="1"/>
    <col min="18" max="18" width="12.140625" customWidth="1"/>
    <col min="19" max="19" width="9.42578125" customWidth="1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142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111</v>
      </c>
      <c r="C5" s="169">
        <v>27.23</v>
      </c>
      <c r="D5" s="10">
        <v>136.15</v>
      </c>
      <c r="E5" s="170">
        <f>C5/D5</f>
        <v>0.19999999999999998</v>
      </c>
      <c r="F5" s="11"/>
      <c r="G5" s="11"/>
      <c r="H5" s="10" t="s">
        <v>122</v>
      </c>
      <c r="I5" s="169">
        <v>6.1</v>
      </c>
      <c r="J5" s="11" t="s">
        <v>143</v>
      </c>
      <c r="K5" s="11">
        <v>100</v>
      </c>
      <c r="L5" s="11">
        <v>1.33</v>
      </c>
      <c r="M5" s="171">
        <f>K5*L5</f>
        <v>133</v>
      </c>
      <c r="N5" s="10"/>
      <c r="O5" s="10"/>
      <c r="P5" s="11"/>
      <c r="Q5" s="11"/>
      <c r="R5" s="11"/>
      <c r="S5" s="171">
        <f>Q5*R5</f>
        <v>0</v>
      </c>
    </row>
    <row r="6" spans="2:21" x14ac:dyDescent="0.25">
      <c r="B6" s="10" t="s">
        <v>112</v>
      </c>
      <c r="C6" s="169">
        <v>18.899999999999999</v>
      </c>
      <c r="D6" s="10">
        <v>94.113</v>
      </c>
      <c r="E6" s="170">
        <f t="shared" ref="E6:E11" si="0">C6/D6</f>
        <v>0.20082241560677058</v>
      </c>
      <c r="F6" s="11"/>
      <c r="G6" s="11"/>
      <c r="H6" s="10"/>
      <c r="I6" s="10"/>
      <c r="J6" s="11"/>
      <c r="K6" s="11"/>
      <c r="L6" s="11"/>
      <c r="M6" s="171">
        <f>K6*L6</f>
        <v>0</v>
      </c>
      <c r="N6" s="10"/>
      <c r="O6" s="10"/>
      <c r="P6" s="11"/>
      <c r="Q6" s="11"/>
      <c r="R6" s="11"/>
      <c r="S6" s="171">
        <f>Q6*R6</f>
        <v>0</v>
      </c>
      <c r="U6" s="172"/>
    </row>
    <row r="7" spans="2:21" x14ac:dyDescent="0.25">
      <c r="B7" s="10" t="s">
        <v>144</v>
      </c>
      <c r="C7" s="169">
        <v>38.340000000000003</v>
      </c>
      <c r="D7" s="10">
        <v>191.7</v>
      </c>
      <c r="E7" s="170">
        <f t="shared" si="0"/>
        <v>0.20000000000000004</v>
      </c>
      <c r="F7" s="11"/>
      <c r="G7" s="11"/>
      <c r="H7" s="10"/>
      <c r="I7" s="10"/>
      <c r="J7" s="11"/>
      <c r="K7" s="11"/>
      <c r="L7" s="11"/>
      <c r="M7" s="171">
        <f t="shared" ref="M7:M11" si="1">K7*L7</f>
        <v>0</v>
      </c>
      <c r="N7" s="10"/>
      <c r="O7" s="10"/>
      <c r="P7" s="11"/>
      <c r="Q7" s="11"/>
      <c r="R7" s="11"/>
      <c r="S7" s="171">
        <f t="shared" ref="S7:S11" si="2">Q7*R7</f>
        <v>0</v>
      </c>
      <c r="T7" s="172"/>
      <c r="U7" s="172"/>
    </row>
    <row r="8" spans="2:21" x14ac:dyDescent="0.25">
      <c r="B8" s="10"/>
      <c r="C8" s="169"/>
      <c r="D8" s="10"/>
      <c r="E8" s="171"/>
      <c r="F8" s="11"/>
      <c r="G8" s="11"/>
      <c r="H8" s="10"/>
      <c r="I8" s="10"/>
      <c r="J8" s="11"/>
      <c r="K8" s="11"/>
      <c r="L8" s="11"/>
      <c r="M8" s="171">
        <f t="shared" si="1"/>
        <v>0</v>
      </c>
      <c r="N8" s="10"/>
      <c r="O8" s="10"/>
      <c r="P8" s="11"/>
      <c r="Q8" s="11"/>
      <c r="R8" s="11"/>
      <c r="S8" s="171">
        <f t="shared" si="2"/>
        <v>0</v>
      </c>
      <c r="T8" s="172"/>
      <c r="U8" s="172"/>
    </row>
    <row r="9" spans="2:21" x14ac:dyDescent="0.25">
      <c r="B9" s="10"/>
      <c r="C9" s="169"/>
      <c r="D9" s="10"/>
      <c r="E9" s="171" t="e">
        <f t="shared" si="0"/>
        <v>#DIV/0!</v>
      </c>
      <c r="F9" s="11"/>
      <c r="G9" s="11"/>
      <c r="H9" s="10"/>
      <c r="I9" s="10"/>
      <c r="J9" s="11"/>
      <c r="K9" s="11"/>
      <c r="L9" s="11"/>
      <c r="M9" s="171">
        <f t="shared" si="1"/>
        <v>0</v>
      </c>
      <c r="N9" s="10"/>
      <c r="O9" s="10"/>
      <c r="P9" s="11"/>
      <c r="Q9" s="11"/>
      <c r="R9" s="11"/>
      <c r="S9" s="171">
        <f t="shared" si="2"/>
        <v>0</v>
      </c>
      <c r="T9" s="172"/>
    </row>
    <row r="10" spans="2:21" x14ac:dyDescent="0.25">
      <c r="B10" s="10"/>
      <c r="C10" s="169"/>
      <c r="D10" s="10"/>
      <c r="E10" s="171" t="e">
        <f t="shared" si="0"/>
        <v>#DIV/0!</v>
      </c>
      <c r="F10" s="11"/>
      <c r="G10" s="11"/>
      <c r="H10" s="10"/>
      <c r="I10" s="10"/>
      <c r="J10" s="11"/>
      <c r="K10" s="11"/>
      <c r="L10" s="11"/>
      <c r="M10" s="171">
        <f t="shared" si="1"/>
        <v>0</v>
      </c>
      <c r="N10" s="10"/>
      <c r="O10" s="10"/>
      <c r="P10" s="11"/>
      <c r="Q10" s="11"/>
      <c r="R10" s="11"/>
      <c r="S10" s="171">
        <f t="shared" si="2"/>
        <v>0</v>
      </c>
      <c r="T10" s="172"/>
    </row>
    <row r="11" spans="2:21" x14ac:dyDescent="0.25">
      <c r="B11" s="10"/>
      <c r="C11" s="169"/>
      <c r="D11" s="10"/>
      <c r="E11" s="171" t="e">
        <f t="shared" si="0"/>
        <v>#DIV/0!</v>
      </c>
      <c r="F11" s="11"/>
      <c r="G11" s="11"/>
      <c r="H11" s="10"/>
      <c r="I11" s="10"/>
      <c r="J11" s="11"/>
      <c r="K11" s="11"/>
      <c r="L11" s="11"/>
      <c r="M11" s="171">
        <f t="shared" si="1"/>
        <v>0</v>
      </c>
      <c r="N11" s="10"/>
      <c r="O11" s="10"/>
      <c r="P11" s="11"/>
      <c r="Q11" s="11"/>
      <c r="R11" s="11"/>
      <c r="S11" s="171">
        <f t="shared" si="2"/>
        <v>0</v>
      </c>
      <c r="T11" s="172"/>
    </row>
    <row r="12" spans="2:21" x14ac:dyDescent="0.25">
      <c r="B12" s="171" t="s">
        <v>4</v>
      </c>
      <c r="C12" s="173">
        <f>SUM(C5:C11)</f>
        <v>84.47</v>
      </c>
      <c r="D12" s="171">
        <f>SUM(D5:D11)</f>
        <v>421.96299999999997</v>
      </c>
      <c r="E12" s="174"/>
      <c r="F12" s="174"/>
      <c r="G12" s="171">
        <f>SUM(G5:G11)</f>
        <v>0</v>
      </c>
      <c r="H12" s="174"/>
      <c r="I12" s="171">
        <f>SUM(I5:I11)</f>
        <v>6.1</v>
      </c>
      <c r="J12" s="174"/>
      <c r="K12" s="174"/>
      <c r="L12" s="174"/>
      <c r="M12" s="171">
        <f>SUM(M5:M11)</f>
        <v>133</v>
      </c>
      <c r="N12" s="174"/>
      <c r="O12" s="171">
        <f>SUM(O5:O11)</f>
        <v>0</v>
      </c>
      <c r="P12" s="174"/>
      <c r="Q12" s="174"/>
      <c r="R12" s="174"/>
      <c r="S12" s="171">
        <f>SUM(S5:S11)</f>
        <v>0</v>
      </c>
      <c r="T12" s="172"/>
    </row>
    <row r="13" spans="2:21" x14ac:dyDescent="0.25">
      <c r="B13" s="174"/>
      <c r="C13" s="175"/>
      <c r="D13" s="174"/>
      <c r="E13" s="174"/>
      <c r="F13" s="174"/>
      <c r="G13" s="174"/>
      <c r="H13" s="174"/>
      <c r="I13" s="174"/>
      <c r="J13" s="174"/>
      <c r="K13" s="174" t="s">
        <v>15</v>
      </c>
      <c r="L13" s="174"/>
      <c r="M13" s="174"/>
      <c r="N13" s="174"/>
      <c r="O13" s="174"/>
      <c r="P13" s="174"/>
      <c r="Q13" s="174"/>
      <c r="R13" s="174"/>
      <c r="S13" s="174"/>
      <c r="T13" s="172"/>
    </row>
    <row r="14" spans="2:21" x14ac:dyDescent="0.25">
      <c r="B14" s="172"/>
      <c r="C14" s="172"/>
      <c r="D14" s="172"/>
      <c r="E14" s="172"/>
      <c r="F14" s="172"/>
      <c r="G14" s="172"/>
      <c r="I14" s="176" t="s">
        <v>5</v>
      </c>
      <c r="J14" s="177">
        <f>(R17/E5)*100</f>
        <v>100.00094229392033</v>
      </c>
      <c r="K14" s="178">
        <f>J14</f>
        <v>100.00094229392033</v>
      </c>
    </row>
    <row r="15" spans="2:21" x14ac:dyDescent="0.25">
      <c r="B15" s="172"/>
      <c r="C15" s="172"/>
      <c r="D15" s="172"/>
      <c r="E15" s="172"/>
      <c r="F15" s="172"/>
      <c r="G15" s="172"/>
      <c r="I15" s="179" t="s">
        <v>11</v>
      </c>
      <c r="J15" s="180">
        <f>(1-(P19/C5))*100</f>
        <v>100</v>
      </c>
      <c r="K15" s="178">
        <f t="shared" ref="K15:K16" si="3">J15</f>
        <v>100</v>
      </c>
    </row>
    <row r="16" spans="2:21" x14ac:dyDescent="0.25">
      <c r="B16" s="172"/>
      <c r="C16" s="172"/>
      <c r="D16" s="172"/>
      <c r="E16" s="172"/>
      <c r="F16" s="172"/>
      <c r="G16" s="172"/>
      <c r="I16" s="181" t="s">
        <v>12</v>
      </c>
      <c r="J16" s="177">
        <f>(J14/J15)*100</f>
        <v>100.00094229392033</v>
      </c>
      <c r="K16" s="178">
        <f t="shared" si="3"/>
        <v>100.00094229392033</v>
      </c>
      <c r="P16" s="73" t="s">
        <v>49</v>
      </c>
      <c r="Q16" s="73" t="s">
        <v>48</v>
      </c>
      <c r="R16" s="73" t="s">
        <v>142</v>
      </c>
    </row>
    <row r="17" spans="2:23" x14ac:dyDescent="0.25">
      <c r="B17" s="172"/>
      <c r="C17" s="172"/>
      <c r="D17" s="172"/>
      <c r="E17" s="172"/>
      <c r="F17" s="172"/>
      <c r="G17" s="172"/>
      <c r="I17" s="182" t="s">
        <v>6</v>
      </c>
      <c r="J17" s="180">
        <f>Q17/D12*100</f>
        <v>50.300144799425539</v>
      </c>
      <c r="K17" s="178"/>
      <c r="N17" s="76" t="s">
        <v>3</v>
      </c>
      <c r="O17" s="76"/>
      <c r="P17" s="183">
        <v>42.45</v>
      </c>
      <c r="Q17" s="183">
        <v>212.24799999999999</v>
      </c>
      <c r="R17" s="184">
        <f>P17/Q17</f>
        <v>0.20000188458784066</v>
      </c>
    </row>
    <row r="18" spans="2:23" x14ac:dyDescent="0.25">
      <c r="B18" s="172"/>
      <c r="C18" s="172"/>
      <c r="D18" s="172"/>
      <c r="E18" s="172"/>
      <c r="F18" s="172"/>
      <c r="G18" s="172"/>
      <c r="I18" s="176" t="s">
        <v>7</v>
      </c>
      <c r="J18" s="177">
        <f>P17/C12*100</f>
        <v>50.254528234876297</v>
      </c>
      <c r="K18" s="179" t="s">
        <v>84</v>
      </c>
      <c r="L18" s="180">
        <f>(J18/J17)*100</f>
        <v>99.909311265939422</v>
      </c>
      <c r="P18" s="185" t="s">
        <v>0</v>
      </c>
      <c r="Q18" s="186"/>
    </row>
    <row r="19" spans="2:23" ht="30" customHeight="1" x14ac:dyDescent="0.25">
      <c r="B19" s="172"/>
      <c r="C19" s="172"/>
      <c r="D19" s="172"/>
      <c r="E19" s="172"/>
      <c r="F19" s="172"/>
      <c r="G19" s="172"/>
      <c r="I19" s="182" t="s">
        <v>8</v>
      </c>
      <c r="J19" s="180">
        <f>(C12+G12+I12+M12+O12+S12)/P17</f>
        <v>5.2666666666666657</v>
      </c>
      <c r="N19" s="74" t="s">
        <v>50</v>
      </c>
      <c r="O19" s="75"/>
      <c r="P19" s="187">
        <v>0</v>
      </c>
      <c r="R19" s="188"/>
    </row>
    <row r="20" spans="2:23" x14ac:dyDescent="0.25">
      <c r="B20" s="172"/>
      <c r="C20" s="172"/>
      <c r="D20" s="172"/>
      <c r="E20" s="172"/>
      <c r="F20" s="172"/>
      <c r="G20" s="172"/>
      <c r="I20" s="1" t="s">
        <v>9</v>
      </c>
      <c r="J20" s="39">
        <f>(C12+G12+I12+M12)/P17</f>
        <v>5.2666666666666657</v>
      </c>
      <c r="M20" s="172"/>
      <c r="N20" s="172"/>
      <c r="O20" s="172"/>
      <c r="P20" s="172"/>
    </row>
    <row r="21" spans="2:23" ht="32.25" customHeight="1" x14ac:dyDescent="0.25">
      <c r="B21" s="172"/>
      <c r="C21" s="172"/>
      <c r="D21" s="172"/>
      <c r="E21" s="172"/>
      <c r="F21" s="172"/>
      <c r="G21" s="172"/>
      <c r="H21" s="172"/>
      <c r="I21" s="5" t="s">
        <v>14</v>
      </c>
      <c r="J21" s="41">
        <f>(C12+G12+I12)/P17</f>
        <v>2.1335689045936395</v>
      </c>
      <c r="M21" s="172"/>
      <c r="N21" s="172"/>
      <c r="O21" s="172"/>
      <c r="P21" s="172"/>
    </row>
    <row r="22" spans="2:23" ht="33.75" customHeight="1" x14ac:dyDescent="0.25">
      <c r="G22" s="172"/>
      <c r="H22" s="172"/>
      <c r="I22" s="6" t="s">
        <v>16</v>
      </c>
      <c r="J22" s="2">
        <f>(M12)/P17</f>
        <v>3.1330977620730267</v>
      </c>
      <c r="K22" s="172"/>
      <c r="L22" s="172"/>
      <c r="M22" s="172"/>
      <c r="N22" s="172"/>
      <c r="O22" s="172"/>
      <c r="P22" s="172"/>
      <c r="Q22" s="172"/>
      <c r="R22" s="172"/>
      <c r="S22" s="172"/>
      <c r="T22" s="172"/>
    </row>
    <row r="23" spans="2:23" ht="32.25" customHeight="1" x14ac:dyDescent="0.25">
      <c r="I23" s="3" t="s">
        <v>10</v>
      </c>
      <c r="J23" s="4">
        <f>(O12+S12)/P17</f>
        <v>0</v>
      </c>
      <c r="K23" s="172"/>
      <c r="L23" s="172"/>
      <c r="M23" s="172"/>
      <c r="N23" s="172"/>
      <c r="O23" s="172"/>
      <c r="P23" s="172"/>
      <c r="Q23" s="172"/>
      <c r="R23" s="172"/>
      <c r="S23" s="172"/>
      <c r="T23" s="172"/>
    </row>
    <row r="24" spans="2:23" ht="30" customHeight="1" x14ac:dyDescent="0.25">
      <c r="I24" s="5" t="s">
        <v>17</v>
      </c>
      <c r="J24" s="41">
        <f>(O12)/P17</f>
        <v>0</v>
      </c>
      <c r="K24" s="172"/>
      <c r="L24" s="172"/>
      <c r="M24" s="172"/>
      <c r="N24" s="172"/>
      <c r="O24" s="172"/>
      <c r="P24" s="172"/>
      <c r="Q24" s="172"/>
      <c r="R24" s="172"/>
      <c r="S24" s="172"/>
      <c r="T24" s="172"/>
    </row>
    <row r="25" spans="2:23" ht="31.5" customHeight="1" x14ac:dyDescent="0.25">
      <c r="I25" s="6" t="s">
        <v>18</v>
      </c>
      <c r="J25" s="2">
        <f>(S12)/P17</f>
        <v>0</v>
      </c>
      <c r="K25" s="172"/>
      <c r="L25" s="172"/>
      <c r="M25" s="172"/>
      <c r="N25" s="172"/>
      <c r="O25" s="172"/>
      <c r="P25" s="172"/>
      <c r="Q25" s="172"/>
      <c r="R25" s="172"/>
      <c r="S25" s="172"/>
      <c r="T25" s="172"/>
    </row>
    <row r="26" spans="2:23" ht="13.5" customHeight="1" x14ac:dyDescent="0.25"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</row>
    <row r="27" spans="2:23" ht="16.5" customHeight="1" x14ac:dyDescent="0.25">
      <c r="B27" s="113" t="s">
        <v>57</v>
      </c>
      <c r="C27" s="114"/>
      <c r="I27" s="153" t="s">
        <v>85</v>
      </c>
      <c r="J27" s="154"/>
      <c r="K27" s="172"/>
      <c r="L27" s="172"/>
      <c r="M27" s="172"/>
      <c r="N27" s="172"/>
      <c r="O27" s="172"/>
      <c r="P27" s="172"/>
      <c r="Q27" s="172"/>
      <c r="T27" s="172"/>
    </row>
    <row r="28" spans="2:23" ht="47.25" customHeight="1" x14ac:dyDescent="0.25">
      <c r="B28" s="118" t="s">
        <v>30</v>
      </c>
      <c r="C28" s="189"/>
      <c r="D28" s="189" t="s">
        <v>90</v>
      </c>
      <c r="E28" s="189"/>
      <c r="F28" s="189"/>
      <c r="G28" s="189"/>
      <c r="H28" s="189"/>
      <c r="I28" s="155"/>
      <c r="J28" s="156"/>
      <c r="K28" s="172"/>
      <c r="Q28" s="172"/>
      <c r="T28" s="172"/>
      <c r="W28" s="190"/>
    </row>
    <row r="29" spans="2:23" ht="61.5" customHeight="1" x14ac:dyDescent="0.25">
      <c r="B29" s="191" t="s">
        <v>91</v>
      </c>
      <c r="C29" s="192"/>
      <c r="D29" s="191" t="s">
        <v>92</v>
      </c>
      <c r="E29" s="193"/>
      <c r="F29" s="193"/>
      <c r="G29" s="193"/>
      <c r="H29" s="192"/>
      <c r="I29" s="157"/>
      <c r="J29" s="158"/>
    </row>
    <row r="30" spans="2:23" ht="47.25" customHeight="1" x14ac:dyDescent="0.25">
      <c r="B30" s="194" t="s">
        <v>93</v>
      </c>
      <c r="C30" s="195"/>
      <c r="D30" s="194" t="s">
        <v>94</v>
      </c>
      <c r="E30" s="196"/>
      <c r="F30" s="196"/>
      <c r="G30" s="196"/>
      <c r="H30" s="195"/>
      <c r="I30" s="159"/>
      <c r="J30" s="160"/>
    </row>
    <row r="31" spans="2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97"/>
      <c r="J31" s="198"/>
    </row>
    <row r="32" spans="2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99" t="s">
        <v>96</v>
      </c>
      <c r="C34" s="200"/>
      <c r="D34" s="201"/>
      <c r="E34" s="202" t="s">
        <v>83</v>
      </c>
      <c r="F34" s="203"/>
      <c r="G34" s="204"/>
      <c r="H34" s="205" t="s">
        <v>61</v>
      </c>
      <c r="I34" s="205"/>
      <c r="J34" s="205"/>
      <c r="K34" s="202" t="s">
        <v>83</v>
      </c>
      <c r="L34" s="202"/>
    </row>
    <row r="35" spans="2:12" ht="30" x14ac:dyDescent="0.25">
      <c r="B35" s="206" t="s">
        <v>60</v>
      </c>
      <c r="C35" s="207"/>
      <c r="D35" s="208"/>
      <c r="E35" s="209" t="s">
        <v>64</v>
      </c>
      <c r="F35" s="209"/>
      <c r="G35" s="204"/>
      <c r="H35" s="210" t="s">
        <v>62</v>
      </c>
      <c r="I35" s="210"/>
      <c r="J35" s="210"/>
      <c r="K35" s="209" t="s">
        <v>64</v>
      </c>
      <c r="L35" s="209"/>
    </row>
    <row r="36" spans="2:12" ht="34.5" customHeight="1" x14ac:dyDescent="0.25">
      <c r="B36" s="211" t="s">
        <v>59</v>
      </c>
      <c r="C36" s="212"/>
      <c r="D36" s="213"/>
      <c r="E36" s="214" t="s">
        <v>103</v>
      </c>
      <c r="F36" s="215"/>
      <c r="G36" s="204"/>
      <c r="H36" s="204"/>
      <c r="I36" s="204"/>
    </row>
    <row r="37" spans="2:12" ht="18.75" customHeight="1" x14ac:dyDescent="0.25">
      <c r="B37" s="204"/>
      <c r="C37" s="204"/>
      <c r="D37" s="204"/>
      <c r="E37" s="204"/>
      <c r="F37" s="204"/>
      <c r="G37" s="204"/>
      <c r="H37" s="204"/>
    </row>
    <row r="38" spans="2:12" ht="20.25" customHeight="1" x14ac:dyDescent="0.25">
      <c r="B38" s="204"/>
      <c r="C38" s="204"/>
      <c r="D38" s="204"/>
      <c r="E38" s="204"/>
      <c r="F38" s="204"/>
      <c r="G38" s="204"/>
      <c r="H38" s="204"/>
    </row>
    <row r="39" spans="2:12" x14ac:dyDescent="0.25">
      <c r="B39" s="9" t="s">
        <v>54</v>
      </c>
      <c r="D39" s="204"/>
      <c r="E39" s="204"/>
      <c r="F39" s="204"/>
      <c r="G39" s="204"/>
      <c r="H39" s="204"/>
    </row>
    <row r="40" spans="2:12" ht="30" x14ac:dyDescent="0.25">
      <c r="B40" s="16" t="s">
        <v>38</v>
      </c>
      <c r="C40" s="16" t="s">
        <v>39</v>
      </c>
      <c r="D40" s="16" t="s">
        <v>88</v>
      </c>
      <c r="E40" s="204"/>
      <c r="F40" s="204"/>
      <c r="G40" s="204"/>
      <c r="H40" s="204"/>
    </row>
    <row r="41" spans="2:12" ht="21" customHeight="1" x14ac:dyDescent="0.25">
      <c r="B41" s="216" t="s">
        <v>34</v>
      </c>
      <c r="C41" s="214" t="s">
        <v>35</v>
      </c>
      <c r="D41" s="214"/>
      <c r="E41" s="204"/>
      <c r="F41" s="204"/>
      <c r="G41" s="204"/>
      <c r="H41" s="204"/>
    </row>
    <row r="42" spans="2:12" ht="30.75" customHeight="1" x14ac:dyDescent="0.25">
      <c r="B42" s="216" t="s">
        <v>36</v>
      </c>
      <c r="C42" s="209" t="s">
        <v>64</v>
      </c>
      <c r="D42" s="209"/>
      <c r="E42" s="204"/>
      <c r="F42" s="204"/>
      <c r="G42" s="204"/>
      <c r="H42" s="204"/>
    </row>
    <row r="43" spans="2:12" ht="30.75" customHeight="1" x14ac:dyDescent="0.25">
      <c r="B43" s="216" t="s">
        <v>37</v>
      </c>
      <c r="C43" s="202" t="s">
        <v>40</v>
      </c>
      <c r="D43" s="202"/>
      <c r="E43" s="204"/>
      <c r="F43" s="204"/>
      <c r="G43" s="204"/>
      <c r="H43" s="204"/>
    </row>
    <row r="44" spans="2:12" ht="21" customHeight="1" x14ac:dyDescent="0.25">
      <c r="B44" s="204"/>
      <c r="C44" s="204"/>
      <c r="D44" s="204"/>
      <c r="E44" s="204"/>
      <c r="F44" s="204"/>
      <c r="G44" s="204"/>
      <c r="H44" s="204"/>
    </row>
    <row r="45" spans="2:12" ht="21" customHeight="1" x14ac:dyDescent="0.25">
      <c r="B45" s="204"/>
      <c r="C45" s="204"/>
      <c r="D45" s="204"/>
      <c r="E45" s="204"/>
      <c r="F45" s="204"/>
      <c r="G45" s="204"/>
      <c r="H45" s="204"/>
    </row>
    <row r="46" spans="2:12" ht="26.25" customHeight="1" x14ac:dyDescent="0.25">
      <c r="D46" s="204"/>
      <c r="E46" s="204"/>
      <c r="F46" s="204"/>
      <c r="G46" s="204"/>
      <c r="H46" s="204"/>
    </row>
    <row r="47" spans="2:12" ht="21" customHeight="1" x14ac:dyDescent="0.25">
      <c r="B47" s="204"/>
      <c r="C47" s="204"/>
      <c r="D47" s="204"/>
      <c r="E47" s="204"/>
      <c r="F47" s="204"/>
      <c r="G47" s="204"/>
      <c r="H47" s="204"/>
    </row>
    <row r="48" spans="2:12" ht="21" customHeight="1" x14ac:dyDescent="0.25">
      <c r="B48" s="204"/>
      <c r="C48" s="204"/>
      <c r="D48" s="204"/>
      <c r="E48" s="204"/>
      <c r="F48" s="204"/>
      <c r="G48" s="204"/>
      <c r="H48" s="204"/>
    </row>
    <row r="49" spans="2:13" ht="21" customHeight="1" x14ac:dyDescent="0.25">
      <c r="B49" s="204"/>
      <c r="C49" s="204"/>
      <c r="D49" s="204"/>
      <c r="E49" s="204"/>
      <c r="F49" s="204"/>
      <c r="G49" s="204"/>
      <c r="H49" s="204"/>
    </row>
    <row r="50" spans="2:13" x14ac:dyDescent="0.25">
      <c r="B50" s="204"/>
      <c r="C50" s="204"/>
      <c r="D50" s="204"/>
      <c r="E50" s="204"/>
      <c r="F50" s="204"/>
      <c r="G50" s="204"/>
      <c r="H50" s="204"/>
    </row>
    <row r="51" spans="2:13" ht="18" customHeight="1" x14ac:dyDescent="0.25">
      <c r="B51" s="204"/>
      <c r="C51" s="204"/>
      <c r="D51" s="204"/>
      <c r="E51" s="204"/>
      <c r="F51" s="204"/>
      <c r="G51" s="204"/>
      <c r="H51" s="204"/>
    </row>
    <row r="52" spans="2:13" ht="15" customHeight="1" x14ac:dyDescent="0.25">
      <c r="B52" s="204"/>
      <c r="C52" s="204"/>
      <c r="D52" s="204"/>
      <c r="E52" s="204"/>
      <c r="F52" s="204"/>
      <c r="G52" s="204"/>
      <c r="H52" s="204"/>
    </row>
    <row r="53" spans="2:13" x14ac:dyDescent="0.25">
      <c r="B53" s="204"/>
      <c r="C53" s="204"/>
      <c r="D53" s="204"/>
      <c r="E53" s="204"/>
      <c r="F53" s="204"/>
      <c r="G53" s="204"/>
      <c r="H53" s="204"/>
    </row>
    <row r="54" spans="2:13" x14ac:dyDescent="0.25">
      <c r="B54" s="15" t="s">
        <v>63</v>
      </c>
      <c r="C54" s="204"/>
      <c r="D54" s="204"/>
      <c r="E54" s="22" t="s">
        <v>86</v>
      </c>
      <c r="F54" s="204"/>
      <c r="G54" s="204"/>
      <c r="H54" s="204"/>
      <c r="K54" s="22" t="s">
        <v>86</v>
      </c>
    </row>
    <row r="55" spans="2:13" ht="31.5" customHeight="1" x14ac:dyDescent="0.25">
      <c r="B55" s="217" t="s">
        <v>97</v>
      </c>
      <c r="C55" s="217"/>
      <c r="D55" s="202" t="s">
        <v>40</v>
      </c>
      <c r="E55" s="203"/>
      <c r="F55" s="204"/>
      <c r="G55" s="218" t="s">
        <v>65</v>
      </c>
      <c r="H55" s="218"/>
      <c r="I55" s="218"/>
      <c r="J55" s="214" t="s">
        <v>35</v>
      </c>
      <c r="K55" s="214" t="s">
        <v>87</v>
      </c>
    </row>
    <row r="56" spans="2:13" ht="33" customHeight="1" x14ac:dyDescent="0.25">
      <c r="B56" s="219" t="s">
        <v>98</v>
      </c>
      <c r="C56" s="220"/>
      <c r="D56" s="209" t="s">
        <v>64</v>
      </c>
      <c r="E56" s="209"/>
      <c r="F56" s="204"/>
      <c r="G56" s="221" t="s">
        <v>99</v>
      </c>
      <c r="H56" s="221"/>
      <c r="I56" s="221"/>
      <c r="J56" s="205" t="s">
        <v>40</v>
      </c>
      <c r="K56" s="205"/>
    </row>
    <row r="57" spans="2:13" ht="34.5" customHeight="1" x14ac:dyDescent="0.25">
      <c r="B57" s="219" t="s">
        <v>100</v>
      </c>
      <c r="C57" s="220"/>
      <c r="D57" s="214" t="s">
        <v>35</v>
      </c>
      <c r="E57" s="215"/>
      <c r="F57" s="204"/>
      <c r="G57" s="221"/>
      <c r="H57" s="221"/>
      <c r="I57" s="221"/>
      <c r="J57" s="205"/>
      <c r="K57" s="205"/>
    </row>
    <row r="58" spans="2:13" x14ac:dyDescent="0.25">
      <c r="B58" s="15"/>
      <c r="C58" s="204"/>
      <c r="D58" s="204"/>
      <c r="E58" s="204"/>
      <c r="F58" s="204"/>
      <c r="G58" s="204"/>
      <c r="H58" s="204"/>
    </row>
    <row r="59" spans="2:13" x14ac:dyDescent="0.25">
      <c r="B59" s="15" t="s">
        <v>105</v>
      </c>
      <c r="C59" s="204"/>
      <c r="D59" s="204"/>
      <c r="E59" s="22" t="s">
        <v>86</v>
      </c>
      <c r="G59" s="15" t="s">
        <v>104</v>
      </c>
      <c r="J59" s="204"/>
      <c r="K59" s="22" t="s">
        <v>109</v>
      </c>
      <c r="L59" s="204"/>
      <c r="M59" s="204"/>
    </row>
    <row r="60" spans="2:13" x14ac:dyDescent="0.25">
      <c r="B60" s="222" t="s">
        <v>66</v>
      </c>
      <c r="C60" s="199" t="s">
        <v>40</v>
      </c>
      <c r="D60" s="201"/>
      <c r="E60" s="223"/>
      <c r="G60" s="224" t="s">
        <v>74</v>
      </c>
      <c r="H60" s="225"/>
      <c r="I60" s="226"/>
      <c r="J60" s="227" t="s">
        <v>40</v>
      </c>
      <c r="K60" s="227"/>
      <c r="L60" s="204"/>
    </row>
    <row r="61" spans="2:13" x14ac:dyDescent="0.25">
      <c r="B61" s="222" t="s">
        <v>67</v>
      </c>
      <c r="C61" s="206" t="s">
        <v>64</v>
      </c>
      <c r="D61" s="208"/>
      <c r="E61" s="228"/>
      <c r="G61" s="229" t="s">
        <v>68</v>
      </c>
      <c r="H61" s="230"/>
      <c r="I61" s="231"/>
      <c r="J61" s="232"/>
      <c r="K61" s="232"/>
      <c r="L61" s="204"/>
    </row>
    <row r="62" spans="2:13" x14ac:dyDescent="0.25">
      <c r="G62" s="229" t="s">
        <v>69</v>
      </c>
      <c r="H62" s="230"/>
      <c r="I62" s="231"/>
      <c r="J62" s="232"/>
      <c r="K62" s="232"/>
      <c r="L62" s="204"/>
    </row>
    <row r="63" spans="2:13" x14ac:dyDescent="0.25">
      <c r="G63" s="229" t="s">
        <v>70</v>
      </c>
      <c r="H63" s="230"/>
      <c r="I63" s="231"/>
      <c r="J63" s="232"/>
      <c r="K63" s="232"/>
      <c r="L63" s="204"/>
    </row>
    <row r="64" spans="2:13" ht="30" customHeight="1" x14ac:dyDescent="0.25">
      <c r="G64" s="233" t="s">
        <v>101</v>
      </c>
      <c r="H64" s="234"/>
      <c r="I64" s="235"/>
      <c r="J64" s="236"/>
      <c r="K64" s="236"/>
      <c r="L64" s="204"/>
    </row>
    <row r="65" spans="2:15" ht="29.25" customHeight="1" x14ac:dyDescent="0.25">
      <c r="G65" s="237" t="s">
        <v>82</v>
      </c>
      <c r="H65" s="238"/>
      <c r="I65" s="239"/>
      <c r="J65" s="209" t="s">
        <v>64</v>
      </c>
      <c r="K65" s="209"/>
      <c r="M65" s="204"/>
    </row>
    <row r="66" spans="2:15" ht="15" customHeight="1" x14ac:dyDescent="0.25">
      <c r="G66" s="224" t="s">
        <v>81</v>
      </c>
      <c r="H66" s="225"/>
      <c r="I66" s="226"/>
      <c r="J66" s="240" t="s">
        <v>35</v>
      </c>
      <c r="K66" s="240"/>
      <c r="L66" s="204"/>
      <c r="M66" s="204"/>
    </row>
    <row r="67" spans="2:15" ht="13.5" customHeight="1" x14ac:dyDescent="0.25">
      <c r="G67" s="229" t="s">
        <v>102</v>
      </c>
      <c r="H67" s="230"/>
      <c r="I67" s="231"/>
      <c r="J67" s="241"/>
      <c r="K67" s="241"/>
      <c r="L67" s="204"/>
      <c r="M67" s="204"/>
    </row>
    <row r="68" spans="2:15" x14ac:dyDescent="0.25">
      <c r="G68" s="242" t="s">
        <v>75</v>
      </c>
      <c r="H68" s="243"/>
      <c r="I68" s="244"/>
      <c r="J68" s="245"/>
      <c r="K68" s="245"/>
      <c r="L68" s="172"/>
      <c r="M68" s="172"/>
    </row>
    <row r="69" spans="2:15" x14ac:dyDescent="0.25">
      <c r="C69" s="246"/>
      <c r="D69" s="246"/>
      <c r="E69" s="246"/>
      <c r="F69" s="246"/>
      <c r="G69" s="246"/>
      <c r="H69" s="172"/>
      <c r="I69" s="172"/>
    </row>
    <row r="70" spans="2:15" ht="15" customHeight="1" x14ac:dyDescent="0.25">
      <c r="G70" s="172"/>
      <c r="H70" s="172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72"/>
      <c r="H71" s="172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247"/>
      <c r="L72" s="247"/>
      <c r="M72" s="248"/>
      <c r="N72" s="248"/>
      <c r="O72" s="248"/>
    </row>
    <row r="73" spans="2:15" ht="29.25" customHeight="1" x14ac:dyDescent="0.25">
      <c r="B73" s="13" t="s">
        <v>21</v>
      </c>
      <c r="C73" s="77" t="s">
        <v>19</v>
      </c>
      <c r="D73" s="78"/>
      <c r="E73" s="249" t="s">
        <v>33</v>
      </c>
      <c r="F73" s="250"/>
      <c r="G73" s="251" t="s">
        <v>73</v>
      </c>
      <c r="H73" s="252"/>
      <c r="I73" s="165"/>
      <c r="J73" s="165"/>
      <c r="K73" s="247"/>
      <c r="L73" s="247"/>
      <c r="M73" s="248"/>
      <c r="N73" s="248"/>
      <c r="O73" s="248"/>
    </row>
    <row r="74" spans="2:15" ht="30" x14ac:dyDescent="0.25">
      <c r="B74" s="14" t="s">
        <v>22</v>
      </c>
      <c r="C74" s="77" t="s">
        <v>23</v>
      </c>
      <c r="D74" s="78"/>
      <c r="E74" s="253" t="s">
        <v>24</v>
      </c>
      <c r="F74" s="254"/>
      <c r="G74" s="251"/>
      <c r="H74" s="252"/>
      <c r="I74" s="165"/>
      <c r="J74" s="165"/>
      <c r="K74" s="247"/>
      <c r="L74" s="247"/>
      <c r="M74" s="248"/>
      <c r="N74" s="248"/>
      <c r="O74" s="248"/>
    </row>
    <row r="75" spans="2:15" ht="15" customHeight="1" x14ac:dyDescent="0.25">
      <c r="B75" s="13" t="s">
        <v>25</v>
      </c>
      <c r="C75" s="77" t="s">
        <v>20</v>
      </c>
      <c r="D75" s="78"/>
      <c r="E75" s="249" t="s">
        <v>26</v>
      </c>
      <c r="F75" s="250"/>
      <c r="G75" s="251"/>
      <c r="H75" s="252"/>
      <c r="I75" s="165"/>
      <c r="J75" s="165"/>
      <c r="K75" s="247"/>
      <c r="L75" s="247"/>
      <c r="M75" s="248"/>
      <c r="N75" s="248"/>
      <c r="O75" s="248"/>
    </row>
    <row r="76" spans="2:15" ht="30" customHeight="1" x14ac:dyDescent="0.25">
      <c r="B76" s="14" t="s">
        <v>27</v>
      </c>
      <c r="C76" s="77" t="s">
        <v>28</v>
      </c>
      <c r="D76" s="78"/>
      <c r="E76" s="253" t="s">
        <v>31</v>
      </c>
      <c r="F76" s="254"/>
      <c r="G76" s="251"/>
      <c r="H76" s="252"/>
      <c r="I76" s="165"/>
      <c r="J76" s="165"/>
      <c r="K76" s="247"/>
      <c r="L76" s="247"/>
      <c r="M76" s="248"/>
      <c r="N76" s="248"/>
      <c r="O76" s="248"/>
    </row>
    <row r="77" spans="2:15" ht="30" customHeight="1" x14ac:dyDescent="0.25">
      <c r="B77" s="13" t="s">
        <v>29</v>
      </c>
      <c r="C77" s="77" t="s">
        <v>77</v>
      </c>
      <c r="D77" s="78"/>
      <c r="E77" s="249" t="s">
        <v>32</v>
      </c>
      <c r="F77" s="250"/>
      <c r="G77" s="255"/>
      <c r="H77" s="256"/>
      <c r="I77" s="165"/>
      <c r="J77" s="165"/>
      <c r="K77" s="247"/>
      <c r="L77" s="247"/>
      <c r="M77" s="248"/>
      <c r="N77" s="248"/>
      <c r="O77" s="248"/>
    </row>
    <row r="78" spans="2:15" x14ac:dyDescent="0.25">
      <c r="I78" s="172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219" t="s">
        <v>107</v>
      </c>
      <c r="C80" s="257"/>
      <c r="D80" s="257"/>
      <c r="E80" s="220"/>
      <c r="F80" s="24" t="s">
        <v>71</v>
      </c>
      <c r="G80" s="258"/>
      <c r="H80" s="259"/>
      <c r="I80" s="2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4:O74"/>
    <mergeCell ref="C75:D75"/>
    <mergeCell ref="E75:F75"/>
    <mergeCell ref="I75:J75"/>
    <mergeCell ref="K75:L75"/>
    <mergeCell ref="M75:O75"/>
    <mergeCell ref="C73:D73"/>
    <mergeCell ref="E73:F73"/>
    <mergeCell ref="G73:H77"/>
    <mergeCell ref="I73:J73"/>
    <mergeCell ref="K73:L73"/>
    <mergeCell ref="M73:O73"/>
    <mergeCell ref="C74:D74"/>
    <mergeCell ref="E74:F74"/>
    <mergeCell ref="I74:J74"/>
    <mergeCell ref="K74:L74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4:I64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B36:D36"/>
    <mergeCell ref="B55:C55"/>
    <mergeCell ref="G55:I55"/>
    <mergeCell ref="B56:C56"/>
    <mergeCell ref="G56:I57"/>
    <mergeCell ref="J56:J57"/>
    <mergeCell ref="B31:C31"/>
    <mergeCell ref="D31:H31"/>
    <mergeCell ref="I31:J31"/>
    <mergeCell ref="B34:D34"/>
    <mergeCell ref="H34:J34"/>
    <mergeCell ref="B35:D35"/>
    <mergeCell ref="H35:J35"/>
    <mergeCell ref="B29:C29"/>
    <mergeCell ref="D29:H29"/>
    <mergeCell ref="I29:J29"/>
    <mergeCell ref="B30:C30"/>
    <mergeCell ref="D30:H30"/>
    <mergeCell ref="I30:J30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BC31A-65B7-4FB7-9ECD-3E51B0B5FECB}">
  <sheetPr>
    <pageSetUpPr fitToPage="1"/>
  </sheetPr>
  <dimension ref="A1:W80"/>
  <sheetViews>
    <sheetView topLeftCell="A4" zoomScaleNormal="100" workbookViewId="0">
      <selection activeCell="B7" sqref="B7:E7"/>
    </sheetView>
  </sheetViews>
  <sheetFormatPr defaultRowHeight="15" x14ac:dyDescent="0.25"/>
  <cols>
    <col min="1" max="1" width="3.42578125" style="25" customWidth="1"/>
    <col min="2" max="2" width="20.85546875" style="25" customWidth="1"/>
    <col min="3" max="4" width="11" style="25" customWidth="1"/>
    <col min="5" max="5" width="9.140625" style="25"/>
    <col min="6" max="6" width="10.42578125" style="25" customWidth="1"/>
    <col min="7" max="7" width="8.5703125" style="25" customWidth="1"/>
    <col min="8" max="8" width="12" style="25" customWidth="1"/>
    <col min="9" max="9" width="15" style="25" customWidth="1"/>
    <col min="10" max="10" width="12" style="25" customWidth="1"/>
    <col min="11" max="11" width="16.5703125" style="25" customWidth="1"/>
    <col min="12" max="12" width="10.42578125" style="25" customWidth="1"/>
    <col min="13" max="13" width="9.5703125" style="25" customWidth="1"/>
    <col min="14" max="14" width="12" style="25" customWidth="1"/>
    <col min="15" max="15" width="9.42578125" style="25" customWidth="1"/>
    <col min="16" max="16" width="13.5703125" style="25" customWidth="1"/>
    <col min="17" max="17" width="9.7109375" style="25" customWidth="1"/>
    <col min="18" max="18" width="12.140625" style="25" customWidth="1"/>
    <col min="19" max="19" width="9.42578125" style="25" customWidth="1"/>
    <col min="20" max="16384" width="9.140625" style="25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116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120</v>
      </c>
      <c r="C5" s="10">
        <v>0.24399999999999999</v>
      </c>
      <c r="D5" s="10">
        <v>122.12</v>
      </c>
      <c r="E5" s="26">
        <f>(C5/D5)*1000</f>
        <v>1.9980347199475925</v>
      </c>
      <c r="F5" s="11"/>
      <c r="G5" s="11"/>
      <c r="H5" s="10" t="s">
        <v>114</v>
      </c>
      <c r="I5" s="10">
        <v>0.51400000000000001</v>
      </c>
      <c r="J5" s="11" t="s">
        <v>115</v>
      </c>
      <c r="K5" s="11">
        <v>4</v>
      </c>
      <c r="L5" s="11">
        <v>1.07</v>
      </c>
      <c r="M5" s="26">
        <f>K5*L5</f>
        <v>4.28</v>
      </c>
      <c r="N5" s="10"/>
      <c r="O5" s="10"/>
      <c r="P5" s="11" t="s">
        <v>13</v>
      </c>
      <c r="Q5" s="11">
        <v>6</v>
      </c>
      <c r="R5" s="11">
        <v>0.89400000000000002</v>
      </c>
      <c r="S5" s="26">
        <f>Q5*R5</f>
        <v>5.3639999999999999</v>
      </c>
    </row>
    <row r="6" spans="2:21" x14ac:dyDescent="0.25">
      <c r="B6" s="10" t="s">
        <v>119</v>
      </c>
      <c r="C6" s="10">
        <v>0.216</v>
      </c>
      <c r="D6" s="10">
        <v>108.14</v>
      </c>
      <c r="E6" s="26">
        <f t="shared" ref="E6:E7" si="0">(C6/D6)*1000</f>
        <v>1.9974107638246716</v>
      </c>
      <c r="F6" s="11"/>
      <c r="G6" s="11"/>
      <c r="H6" s="10"/>
      <c r="I6" s="10"/>
      <c r="J6" s="11"/>
      <c r="K6" s="11"/>
      <c r="L6" s="11"/>
      <c r="M6" s="26">
        <f t="shared" ref="M6:M11" si="1">K6*L6</f>
        <v>0</v>
      </c>
      <c r="N6" s="10"/>
      <c r="O6" s="10"/>
      <c r="P6" s="11" t="s">
        <v>80</v>
      </c>
      <c r="Q6" s="11">
        <v>138</v>
      </c>
      <c r="R6" s="11">
        <v>0.78</v>
      </c>
      <c r="S6" s="26">
        <f>Q6*R6</f>
        <v>107.64</v>
      </c>
      <c r="U6" s="18"/>
    </row>
    <row r="7" spans="2:21" x14ac:dyDescent="0.25">
      <c r="B7" s="10" t="s">
        <v>113</v>
      </c>
      <c r="C7" s="10">
        <v>0.54</v>
      </c>
      <c r="D7" s="10">
        <v>255.48</v>
      </c>
      <c r="E7" s="26">
        <f t="shared" si="0"/>
        <v>2.1136683889149839</v>
      </c>
      <c r="F7" s="11"/>
      <c r="G7" s="11"/>
      <c r="H7" s="10"/>
      <c r="I7" s="10"/>
      <c r="J7" s="11"/>
      <c r="K7" s="11"/>
      <c r="L7" s="11"/>
      <c r="M7" s="26">
        <f t="shared" si="1"/>
        <v>0</v>
      </c>
      <c r="N7" s="10"/>
      <c r="O7" s="10"/>
      <c r="P7" s="11"/>
      <c r="Q7" s="11"/>
      <c r="R7" s="11"/>
      <c r="S7" s="26">
        <f t="shared" ref="S7:S11" si="2">Q7*R7</f>
        <v>0</v>
      </c>
      <c r="T7" s="18"/>
      <c r="U7" s="18"/>
    </row>
    <row r="8" spans="2:21" x14ac:dyDescent="0.25">
      <c r="B8" s="10"/>
      <c r="C8" s="10"/>
      <c r="D8" s="10"/>
      <c r="E8" s="26"/>
      <c r="F8" s="11"/>
      <c r="G8" s="11"/>
      <c r="H8" s="10"/>
      <c r="I8" s="10"/>
      <c r="J8" s="11"/>
      <c r="K8" s="11"/>
      <c r="L8" s="11"/>
      <c r="M8" s="26">
        <f t="shared" si="1"/>
        <v>0</v>
      </c>
      <c r="N8" s="10"/>
      <c r="O8" s="10"/>
      <c r="P8" s="11"/>
      <c r="Q8" s="11"/>
      <c r="R8" s="11"/>
      <c r="S8" s="26">
        <f t="shared" si="2"/>
        <v>0</v>
      </c>
      <c r="T8" s="18"/>
      <c r="U8" s="18"/>
    </row>
    <row r="9" spans="2:21" x14ac:dyDescent="0.25">
      <c r="B9" s="10"/>
      <c r="C9" s="10"/>
      <c r="D9" s="10"/>
      <c r="E9" s="26"/>
      <c r="F9" s="11"/>
      <c r="G9" s="11"/>
      <c r="H9" s="10"/>
      <c r="I9" s="10"/>
      <c r="J9" s="11"/>
      <c r="K9" s="11"/>
      <c r="L9" s="11"/>
      <c r="M9" s="26">
        <f t="shared" si="1"/>
        <v>0</v>
      </c>
      <c r="N9" s="10"/>
      <c r="O9" s="10"/>
      <c r="P9" s="11"/>
      <c r="Q9" s="11"/>
      <c r="R9" s="11"/>
      <c r="S9" s="26">
        <f t="shared" si="2"/>
        <v>0</v>
      </c>
      <c r="T9" s="18"/>
    </row>
    <row r="10" spans="2:21" x14ac:dyDescent="0.25">
      <c r="B10" s="10"/>
      <c r="C10" s="10"/>
      <c r="D10" s="10"/>
      <c r="E10" s="26"/>
      <c r="F10" s="11"/>
      <c r="G10" s="11"/>
      <c r="H10" s="10"/>
      <c r="I10" s="10"/>
      <c r="J10" s="11"/>
      <c r="K10" s="11"/>
      <c r="L10" s="11"/>
      <c r="M10" s="26">
        <f t="shared" si="1"/>
        <v>0</v>
      </c>
      <c r="N10" s="10"/>
      <c r="O10" s="10"/>
      <c r="P10" s="11"/>
      <c r="Q10" s="11"/>
      <c r="R10" s="11"/>
      <c r="S10" s="26">
        <f t="shared" si="2"/>
        <v>0</v>
      </c>
      <c r="T10" s="18"/>
    </row>
    <row r="11" spans="2:21" x14ac:dyDescent="0.25">
      <c r="B11" s="10"/>
      <c r="C11" s="10"/>
      <c r="D11" s="10"/>
      <c r="E11" s="26"/>
      <c r="F11" s="11"/>
      <c r="G11" s="11"/>
      <c r="H11" s="10"/>
      <c r="I11" s="10"/>
      <c r="J11" s="11"/>
      <c r="K11" s="11"/>
      <c r="L11" s="11"/>
      <c r="M11" s="26">
        <f t="shared" si="1"/>
        <v>0</v>
      </c>
      <c r="N11" s="10"/>
      <c r="O11" s="10"/>
      <c r="P11" s="11"/>
      <c r="Q11" s="11"/>
      <c r="R11" s="11"/>
      <c r="S11" s="26">
        <f t="shared" si="2"/>
        <v>0</v>
      </c>
      <c r="T11" s="18"/>
    </row>
    <row r="12" spans="2:21" x14ac:dyDescent="0.25">
      <c r="B12" s="26" t="s">
        <v>4</v>
      </c>
      <c r="C12" s="26">
        <f>SUM(C5:C11)</f>
        <v>1</v>
      </c>
      <c r="D12" s="26">
        <f>SUM(D5:D11)</f>
        <v>485.74</v>
      </c>
      <c r="E12" s="17"/>
      <c r="F12" s="17"/>
      <c r="G12" s="26">
        <f>SUM(G5:G11)</f>
        <v>0</v>
      </c>
      <c r="H12" s="17"/>
      <c r="I12" s="26">
        <f>SUM(I5:I11)</f>
        <v>0.51400000000000001</v>
      </c>
      <c r="J12" s="17"/>
      <c r="K12" s="17"/>
      <c r="L12" s="17"/>
      <c r="M12" s="26">
        <f>SUM(M5:M11)</f>
        <v>4.28</v>
      </c>
      <c r="N12" s="17"/>
      <c r="O12" s="26">
        <f>SUM(O5:O11)</f>
        <v>0</v>
      </c>
      <c r="P12" s="17"/>
      <c r="Q12" s="17"/>
      <c r="R12" s="17"/>
      <c r="S12" s="26">
        <f>SUM(S5:S11)</f>
        <v>113.004</v>
      </c>
      <c r="T12" s="18"/>
    </row>
    <row r="13" spans="2:2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 t="s">
        <v>15</v>
      </c>
      <c r="L13" s="17"/>
      <c r="M13" s="17"/>
      <c r="N13" s="17"/>
      <c r="O13" s="17"/>
      <c r="P13" s="17"/>
      <c r="Q13" s="17"/>
      <c r="R13" s="17"/>
      <c r="S13" s="17"/>
      <c r="T13" s="18"/>
    </row>
    <row r="14" spans="2:21" x14ac:dyDescent="0.25">
      <c r="B14" s="18"/>
      <c r="C14" s="18"/>
      <c r="D14" s="18"/>
      <c r="E14" s="18"/>
      <c r="F14" s="18"/>
      <c r="G14" s="18"/>
      <c r="I14" s="27" t="s">
        <v>5</v>
      </c>
      <c r="J14" s="28">
        <f>(R17/E5)*100</f>
        <v>74.985344378149804</v>
      </c>
      <c r="K14" s="29">
        <f>J14</f>
        <v>74.985344378149804</v>
      </c>
    </row>
    <row r="15" spans="2:21" x14ac:dyDescent="0.25">
      <c r="B15" s="18"/>
      <c r="C15" s="18"/>
      <c r="D15" s="18"/>
      <c r="E15" s="18"/>
      <c r="F15" s="18"/>
      <c r="G15" s="18"/>
      <c r="I15" s="30" t="s">
        <v>11</v>
      </c>
      <c r="J15" s="31">
        <f>(1-(P19/C5))*100</f>
        <v>100</v>
      </c>
      <c r="K15" s="29">
        <f t="shared" ref="K15:K16" si="3">J15</f>
        <v>100</v>
      </c>
    </row>
    <row r="16" spans="2:21" x14ac:dyDescent="0.25">
      <c r="B16" s="18"/>
      <c r="C16" s="18"/>
      <c r="D16" s="18"/>
      <c r="E16" s="18"/>
      <c r="F16" s="18"/>
      <c r="G16" s="18"/>
      <c r="I16" s="32" t="s">
        <v>12</v>
      </c>
      <c r="J16" s="28">
        <f>(J14/J15)*100</f>
        <v>74.985344378149804</v>
      </c>
      <c r="K16" s="29">
        <f t="shared" si="3"/>
        <v>74.985344378149804</v>
      </c>
      <c r="P16" s="69" t="s">
        <v>49</v>
      </c>
      <c r="Q16" s="69" t="s">
        <v>48</v>
      </c>
      <c r="R16" s="69" t="s">
        <v>116</v>
      </c>
    </row>
    <row r="17" spans="1:23" x14ac:dyDescent="0.25">
      <c r="B17" s="18"/>
      <c r="C17" s="18"/>
      <c r="D17" s="18"/>
      <c r="E17" s="18"/>
      <c r="F17" s="18"/>
      <c r="G17" s="18"/>
      <c r="I17" s="33" t="s">
        <v>6</v>
      </c>
      <c r="J17" s="31">
        <f>Q17/D12*100</f>
        <v>43.696216082677978</v>
      </c>
      <c r="K17" s="29"/>
      <c r="N17" s="76" t="s">
        <v>3</v>
      </c>
      <c r="O17" s="76"/>
      <c r="P17" s="34">
        <v>0.318</v>
      </c>
      <c r="Q17" s="34">
        <v>212.25</v>
      </c>
      <c r="R17" s="35">
        <f>(P17/Q17)*1000</f>
        <v>1.4982332155477032</v>
      </c>
    </row>
    <row r="18" spans="1:23" x14ac:dyDescent="0.25">
      <c r="B18" s="18"/>
      <c r="C18" s="18"/>
      <c r="D18" s="18"/>
      <c r="E18" s="18"/>
      <c r="F18" s="18"/>
      <c r="G18" s="18"/>
      <c r="I18" s="27" t="s">
        <v>7</v>
      </c>
      <c r="J18" s="28">
        <f>P17/C12*100</f>
        <v>31.8</v>
      </c>
      <c r="K18" s="30" t="s">
        <v>84</v>
      </c>
      <c r="L18" s="31">
        <f>(J18/J17)*100</f>
        <v>72.775180212014135</v>
      </c>
      <c r="P18" s="36" t="s">
        <v>0</v>
      </c>
      <c r="Q18" s="37"/>
    </row>
    <row r="19" spans="1:23" ht="30" customHeight="1" x14ac:dyDescent="0.25">
      <c r="B19" s="18"/>
      <c r="C19" s="18"/>
      <c r="D19" s="18"/>
      <c r="E19" s="18"/>
      <c r="F19" s="18"/>
      <c r="G19" s="18"/>
      <c r="I19" s="33" t="s">
        <v>8</v>
      </c>
      <c r="J19" s="31">
        <f>(C12+G12+I12+M12+O12+S12)/P17</f>
        <v>373.57861635220127</v>
      </c>
      <c r="N19" s="74" t="s">
        <v>50</v>
      </c>
      <c r="O19" s="75"/>
      <c r="P19" s="38">
        <v>0</v>
      </c>
    </row>
    <row r="20" spans="1:23" x14ac:dyDescent="0.25">
      <c r="B20" s="18"/>
      <c r="C20" s="18"/>
      <c r="D20" s="18"/>
      <c r="E20" s="18"/>
      <c r="F20" s="18"/>
      <c r="G20" s="18"/>
      <c r="I20" s="1" t="s">
        <v>9</v>
      </c>
      <c r="J20" s="39">
        <f>(C12+G12+I12+M12)/P17</f>
        <v>18.220125786163525</v>
      </c>
      <c r="M20" s="18"/>
      <c r="N20" s="18"/>
      <c r="O20" s="40"/>
      <c r="P20" s="18"/>
    </row>
    <row r="21" spans="1:23" ht="32.25" customHeight="1" x14ac:dyDescent="0.25">
      <c r="B21" s="18"/>
      <c r="C21" s="18"/>
      <c r="D21" s="18"/>
      <c r="E21" s="18"/>
      <c r="F21" s="18"/>
      <c r="G21" s="18"/>
      <c r="H21" s="18"/>
      <c r="I21" s="5" t="s">
        <v>14</v>
      </c>
      <c r="J21" s="41">
        <f>(C12+G12+I12)/P17</f>
        <v>4.7610062893081757</v>
      </c>
      <c r="M21" s="18"/>
      <c r="N21" s="18"/>
      <c r="O21" s="18"/>
      <c r="P21" s="18"/>
    </row>
    <row r="22" spans="1:23" ht="33.75" customHeight="1" x14ac:dyDescent="0.25">
      <c r="G22" s="18"/>
      <c r="H22" s="18"/>
      <c r="I22" s="6" t="s">
        <v>16</v>
      </c>
      <c r="J22" s="2">
        <f>(M12)/P17</f>
        <v>13.459119496855347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3" ht="32.25" customHeight="1" x14ac:dyDescent="0.25">
      <c r="I23" s="3" t="s">
        <v>10</v>
      </c>
      <c r="J23" s="4">
        <f>(O12+S12)/P17</f>
        <v>355.35849056603774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3" ht="30" customHeight="1" x14ac:dyDescent="0.25">
      <c r="B24" s="70" t="s">
        <v>118</v>
      </c>
      <c r="I24" s="5" t="s">
        <v>17</v>
      </c>
      <c r="J24" s="41">
        <f>(O12)/P17</f>
        <v>0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3" ht="31.5" customHeight="1" x14ac:dyDescent="0.25">
      <c r="I25" s="6" t="s">
        <v>18</v>
      </c>
      <c r="J25" s="2">
        <f>(S12)/P17</f>
        <v>355.35849056603774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3" ht="13.5" customHeight="1" x14ac:dyDescent="0.25">
      <c r="I26" s="71" t="s">
        <v>117</v>
      </c>
      <c r="J26" s="72">
        <f>((C12+G12+I12+M12+O12+S12)-P17)/P17</f>
        <v>372.57861635220127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3" ht="16.5" customHeight="1" x14ac:dyDescent="0.25">
      <c r="A27" s="61"/>
      <c r="B27" s="113" t="s">
        <v>57</v>
      </c>
      <c r="C27" s="114"/>
      <c r="I27" s="153" t="s">
        <v>85</v>
      </c>
      <c r="J27" s="154"/>
      <c r="K27" s="18"/>
      <c r="L27" s="18"/>
      <c r="M27" s="18"/>
      <c r="N27" s="18"/>
      <c r="O27" s="18"/>
      <c r="P27" s="18"/>
      <c r="Q27" s="18"/>
      <c r="T27" s="18"/>
    </row>
    <row r="28" spans="1:23" ht="47.25" customHeight="1" x14ac:dyDescent="0.25">
      <c r="B28" s="118" t="s">
        <v>30</v>
      </c>
      <c r="C28" s="87"/>
      <c r="D28" s="87" t="s">
        <v>90</v>
      </c>
      <c r="E28" s="87"/>
      <c r="F28" s="87"/>
      <c r="G28" s="87"/>
      <c r="H28" s="87"/>
      <c r="I28" s="155"/>
      <c r="J28" s="156"/>
      <c r="K28" s="18"/>
      <c r="Q28" s="18"/>
      <c r="T28" s="18"/>
      <c r="W28" s="42"/>
    </row>
    <row r="29" spans="1:23" ht="61.5" customHeight="1" x14ac:dyDescent="0.25">
      <c r="B29" s="81" t="s">
        <v>91</v>
      </c>
      <c r="C29" s="83"/>
      <c r="D29" s="81" t="s">
        <v>92</v>
      </c>
      <c r="E29" s="82"/>
      <c r="F29" s="82"/>
      <c r="G29" s="82"/>
      <c r="H29" s="83"/>
      <c r="I29" s="157"/>
      <c r="J29" s="158"/>
    </row>
    <row r="30" spans="1:23" ht="47.25" customHeight="1" x14ac:dyDescent="0.25">
      <c r="B30" s="84" t="s">
        <v>93</v>
      </c>
      <c r="C30" s="85"/>
      <c r="D30" s="84" t="s">
        <v>94</v>
      </c>
      <c r="E30" s="86"/>
      <c r="F30" s="86"/>
      <c r="G30" s="86"/>
      <c r="H30" s="85"/>
      <c r="I30" s="159"/>
      <c r="J30" s="160"/>
    </row>
    <row r="31" spans="1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61"/>
      <c r="J31" s="162"/>
    </row>
    <row r="32" spans="1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19" t="s">
        <v>96</v>
      </c>
      <c r="C34" s="120"/>
      <c r="D34" s="121"/>
      <c r="E34" s="67" t="s">
        <v>83</v>
      </c>
      <c r="F34" s="44"/>
      <c r="G34" s="45"/>
      <c r="H34" s="128" t="s">
        <v>61</v>
      </c>
      <c r="I34" s="128"/>
      <c r="J34" s="128"/>
      <c r="K34" s="67" t="s">
        <v>83</v>
      </c>
      <c r="L34" s="67"/>
    </row>
    <row r="35" spans="2:12" ht="30" x14ac:dyDescent="0.25">
      <c r="B35" s="122" t="s">
        <v>60</v>
      </c>
      <c r="C35" s="123"/>
      <c r="D35" s="124"/>
      <c r="E35" s="68" t="s">
        <v>64</v>
      </c>
      <c r="F35" s="68"/>
      <c r="G35" s="45"/>
      <c r="H35" s="129" t="s">
        <v>62</v>
      </c>
      <c r="I35" s="129"/>
      <c r="J35" s="129"/>
      <c r="K35" s="68" t="s">
        <v>64</v>
      </c>
      <c r="L35" s="68"/>
    </row>
    <row r="36" spans="2:12" ht="34.5" customHeight="1" x14ac:dyDescent="0.25">
      <c r="B36" s="125" t="s">
        <v>59</v>
      </c>
      <c r="C36" s="126"/>
      <c r="D36" s="127"/>
      <c r="E36" s="64" t="s">
        <v>103</v>
      </c>
      <c r="F36" s="48"/>
      <c r="G36" s="45"/>
      <c r="H36" s="45"/>
      <c r="I36" s="45"/>
    </row>
    <row r="37" spans="2:12" ht="18.75" customHeight="1" x14ac:dyDescent="0.25">
      <c r="B37" s="45"/>
      <c r="C37" s="45"/>
      <c r="D37" s="45"/>
      <c r="E37" s="45"/>
      <c r="F37" s="45"/>
      <c r="G37" s="45"/>
      <c r="H37" s="45"/>
    </row>
    <row r="38" spans="2:12" ht="20.25" customHeight="1" x14ac:dyDescent="0.25">
      <c r="B38" s="45"/>
      <c r="C38" s="45"/>
      <c r="D38" s="45"/>
      <c r="E38" s="45"/>
      <c r="F38" s="45"/>
      <c r="G38" s="45"/>
      <c r="H38" s="45"/>
    </row>
    <row r="39" spans="2:12" x14ac:dyDescent="0.25">
      <c r="B39" s="9" t="s">
        <v>54</v>
      </c>
      <c r="D39" s="45"/>
      <c r="E39" s="45"/>
      <c r="F39" s="45"/>
      <c r="G39" s="45"/>
      <c r="H39" s="45"/>
    </row>
    <row r="40" spans="2:12" ht="30" x14ac:dyDescent="0.25">
      <c r="B40" s="16" t="s">
        <v>38</v>
      </c>
      <c r="C40" s="16" t="s">
        <v>39</v>
      </c>
      <c r="D40" s="16" t="s">
        <v>88</v>
      </c>
      <c r="E40" s="45"/>
      <c r="F40" s="45"/>
      <c r="G40" s="45"/>
      <c r="H40" s="45"/>
    </row>
    <row r="41" spans="2:12" ht="21" customHeight="1" x14ac:dyDescent="0.25">
      <c r="B41" s="49" t="s">
        <v>34</v>
      </c>
      <c r="C41" s="50" t="s">
        <v>35</v>
      </c>
      <c r="D41" s="50"/>
      <c r="E41" s="45"/>
      <c r="F41" s="45"/>
      <c r="G41" s="45"/>
      <c r="H41" s="45"/>
    </row>
    <row r="42" spans="2:12" ht="30.75" customHeight="1" x14ac:dyDescent="0.25">
      <c r="B42" s="49" t="s">
        <v>36</v>
      </c>
      <c r="C42" s="51" t="s">
        <v>64</v>
      </c>
      <c r="D42" s="51"/>
      <c r="E42" s="45"/>
      <c r="F42" s="45"/>
      <c r="G42" s="45"/>
      <c r="H42" s="45"/>
    </row>
    <row r="43" spans="2:12" ht="30.75" customHeight="1" x14ac:dyDescent="0.25">
      <c r="B43" s="49" t="s">
        <v>37</v>
      </c>
      <c r="C43" s="65" t="s">
        <v>40</v>
      </c>
      <c r="D43" s="65"/>
      <c r="E43" s="45"/>
      <c r="F43" s="45"/>
      <c r="G43" s="45"/>
      <c r="H43" s="45"/>
    </row>
    <row r="44" spans="2:12" ht="21" customHeight="1" x14ac:dyDescent="0.25">
      <c r="B44" s="45"/>
      <c r="C44" s="45"/>
      <c r="D44" s="45"/>
      <c r="E44" s="45"/>
      <c r="F44" s="45"/>
      <c r="G44" s="45"/>
      <c r="H44" s="45"/>
    </row>
    <row r="45" spans="2:12" ht="21" customHeight="1" x14ac:dyDescent="0.25">
      <c r="B45" s="45"/>
      <c r="C45" s="45"/>
      <c r="D45" s="45"/>
      <c r="E45" s="45"/>
      <c r="F45" s="45"/>
      <c r="G45" s="45"/>
      <c r="H45" s="45"/>
    </row>
    <row r="46" spans="2:12" ht="26.25" customHeight="1" x14ac:dyDescent="0.25">
      <c r="D46" s="45"/>
      <c r="E46" s="45"/>
      <c r="F46" s="45"/>
      <c r="G46" s="45"/>
      <c r="H46" s="45"/>
    </row>
    <row r="47" spans="2:12" ht="21" customHeight="1" x14ac:dyDescent="0.25">
      <c r="B47" s="45"/>
      <c r="C47" s="45"/>
      <c r="D47" s="45"/>
      <c r="E47" s="45"/>
      <c r="F47" s="45"/>
      <c r="G47" s="45"/>
      <c r="H47" s="45"/>
    </row>
    <row r="48" spans="2:12" ht="21" customHeight="1" x14ac:dyDescent="0.25">
      <c r="B48" s="45"/>
      <c r="C48" s="45"/>
      <c r="D48" s="45"/>
      <c r="E48" s="45"/>
      <c r="F48" s="45"/>
      <c r="G48" s="45"/>
      <c r="H48" s="45"/>
    </row>
    <row r="49" spans="2:13" ht="21" customHeight="1" x14ac:dyDescent="0.25">
      <c r="B49" s="45"/>
      <c r="C49" s="45"/>
      <c r="D49" s="45"/>
      <c r="E49" s="45"/>
      <c r="F49" s="45"/>
      <c r="G49" s="45"/>
      <c r="H49" s="45"/>
    </row>
    <row r="50" spans="2:13" x14ac:dyDescent="0.25">
      <c r="B50" s="45"/>
      <c r="C50" s="45"/>
      <c r="D50" s="45"/>
      <c r="E50" s="45"/>
      <c r="F50" s="45"/>
      <c r="G50" s="45"/>
      <c r="H50" s="45"/>
    </row>
    <row r="51" spans="2:13" ht="18" customHeight="1" x14ac:dyDescent="0.25">
      <c r="B51" s="45"/>
      <c r="C51" s="45"/>
      <c r="D51" s="45"/>
      <c r="E51" s="45"/>
      <c r="F51" s="45"/>
      <c r="G51" s="45"/>
      <c r="H51" s="45"/>
    </row>
    <row r="52" spans="2:13" ht="15" customHeight="1" x14ac:dyDescent="0.25">
      <c r="B52" s="45"/>
      <c r="C52" s="45"/>
      <c r="D52" s="45"/>
      <c r="E52" s="45"/>
      <c r="F52" s="45"/>
      <c r="G52" s="45"/>
      <c r="H52" s="45"/>
    </row>
    <row r="53" spans="2:13" x14ac:dyDescent="0.25">
      <c r="B53" s="45"/>
      <c r="C53" s="45"/>
      <c r="D53" s="45"/>
      <c r="E53" s="45"/>
      <c r="F53" s="45"/>
      <c r="G53" s="45"/>
      <c r="H53" s="45"/>
    </row>
    <row r="54" spans="2:13" x14ac:dyDescent="0.25">
      <c r="B54" s="15" t="s">
        <v>63</v>
      </c>
      <c r="C54" s="45"/>
      <c r="D54" s="45"/>
      <c r="E54" s="22" t="s">
        <v>86</v>
      </c>
      <c r="F54" s="45"/>
      <c r="G54" s="45"/>
      <c r="H54" s="45"/>
      <c r="K54" s="22" t="s">
        <v>86</v>
      </c>
    </row>
    <row r="55" spans="2:13" ht="31.5" customHeight="1" x14ac:dyDescent="0.25">
      <c r="B55" s="112" t="s">
        <v>97</v>
      </c>
      <c r="C55" s="112"/>
      <c r="D55" s="65" t="s">
        <v>40</v>
      </c>
      <c r="E55" s="66"/>
      <c r="F55" s="45"/>
      <c r="G55" s="109" t="s">
        <v>65</v>
      </c>
      <c r="H55" s="109"/>
      <c r="I55" s="109"/>
      <c r="J55" s="64" t="s">
        <v>35</v>
      </c>
      <c r="K55" s="64" t="s">
        <v>87</v>
      </c>
    </row>
    <row r="56" spans="2:13" ht="33" customHeight="1" x14ac:dyDescent="0.25">
      <c r="B56" s="107" t="s">
        <v>98</v>
      </c>
      <c r="C56" s="108"/>
      <c r="D56" s="68" t="s">
        <v>64</v>
      </c>
      <c r="E56" s="68"/>
      <c r="F56" s="45"/>
      <c r="G56" s="110" t="s">
        <v>99</v>
      </c>
      <c r="H56" s="110"/>
      <c r="I56" s="110"/>
      <c r="J56" s="111" t="s">
        <v>40</v>
      </c>
      <c r="K56" s="111"/>
    </row>
    <row r="57" spans="2:13" ht="34.5" customHeight="1" x14ac:dyDescent="0.25">
      <c r="B57" s="107" t="s">
        <v>100</v>
      </c>
      <c r="C57" s="108"/>
      <c r="D57" s="64" t="s">
        <v>35</v>
      </c>
      <c r="E57" s="48"/>
      <c r="F57" s="45"/>
      <c r="G57" s="110"/>
      <c r="H57" s="110"/>
      <c r="I57" s="110"/>
      <c r="J57" s="111"/>
      <c r="K57" s="111"/>
    </row>
    <row r="58" spans="2:13" x14ac:dyDescent="0.25">
      <c r="B58" s="15"/>
      <c r="C58" s="45"/>
      <c r="D58" s="45"/>
      <c r="E58" s="45"/>
      <c r="F58" s="45"/>
      <c r="G58" s="45"/>
      <c r="H58" s="45"/>
    </row>
    <row r="59" spans="2:13" x14ac:dyDescent="0.25">
      <c r="B59" s="15" t="s">
        <v>105</v>
      </c>
      <c r="C59" s="45"/>
      <c r="D59" s="45"/>
      <c r="E59" s="22" t="s">
        <v>86</v>
      </c>
      <c r="G59" s="15" t="s">
        <v>104</v>
      </c>
      <c r="J59" s="45"/>
      <c r="K59" s="22" t="s">
        <v>109</v>
      </c>
      <c r="L59" s="45"/>
      <c r="M59" s="45"/>
    </row>
    <row r="60" spans="2:13" x14ac:dyDescent="0.25">
      <c r="B60" s="54" t="s">
        <v>66</v>
      </c>
      <c r="C60" s="94" t="s">
        <v>40</v>
      </c>
      <c r="D60" s="95"/>
      <c r="E60" s="55"/>
      <c r="G60" s="101" t="s">
        <v>74</v>
      </c>
      <c r="H60" s="102"/>
      <c r="I60" s="103"/>
      <c r="J60" s="98" t="s">
        <v>40</v>
      </c>
      <c r="K60" s="98"/>
      <c r="L60" s="45"/>
    </row>
    <row r="61" spans="2:13" x14ac:dyDescent="0.25">
      <c r="B61" s="54" t="s">
        <v>67</v>
      </c>
      <c r="C61" s="96" t="s">
        <v>64</v>
      </c>
      <c r="D61" s="97"/>
      <c r="E61" s="56"/>
      <c r="G61" s="104" t="s">
        <v>68</v>
      </c>
      <c r="H61" s="105"/>
      <c r="I61" s="106"/>
      <c r="J61" s="99"/>
      <c r="K61" s="99"/>
      <c r="L61" s="45"/>
    </row>
    <row r="62" spans="2:13" x14ac:dyDescent="0.25">
      <c r="G62" s="104" t="s">
        <v>69</v>
      </c>
      <c r="H62" s="105"/>
      <c r="I62" s="106"/>
      <c r="J62" s="99"/>
      <c r="K62" s="99"/>
      <c r="L62" s="45"/>
    </row>
    <row r="63" spans="2:13" x14ac:dyDescent="0.25">
      <c r="G63" s="104" t="s">
        <v>70</v>
      </c>
      <c r="H63" s="105"/>
      <c r="I63" s="106"/>
      <c r="J63" s="99"/>
      <c r="K63" s="99"/>
      <c r="L63" s="45"/>
    </row>
    <row r="64" spans="2:13" ht="30" customHeight="1" x14ac:dyDescent="0.25">
      <c r="G64" s="140" t="s">
        <v>101</v>
      </c>
      <c r="H64" s="141"/>
      <c r="I64" s="142"/>
      <c r="J64" s="100"/>
      <c r="K64" s="100"/>
      <c r="L64" s="45"/>
    </row>
    <row r="65" spans="2:15" ht="29.25" customHeight="1" x14ac:dyDescent="0.25">
      <c r="G65" s="143" t="s">
        <v>82</v>
      </c>
      <c r="H65" s="144"/>
      <c r="I65" s="145"/>
      <c r="J65" s="51" t="s">
        <v>64</v>
      </c>
      <c r="K65" s="51"/>
      <c r="M65" s="45"/>
    </row>
    <row r="66" spans="2:15" ht="15" customHeight="1" x14ac:dyDescent="0.25">
      <c r="G66" s="101" t="s">
        <v>81</v>
      </c>
      <c r="H66" s="102"/>
      <c r="I66" s="103"/>
      <c r="J66" s="137" t="s">
        <v>35</v>
      </c>
      <c r="K66" s="137"/>
      <c r="L66" s="45"/>
      <c r="M66" s="45"/>
    </row>
    <row r="67" spans="2:15" ht="13.5" customHeight="1" x14ac:dyDescent="0.25">
      <c r="G67" s="104" t="s">
        <v>102</v>
      </c>
      <c r="H67" s="105"/>
      <c r="I67" s="106"/>
      <c r="J67" s="138"/>
      <c r="K67" s="138"/>
      <c r="L67" s="45"/>
      <c r="M67" s="45"/>
    </row>
    <row r="68" spans="2:15" x14ac:dyDescent="0.25">
      <c r="G68" s="146" t="s">
        <v>75</v>
      </c>
      <c r="H68" s="147"/>
      <c r="I68" s="148"/>
      <c r="J68" s="139"/>
      <c r="K68" s="139"/>
      <c r="L68" s="18"/>
      <c r="M68" s="18"/>
    </row>
    <row r="69" spans="2:15" x14ac:dyDescent="0.25">
      <c r="C69" s="57"/>
      <c r="D69" s="57"/>
      <c r="E69" s="57"/>
      <c r="F69" s="57"/>
      <c r="G69" s="57"/>
      <c r="H69" s="18"/>
      <c r="I69" s="18"/>
    </row>
    <row r="70" spans="2:15" ht="15" customHeight="1" x14ac:dyDescent="0.25">
      <c r="G70" s="18"/>
      <c r="H70" s="18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8"/>
      <c r="H71" s="18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168"/>
      <c r="L72" s="168"/>
      <c r="M72" s="163"/>
      <c r="N72" s="163"/>
      <c r="O72" s="163"/>
    </row>
    <row r="73" spans="2:15" ht="29.25" customHeight="1" x14ac:dyDescent="0.25">
      <c r="B73" s="13" t="s">
        <v>21</v>
      </c>
      <c r="C73" s="77" t="s">
        <v>19</v>
      </c>
      <c r="D73" s="78"/>
      <c r="E73" s="79" t="s">
        <v>33</v>
      </c>
      <c r="F73" s="80"/>
      <c r="G73" s="131" t="s">
        <v>73</v>
      </c>
      <c r="H73" s="132"/>
      <c r="I73" s="165"/>
      <c r="J73" s="165"/>
      <c r="K73" s="168"/>
      <c r="L73" s="168"/>
      <c r="M73" s="163"/>
      <c r="N73" s="163"/>
      <c r="O73" s="163"/>
    </row>
    <row r="74" spans="2:15" ht="30" x14ac:dyDescent="0.25">
      <c r="B74" s="14" t="s">
        <v>22</v>
      </c>
      <c r="C74" s="77" t="s">
        <v>23</v>
      </c>
      <c r="D74" s="78"/>
      <c r="E74" s="92" t="s">
        <v>24</v>
      </c>
      <c r="F74" s="93"/>
      <c r="G74" s="131"/>
      <c r="H74" s="132"/>
      <c r="I74" s="165"/>
      <c r="J74" s="165"/>
      <c r="K74" s="168"/>
      <c r="L74" s="168"/>
      <c r="M74" s="163"/>
      <c r="N74" s="163"/>
      <c r="O74" s="163"/>
    </row>
    <row r="75" spans="2:15" ht="15" customHeight="1" x14ac:dyDescent="0.25">
      <c r="B75" s="13" t="s">
        <v>25</v>
      </c>
      <c r="C75" s="77" t="s">
        <v>20</v>
      </c>
      <c r="D75" s="78"/>
      <c r="E75" s="79" t="s">
        <v>26</v>
      </c>
      <c r="F75" s="80"/>
      <c r="G75" s="131"/>
      <c r="H75" s="132"/>
      <c r="I75" s="165"/>
      <c r="J75" s="165"/>
      <c r="K75" s="168"/>
      <c r="L75" s="168"/>
      <c r="M75" s="163"/>
      <c r="N75" s="163"/>
      <c r="O75" s="163"/>
    </row>
    <row r="76" spans="2:15" ht="30" customHeight="1" x14ac:dyDescent="0.25">
      <c r="B76" s="14" t="s">
        <v>27</v>
      </c>
      <c r="C76" s="77" t="s">
        <v>28</v>
      </c>
      <c r="D76" s="78"/>
      <c r="E76" s="92" t="s">
        <v>31</v>
      </c>
      <c r="F76" s="93"/>
      <c r="G76" s="131"/>
      <c r="H76" s="132"/>
      <c r="I76" s="165"/>
      <c r="J76" s="165"/>
      <c r="K76" s="168"/>
      <c r="L76" s="168"/>
      <c r="M76" s="163"/>
      <c r="N76" s="163"/>
      <c r="O76" s="163"/>
    </row>
    <row r="77" spans="2:15" ht="30" customHeight="1" x14ac:dyDescent="0.25">
      <c r="B77" s="13" t="s">
        <v>29</v>
      </c>
      <c r="C77" s="77" t="s">
        <v>77</v>
      </c>
      <c r="D77" s="78"/>
      <c r="E77" s="79" t="s">
        <v>32</v>
      </c>
      <c r="F77" s="80"/>
      <c r="G77" s="133"/>
      <c r="H77" s="134"/>
      <c r="I77" s="165"/>
      <c r="J77" s="165"/>
      <c r="K77" s="168"/>
      <c r="L77" s="168"/>
      <c r="M77" s="163"/>
      <c r="N77" s="163"/>
      <c r="O77" s="163"/>
    </row>
    <row r="78" spans="2:15" x14ac:dyDescent="0.25">
      <c r="I78" s="18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107" t="s">
        <v>107</v>
      </c>
      <c r="C80" s="130"/>
      <c r="D80" s="130"/>
      <c r="E80" s="108"/>
      <c r="F80" s="24" t="s">
        <v>71</v>
      </c>
      <c r="G80" s="58"/>
      <c r="H80" s="59"/>
      <c r="I80" s="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3:O73"/>
    <mergeCell ref="C74:D74"/>
    <mergeCell ref="E74:F74"/>
    <mergeCell ref="I74:J74"/>
    <mergeCell ref="K74:L74"/>
    <mergeCell ref="C73:D73"/>
    <mergeCell ref="E73:F73"/>
    <mergeCell ref="G73:H77"/>
    <mergeCell ref="I73:J73"/>
    <mergeCell ref="K73:L73"/>
    <mergeCell ref="M74:O74"/>
    <mergeCell ref="C75:D75"/>
    <mergeCell ref="E75:F75"/>
    <mergeCell ref="I75:J75"/>
    <mergeCell ref="K75:L75"/>
    <mergeCell ref="M75:O75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J56:J57"/>
    <mergeCell ref="G64:I64"/>
    <mergeCell ref="B36:D36"/>
    <mergeCell ref="B55:C55"/>
    <mergeCell ref="G55:I55"/>
    <mergeCell ref="B56:C56"/>
    <mergeCell ref="G56:I57"/>
    <mergeCell ref="B35:D35"/>
    <mergeCell ref="H35:J35"/>
    <mergeCell ref="B29:C29"/>
    <mergeCell ref="D29:H29"/>
    <mergeCell ref="I29:J29"/>
    <mergeCell ref="B30:C30"/>
    <mergeCell ref="D30:H30"/>
    <mergeCell ref="I30:J30"/>
    <mergeCell ref="B31:C31"/>
    <mergeCell ref="D31:H31"/>
    <mergeCell ref="I31:J31"/>
    <mergeCell ref="B34:D34"/>
    <mergeCell ref="H34:J34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0F85-C198-4821-AD93-91E67177F8CF}">
  <sheetPr>
    <pageSetUpPr fitToPage="1"/>
  </sheetPr>
  <dimension ref="A1:W80"/>
  <sheetViews>
    <sheetView topLeftCell="A4" zoomScaleNormal="100" workbookViewId="0">
      <selection activeCell="B7" sqref="B7:E7"/>
    </sheetView>
  </sheetViews>
  <sheetFormatPr defaultRowHeight="15" x14ac:dyDescent="0.25"/>
  <cols>
    <col min="1" max="1" width="3.42578125" style="25" customWidth="1"/>
    <col min="2" max="2" width="20.85546875" style="25" customWidth="1"/>
    <col min="3" max="4" width="11" style="25" customWidth="1"/>
    <col min="5" max="5" width="9.140625" style="25"/>
    <col min="6" max="6" width="10.42578125" style="25" customWidth="1"/>
    <col min="7" max="7" width="8.5703125" style="25" customWidth="1"/>
    <col min="8" max="8" width="12" style="25" customWidth="1"/>
    <col min="9" max="9" width="15" style="25" customWidth="1"/>
    <col min="10" max="10" width="12" style="25" customWidth="1"/>
    <col min="11" max="11" width="16.5703125" style="25" customWidth="1"/>
    <col min="12" max="12" width="10.42578125" style="25" customWidth="1"/>
    <col min="13" max="13" width="9.5703125" style="25" customWidth="1"/>
    <col min="14" max="14" width="12" style="25" customWidth="1"/>
    <col min="15" max="15" width="9.42578125" style="25" customWidth="1"/>
    <col min="16" max="16" width="13.5703125" style="25" customWidth="1"/>
    <col min="17" max="17" width="9.7109375" style="25" customWidth="1"/>
    <col min="18" max="18" width="12.140625" style="25" customWidth="1"/>
    <col min="19" max="19" width="9.42578125" style="25" customWidth="1"/>
    <col min="20" max="16384" width="9.140625" style="25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116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120</v>
      </c>
      <c r="C5" s="10">
        <v>0.24399999999999999</v>
      </c>
      <c r="D5" s="10">
        <v>122.12</v>
      </c>
      <c r="E5" s="26">
        <f>(C5/D5)*1000</f>
        <v>1.9980347199475925</v>
      </c>
      <c r="F5" s="11"/>
      <c r="G5" s="11"/>
      <c r="H5" s="10" t="s">
        <v>114</v>
      </c>
      <c r="I5" s="10">
        <v>0.51400000000000001</v>
      </c>
      <c r="J5" s="11" t="s">
        <v>115</v>
      </c>
      <c r="K5" s="11">
        <v>4</v>
      </c>
      <c r="L5" s="11">
        <v>1.07</v>
      </c>
      <c r="M5" s="26">
        <f>K5*L5</f>
        <v>4.28</v>
      </c>
      <c r="N5" s="10"/>
      <c r="O5" s="10"/>
      <c r="P5" s="11" t="s">
        <v>13</v>
      </c>
      <c r="Q5" s="11">
        <v>6</v>
      </c>
      <c r="R5" s="11">
        <v>0.89400000000000002</v>
      </c>
      <c r="S5" s="26">
        <f>Q5*R5</f>
        <v>5.3639999999999999</v>
      </c>
    </row>
    <row r="6" spans="2:21" x14ac:dyDescent="0.25">
      <c r="B6" s="10" t="s">
        <v>121</v>
      </c>
      <c r="C6" s="10">
        <v>0.192</v>
      </c>
      <c r="D6" s="10">
        <v>32.04</v>
      </c>
      <c r="E6" s="26">
        <f t="shared" ref="E6:E7" si="0">(C6/D6)*1000</f>
        <v>5.9925093632958806</v>
      </c>
      <c r="F6" s="11"/>
      <c r="G6" s="11"/>
      <c r="H6" s="10" t="s">
        <v>122</v>
      </c>
      <c r="I6" s="10">
        <v>1.2E-2</v>
      </c>
      <c r="J6" s="11"/>
      <c r="K6" s="11"/>
      <c r="L6" s="11"/>
      <c r="M6" s="26">
        <f t="shared" ref="M6:M11" si="1">K6*L6</f>
        <v>0</v>
      </c>
      <c r="N6" s="10"/>
      <c r="O6" s="10"/>
      <c r="P6" s="11" t="s">
        <v>80</v>
      </c>
      <c r="Q6" s="11">
        <v>138</v>
      </c>
      <c r="R6" s="11">
        <v>0.78</v>
      </c>
      <c r="S6" s="26">
        <f>Q6*R6</f>
        <v>107.64</v>
      </c>
      <c r="U6" s="18"/>
    </row>
    <row r="7" spans="2:21" x14ac:dyDescent="0.25">
      <c r="B7" s="10" t="s">
        <v>113</v>
      </c>
      <c r="C7" s="10">
        <v>0.54</v>
      </c>
      <c r="D7" s="10">
        <v>255.48</v>
      </c>
      <c r="E7" s="26">
        <f t="shared" si="0"/>
        <v>2.1136683889149839</v>
      </c>
      <c r="F7" s="11"/>
      <c r="G7" s="11"/>
      <c r="H7" s="10"/>
      <c r="I7" s="10"/>
      <c r="J7" s="11"/>
      <c r="K7" s="11"/>
      <c r="L7" s="11"/>
      <c r="M7" s="26">
        <f t="shared" si="1"/>
        <v>0</v>
      </c>
      <c r="N7" s="10"/>
      <c r="O7" s="10"/>
      <c r="P7" s="11"/>
      <c r="Q7" s="11"/>
      <c r="R7" s="11"/>
      <c r="S7" s="26">
        <f t="shared" ref="S7:S11" si="2">Q7*R7</f>
        <v>0</v>
      </c>
      <c r="T7" s="18"/>
      <c r="U7" s="18"/>
    </row>
    <row r="8" spans="2:21" x14ac:dyDescent="0.25">
      <c r="B8" s="10"/>
      <c r="C8" s="10"/>
      <c r="D8" s="10"/>
      <c r="E8" s="26"/>
      <c r="F8" s="11"/>
      <c r="G8" s="11"/>
      <c r="H8" s="10"/>
      <c r="I8" s="10"/>
      <c r="J8" s="11"/>
      <c r="K8" s="11"/>
      <c r="L8" s="11"/>
      <c r="M8" s="26">
        <f t="shared" si="1"/>
        <v>0</v>
      </c>
      <c r="N8" s="10"/>
      <c r="O8" s="10"/>
      <c r="P8" s="11"/>
      <c r="Q8" s="11"/>
      <c r="R8" s="11"/>
      <c r="S8" s="26">
        <f t="shared" si="2"/>
        <v>0</v>
      </c>
      <c r="T8" s="18"/>
      <c r="U8" s="18"/>
    </row>
    <row r="9" spans="2:21" x14ac:dyDescent="0.25">
      <c r="B9" s="10"/>
      <c r="C9" s="10"/>
      <c r="D9" s="10"/>
      <c r="E9" s="26"/>
      <c r="F9" s="11"/>
      <c r="G9" s="11"/>
      <c r="H9" s="10"/>
      <c r="I9" s="10"/>
      <c r="J9" s="11"/>
      <c r="K9" s="11"/>
      <c r="L9" s="11"/>
      <c r="M9" s="26">
        <f t="shared" si="1"/>
        <v>0</v>
      </c>
      <c r="N9" s="10"/>
      <c r="O9" s="10"/>
      <c r="P9" s="11"/>
      <c r="Q9" s="11"/>
      <c r="R9" s="11"/>
      <c r="S9" s="26">
        <f t="shared" si="2"/>
        <v>0</v>
      </c>
      <c r="T9" s="18"/>
    </row>
    <row r="10" spans="2:21" x14ac:dyDescent="0.25">
      <c r="B10" s="10"/>
      <c r="C10" s="10"/>
      <c r="D10" s="10"/>
      <c r="E10" s="26"/>
      <c r="F10" s="11"/>
      <c r="G10" s="11"/>
      <c r="H10" s="10"/>
      <c r="I10" s="10"/>
      <c r="J10" s="11"/>
      <c r="K10" s="11"/>
      <c r="L10" s="11"/>
      <c r="M10" s="26">
        <f t="shared" si="1"/>
        <v>0</v>
      </c>
      <c r="N10" s="10"/>
      <c r="O10" s="10"/>
      <c r="P10" s="11"/>
      <c r="Q10" s="11"/>
      <c r="R10" s="11"/>
      <c r="S10" s="26">
        <f t="shared" si="2"/>
        <v>0</v>
      </c>
      <c r="T10" s="18"/>
    </row>
    <row r="11" spans="2:21" x14ac:dyDescent="0.25">
      <c r="B11" s="10"/>
      <c r="C11" s="10"/>
      <c r="D11" s="10"/>
      <c r="E11" s="26"/>
      <c r="F11" s="11"/>
      <c r="G11" s="11"/>
      <c r="H11" s="10"/>
      <c r="I11" s="10"/>
      <c r="J11" s="11"/>
      <c r="K11" s="11"/>
      <c r="L11" s="11"/>
      <c r="M11" s="26">
        <f t="shared" si="1"/>
        <v>0</v>
      </c>
      <c r="N11" s="10"/>
      <c r="O11" s="10"/>
      <c r="P11" s="11"/>
      <c r="Q11" s="11"/>
      <c r="R11" s="11"/>
      <c r="S11" s="26">
        <f t="shared" si="2"/>
        <v>0</v>
      </c>
      <c r="T11" s="18"/>
    </row>
    <row r="12" spans="2:21" x14ac:dyDescent="0.25">
      <c r="B12" s="26" t="s">
        <v>4</v>
      </c>
      <c r="C12" s="26">
        <f>SUM(C5:C11)</f>
        <v>0.97599999999999998</v>
      </c>
      <c r="D12" s="26">
        <f>SUM(D5:D11)</f>
        <v>409.64</v>
      </c>
      <c r="E12" s="17"/>
      <c r="F12" s="17"/>
      <c r="G12" s="26">
        <f>SUM(G5:G11)</f>
        <v>0</v>
      </c>
      <c r="H12" s="17"/>
      <c r="I12" s="26">
        <f>SUM(I5:I11)</f>
        <v>0.52600000000000002</v>
      </c>
      <c r="J12" s="17"/>
      <c r="K12" s="17"/>
      <c r="L12" s="17"/>
      <c r="M12" s="26">
        <f>SUM(M5:M11)</f>
        <v>4.28</v>
      </c>
      <c r="N12" s="17"/>
      <c r="O12" s="26">
        <f>SUM(O5:O11)</f>
        <v>0</v>
      </c>
      <c r="P12" s="17"/>
      <c r="Q12" s="17"/>
      <c r="R12" s="17"/>
      <c r="S12" s="26">
        <f>SUM(S5:S11)</f>
        <v>113.004</v>
      </c>
      <c r="T12" s="18"/>
    </row>
    <row r="13" spans="2:2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 t="s">
        <v>15</v>
      </c>
      <c r="L13" s="17"/>
      <c r="M13" s="17"/>
      <c r="N13" s="17"/>
      <c r="O13" s="17"/>
      <c r="P13" s="17"/>
      <c r="Q13" s="17"/>
      <c r="R13" s="17"/>
      <c r="S13" s="17"/>
      <c r="T13" s="18"/>
    </row>
    <row r="14" spans="2:21" x14ac:dyDescent="0.25">
      <c r="B14" s="18"/>
      <c r="C14" s="18"/>
      <c r="D14" s="18"/>
      <c r="E14" s="18"/>
      <c r="F14" s="18"/>
      <c r="G14" s="18"/>
      <c r="I14" s="27" t="s">
        <v>5</v>
      </c>
      <c r="J14" s="28">
        <f>(R17/E5)*100</f>
        <v>86.019156788257888</v>
      </c>
      <c r="K14" s="29">
        <f>J14</f>
        <v>86.019156788257888</v>
      </c>
    </row>
    <row r="15" spans="2:21" x14ac:dyDescent="0.25">
      <c r="B15" s="18"/>
      <c r="C15" s="18"/>
      <c r="D15" s="18"/>
      <c r="E15" s="18"/>
      <c r="F15" s="18"/>
      <c r="G15" s="18"/>
      <c r="I15" s="30" t="s">
        <v>11</v>
      </c>
      <c r="J15" s="31">
        <f>(1-(P19/C5))*100</f>
        <v>100</v>
      </c>
      <c r="K15" s="29">
        <f t="shared" ref="K15:K16" si="3">J15</f>
        <v>100</v>
      </c>
    </row>
    <row r="16" spans="2:21" x14ac:dyDescent="0.25">
      <c r="B16" s="18"/>
      <c r="C16" s="18"/>
      <c r="D16" s="18"/>
      <c r="E16" s="18"/>
      <c r="F16" s="18"/>
      <c r="G16" s="18"/>
      <c r="I16" s="32" t="s">
        <v>12</v>
      </c>
      <c r="J16" s="28">
        <f>(J14/J15)*100</f>
        <v>86.019156788257888</v>
      </c>
      <c r="K16" s="29">
        <f t="shared" si="3"/>
        <v>86.019156788257888</v>
      </c>
      <c r="P16" s="69" t="s">
        <v>49</v>
      </c>
      <c r="Q16" s="69" t="s">
        <v>48</v>
      </c>
      <c r="R16" s="69" t="s">
        <v>116</v>
      </c>
    </row>
    <row r="17" spans="1:23" x14ac:dyDescent="0.25">
      <c r="B17" s="18"/>
      <c r="C17" s="18"/>
      <c r="D17" s="18"/>
      <c r="E17" s="18"/>
      <c r="F17" s="18"/>
      <c r="G17" s="18"/>
      <c r="I17" s="33" t="s">
        <v>6</v>
      </c>
      <c r="J17" s="31">
        <f>Q17/D12*100</f>
        <v>33.236500341763502</v>
      </c>
      <c r="K17" s="29"/>
      <c r="N17" s="76" t="s">
        <v>3</v>
      </c>
      <c r="O17" s="76"/>
      <c r="P17" s="34">
        <v>0.23400000000000001</v>
      </c>
      <c r="Q17" s="34">
        <v>136.15</v>
      </c>
      <c r="R17" s="35">
        <f>(P17/Q17)*1000</f>
        <v>1.7186926184355491</v>
      </c>
    </row>
    <row r="18" spans="1:23" x14ac:dyDescent="0.25">
      <c r="B18" s="18"/>
      <c r="C18" s="18"/>
      <c r="D18" s="18"/>
      <c r="E18" s="18"/>
      <c r="F18" s="18"/>
      <c r="G18" s="18"/>
      <c r="I18" s="27" t="s">
        <v>7</v>
      </c>
      <c r="J18" s="28">
        <f>P17/C12*100</f>
        <v>23.975409836065577</v>
      </c>
      <c r="K18" s="30" t="s">
        <v>84</v>
      </c>
      <c r="L18" s="31">
        <f>(J18/J17)*100</f>
        <v>72.135783218846143</v>
      </c>
      <c r="P18" s="36" t="s">
        <v>0</v>
      </c>
      <c r="Q18" s="37"/>
    </row>
    <row r="19" spans="1:23" ht="30" customHeight="1" x14ac:dyDescent="0.25">
      <c r="B19" s="18"/>
      <c r="C19" s="18"/>
      <c r="D19" s="18"/>
      <c r="E19" s="18"/>
      <c r="F19" s="18"/>
      <c r="G19" s="18"/>
      <c r="I19" s="33" t="s">
        <v>8</v>
      </c>
      <c r="J19" s="31">
        <f>(C12+G12+I12+M12+O12+S12)/P17</f>
        <v>507.63247863247864</v>
      </c>
      <c r="N19" s="74" t="s">
        <v>50</v>
      </c>
      <c r="O19" s="75"/>
      <c r="P19" s="38">
        <v>0</v>
      </c>
    </row>
    <row r="20" spans="1:23" x14ac:dyDescent="0.25">
      <c r="B20" s="18"/>
      <c r="C20" s="18"/>
      <c r="D20" s="18"/>
      <c r="E20" s="18"/>
      <c r="F20" s="18"/>
      <c r="G20" s="18"/>
      <c r="I20" s="1" t="s">
        <v>9</v>
      </c>
      <c r="J20" s="39">
        <f>(C12+G12+I12+M12)/P17</f>
        <v>24.709401709401707</v>
      </c>
      <c r="M20" s="18"/>
      <c r="N20" s="18"/>
      <c r="O20" s="40"/>
      <c r="P20" s="18"/>
    </row>
    <row r="21" spans="1:23" ht="32.25" customHeight="1" x14ac:dyDescent="0.25">
      <c r="B21" s="18"/>
      <c r="C21" s="18"/>
      <c r="D21" s="18"/>
      <c r="E21" s="18"/>
      <c r="F21" s="18"/>
      <c r="G21" s="18"/>
      <c r="H21" s="18"/>
      <c r="I21" s="5" t="s">
        <v>14</v>
      </c>
      <c r="J21" s="41">
        <f>(C12+G12+I12)/P17</f>
        <v>6.4188034188034182</v>
      </c>
      <c r="M21" s="18"/>
      <c r="N21" s="18"/>
      <c r="O21" s="18"/>
      <c r="P21" s="18"/>
    </row>
    <row r="22" spans="1:23" ht="33.75" customHeight="1" x14ac:dyDescent="0.25">
      <c r="G22" s="18"/>
      <c r="H22" s="18"/>
      <c r="I22" s="6" t="s">
        <v>16</v>
      </c>
      <c r="J22" s="2">
        <f>(M12)/P17</f>
        <v>18.29059829059829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3" ht="32.25" customHeight="1" x14ac:dyDescent="0.25">
      <c r="I23" s="3" t="s">
        <v>10</v>
      </c>
      <c r="J23" s="4">
        <f>(O12+S12)/P17</f>
        <v>482.92307692307691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3" ht="30" customHeight="1" x14ac:dyDescent="0.25">
      <c r="B24" s="70" t="s">
        <v>118</v>
      </c>
      <c r="I24" s="5" t="s">
        <v>17</v>
      </c>
      <c r="J24" s="41">
        <f>(O12)/P17</f>
        <v>0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3" ht="31.5" customHeight="1" x14ac:dyDescent="0.25">
      <c r="I25" s="6" t="s">
        <v>18</v>
      </c>
      <c r="J25" s="2">
        <f>(S12)/P17</f>
        <v>482.92307692307691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3" ht="13.5" customHeight="1" x14ac:dyDescent="0.25">
      <c r="I26" s="71" t="s">
        <v>117</v>
      </c>
      <c r="J26" s="72">
        <f>((C12+G12+I12+M12+O12+S12)-P17)/P17</f>
        <v>506.63247863247864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3" ht="16.5" customHeight="1" x14ac:dyDescent="0.25">
      <c r="A27" s="61"/>
      <c r="B27" s="113" t="s">
        <v>57</v>
      </c>
      <c r="C27" s="114"/>
      <c r="I27" s="153" t="s">
        <v>85</v>
      </c>
      <c r="J27" s="154"/>
      <c r="K27" s="18"/>
      <c r="L27" s="18"/>
      <c r="M27" s="18"/>
      <c r="N27" s="18"/>
      <c r="O27" s="18"/>
      <c r="P27" s="18"/>
      <c r="Q27" s="18"/>
      <c r="T27" s="18"/>
    </row>
    <row r="28" spans="1:23" ht="47.25" customHeight="1" x14ac:dyDescent="0.25">
      <c r="B28" s="118" t="s">
        <v>30</v>
      </c>
      <c r="C28" s="87"/>
      <c r="D28" s="87" t="s">
        <v>90</v>
      </c>
      <c r="E28" s="87"/>
      <c r="F28" s="87"/>
      <c r="G28" s="87"/>
      <c r="H28" s="87"/>
      <c r="I28" s="155"/>
      <c r="J28" s="156"/>
      <c r="K28" s="18"/>
      <c r="Q28" s="18"/>
      <c r="T28" s="18"/>
      <c r="W28" s="42"/>
    </row>
    <row r="29" spans="1:23" ht="61.5" customHeight="1" x14ac:dyDescent="0.25">
      <c r="B29" s="81" t="s">
        <v>91</v>
      </c>
      <c r="C29" s="83"/>
      <c r="D29" s="81" t="s">
        <v>92</v>
      </c>
      <c r="E29" s="82"/>
      <c r="F29" s="82"/>
      <c r="G29" s="82"/>
      <c r="H29" s="83"/>
      <c r="I29" s="157"/>
      <c r="J29" s="158"/>
    </row>
    <row r="30" spans="1:23" ht="47.25" customHeight="1" x14ac:dyDescent="0.25">
      <c r="B30" s="84" t="s">
        <v>93</v>
      </c>
      <c r="C30" s="85"/>
      <c r="D30" s="84" t="s">
        <v>94</v>
      </c>
      <c r="E30" s="86"/>
      <c r="F30" s="86"/>
      <c r="G30" s="86"/>
      <c r="H30" s="85"/>
      <c r="I30" s="159"/>
      <c r="J30" s="160"/>
    </row>
    <row r="31" spans="1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61"/>
      <c r="J31" s="162"/>
    </row>
    <row r="32" spans="1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19" t="s">
        <v>96</v>
      </c>
      <c r="C34" s="120"/>
      <c r="D34" s="121"/>
      <c r="E34" s="67" t="s">
        <v>83</v>
      </c>
      <c r="F34" s="44"/>
      <c r="G34" s="45"/>
      <c r="H34" s="128" t="s">
        <v>61</v>
      </c>
      <c r="I34" s="128"/>
      <c r="J34" s="128"/>
      <c r="K34" s="67" t="s">
        <v>83</v>
      </c>
      <c r="L34" s="67"/>
    </row>
    <row r="35" spans="2:12" ht="30" x14ac:dyDescent="0.25">
      <c r="B35" s="122" t="s">
        <v>60</v>
      </c>
      <c r="C35" s="123"/>
      <c r="D35" s="124"/>
      <c r="E35" s="68" t="s">
        <v>64</v>
      </c>
      <c r="F35" s="68"/>
      <c r="G35" s="45"/>
      <c r="H35" s="129" t="s">
        <v>62</v>
      </c>
      <c r="I35" s="129"/>
      <c r="J35" s="129"/>
      <c r="K35" s="68" t="s">
        <v>64</v>
      </c>
      <c r="L35" s="68"/>
    </row>
    <row r="36" spans="2:12" ht="34.5" customHeight="1" x14ac:dyDescent="0.25">
      <c r="B36" s="125" t="s">
        <v>59</v>
      </c>
      <c r="C36" s="126"/>
      <c r="D36" s="127"/>
      <c r="E36" s="64" t="s">
        <v>103</v>
      </c>
      <c r="F36" s="48"/>
      <c r="G36" s="45"/>
      <c r="H36" s="45"/>
      <c r="I36" s="45"/>
    </row>
    <row r="37" spans="2:12" ht="18.75" customHeight="1" x14ac:dyDescent="0.25">
      <c r="B37" s="45"/>
      <c r="C37" s="45"/>
      <c r="D37" s="45"/>
      <c r="E37" s="45"/>
      <c r="F37" s="45"/>
      <c r="G37" s="45"/>
      <c r="H37" s="45"/>
    </row>
    <row r="38" spans="2:12" ht="20.25" customHeight="1" x14ac:dyDescent="0.25">
      <c r="B38" s="45"/>
      <c r="C38" s="45"/>
      <c r="D38" s="45"/>
      <c r="E38" s="45"/>
      <c r="F38" s="45"/>
      <c r="G38" s="45"/>
      <c r="H38" s="45"/>
    </row>
    <row r="39" spans="2:12" x14ac:dyDescent="0.25">
      <c r="B39" s="9" t="s">
        <v>54</v>
      </c>
      <c r="D39" s="45"/>
      <c r="E39" s="45"/>
      <c r="F39" s="45"/>
      <c r="G39" s="45"/>
      <c r="H39" s="45"/>
    </row>
    <row r="40" spans="2:12" ht="30" x14ac:dyDescent="0.25">
      <c r="B40" s="16" t="s">
        <v>38</v>
      </c>
      <c r="C40" s="16" t="s">
        <v>39</v>
      </c>
      <c r="D40" s="16" t="s">
        <v>88</v>
      </c>
      <c r="E40" s="45"/>
      <c r="F40" s="45"/>
      <c r="G40" s="45"/>
      <c r="H40" s="45"/>
    </row>
    <row r="41" spans="2:12" ht="21" customHeight="1" x14ac:dyDescent="0.25">
      <c r="B41" s="49" t="s">
        <v>34</v>
      </c>
      <c r="C41" s="50" t="s">
        <v>35</v>
      </c>
      <c r="D41" s="50"/>
      <c r="E41" s="45"/>
      <c r="F41" s="45"/>
      <c r="G41" s="45"/>
      <c r="H41" s="45"/>
    </row>
    <row r="42" spans="2:12" ht="30.75" customHeight="1" x14ac:dyDescent="0.25">
      <c r="B42" s="49" t="s">
        <v>36</v>
      </c>
      <c r="C42" s="51" t="s">
        <v>64</v>
      </c>
      <c r="D42" s="51"/>
      <c r="E42" s="45"/>
      <c r="F42" s="45"/>
      <c r="G42" s="45"/>
      <c r="H42" s="45"/>
    </row>
    <row r="43" spans="2:12" ht="30.75" customHeight="1" x14ac:dyDescent="0.25">
      <c r="B43" s="49" t="s">
        <v>37</v>
      </c>
      <c r="C43" s="65" t="s">
        <v>40</v>
      </c>
      <c r="D43" s="65"/>
      <c r="E43" s="45"/>
      <c r="F43" s="45"/>
      <c r="G43" s="45"/>
      <c r="H43" s="45"/>
    </row>
    <row r="44" spans="2:12" ht="21" customHeight="1" x14ac:dyDescent="0.25">
      <c r="B44" s="45"/>
      <c r="C44" s="45"/>
      <c r="D44" s="45"/>
      <c r="E44" s="45"/>
      <c r="F44" s="45"/>
      <c r="G44" s="45"/>
      <c r="H44" s="45"/>
    </row>
    <row r="45" spans="2:12" ht="21" customHeight="1" x14ac:dyDescent="0.25">
      <c r="B45" s="45"/>
      <c r="C45" s="45"/>
      <c r="D45" s="45"/>
      <c r="E45" s="45"/>
      <c r="F45" s="45"/>
      <c r="G45" s="45"/>
      <c r="H45" s="45"/>
    </row>
    <row r="46" spans="2:12" ht="26.25" customHeight="1" x14ac:dyDescent="0.25">
      <c r="D46" s="45"/>
      <c r="E46" s="45"/>
      <c r="F46" s="45"/>
      <c r="G46" s="45"/>
      <c r="H46" s="45"/>
    </row>
    <row r="47" spans="2:12" ht="21" customHeight="1" x14ac:dyDescent="0.25">
      <c r="B47" s="45"/>
      <c r="C47" s="45"/>
      <c r="D47" s="45"/>
      <c r="E47" s="45"/>
      <c r="F47" s="45"/>
      <c r="G47" s="45"/>
      <c r="H47" s="45"/>
    </row>
    <row r="48" spans="2:12" ht="21" customHeight="1" x14ac:dyDescent="0.25">
      <c r="B48" s="45"/>
      <c r="C48" s="45"/>
      <c r="D48" s="45"/>
      <c r="E48" s="45"/>
      <c r="F48" s="45"/>
      <c r="G48" s="45"/>
      <c r="H48" s="45"/>
    </row>
    <row r="49" spans="2:13" ht="21" customHeight="1" x14ac:dyDescent="0.25">
      <c r="B49" s="45"/>
      <c r="C49" s="45"/>
      <c r="D49" s="45"/>
      <c r="E49" s="45"/>
      <c r="F49" s="45"/>
      <c r="G49" s="45"/>
      <c r="H49" s="45"/>
    </row>
    <row r="50" spans="2:13" x14ac:dyDescent="0.25">
      <c r="B50" s="45"/>
      <c r="C50" s="45"/>
      <c r="D50" s="45"/>
      <c r="E50" s="45"/>
      <c r="F50" s="45"/>
      <c r="G50" s="45"/>
      <c r="H50" s="45"/>
    </row>
    <row r="51" spans="2:13" ht="18" customHeight="1" x14ac:dyDescent="0.25">
      <c r="B51" s="45"/>
      <c r="C51" s="45"/>
      <c r="D51" s="45"/>
      <c r="E51" s="45"/>
      <c r="F51" s="45"/>
      <c r="G51" s="45"/>
      <c r="H51" s="45"/>
    </row>
    <row r="52" spans="2:13" ht="15" customHeight="1" x14ac:dyDescent="0.25">
      <c r="B52" s="45"/>
      <c r="C52" s="45"/>
      <c r="D52" s="45"/>
      <c r="E52" s="45"/>
      <c r="F52" s="45"/>
      <c r="G52" s="45"/>
      <c r="H52" s="45"/>
    </row>
    <row r="53" spans="2:13" x14ac:dyDescent="0.25">
      <c r="B53" s="45"/>
      <c r="C53" s="45"/>
      <c r="D53" s="45"/>
      <c r="E53" s="45"/>
      <c r="F53" s="45"/>
      <c r="G53" s="45"/>
      <c r="H53" s="45"/>
    </row>
    <row r="54" spans="2:13" x14ac:dyDescent="0.25">
      <c r="B54" s="15" t="s">
        <v>63</v>
      </c>
      <c r="C54" s="45"/>
      <c r="D54" s="45"/>
      <c r="E54" s="22" t="s">
        <v>86</v>
      </c>
      <c r="F54" s="45"/>
      <c r="G54" s="45"/>
      <c r="H54" s="45"/>
      <c r="K54" s="22" t="s">
        <v>86</v>
      </c>
    </row>
    <row r="55" spans="2:13" ht="31.5" customHeight="1" x14ac:dyDescent="0.25">
      <c r="B55" s="112" t="s">
        <v>97</v>
      </c>
      <c r="C55" s="112"/>
      <c r="D55" s="65" t="s">
        <v>40</v>
      </c>
      <c r="E55" s="66"/>
      <c r="F55" s="45"/>
      <c r="G55" s="109" t="s">
        <v>65</v>
      </c>
      <c r="H55" s="109"/>
      <c r="I55" s="109"/>
      <c r="J55" s="64" t="s">
        <v>35</v>
      </c>
      <c r="K55" s="64" t="s">
        <v>87</v>
      </c>
    </row>
    <row r="56" spans="2:13" ht="33" customHeight="1" x14ac:dyDescent="0.25">
      <c r="B56" s="107" t="s">
        <v>98</v>
      </c>
      <c r="C56" s="108"/>
      <c r="D56" s="68" t="s">
        <v>64</v>
      </c>
      <c r="E56" s="68"/>
      <c r="F56" s="45"/>
      <c r="G56" s="110" t="s">
        <v>99</v>
      </c>
      <c r="H56" s="110"/>
      <c r="I56" s="110"/>
      <c r="J56" s="111" t="s">
        <v>40</v>
      </c>
      <c r="K56" s="111"/>
    </row>
    <row r="57" spans="2:13" ht="34.5" customHeight="1" x14ac:dyDescent="0.25">
      <c r="B57" s="107" t="s">
        <v>100</v>
      </c>
      <c r="C57" s="108"/>
      <c r="D57" s="64" t="s">
        <v>35</v>
      </c>
      <c r="E57" s="48"/>
      <c r="F57" s="45"/>
      <c r="G57" s="110"/>
      <c r="H57" s="110"/>
      <c r="I57" s="110"/>
      <c r="J57" s="111"/>
      <c r="K57" s="111"/>
    </row>
    <row r="58" spans="2:13" x14ac:dyDescent="0.25">
      <c r="B58" s="15"/>
      <c r="C58" s="45"/>
      <c r="D58" s="45"/>
      <c r="E58" s="45"/>
      <c r="F58" s="45"/>
      <c r="G58" s="45"/>
      <c r="H58" s="45"/>
    </row>
    <row r="59" spans="2:13" x14ac:dyDescent="0.25">
      <c r="B59" s="15" t="s">
        <v>105</v>
      </c>
      <c r="C59" s="45"/>
      <c r="D59" s="45"/>
      <c r="E59" s="22" t="s">
        <v>86</v>
      </c>
      <c r="G59" s="15" t="s">
        <v>104</v>
      </c>
      <c r="J59" s="45"/>
      <c r="K59" s="22" t="s">
        <v>109</v>
      </c>
      <c r="L59" s="45"/>
      <c r="M59" s="45"/>
    </row>
    <row r="60" spans="2:13" x14ac:dyDescent="0.25">
      <c r="B60" s="54" t="s">
        <v>66</v>
      </c>
      <c r="C60" s="94" t="s">
        <v>40</v>
      </c>
      <c r="D60" s="95"/>
      <c r="E60" s="55"/>
      <c r="G60" s="101" t="s">
        <v>74</v>
      </c>
      <c r="H60" s="102"/>
      <c r="I60" s="103"/>
      <c r="J60" s="98" t="s">
        <v>40</v>
      </c>
      <c r="K60" s="98"/>
      <c r="L60" s="45"/>
    </row>
    <row r="61" spans="2:13" x14ac:dyDescent="0.25">
      <c r="B61" s="54" t="s">
        <v>67</v>
      </c>
      <c r="C61" s="96" t="s">
        <v>64</v>
      </c>
      <c r="D61" s="97"/>
      <c r="E61" s="56"/>
      <c r="G61" s="104" t="s">
        <v>68</v>
      </c>
      <c r="H61" s="105"/>
      <c r="I61" s="106"/>
      <c r="J61" s="99"/>
      <c r="K61" s="99"/>
      <c r="L61" s="45"/>
    </row>
    <row r="62" spans="2:13" x14ac:dyDescent="0.25">
      <c r="G62" s="104" t="s">
        <v>69</v>
      </c>
      <c r="H62" s="105"/>
      <c r="I62" s="106"/>
      <c r="J62" s="99"/>
      <c r="K62" s="99"/>
      <c r="L62" s="45"/>
    </row>
    <row r="63" spans="2:13" x14ac:dyDescent="0.25">
      <c r="G63" s="104" t="s">
        <v>70</v>
      </c>
      <c r="H63" s="105"/>
      <c r="I63" s="106"/>
      <c r="J63" s="99"/>
      <c r="K63" s="99"/>
      <c r="L63" s="45"/>
    </row>
    <row r="64" spans="2:13" ht="30" customHeight="1" x14ac:dyDescent="0.25">
      <c r="G64" s="140" t="s">
        <v>101</v>
      </c>
      <c r="H64" s="141"/>
      <c r="I64" s="142"/>
      <c r="J64" s="100"/>
      <c r="K64" s="100"/>
      <c r="L64" s="45"/>
    </row>
    <row r="65" spans="2:15" ht="29.25" customHeight="1" x14ac:dyDescent="0.25">
      <c r="G65" s="143" t="s">
        <v>82</v>
      </c>
      <c r="H65" s="144"/>
      <c r="I65" s="145"/>
      <c r="J65" s="51" t="s">
        <v>64</v>
      </c>
      <c r="K65" s="51"/>
      <c r="M65" s="45"/>
    </row>
    <row r="66" spans="2:15" ht="15" customHeight="1" x14ac:dyDescent="0.25">
      <c r="G66" s="101" t="s">
        <v>81</v>
      </c>
      <c r="H66" s="102"/>
      <c r="I66" s="103"/>
      <c r="J66" s="137" t="s">
        <v>35</v>
      </c>
      <c r="K66" s="137"/>
      <c r="L66" s="45"/>
      <c r="M66" s="45"/>
    </row>
    <row r="67" spans="2:15" ht="13.5" customHeight="1" x14ac:dyDescent="0.25">
      <c r="G67" s="104" t="s">
        <v>102</v>
      </c>
      <c r="H67" s="105"/>
      <c r="I67" s="106"/>
      <c r="J67" s="138"/>
      <c r="K67" s="138"/>
      <c r="L67" s="45"/>
      <c r="M67" s="45"/>
    </row>
    <row r="68" spans="2:15" x14ac:dyDescent="0.25">
      <c r="G68" s="146" t="s">
        <v>75</v>
      </c>
      <c r="H68" s="147"/>
      <c r="I68" s="148"/>
      <c r="J68" s="139"/>
      <c r="K68" s="139"/>
      <c r="L68" s="18"/>
      <c r="M68" s="18"/>
    </row>
    <row r="69" spans="2:15" x14ac:dyDescent="0.25">
      <c r="C69" s="57"/>
      <c r="D69" s="57"/>
      <c r="E69" s="57"/>
      <c r="F69" s="57"/>
      <c r="G69" s="57"/>
      <c r="H69" s="18"/>
      <c r="I69" s="18"/>
    </row>
    <row r="70" spans="2:15" ht="15" customHeight="1" x14ac:dyDescent="0.25">
      <c r="G70" s="18"/>
      <c r="H70" s="18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8"/>
      <c r="H71" s="18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168"/>
      <c r="L72" s="168"/>
      <c r="M72" s="163"/>
      <c r="N72" s="163"/>
      <c r="O72" s="163"/>
    </row>
    <row r="73" spans="2:15" ht="29.25" customHeight="1" x14ac:dyDescent="0.25">
      <c r="B73" s="13" t="s">
        <v>21</v>
      </c>
      <c r="C73" s="77" t="s">
        <v>19</v>
      </c>
      <c r="D73" s="78"/>
      <c r="E73" s="79" t="s">
        <v>33</v>
      </c>
      <c r="F73" s="80"/>
      <c r="G73" s="131" t="s">
        <v>73</v>
      </c>
      <c r="H73" s="132"/>
      <c r="I73" s="165"/>
      <c r="J73" s="165"/>
      <c r="K73" s="168"/>
      <c r="L73" s="168"/>
      <c r="M73" s="163"/>
      <c r="N73" s="163"/>
      <c r="O73" s="163"/>
    </row>
    <row r="74" spans="2:15" ht="30" x14ac:dyDescent="0.25">
      <c r="B74" s="14" t="s">
        <v>22</v>
      </c>
      <c r="C74" s="77" t="s">
        <v>23</v>
      </c>
      <c r="D74" s="78"/>
      <c r="E74" s="92" t="s">
        <v>24</v>
      </c>
      <c r="F74" s="93"/>
      <c r="G74" s="131"/>
      <c r="H74" s="132"/>
      <c r="I74" s="165"/>
      <c r="J74" s="165"/>
      <c r="K74" s="168"/>
      <c r="L74" s="168"/>
      <c r="M74" s="163"/>
      <c r="N74" s="163"/>
      <c r="O74" s="163"/>
    </row>
    <row r="75" spans="2:15" ht="15" customHeight="1" x14ac:dyDescent="0.25">
      <c r="B75" s="13" t="s">
        <v>25</v>
      </c>
      <c r="C75" s="77" t="s">
        <v>20</v>
      </c>
      <c r="D75" s="78"/>
      <c r="E75" s="79" t="s">
        <v>26</v>
      </c>
      <c r="F75" s="80"/>
      <c r="G75" s="131"/>
      <c r="H75" s="132"/>
      <c r="I75" s="165"/>
      <c r="J75" s="165"/>
      <c r="K75" s="168"/>
      <c r="L75" s="168"/>
      <c r="M75" s="163"/>
      <c r="N75" s="163"/>
      <c r="O75" s="163"/>
    </row>
    <row r="76" spans="2:15" ht="30" customHeight="1" x14ac:dyDescent="0.25">
      <c r="B76" s="14" t="s">
        <v>27</v>
      </c>
      <c r="C76" s="77" t="s">
        <v>28</v>
      </c>
      <c r="D76" s="78"/>
      <c r="E76" s="92" t="s">
        <v>31</v>
      </c>
      <c r="F76" s="93"/>
      <c r="G76" s="131"/>
      <c r="H76" s="132"/>
      <c r="I76" s="165"/>
      <c r="J76" s="165"/>
      <c r="K76" s="168"/>
      <c r="L76" s="168"/>
      <c r="M76" s="163"/>
      <c r="N76" s="163"/>
      <c r="O76" s="163"/>
    </row>
    <row r="77" spans="2:15" ht="30" customHeight="1" x14ac:dyDescent="0.25">
      <c r="B77" s="13" t="s">
        <v>29</v>
      </c>
      <c r="C77" s="77" t="s">
        <v>77</v>
      </c>
      <c r="D77" s="78"/>
      <c r="E77" s="79" t="s">
        <v>32</v>
      </c>
      <c r="F77" s="80"/>
      <c r="G77" s="133"/>
      <c r="H77" s="134"/>
      <c r="I77" s="165"/>
      <c r="J77" s="165"/>
      <c r="K77" s="168"/>
      <c r="L77" s="168"/>
      <c r="M77" s="163"/>
      <c r="N77" s="163"/>
      <c r="O77" s="163"/>
    </row>
    <row r="78" spans="2:15" x14ac:dyDescent="0.25">
      <c r="I78" s="18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107" t="s">
        <v>107</v>
      </c>
      <c r="C80" s="130"/>
      <c r="D80" s="130"/>
      <c r="E80" s="108"/>
      <c r="F80" s="24" t="s">
        <v>71</v>
      </c>
      <c r="G80" s="58"/>
      <c r="H80" s="59"/>
      <c r="I80" s="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3:O73"/>
    <mergeCell ref="C74:D74"/>
    <mergeCell ref="E74:F74"/>
    <mergeCell ref="I74:J74"/>
    <mergeCell ref="K74:L74"/>
    <mergeCell ref="C73:D73"/>
    <mergeCell ref="E73:F73"/>
    <mergeCell ref="G73:H77"/>
    <mergeCell ref="I73:J73"/>
    <mergeCell ref="K73:L73"/>
    <mergeCell ref="M74:O74"/>
    <mergeCell ref="C75:D75"/>
    <mergeCell ref="E75:F75"/>
    <mergeCell ref="I75:J75"/>
    <mergeCell ref="K75:L75"/>
    <mergeCell ref="M75:O75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J56:J57"/>
    <mergeCell ref="G64:I64"/>
    <mergeCell ref="B36:D36"/>
    <mergeCell ref="B55:C55"/>
    <mergeCell ref="G55:I55"/>
    <mergeCell ref="B56:C56"/>
    <mergeCell ref="G56:I57"/>
    <mergeCell ref="B35:D35"/>
    <mergeCell ref="H35:J35"/>
    <mergeCell ref="B29:C29"/>
    <mergeCell ref="D29:H29"/>
    <mergeCell ref="I29:J29"/>
    <mergeCell ref="B30:C30"/>
    <mergeCell ref="D30:H30"/>
    <mergeCell ref="I30:J30"/>
    <mergeCell ref="B31:C31"/>
    <mergeCell ref="D31:H31"/>
    <mergeCell ref="I31:J31"/>
    <mergeCell ref="B34:D34"/>
    <mergeCell ref="H34:J34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5BCBD-8D31-4E9B-8119-0E6A4DA37A59}">
  <sheetPr>
    <pageSetUpPr fitToPage="1"/>
  </sheetPr>
  <dimension ref="A1:W80"/>
  <sheetViews>
    <sheetView topLeftCell="A4" zoomScaleNormal="100" workbookViewId="0">
      <selection activeCell="B7" sqref="B7:E7"/>
    </sheetView>
  </sheetViews>
  <sheetFormatPr defaultRowHeight="15" x14ac:dyDescent="0.25"/>
  <cols>
    <col min="1" max="1" width="3.42578125" style="25" customWidth="1"/>
    <col min="2" max="2" width="20.85546875" style="25" customWidth="1"/>
    <col min="3" max="4" width="11" style="25" customWidth="1"/>
    <col min="5" max="5" width="9.140625" style="25"/>
    <col min="6" max="6" width="10.42578125" style="25" customWidth="1"/>
    <col min="7" max="7" width="8.5703125" style="25" customWidth="1"/>
    <col min="8" max="8" width="18" style="25" bestFit="1" customWidth="1"/>
    <col min="9" max="9" width="15" style="25" customWidth="1"/>
    <col min="10" max="10" width="12" style="25" customWidth="1"/>
    <col min="11" max="11" width="16.5703125" style="25" customWidth="1"/>
    <col min="12" max="12" width="10.42578125" style="25" customWidth="1"/>
    <col min="13" max="13" width="9.5703125" style="25" customWidth="1"/>
    <col min="14" max="14" width="12" style="25" customWidth="1"/>
    <col min="15" max="15" width="9.42578125" style="25" customWidth="1"/>
    <col min="16" max="16" width="13.5703125" style="25" customWidth="1"/>
    <col min="17" max="17" width="9.7109375" style="25" customWidth="1"/>
    <col min="18" max="18" width="12.140625" style="25" customWidth="1"/>
    <col min="19" max="19" width="9.42578125" style="25" customWidth="1"/>
    <col min="20" max="16384" width="9.140625" style="25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116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111</v>
      </c>
      <c r="C5" s="10">
        <v>0.27200000000000002</v>
      </c>
      <c r="D5" s="10">
        <v>136.15</v>
      </c>
      <c r="E5" s="26">
        <f>(C5/D5)*1000</f>
        <v>1.9977965479250825</v>
      </c>
      <c r="F5" s="11"/>
      <c r="G5" s="11"/>
      <c r="H5" s="10" t="s">
        <v>123</v>
      </c>
      <c r="I5" s="10">
        <v>0.39500000000000002</v>
      </c>
      <c r="J5" s="11" t="s">
        <v>115</v>
      </c>
      <c r="K5" s="11">
        <v>4</v>
      </c>
      <c r="L5" s="11">
        <v>1.07</v>
      </c>
      <c r="M5" s="26">
        <f>K5*L5</f>
        <v>4.28</v>
      </c>
      <c r="N5" s="10"/>
      <c r="O5" s="10"/>
      <c r="P5" s="11" t="s">
        <v>13</v>
      </c>
      <c r="Q5" s="11">
        <v>6</v>
      </c>
      <c r="R5" s="11">
        <v>0.89400000000000002</v>
      </c>
      <c r="S5" s="26">
        <f>Q5*R5</f>
        <v>5.3639999999999999</v>
      </c>
    </row>
    <row r="6" spans="2:21" x14ac:dyDescent="0.25">
      <c r="B6" s="10" t="s">
        <v>121</v>
      </c>
      <c r="C6" s="10">
        <v>0.192</v>
      </c>
      <c r="D6" s="10">
        <v>32.04</v>
      </c>
      <c r="E6" s="26">
        <f t="shared" ref="E6:E7" si="0">(C6/D6)*1000</f>
        <v>5.9925093632958806</v>
      </c>
      <c r="F6" s="11"/>
      <c r="G6" s="11"/>
      <c r="H6" s="10"/>
      <c r="I6" s="10"/>
      <c r="J6" s="11"/>
      <c r="K6" s="11"/>
      <c r="L6" s="11"/>
      <c r="M6" s="26">
        <f t="shared" ref="M6:M11" si="1">K6*L6</f>
        <v>0</v>
      </c>
      <c r="N6" s="10"/>
      <c r="O6" s="10"/>
      <c r="P6" s="11" t="s">
        <v>80</v>
      </c>
      <c r="Q6" s="11">
        <v>138</v>
      </c>
      <c r="R6" s="11">
        <v>0.78</v>
      </c>
      <c r="S6" s="26">
        <f>Q6*R6</f>
        <v>107.64</v>
      </c>
      <c r="U6" s="18"/>
    </row>
    <row r="7" spans="2:21" x14ac:dyDescent="0.25">
      <c r="B7" s="10" t="s">
        <v>113</v>
      </c>
      <c r="C7" s="10">
        <v>0.54</v>
      </c>
      <c r="D7" s="10">
        <v>255.48</v>
      </c>
      <c r="E7" s="26">
        <f t="shared" si="0"/>
        <v>2.1136683889149839</v>
      </c>
      <c r="F7" s="11"/>
      <c r="G7" s="11"/>
      <c r="H7" s="10"/>
      <c r="I7" s="10"/>
      <c r="J7" s="11"/>
      <c r="K7" s="11"/>
      <c r="L7" s="11"/>
      <c r="M7" s="26">
        <f t="shared" si="1"/>
        <v>0</v>
      </c>
      <c r="N7" s="10"/>
      <c r="O7" s="10"/>
      <c r="P7" s="11"/>
      <c r="Q7" s="11"/>
      <c r="R7" s="11"/>
      <c r="S7" s="26">
        <f t="shared" ref="S7:S11" si="2">Q7*R7</f>
        <v>0</v>
      </c>
      <c r="T7" s="18"/>
      <c r="U7" s="18"/>
    </row>
    <row r="8" spans="2:21" x14ac:dyDescent="0.25">
      <c r="B8" s="10"/>
      <c r="C8" s="10"/>
      <c r="D8" s="10"/>
      <c r="E8" s="26"/>
      <c r="F8" s="11"/>
      <c r="G8" s="11"/>
      <c r="H8" s="10"/>
      <c r="I8" s="10"/>
      <c r="J8" s="11"/>
      <c r="K8" s="11"/>
      <c r="L8" s="11"/>
      <c r="M8" s="26">
        <f t="shared" si="1"/>
        <v>0</v>
      </c>
      <c r="N8" s="10"/>
      <c r="O8" s="10"/>
      <c r="P8" s="11"/>
      <c r="Q8" s="11"/>
      <c r="R8" s="11"/>
      <c r="S8" s="26">
        <f t="shared" si="2"/>
        <v>0</v>
      </c>
      <c r="T8" s="18"/>
      <c r="U8" s="18"/>
    </row>
    <row r="9" spans="2:21" x14ac:dyDescent="0.25">
      <c r="B9" s="10"/>
      <c r="C9" s="10"/>
      <c r="D9" s="10"/>
      <c r="E9" s="26"/>
      <c r="F9" s="11"/>
      <c r="G9" s="11"/>
      <c r="H9" s="10"/>
      <c r="I9" s="10"/>
      <c r="J9" s="11"/>
      <c r="K9" s="11"/>
      <c r="L9" s="11"/>
      <c r="M9" s="26">
        <f t="shared" si="1"/>
        <v>0</v>
      </c>
      <c r="N9" s="10"/>
      <c r="O9" s="10"/>
      <c r="P9" s="11"/>
      <c r="Q9" s="11"/>
      <c r="R9" s="11"/>
      <c r="S9" s="26">
        <f t="shared" si="2"/>
        <v>0</v>
      </c>
      <c r="T9" s="18"/>
    </row>
    <row r="10" spans="2:21" x14ac:dyDescent="0.25">
      <c r="B10" s="10"/>
      <c r="C10" s="10"/>
      <c r="D10" s="10"/>
      <c r="E10" s="26"/>
      <c r="F10" s="11"/>
      <c r="G10" s="11"/>
      <c r="H10" s="10"/>
      <c r="I10" s="10"/>
      <c r="J10" s="11"/>
      <c r="K10" s="11"/>
      <c r="L10" s="11"/>
      <c r="M10" s="26">
        <f t="shared" si="1"/>
        <v>0</v>
      </c>
      <c r="N10" s="10"/>
      <c r="O10" s="10"/>
      <c r="P10" s="11"/>
      <c r="Q10" s="11"/>
      <c r="R10" s="11"/>
      <c r="S10" s="26">
        <f t="shared" si="2"/>
        <v>0</v>
      </c>
      <c r="T10" s="18"/>
    </row>
    <row r="11" spans="2:21" x14ac:dyDescent="0.25">
      <c r="B11" s="10"/>
      <c r="C11" s="10"/>
      <c r="D11" s="10"/>
      <c r="E11" s="26"/>
      <c r="F11" s="11"/>
      <c r="G11" s="11"/>
      <c r="H11" s="10"/>
      <c r="I11" s="10"/>
      <c r="J11" s="11"/>
      <c r="K11" s="11"/>
      <c r="L11" s="11"/>
      <c r="M11" s="26">
        <f t="shared" si="1"/>
        <v>0</v>
      </c>
      <c r="N11" s="10"/>
      <c r="O11" s="10"/>
      <c r="P11" s="11"/>
      <c r="Q11" s="11"/>
      <c r="R11" s="11"/>
      <c r="S11" s="26">
        <f t="shared" si="2"/>
        <v>0</v>
      </c>
      <c r="T11" s="18"/>
    </row>
    <row r="12" spans="2:21" x14ac:dyDescent="0.25">
      <c r="B12" s="26" t="s">
        <v>4</v>
      </c>
      <c r="C12" s="26">
        <f>SUM(C5:C11)</f>
        <v>1.004</v>
      </c>
      <c r="D12" s="26">
        <f>SUM(D5:D11)</f>
        <v>423.66999999999996</v>
      </c>
      <c r="E12" s="17"/>
      <c r="F12" s="17"/>
      <c r="G12" s="26">
        <f>SUM(G5:G11)</f>
        <v>0</v>
      </c>
      <c r="H12" s="17"/>
      <c r="I12" s="26">
        <f>SUM(I5:I11)</f>
        <v>0.39500000000000002</v>
      </c>
      <c r="J12" s="17"/>
      <c r="K12" s="17"/>
      <c r="L12" s="17"/>
      <c r="M12" s="26">
        <f>SUM(M5:M11)</f>
        <v>4.28</v>
      </c>
      <c r="N12" s="17"/>
      <c r="O12" s="26">
        <f>SUM(O5:O11)</f>
        <v>0</v>
      </c>
      <c r="P12" s="17"/>
      <c r="Q12" s="17"/>
      <c r="R12" s="17"/>
      <c r="S12" s="26">
        <f>SUM(S5:S11)</f>
        <v>113.004</v>
      </c>
      <c r="T12" s="18"/>
    </row>
    <row r="13" spans="2:2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 t="s">
        <v>15</v>
      </c>
      <c r="L13" s="17"/>
      <c r="M13" s="17"/>
      <c r="N13" s="17"/>
      <c r="O13" s="17"/>
      <c r="P13" s="17"/>
      <c r="Q13" s="17"/>
      <c r="R13" s="17"/>
      <c r="S13" s="17"/>
      <c r="T13" s="18"/>
    </row>
    <row r="14" spans="2:21" x14ac:dyDescent="0.25">
      <c r="B14" s="18"/>
      <c r="C14" s="18"/>
      <c r="D14" s="18"/>
      <c r="E14" s="18"/>
      <c r="F14" s="18"/>
      <c r="G14" s="18"/>
      <c r="I14" s="27" t="s">
        <v>5</v>
      </c>
      <c r="J14" s="28">
        <f>(R17/E5)*100</f>
        <v>79.992244600596933</v>
      </c>
      <c r="K14" s="29">
        <f>J14</f>
        <v>79.992244600596933</v>
      </c>
    </row>
    <row r="15" spans="2:21" x14ac:dyDescent="0.25">
      <c r="B15" s="18"/>
      <c r="C15" s="18"/>
      <c r="D15" s="18"/>
      <c r="E15" s="18"/>
      <c r="F15" s="18"/>
      <c r="G15" s="18"/>
      <c r="I15" s="30" t="s">
        <v>11</v>
      </c>
      <c r="J15" s="31">
        <f>(1-(P19/C5))*100</f>
        <v>100</v>
      </c>
      <c r="K15" s="29">
        <f t="shared" ref="K15:K16" si="3">J15</f>
        <v>100</v>
      </c>
    </row>
    <row r="16" spans="2:21" x14ac:dyDescent="0.25">
      <c r="B16" s="18"/>
      <c r="C16" s="18"/>
      <c r="D16" s="18"/>
      <c r="E16" s="18"/>
      <c r="F16" s="18"/>
      <c r="G16" s="18"/>
      <c r="I16" s="32" t="s">
        <v>12</v>
      </c>
      <c r="J16" s="28">
        <f>(J14/J15)*100</f>
        <v>79.992244600596933</v>
      </c>
      <c r="K16" s="29">
        <f t="shared" si="3"/>
        <v>79.992244600596933</v>
      </c>
      <c r="P16" s="69" t="s">
        <v>49</v>
      </c>
      <c r="Q16" s="69" t="s">
        <v>48</v>
      </c>
      <c r="R16" s="69" t="s">
        <v>116</v>
      </c>
    </row>
    <row r="17" spans="1:23" x14ac:dyDescent="0.25">
      <c r="B17" s="18"/>
      <c r="C17" s="18"/>
      <c r="D17" s="18"/>
      <c r="E17" s="18"/>
      <c r="F17" s="18"/>
      <c r="G17" s="18"/>
      <c r="I17" s="33" t="s">
        <v>6</v>
      </c>
      <c r="J17" s="31">
        <f>Q17/D12*100</f>
        <v>35.447400099133766</v>
      </c>
      <c r="K17" s="29"/>
      <c r="N17" s="76" t="s">
        <v>3</v>
      </c>
      <c r="O17" s="76"/>
      <c r="P17" s="34">
        <v>0.24</v>
      </c>
      <c r="Q17" s="34">
        <v>150.18</v>
      </c>
      <c r="R17" s="35">
        <f>(P17/Q17)*1000</f>
        <v>1.5980823012385137</v>
      </c>
    </row>
    <row r="18" spans="1:23" x14ac:dyDescent="0.25">
      <c r="B18" s="18"/>
      <c r="C18" s="18"/>
      <c r="D18" s="18"/>
      <c r="E18" s="18"/>
      <c r="F18" s="18"/>
      <c r="G18" s="18"/>
      <c r="I18" s="27" t="s">
        <v>7</v>
      </c>
      <c r="J18" s="28">
        <f>P17/C12*100</f>
        <v>23.904382470119518</v>
      </c>
      <c r="K18" s="30" t="s">
        <v>84</v>
      </c>
      <c r="L18" s="31">
        <f>(J18/J17)*100</f>
        <v>67.436208024474197</v>
      </c>
      <c r="P18" s="36" t="s">
        <v>0</v>
      </c>
      <c r="Q18" s="37"/>
    </row>
    <row r="19" spans="1:23" ht="30" customHeight="1" x14ac:dyDescent="0.25">
      <c r="B19" s="18"/>
      <c r="C19" s="18"/>
      <c r="D19" s="18"/>
      <c r="E19" s="18"/>
      <c r="F19" s="18"/>
      <c r="G19" s="18"/>
      <c r="I19" s="33" t="s">
        <v>8</v>
      </c>
      <c r="J19" s="31">
        <f>(C12+G12+I12+M12+O12+S12)/P17</f>
        <v>494.51250000000005</v>
      </c>
      <c r="N19" s="74" t="s">
        <v>50</v>
      </c>
      <c r="O19" s="75"/>
      <c r="P19" s="38">
        <v>0</v>
      </c>
    </row>
    <row r="20" spans="1:23" x14ac:dyDescent="0.25">
      <c r="B20" s="18"/>
      <c r="C20" s="18"/>
      <c r="D20" s="18"/>
      <c r="E20" s="18"/>
      <c r="F20" s="18"/>
      <c r="G20" s="18"/>
      <c r="I20" s="1" t="s">
        <v>9</v>
      </c>
      <c r="J20" s="39">
        <f>(C12+G12+I12+M12)/P17</f>
        <v>23.662500000000001</v>
      </c>
      <c r="M20" s="18"/>
      <c r="N20" s="18"/>
      <c r="O20" s="40"/>
      <c r="P20" s="18"/>
    </row>
    <row r="21" spans="1:23" ht="32.25" customHeight="1" x14ac:dyDescent="0.25">
      <c r="B21" s="18"/>
      <c r="C21" s="18"/>
      <c r="D21" s="18"/>
      <c r="E21" s="18"/>
      <c r="F21" s="18"/>
      <c r="G21" s="18"/>
      <c r="H21" s="18"/>
      <c r="I21" s="5" t="s">
        <v>14</v>
      </c>
      <c r="J21" s="41">
        <f>(C12+G12+I12)/P17</f>
        <v>5.8291666666666666</v>
      </c>
      <c r="M21" s="18"/>
      <c r="N21" s="18"/>
      <c r="O21" s="18"/>
      <c r="P21" s="18"/>
    </row>
    <row r="22" spans="1:23" ht="33.75" customHeight="1" x14ac:dyDescent="0.25">
      <c r="G22" s="18"/>
      <c r="H22" s="18"/>
      <c r="I22" s="6" t="s">
        <v>16</v>
      </c>
      <c r="J22" s="2">
        <f>(M12)/P17</f>
        <v>17.833333333333336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3" ht="32.25" customHeight="1" x14ac:dyDescent="0.25">
      <c r="I23" s="3" t="s">
        <v>10</v>
      </c>
      <c r="J23" s="4">
        <f>(O12+S12)/P17</f>
        <v>470.85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3" ht="30" customHeight="1" x14ac:dyDescent="0.25">
      <c r="B24" s="70" t="s">
        <v>118</v>
      </c>
      <c r="I24" s="5" t="s">
        <v>17</v>
      </c>
      <c r="J24" s="41">
        <f>(O12)/P17</f>
        <v>0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3" ht="31.5" customHeight="1" x14ac:dyDescent="0.25">
      <c r="I25" s="6" t="s">
        <v>18</v>
      </c>
      <c r="J25" s="2">
        <f>(S12)/P17</f>
        <v>470.85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3" ht="13.5" customHeight="1" x14ac:dyDescent="0.25">
      <c r="I26" s="71" t="s">
        <v>117</v>
      </c>
      <c r="J26" s="72">
        <f>((C12+G12+I12+M12+O12+S12)-P17)/P17</f>
        <v>493.51250000000005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3" ht="16.5" customHeight="1" x14ac:dyDescent="0.25">
      <c r="A27" s="61"/>
      <c r="B27" s="113" t="s">
        <v>57</v>
      </c>
      <c r="C27" s="114"/>
      <c r="I27" s="153" t="s">
        <v>85</v>
      </c>
      <c r="J27" s="154"/>
      <c r="K27" s="18"/>
      <c r="L27" s="18"/>
      <c r="M27" s="18"/>
      <c r="N27" s="18"/>
      <c r="O27" s="18"/>
      <c r="P27" s="18"/>
      <c r="Q27" s="18"/>
      <c r="T27" s="18"/>
    </row>
    <row r="28" spans="1:23" ht="47.25" customHeight="1" x14ac:dyDescent="0.25">
      <c r="B28" s="118" t="s">
        <v>30</v>
      </c>
      <c r="C28" s="87"/>
      <c r="D28" s="87" t="s">
        <v>90</v>
      </c>
      <c r="E28" s="87"/>
      <c r="F28" s="87"/>
      <c r="G28" s="87"/>
      <c r="H28" s="87"/>
      <c r="I28" s="155"/>
      <c r="J28" s="156"/>
      <c r="K28" s="18"/>
      <c r="Q28" s="18"/>
      <c r="T28" s="18"/>
      <c r="W28" s="42"/>
    </row>
    <row r="29" spans="1:23" ht="61.5" customHeight="1" x14ac:dyDescent="0.25">
      <c r="B29" s="81" t="s">
        <v>91</v>
      </c>
      <c r="C29" s="83"/>
      <c r="D29" s="81" t="s">
        <v>92</v>
      </c>
      <c r="E29" s="82"/>
      <c r="F29" s="82"/>
      <c r="G29" s="82"/>
      <c r="H29" s="83"/>
      <c r="I29" s="157"/>
      <c r="J29" s="158"/>
    </row>
    <row r="30" spans="1:23" ht="47.25" customHeight="1" x14ac:dyDescent="0.25">
      <c r="B30" s="84" t="s">
        <v>93</v>
      </c>
      <c r="C30" s="85"/>
      <c r="D30" s="84" t="s">
        <v>94</v>
      </c>
      <c r="E30" s="86"/>
      <c r="F30" s="86"/>
      <c r="G30" s="86"/>
      <c r="H30" s="85"/>
      <c r="I30" s="159"/>
      <c r="J30" s="160"/>
    </row>
    <row r="31" spans="1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61"/>
      <c r="J31" s="162"/>
    </row>
    <row r="32" spans="1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19" t="s">
        <v>96</v>
      </c>
      <c r="C34" s="120"/>
      <c r="D34" s="121"/>
      <c r="E34" s="67" t="s">
        <v>83</v>
      </c>
      <c r="F34" s="44"/>
      <c r="G34" s="45"/>
      <c r="H34" s="128" t="s">
        <v>61</v>
      </c>
      <c r="I34" s="128"/>
      <c r="J34" s="128"/>
      <c r="K34" s="67" t="s">
        <v>83</v>
      </c>
      <c r="L34" s="67"/>
    </row>
    <row r="35" spans="2:12" ht="30" x14ac:dyDescent="0.25">
      <c r="B35" s="122" t="s">
        <v>60</v>
      </c>
      <c r="C35" s="123"/>
      <c r="D35" s="124"/>
      <c r="E35" s="68" t="s">
        <v>64</v>
      </c>
      <c r="F35" s="68"/>
      <c r="G35" s="45"/>
      <c r="H35" s="129" t="s">
        <v>62</v>
      </c>
      <c r="I35" s="129"/>
      <c r="J35" s="129"/>
      <c r="K35" s="68" t="s">
        <v>64</v>
      </c>
      <c r="L35" s="68"/>
    </row>
    <row r="36" spans="2:12" ht="34.5" customHeight="1" x14ac:dyDescent="0.25">
      <c r="B36" s="125" t="s">
        <v>59</v>
      </c>
      <c r="C36" s="126"/>
      <c r="D36" s="127"/>
      <c r="E36" s="64" t="s">
        <v>103</v>
      </c>
      <c r="F36" s="48"/>
      <c r="G36" s="45"/>
      <c r="H36" s="45"/>
      <c r="I36" s="45"/>
    </row>
    <row r="37" spans="2:12" ht="18.75" customHeight="1" x14ac:dyDescent="0.25">
      <c r="B37" s="45"/>
      <c r="C37" s="45"/>
      <c r="D37" s="45"/>
      <c r="E37" s="45"/>
      <c r="F37" s="45"/>
      <c r="G37" s="45"/>
      <c r="H37" s="45"/>
    </row>
    <row r="38" spans="2:12" ht="20.25" customHeight="1" x14ac:dyDescent="0.25">
      <c r="B38" s="45"/>
      <c r="C38" s="45"/>
      <c r="D38" s="45"/>
      <c r="E38" s="45"/>
      <c r="F38" s="45"/>
      <c r="G38" s="45"/>
      <c r="H38" s="45"/>
    </row>
    <row r="39" spans="2:12" x14ac:dyDescent="0.25">
      <c r="B39" s="9" t="s">
        <v>54</v>
      </c>
      <c r="D39" s="45"/>
      <c r="E39" s="45"/>
      <c r="F39" s="45"/>
      <c r="G39" s="45"/>
      <c r="H39" s="45"/>
    </row>
    <row r="40" spans="2:12" ht="30" x14ac:dyDescent="0.25">
      <c r="B40" s="16" t="s">
        <v>38</v>
      </c>
      <c r="C40" s="16" t="s">
        <v>39</v>
      </c>
      <c r="D40" s="16" t="s">
        <v>88</v>
      </c>
      <c r="E40" s="45"/>
      <c r="F40" s="45"/>
      <c r="G40" s="45"/>
      <c r="H40" s="45"/>
    </row>
    <row r="41" spans="2:12" ht="21" customHeight="1" x14ac:dyDescent="0.25">
      <c r="B41" s="49" t="s">
        <v>34</v>
      </c>
      <c r="C41" s="50" t="s">
        <v>35</v>
      </c>
      <c r="D41" s="50"/>
      <c r="E41" s="45"/>
      <c r="F41" s="45"/>
      <c r="G41" s="45"/>
      <c r="H41" s="45"/>
    </row>
    <row r="42" spans="2:12" ht="30.75" customHeight="1" x14ac:dyDescent="0.25">
      <c r="B42" s="49" t="s">
        <v>36</v>
      </c>
      <c r="C42" s="51" t="s">
        <v>64</v>
      </c>
      <c r="D42" s="51"/>
      <c r="E42" s="45"/>
      <c r="F42" s="45"/>
      <c r="G42" s="45"/>
      <c r="H42" s="45"/>
    </row>
    <row r="43" spans="2:12" ht="30.75" customHeight="1" x14ac:dyDescent="0.25">
      <c r="B43" s="49" t="s">
        <v>37</v>
      </c>
      <c r="C43" s="65" t="s">
        <v>40</v>
      </c>
      <c r="D43" s="65"/>
      <c r="E43" s="45"/>
      <c r="F43" s="45"/>
      <c r="G43" s="45"/>
      <c r="H43" s="45"/>
    </row>
    <row r="44" spans="2:12" ht="21" customHeight="1" x14ac:dyDescent="0.25">
      <c r="B44" s="45"/>
      <c r="C44" s="45"/>
      <c r="D44" s="45"/>
      <c r="E44" s="45"/>
      <c r="F44" s="45"/>
      <c r="G44" s="45"/>
      <c r="H44" s="45"/>
    </row>
    <row r="45" spans="2:12" ht="21" customHeight="1" x14ac:dyDescent="0.25">
      <c r="B45" s="45"/>
      <c r="C45" s="45"/>
      <c r="D45" s="45"/>
      <c r="E45" s="45"/>
      <c r="F45" s="45"/>
      <c r="G45" s="45"/>
      <c r="H45" s="45"/>
    </row>
    <row r="46" spans="2:12" ht="26.25" customHeight="1" x14ac:dyDescent="0.25">
      <c r="D46" s="45"/>
      <c r="E46" s="45"/>
      <c r="F46" s="45"/>
      <c r="G46" s="45"/>
      <c r="H46" s="45"/>
    </row>
    <row r="47" spans="2:12" ht="21" customHeight="1" x14ac:dyDescent="0.25">
      <c r="B47" s="45"/>
      <c r="C47" s="45"/>
      <c r="D47" s="45"/>
      <c r="E47" s="45"/>
      <c r="F47" s="45"/>
      <c r="G47" s="45"/>
      <c r="H47" s="45"/>
    </row>
    <row r="48" spans="2:12" ht="21" customHeight="1" x14ac:dyDescent="0.25">
      <c r="B48" s="45"/>
      <c r="C48" s="45"/>
      <c r="D48" s="45"/>
      <c r="E48" s="45"/>
      <c r="F48" s="45"/>
      <c r="G48" s="45"/>
      <c r="H48" s="45"/>
    </row>
    <row r="49" spans="2:13" ht="21" customHeight="1" x14ac:dyDescent="0.25">
      <c r="B49" s="45"/>
      <c r="C49" s="45"/>
      <c r="D49" s="45"/>
      <c r="E49" s="45"/>
      <c r="F49" s="45"/>
      <c r="G49" s="45"/>
      <c r="H49" s="45"/>
    </row>
    <row r="50" spans="2:13" x14ac:dyDescent="0.25">
      <c r="B50" s="45"/>
      <c r="C50" s="45"/>
      <c r="D50" s="45"/>
      <c r="E50" s="45"/>
      <c r="F50" s="45"/>
      <c r="G50" s="45"/>
      <c r="H50" s="45"/>
    </row>
    <row r="51" spans="2:13" ht="18" customHeight="1" x14ac:dyDescent="0.25">
      <c r="B51" s="45"/>
      <c r="C51" s="45"/>
      <c r="D51" s="45"/>
      <c r="E51" s="45"/>
      <c r="F51" s="45"/>
      <c r="G51" s="45"/>
      <c r="H51" s="45"/>
    </row>
    <row r="52" spans="2:13" ht="15" customHeight="1" x14ac:dyDescent="0.25">
      <c r="B52" s="45"/>
      <c r="C52" s="45"/>
      <c r="D52" s="45"/>
      <c r="E52" s="45"/>
      <c r="F52" s="45"/>
      <c r="G52" s="45"/>
      <c r="H52" s="45"/>
    </row>
    <row r="53" spans="2:13" x14ac:dyDescent="0.25">
      <c r="B53" s="45"/>
      <c r="C53" s="45"/>
      <c r="D53" s="45"/>
      <c r="E53" s="45"/>
      <c r="F53" s="45"/>
      <c r="G53" s="45"/>
      <c r="H53" s="45"/>
    </row>
    <row r="54" spans="2:13" x14ac:dyDescent="0.25">
      <c r="B54" s="15" t="s">
        <v>63</v>
      </c>
      <c r="C54" s="45"/>
      <c r="D54" s="45"/>
      <c r="E54" s="22" t="s">
        <v>86</v>
      </c>
      <c r="F54" s="45"/>
      <c r="G54" s="45"/>
      <c r="H54" s="45"/>
      <c r="K54" s="22" t="s">
        <v>86</v>
      </c>
    </row>
    <row r="55" spans="2:13" ht="31.5" customHeight="1" x14ac:dyDescent="0.25">
      <c r="B55" s="112" t="s">
        <v>97</v>
      </c>
      <c r="C55" s="112"/>
      <c r="D55" s="65" t="s">
        <v>40</v>
      </c>
      <c r="E55" s="66"/>
      <c r="F55" s="45"/>
      <c r="G55" s="109" t="s">
        <v>65</v>
      </c>
      <c r="H55" s="109"/>
      <c r="I55" s="109"/>
      <c r="J55" s="64" t="s">
        <v>35</v>
      </c>
      <c r="K55" s="64" t="s">
        <v>87</v>
      </c>
    </row>
    <row r="56" spans="2:13" ht="33" customHeight="1" x14ac:dyDescent="0.25">
      <c r="B56" s="107" t="s">
        <v>98</v>
      </c>
      <c r="C56" s="108"/>
      <c r="D56" s="68" t="s">
        <v>64</v>
      </c>
      <c r="E56" s="68"/>
      <c r="F56" s="45"/>
      <c r="G56" s="110" t="s">
        <v>99</v>
      </c>
      <c r="H56" s="110"/>
      <c r="I56" s="110"/>
      <c r="J56" s="111" t="s">
        <v>40</v>
      </c>
      <c r="K56" s="111"/>
    </row>
    <row r="57" spans="2:13" ht="34.5" customHeight="1" x14ac:dyDescent="0.25">
      <c r="B57" s="107" t="s">
        <v>100</v>
      </c>
      <c r="C57" s="108"/>
      <c r="D57" s="64" t="s">
        <v>35</v>
      </c>
      <c r="E57" s="48"/>
      <c r="F57" s="45"/>
      <c r="G57" s="110"/>
      <c r="H57" s="110"/>
      <c r="I57" s="110"/>
      <c r="J57" s="111"/>
      <c r="K57" s="111"/>
    </row>
    <row r="58" spans="2:13" x14ac:dyDescent="0.25">
      <c r="B58" s="15"/>
      <c r="C58" s="45"/>
      <c r="D58" s="45"/>
      <c r="E58" s="45"/>
      <c r="F58" s="45"/>
      <c r="G58" s="45"/>
      <c r="H58" s="45"/>
    </row>
    <row r="59" spans="2:13" x14ac:dyDescent="0.25">
      <c r="B59" s="15" t="s">
        <v>105</v>
      </c>
      <c r="C59" s="45"/>
      <c r="D59" s="45"/>
      <c r="E59" s="22" t="s">
        <v>86</v>
      </c>
      <c r="G59" s="15" t="s">
        <v>104</v>
      </c>
      <c r="J59" s="45"/>
      <c r="K59" s="22" t="s">
        <v>109</v>
      </c>
      <c r="L59" s="45"/>
      <c r="M59" s="45"/>
    </row>
    <row r="60" spans="2:13" x14ac:dyDescent="0.25">
      <c r="B60" s="54" t="s">
        <v>66</v>
      </c>
      <c r="C60" s="94" t="s">
        <v>40</v>
      </c>
      <c r="D60" s="95"/>
      <c r="E60" s="55"/>
      <c r="G60" s="101" t="s">
        <v>74</v>
      </c>
      <c r="H60" s="102"/>
      <c r="I60" s="103"/>
      <c r="J60" s="98" t="s">
        <v>40</v>
      </c>
      <c r="K60" s="98"/>
      <c r="L60" s="45"/>
    </row>
    <row r="61" spans="2:13" x14ac:dyDescent="0.25">
      <c r="B61" s="54" t="s">
        <v>67</v>
      </c>
      <c r="C61" s="96" t="s">
        <v>64</v>
      </c>
      <c r="D61" s="97"/>
      <c r="E61" s="56"/>
      <c r="G61" s="104" t="s">
        <v>68</v>
      </c>
      <c r="H61" s="105"/>
      <c r="I61" s="106"/>
      <c r="J61" s="99"/>
      <c r="K61" s="99"/>
      <c r="L61" s="45"/>
    </row>
    <row r="62" spans="2:13" x14ac:dyDescent="0.25">
      <c r="G62" s="104" t="s">
        <v>69</v>
      </c>
      <c r="H62" s="105"/>
      <c r="I62" s="106"/>
      <c r="J62" s="99"/>
      <c r="K62" s="99"/>
      <c r="L62" s="45"/>
    </row>
    <row r="63" spans="2:13" x14ac:dyDescent="0.25">
      <c r="G63" s="104" t="s">
        <v>70</v>
      </c>
      <c r="H63" s="105"/>
      <c r="I63" s="106"/>
      <c r="J63" s="99"/>
      <c r="K63" s="99"/>
      <c r="L63" s="45"/>
    </row>
    <row r="64" spans="2:13" ht="30" customHeight="1" x14ac:dyDescent="0.25">
      <c r="G64" s="140" t="s">
        <v>101</v>
      </c>
      <c r="H64" s="141"/>
      <c r="I64" s="142"/>
      <c r="J64" s="100"/>
      <c r="K64" s="100"/>
      <c r="L64" s="45"/>
    </row>
    <row r="65" spans="2:15" ht="29.25" customHeight="1" x14ac:dyDescent="0.25">
      <c r="G65" s="143" t="s">
        <v>82</v>
      </c>
      <c r="H65" s="144"/>
      <c r="I65" s="145"/>
      <c r="J65" s="51" t="s">
        <v>64</v>
      </c>
      <c r="K65" s="51"/>
      <c r="M65" s="45"/>
    </row>
    <row r="66" spans="2:15" ht="15" customHeight="1" x14ac:dyDescent="0.25">
      <c r="G66" s="101" t="s">
        <v>81</v>
      </c>
      <c r="H66" s="102"/>
      <c r="I66" s="103"/>
      <c r="J66" s="137" t="s">
        <v>35</v>
      </c>
      <c r="K66" s="137"/>
      <c r="L66" s="45"/>
      <c r="M66" s="45"/>
    </row>
    <row r="67" spans="2:15" ht="13.5" customHeight="1" x14ac:dyDescent="0.25">
      <c r="G67" s="104" t="s">
        <v>102</v>
      </c>
      <c r="H67" s="105"/>
      <c r="I67" s="106"/>
      <c r="J67" s="138"/>
      <c r="K67" s="138"/>
      <c r="L67" s="45"/>
      <c r="M67" s="45"/>
    </row>
    <row r="68" spans="2:15" x14ac:dyDescent="0.25">
      <c r="G68" s="146" t="s">
        <v>75</v>
      </c>
      <c r="H68" s="147"/>
      <c r="I68" s="148"/>
      <c r="J68" s="139"/>
      <c r="K68" s="139"/>
      <c r="L68" s="18"/>
      <c r="M68" s="18"/>
    </row>
    <row r="69" spans="2:15" x14ac:dyDescent="0.25">
      <c r="C69" s="57"/>
      <c r="D69" s="57"/>
      <c r="E69" s="57"/>
      <c r="F69" s="57"/>
      <c r="G69" s="57"/>
      <c r="H69" s="18"/>
      <c r="I69" s="18"/>
    </row>
    <row r="70" spans="2:15" ht="15" customHeight="1" x14ac:dyDescent="0.25">
      <c r="G70" s="18"/>
      <c r="H70" s="18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8"/>
      <c r="H71" s="18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168"/>
      <c r="L72" s="168"/>
      <c r="M72" s="163"/>
      <c r="N72" s="163"/>
      <c r="O72" s="163"/>
    </row>
    <row r="73" spans="2:15" ht="29.25" customHeight="1" x14ac:dyDescent="0.25">
      <c r="B73" s="13" t="s">
        <v>21</v>
      </c>
      <c r="C73" s="77" t="s">
        <v>19</v>
      </c>
      <c r="D73" s="78"/>
      <c r="E73" s="79" t="s">
        <v>33</v>
      </c>
      <c r="F73" s="80"/>
      <c r="G73" s="131" t="s">
        <v>73</v>
      </c>
      <c r="H73" s="132"/>
      <c r="I73" s="165"/>
      <c r="J73" s="165"/>
      <c r="K73" s="168"/>
      <c r="L73" s="168"/>
      <c r="M73" s="163"/>
      <c r="N73" s="163"/>
      <c r="O73" s="163"/>
    </row>
    <row r="74" spans="2:15" ht="30" x14ac:dyDescent="0.25">
      <c r="B74" s="14" t="s">
        <v>22</v>
      </c>
      <c r="C74" s="77" t="s">
        <v>23</v>
      </c>
      <c r="D74" s="78"/>
      <c r="E74" s="92" t="s">
        <v>24</v>
      </c>
      <c r="F74" s="93"/>
      <c r="G74" s="131"/>
      <c r="H74" s="132"/>
      <c r="I74" s="165"/>
      <c r="J74" s="165"/>
      <c r="K74" s="168"/>
      <c r="L74" s="168"/>
      <c r="M74" s="163"/>
      <c r="N74" s="163"/>
      <c r="O74" s="163"/>
    </row>
    <row r="75" spans="2:15" ht="15" customHeight="1" x14ac:dyDescent="0.25">
      <c r="B75" s="13" t="s">
        <v>25</v>
      </c>
      <c r="C75" s="77" t="s">
        <v>20</v>
      </c>
      <c r="D75" s="78"/>
      <c r="E75" s="79" t="s">
        <v>26</v>
      </c>
      <c r="F75" s="80"/>
      <c r="G75" s="131"/>
      <c r="H75" s="132"/>
      <c r="I75" s="165"/>
      <c r="J75" s="165"/>
      <c r="K75" s="168"/>
      <c r="L75" s="168"/>
      <c r="M75" s="163"/>
      <c r="N75" s="163"/>
      <c r="O75" s="163"/>
    </row>
    <row r="76" spans="2:15" ht="30" customHeight="1" x14ac:dyDescent="0.25">
      <c r="B76" s="14" t="s">
        <v>27</v>
      </c>
      <c r="C76" s="77" t="s">
        <v>28</v>
      </c>
      <c r="D76" s="78"/>
      <c r="E76" s="92" t="s">
        <v>31</v>
      </c>
      <c r="F76" s="93"/>
      <c r="G76" s="131"/>
      <c r="H76" s="132"/>
      <c r="I76" s="165"/>
      <c r="J76" s="165"/>
      <c r="K76" s="168"/>
      <c r="L76" s="168"/>
      <c r="M76" s="163"/>
      <c r="N76" s="163"/>
      <c r="O76" s="163"/>
    </row>
    <row r="77" spans="2:15" ht="30" customHeight="1" x14ac:dyDescent="0.25">
      <c r="B77" s="13" t="s">
        <v>29</v>
      </c>
      <c r="C77" s="77" t="s">
        <v>77</v>
      </c>
      <c r="D77" s="78"/>
      <c r="E77" s="79" t="s">
        <v>32</v>
      </c>
      <c r="F77" s="80"/>
      <c r="G77" s="133"/>
      <c r="H77" s="134"/>
      <c r="I77" s="165"/>
      <c r="J77" s="165"/>
      <c r="K77" s="168"/>
      <c r="L77" s="168"/>
      <c r="M77" s="163"/>
      <c r="N77" s="163"/>
      <c r="O77" s="163"/>
    </row>
    <row r="78" spans="2:15" x14ac:dyDescent="0.25">
      <c r="I78" s="18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107" t="s">
        <v>107</v>
      </c>
      <c r="C80" s="130"/>
      <c r="D80" s="130"/>
      <c r="E80" s="108"/>
      <c r="F80" s="24" t="s">
        <v>71</v>
      </c>
      <c r="G80" s="58"/>
      <c r="H80" s="59"/>
      <c r="I80" s="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3:O73"/>
    <mergeCell ref="C74:D74"/>
    <mergeCell ref="E74:F74"/>
    <mergeCell ref="I74:J74"/>
    <mergeCell ref="K74:L74"/>
    <mergeCell ref="C73:D73"/>
    <mergeCell ref="E73:F73"/>
    <mergeCell ref="G73:H77"/>
    <mergeCell ref="I73:J73"/>
    <mergeCell ref="K73:L73"/>
    <mergeCell ref="M74:O74"/>
    <mergeCell ref="C75:D75"/>
    <mergeCell ref="E75:F75"/>
    <mergeCell ref="I75:J75"/>
    <mergeCell ref="K75:L75"/>
    <mergeCell ref="M75:O75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J56:J57"/>
    <mergeCell ref="G64:I64"/>
    <mergeCell ref="B36:D36"/>
    <mergeCell ref="B55:C55"/>
    <mergeCell ref="G55:I55"/>
    <mergeCell ref="B56:C56"/>
    <mergeCell ref="G56:I57"/>
    <mergeCell ref="B35:D35"/>
    <mergeCell ref="H35:J35"/>
    <mergeCell ref="B29:C29"/>
    <mergeCell ref="D29:H29"/>
    <mergeCell ref="I29:J29"/>
    <mergeCell ref="B30:C30"/>
    <mergeCell ref="D30:H30"/>
    <mergeCell ref="I30:J30"/>
    <mergeCell ref="B31:C31"/>
    <mergeCell ref="D31:H31"/>
    <mergeCell ref="I31:J31"/>
    <mergeCell ref="B34:D34"/>
    <mergeCell ref="H34:J34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20698-C576-44AF-A00E-C2940C40C985}">
  <sheetPr>
    <pageSetUpPr fitToPage="1"/>
  </sheetPr>
  <dimension ref="A1:W80"/>
  <sheetViews>
    <sheetView zoomScaleNormal="100" workbookViewId="0">
      <selection activeCell="B7" sqref="B7:E7"/>
    </sheetView>
  </sheetViews>
  <sheetFormatPr defaultRowHeight="15" x14ac:dyDescent="0.25"/>
  <cols>
    <col min="1" max="1" width="3.42578125" style="25" customWidth="1"/>
    <col min="2" max="2" width="20.85546875" style="25" customWidth="1"/>
    <col min="3" max="4" width="11" style="25" customWidth="1"/>
    <col min="5" max="5" width="9.140625" style="25"/>
    <col min="6" max="6" width="10.42578125" style="25" customWidth="1"/>
    <col min="7" max="7" width="8.5703125" style="25" customWidth="1"/>
    <col min="8" max="8" width="18" style="25" bestFit="1" customWidth="1"/>
    <col min="9" max="9" width="15" style="25" customWidth="1"/>
    <col min="10" max="10" width="12" style="25" customWidth="1"/>
    <col min="11" max="11" width="16.5703125" style="25" customWidth="1"/>
    <col min="12" max="12" width="10.42578125" style="25" customWidth="1"/>
    <col min="13" max="13" width="9.5703125" style="25" customWidth="1"/>
    <col min="14" max="14" width="12" style="25" customWidth="1"/>
    <col min="15" max="15" width="9.42578125" style="25" customWidth="1"/>
    <col min="16" max="16" width="15.28515625" style="25" bestFit="1" customWidth="1"/>
    <col min="17" max="17" width="9.7109375" style="25" customWidth="1"/>
    <col min="18" max="18" width="12.140625" style="25" customWidth="1"/>
    <col min="19" max="19" width="9.42578125" style="25" customWidth="1"/>
    <col min="20" max="16384" width="9.140625" style="25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116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111</v>
      </c>
      <c r="C5" s="10">
        <v>0.27200000000000002</v>
      </c>
      <c r="D5" s="10">
        <v>136.15</v>
      </c>
      <c r="E5" s="26">
        <f>(C5/D5)*1000</f>
        <v>1.9977965479250825</v>
      </c>
      <c r="F5" s="11"/>
      <c r="G5" s="11"/>
      <c r="H5" s="10" t="s">
        <v>114</v>
      </c>
      <c r="I5" s="10">
        <v>0.51400000000000001</v>
      </c>
      <c r="J5" s="11" t="s">
        <v>115</v>
      </c>
      <c r="K5" s="11">
        <v>4</v>
      </c>
      <c r="L5" s="11">
        <v>1.07</v>
      </c>
      <c r="M5" s="26">
        <f>K5*L5</f>
        <v>4.28</v>
      </c>
      <c r="N5" s="10"/>
      <c r="O5" s="10"/>
      <c r="P5" s="11" t="s">
        <v>13</v>
      </c>
      <c r="Q5" s="11">
        <v>20</v>
      </c>
      <c r="R5" s="11">
        <v>0.89400000000000002</v>
      </c>
      <c r="S5" s="26">
        <f>Q5*R5</f>
        <v>17.88</v>
      </c>
    </row>
    <row r="6" spans="2:21" x14ac:dyDescent="0.25">
      <c r="B6" s="10" t="s">
        <v>124</v>
      </c>
      <c r="C6" s="10">
        <v>0.24099999999999999</v>
      </c>
      <c r="D6" s="10">
        <v>60.1</v>
      </c>
      <c r="E6" s="26">
        <f t="shared" ref="E6:E7" si="0">(C6/D6)*1000</f>
        <v>4.0099833610648918</v>
      </c>
      <c r="F6" s="11"/>
      <c r="G6" s="11"/>
      <c r="H6" s="10"/>
      <c r="I6" s="10"/>
      <c r="J6" s="11"/>
      <c r="K6" s="11"/>
      <c r="L6" s="11"/>
      <c r="M6" s="26">
        <f t="shared" ref="M6:M11" si="1">K6*L6</f>
        <v>0</v>
      </c>
      <c r="N6" s="10"/>
      <c r="O6" s="10"/>
      <c r="P6" s="11" t="s">
        <v>80</v>
      </c>
      <c r="Q6" s="11">
        <v>45</v>
      </c>
      <c r="R6" s="11">
        <v>0.78</v>
      </c>
      <c r="S6" s="26">
        <f>Q6*R6</f>
        <v>35.1</v>
      </c>
      <c r="U6" s="18"/>
    </row>
    <row r="7" spans="2:21" x14ac:dyDescent="0.25">
      <c r="B7" s="10" t="s">
        <v>113</v>
      </c>
      <c r="C7" s="10">
        <v>0.54</v>
      </c>
      <c r="D7" s="10">
        <v>255.48</v>
      </c>
      <c r="E7" s="26">
        <f t="shared" si="0"/>
        <v>2.1136683889149839</v>
      </c>
      <c r="F7" s="11"/>
      <c r="G7" s="11"/>
      <c r="H7" s="10"/>
      <c r="I7" s="10"/>
      <c r="J7" s="11"/>
      <c r="K7" s="11"/>
      <c r="L7" s="11"/>
      <c r="M7" s="26">
        <f t="shared" si="1"/>
        <v>0</v>
      </c>
      <c r="N7" s="10"/>
      <c r="O7" s="10"/>
      <c r="P7" s="11" t="s">
        <v>125</v>
      </c>
      <c r="Q7" s="11">
        <v>10</v>
      </c>
      <c r="R7" s="11">
        <v>1</v>
      </c>
      <c r="S7" s="26">
        <f t="shared" ref="S7:S11" si="2">Q7*R7</f>
        <v>10</v>
      </c>
      <c r="T7" s="18"/>
      <c r="U7" s="18"/>
    </row>
    <row r="8" spans="2:21" x14ac:dyDescent="0.25">
      <c r="B8" s="10"/>
      <c r="C8" s="10"/>
      <c r="D8" s="10"/>
      <c r="E8" s="26"/>
      <c r="F8" s="11"/>
      <c r="G8" s="11"/>
      <c r="H8" s="10"/>
      <c r="I8" s="10"/>
      <c r="J8" s="11"/>
      <c r="K8" s="11"/>
      <c r="L8" s="11"/>
      <c r="M8" s="26">
        <f t="shared" si="1"/>
        <v>0</v>
      </c>
      <c r="N8" s="10"/>
      <c r="O8" s="10"/>
      <c r="P8" s="11" t="s">
        <v>126</v>
      </c>
      <c r="Q8" s="11">
        <v>10</v>
      </c>
      <c r="R8" s="11">
        <v>1.02</v>
      </c>
      <c r="S8" s="26">
        <f t="shared" si="2"/>
        <v>10.199999999999999</v>
      </c>
      <c r="T8" s="18"/>
      <c r="U8" s="18"/>
    </row>
    <row r="9" spans="2:21" x14ac:dyDescent="0.25">
      <c r="B9" s="10"/>
      <c r="C9" s="10"/>
      <c r="D9" s="10"/>
      <c r="E9" s="26"/>
      <c r="F9" s="11"/>
      <c r="G9" s="11"/>
      <c r="H9" s="10"/>
      <c r="I9" s="10"/>
      <c r="J9" s="11"/>
      <c r="K9" s="11"/>
      <c r="L9" s="11"/>
      <c r="M9" s="26">
        <f t="shared" si="1"/>
        <v>0</v>
      </c>
      <c r="N9" s="10"/>
      <c r="O9" s="10"/>
      <c r="P9" s="11" t="s">
        <v>127</v>
      </c>
      <c r="Q9" s="11">
        <v>10</v>
      </c>
      <c r="R9" s="11">
        <v>1.1000000000000001</v>
      </c>
      <c r="S9" s="26">
        <f t="shared" si="2"/>
        <v>11</v>
      </c>
      <c r="T9" s="18"/>
    </row>
    <row r="10" spans="2:21" x14ac:dyDescent="0.25">
      <c r="B10" s="10"/>
      <c r="C10" s="10"/>
      <c r="D10" s="10"/>
      <c r="E10" s="26"/>
      <c r="F10" s="11"/>
      <c r="G10" s="11"/>
      <c r="H10" s="10"/>
      <c r="I10" s="10"/>
      <c r="J10" s="11"/>
      <c r="K10" s="11"/>
      <c r="L10" s="11"/>
      <c r="M10" s="26">
        <f t="shared" si="1"/>
        <v>0</v>
      </c>
      <c r="N10" s="10"/>
      <c r="O10" s="10"/>
      <c r="P10" s="11"/>
      <c r="Q10" s="11"/>
      <c r="R10" s="11"/>
      <c r="S10" s="26">
        <f t="shared" si="2"/>
        <v>0</v>
      </c>
      <c r="T10" s="18"/>
    </row>
    <row r="11" spans="2:21" x14ac:dyDescent="0.25">
      <c r="B11" s="10"/>
      <c r="C11" s="10"/>
      <c r="D11" s="10"/>
      <c r="E11" s="26"/>
      <c r="F11" s="11"/>
      <c r="G11" s="11"/>
      <c r="H11" s="10"/>
      <c r="I11" s="10"/>
      <c r="J11" s="11"/>
      <c r="K11" s="11"/>
      <c r="L11" s="11"/>
      <c r="M11" s="26">
        <f t="shared" si="1"/>
        <v>0</v>
      </c>
      <c r="N11" s="10"/>
      <c r="O11" s="10"/>
      <c r="P11" s="11"/>
      <c r="Q11" s="11"/>
      <c r="R11" s="11"/>
      <c r="S11" s="26">
        <f t="shared" si="2"/>
        <v>0</v>
      </c>
      <c r="T11" s="18"/>
    </row>
    <row r="12" spans="2:21" x14ac:dyDescent="0.25">
      <c r="B12" s="26" t="s">
        <v>4</v>
      </c>
      <c r="C12" s="26">
        <f>SUM(C5:C11)</f>
        <v>1.0529999999999999</v>
      </c>
      <c r="D12" s="26">
        <f>SUM(D5:D11)</f>
        <v>451.73</v>
      </c>
      <c r="E12" s="17"/>
      <c r="F12" s="17"/>
      <c r="G12" s="26">
        <f>SUM(G5:G11)</f>
        <v>0</v>
      </c>
      <c r="H12" s="17"/>
      <c r="I12" s="26">
        <f>SUM(I5:I11)</f>
        <v>0.51400000000000001</v>
      </c>
      <c r="J12" s="17"/>
      <c r="K12" s="17"/>
      <c r="L12" s="17"/>
      <c r="M12" s="26">
        <f>SUM(M5:M11)</f>
        <v>4.28</v>
      </c>
      <c r="N12" s="17"/>
      <c r="O12" s="26">
        <f>SUM(O5:O11)</f>
        <v>0</v>
      </c>
      <c r="P12" s="17"/>
      <c r="Q12" s="17"/>
      <c r="R12" s="17"/>
      <c r="S12" s="26">
        <f>SUM(S5:S11)</f>
        <v>84.18</v>
      </c>
      <c r="T12" s="18"/>
    </row>
    <row r="13" spans="2:2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 t="s">
        <v>15</v>
      </c>
      <c r="L13" s="17"/>
      <c r="M13" s="17"/>
      <c r="N13" s="17"/>
      <c r="O13" s="17"/>
      <c r="P13" s="17"/>
      <c r="Q13" s="17"/>
      <c r="R13" s="17"/>
      <c r="S13" s="17"/>
      <c r="T13" s="18"/>
    </row>
    <row r="14" spans="2:21" x14ac:dyDescent="0.25">
      <c r="B14" s="18"/>
      <c r="C14" s="18"/>
      <c r="D14" s="18"/>
      <c r="E14" s="18"/>
      <c r="F14" s="18"/>
      <c r="G14" s="18"/>
      <c r="I14" s="27" t="s">
        <v>5</v>
      </c>
      <c r="J14" s="28">
        <f>(R17/E5)*100</f>
        <v>91.555731028314398</v>
      </c>
      <c r="K14" s="29">
        <f>J14</f>
        <v>91.555731028314398</v>
      </c>
    </row>
    <row r="15" spans="2:21" x14ac:dyDescent="0.25">
      <c r="B15" s="18"/>
      <c r="C15" s="18"/>
      <c r="D15" s="18"/>
      <c r="E15" s="18"/>
      <c r="F15" s="18"/>
      <c r="G15" s="18"/>
      <c r="I15" s="30" t="s">
        <v>11</v>
      </c>
      <c r="J15" s="31">
        <f>(1-(P19/C5))*100</f>
        <v>100</v>
      </c>
      <c r="K15" s="29">
        <f t="shared" ref="K15:K16" si="3">J15</f>
        <v>100</v>
      </c>
    </row>
    <row r="16" spans="2:21" x14ac:dyDescent="0.25">
      <c r="B16" s="18"/>
      <c r="C16" s="18"/>
      <c r="D16" s="18"/>
      <c r="E16" s="18"/>
      <c r="F16" s="18"/>
      <c r="G16" s="18"/>
      <c r="I16" s="32" t="s">
        <v>12</v>
      </c>
      <c r="J16" s="28">
        <f>(J14/J15)*100</f>
        <v>91.555731028314398</v>
      </c>
      <c r="K16" s="29">
        <f t="shared" si="3"/>
        <v>91.555731028314398</v>
      </c>
      <c r="P16" s="69" t="s">
        <v>49</v>
      </c>
      <c r="Q16" s="69" t="s">
        <v>48</v>
      </c>
      <c r="R16" s="69" t="s">
        <v>116</v>
      </c>
    </row>
    <row r="17" spans="1:23" x14ac:dyDescent="0.25">
      <c r="B17" s="18"/>
      <c r="C17" s="18"/>
      <c r="D17" s="18"/>
      <c r="E17" s="18"/>
      <c r="F17" s="18"/>
      <c r="G17" s="18"/>
      <c r="I17" s="33" t="s">
        <v>6</v>
      </c>
      <c r="J17" s="31">
        <f>Q17/D12*100</f>
        <v>39.454984171961122</v>
      </c>
      <c r="K17" s="29"/>
      <c r="N17" s="76" t="s">
        <v>3</v>
      </c>
      <c r="O17" s="76"/>
      <c r="P17" s="34">
        <v>0.32600000000000001</v>
      </c>
      <c r="Q17" s="34">
        <v>178.23</v>
      </c>
      <c r="R17" s="35">
        <f>(P17/Q17)*1000</f>
        <v>1.8290972339112386</v>
      </c>
    </row>
    <row r="18" spans="1:23" x14ac:dyDescent="0.25">
      <c r="B18" s="18"/>
      <c r="C18" s="18"/>
      <c r="D18" s="18"/>
      <c r="E18" s="18"/>
      <c r="F18" s="18"/>
      <c r="G18" s="18"/>
      <c r="I18" s="27" t="s">
        <v>7</v>
      </c>
      <c r="J18" s="28">
        <f>P17/C12*100</f>
        <v>30.959164292497626</v>
      </c>
      <c r="K18" s="30" t="s">
        <v>84</v>
      </c>
      <c r="L18" s="31">
        <f>(J18/J17)*100</f>
        <v>78.467055410705015</v>
      </c>
      <c r="P18" s="36" t="s">
        <v>0</v>
      </c>
      <c r="Q18" s="37"/>
    </row>
    <row r="19" spans="1:23" ht="30" customHeight="1" x14ac:dyDescent="0.25">
      <c r="B19" s="18"/>
      <c r="C19" s="18"/>
      <c r="D19" s="18"/>
      <c r="E19" s="18"/>
      <c r="F19" s="18"/>
      <c r="G19" s="18"/>
      <c r="I19" s="33" t="s">
        <v>8</v>
      </c>
      <c r="J19" s="31">
        <f>(C12+G12+I12+M12+O12+S12)/P17</f>
        <v>276.15644171779138</v>
      </c>
      <c r="N19" s="74" t="s">
        <v>50</v>
      </c>
      <c r="O19" s="75"/>
      <c r="P19" s="38">
        <v>0</v>
      </c>
    </row>
    <row r="20" spans="1:23" x14ac:dyDescent="0.25">
      <c r="B20" s="18"/>
      <c r="C20" s="18"/>
      <c r="D20" s="18"/>
      <c r="E20" s="18"/>
      <c r="F20" s="18"/>
      <c r="G20" s="18"/>
      <c r="I20" s="1" t="s">
        <v>9</v>
      </c>
      <c r="J20" s="39">
        <f>(C12+G12+I12+M12)/P17</f>
        <v>17.935582822085891</v>
      </c>
      <c r="M20" s="18"/>
      <c r="N20" s="18"/>
      <c r="O20" s="40"/>
      <c r="P20" s="18"/>
    </row>
    <row r="21" spans="1:23" ht="32.25" customHeight="1" x14ac:dyDescent="0.25">
      <c r="B21" s="18"/>
      <c r="C21" s="18"/>
      <c r="D21" s="18"/>
      <c r="E21" s="18"/>
      <c r="F21" s="18"/>
      <c r="G21" s="18"/>
      <c r="H21" s="18"/>
      <c r="I21" s="5" t="s">
        <v>14</v>
      </c>
      <c r="J21" s="41">
        <f>(C12+G12+I12)/P17</f>
        <v>4.8067484662576687</v>
      </c>
      <c r="M21" s="18"/>
      <c r="N21" s="18"/>
      <c r="O21" s="18"/>
      <c r="P21" s="18"/>
    </row>
    <row r="22" spans="1:23" ht="33.75" customHeight="1" x14ac:dyDescent="0.25">
      <c r="G22" s="18"/>
      <c r="H22" s="18"/>
      <c r="I22" s="6" t="s">
        <v>16</v>
      </c>
      <c r="J22" s="2">
        <f>(M12)/P17</f>
        <v>13.128834355828221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3" ht="32.25" customHeight="1" x14ac:dyDescent="0.25">
      <c r="I23" s="3" t="s">
        <v>10</v>
      </c>
      <c r="J23" s="4">
        <f>(O12+S12)/P17</f>
        <v>258.22085889570553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3" ht="30" customHeight="1" x14ac:dyDescent="0.25">
      <c r="B24" s="70" t="s">
        <v>118</v>
      </c>
      <c r="I24" s="5" t="s">
        <v>17</v>
      </c>
      <c r="J24" s="41">
        <f>(O12)/P17</f>
        <v>0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3" ht="31.5" customHeight="1" x14ac:dyDescent="0.25">
      <c r="I25" s="6" t="s">
        <v>18</v>
      </c>
      <c r="J25" s="2">
        <f>(S12)/P17</f>
        <v>258.22085889570553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3" ht="13.5" customHeight="1" x14ac:dyDescent="0.25">
      <c r="I26" s="71" t="s">
        <v>117</v>
      </c>
      <c r="J26" s="72">
        <f>((C12+G12+I12+M12+O12+S12)-P17)/P17</f>
        <v>275.15644171779144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3" ht="16.5" customHeight="1" x14ac:dyDescent="0.25">
      <c r="A27" s="61"/>
      <c r="B27" s="113" t="s">
        <v>57</v>
      </c>
      <c r="C27" s="114"/>
      <c r="I27" s="153" t="s">
        <v>85</v>
      </c>
      <c r="J27" s="154"/>
      <c r="K27" s="18"/>
      <c r="L27" s="18"/>
      <c r="M27" s="18"/>
      <c r="N27" s="18"/>
      <c r="O27" s="18"/>
      <c r="P27" s="18"/>
      <c r="Q27" s="18"/>
      <c r="T27" s="18"/>
    </row>
    <row r="28" spans="1:23" ht="47.25" customHeight="1" x14ac:dyDescent="0.25">
      <c r="B28" s="118" t="s">
        <v>30</v>
      </c>
      <c r="C28" s="87"/>
      <c r="D28" s="87" t="s">
        <v>90</v>
      </c>
      <c r="E28" s="87"/>
      <c r="F28" s="87"/>
      <c r="G28" s="87"/>
      <c r="H28" s="87"/>
      <c r="I28" s="155"/>
      <c r="J28" s="156"/>
      <c r="K28" s="18"/>
      <c r="Q28" s="18"/>
      <c r="T28" s="18"/>
      <c r="W28" s="42"/>
    </row>
    <row r="29" spans="1:23" ht="61.5" customHeight="1" x14ac:dyDescent="0.25">
      <c r="B29" s="81" t="s">
        <v>91</v>
      </c>
      <c r="C29" s="83"/>
      <c r="D29" s="81" t="s">
        <v>92</v>
      </c>
      <c r="E29" s="82"/>
      <c r="F29" s="82"/>
      <c r="G29" s="82"/>
      <c r="H29" s="83"/>
      <c r="I29" s="157"/>
      <c r="J29" s="158"/>
    </row>
    <row r="30" spans="1:23" ht="47.25" customHeight="1" x14ac:dyDescent="0.25">
      <c r="B30" s="84" t="s">
        <v>93</v>
      </c>
      <c r="C30" s="85"/>
      <c r="D30" s="84" t="s">
        <v>94</v>
      </c>
      <c r="E30" s="86"/>
      <c r="F30" s="86"/>
      <c r="G30" s="86"/>
      <c r="H30" s="85"/>
      <c r="I30" s="159"/>
      <c r="J30" s="160"/>
    </row>
    <row r="31" spans="1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61"/>
      <c r="J31" s="162"/>
    </row>
    <row r="32" spans="1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19" t="s">
        <v>96</v>
      </c>
      <c r="C34" s="120"/>
      <c r="D34" s="121"/>
      <c r="E34" s="67" t="s">
        <v>83</v>
      </c>
      <c r="F34" s="44"/>
      <c r="G34" s="45"/>
      <c r="H34" s="128" t="s">
        <v>61</v>
      </c>
      <c r="I34" s="128"/>
      <c r="J34" s="128"/>
      <c r="K34" s="67" t="s">
        <v>83</v>
      </c>
      <c r="L34" s="67"/>
    </row>
    <row r="35" spans="2:12" ht="30" x14ac:dyDescent="0.25">
      <c r="B35" s="122" t="s">
        <v>60</v>
      </c>
      <c r="C35" s="123"/>
      <c r="D35" s="124"/>
      <c r="E35" s="68" t="s">
        <v>64</v>
      </c>
      <c r="F35" s="68"/>
      <c r="G35" s="45"/>
      <c r="H35" s="129" t="s">
        <v>62</v>
      </c>
      <c r="I35" s="129"/>
      <c r="J35" s="129"/>
      <c r="K35" s="68" t="s">
        <v>64</v>
      </c>
      <c r="L35" s="68"/>
    </row>
    <row r="36" spans="2:12" ht="34.5" customHeight="1" x14ac:dyDescent="0.25">
      <c r="B36" s="125" t="s">
        <v>59</v>
      </c>
      <c r="C36" s="126"/>
      <c r="D36" s="127"/>
      <c r="E36" s="64" t="s">
        <v>103</v>
      </c>
      <c r="F36" s="48"/>
      <c r="G36" s="45"/>
      <c r="H36" s="45"/>
      <c r="I36" s="45"/>
    </row>
    <row r="37" spans="2:12" ht="18.75" customHeight="1" x14ac:dyDescent="0.25">
      <c r="B37" s="45"/>
      <c r="C37" s="45"/>
      <c r="D37" s="45"/>
      <c r="E37" s="45"/>
      <c r="F37" s="45"/>
      <c r="G37" s="45"/>
      <c r="H37" s="45"/>
    </row>
    <row r="38" spans="2:12" ht="20.25" customHeight="1" x14ac:dyDescent="0.25">
      <c r="B38" s="45"/>
      <c r="C38" s="45"/>
      <c r="D38" s="45"/>
      <c r="E38" s="45"/>
      <c r="F38" s="45"/>
      <c r="G38" s="45"/>
      <c r="H38" s="45"/>
    </row>
    <row r="39" spans="2:12" x14ac:dyDescent="0.25">
      <c r="B39" s="9" t="s">
        <v>54</v>
      </c>
      <c r="D39" s="45"/>
      <c r="E39" s="45"/>
      <c r="F39" s="45"/>
      <c r="G39" s="45"/>
      <c r="H39" s="45"/>
    </row>
    <row r="40" spans="2:12" ht="30" x14ac:dyDescent="0.25">
      <c r="B40" s="16" t="s">
        <v>38</v>
      </c>
      <c r="C40" s="16" t="s">
        <v>39</v>
      </c>
      <c r="D40" s="16" t="s">
        <v>88</v>
      </c>
      <c r="E40" s="45"/>
      <c r="F40" s="45"/>
      <c r="G40" s="45"/>
      <c r="H40" s="45"/>
    </row>
    <row r="41" spans="2:12" ht="21" customHeight="1" x14ac:dyDescent="0.25">
      <c r="B41" s="49" t="s">
        <v>34</v>
      </c>
      <c r="C41" s="50" t="s">
        <v>35</v>
      </c>
      <c r="D41" s="50"/>
      <c r="E41" s="45"/>
      <c r="F41" s="45"/>
      <c r="G41" s="45"/>
      <c r="H41" s="45"/>
    </row>
    <row r="42" spans="2:12" ht="30.75" customHeight="1" x14ac:dyDescent="0.25">
      <c r="B42" s="49" t="s">
        <v>36</v>
      </c>
      <c r="C42" s="51" t="s">
        <v>64</v>
      </c>
      <c r="D42" s="51"/>
      <c r="E42" s="45"/>
      <c r="F42" s="45"/>
      <c r="G42" s="45"/>
      <c r="H42" s="45"/>
    </row>
    <row r="43" spans="2:12" ht="30.75" customHeight="1" x14ac:dyDescent="0.25">
      <c r="B43" s="49" t="s">
        <v>37</v>
      </c>
      <c r="C43" s="65" t="s">
        <v>40</v>
      </c>
      <c r="D43" s="65"/>
      <c r="E43" s="45"/>
      <c r="F43" s="45"/>
      <c r="G43" s="45"/>
      <c r="H43" s="45"/>
    </row>
    <row r="44" spans="2:12" ht="21" customHeight="1" x14ac:dyDescent="0.25">
      <c r="B44" s="45"/>
      <c r="C44" s="45"/>
      <c r="D44" s="45"/>
      <c r="E44" s="45"/>
      <c r="F44" s="45"/>
      <c r="G44" s="45"/>
      <c r="H44" s="45"/>
    </row>
    <row r="45" spans="2:12" ht="21" customHeight="1" x14ac:dyDescent="0.25">
      <c r="B45" s="45"/>
      <c r="C45" s="45"/>
      <c r="D45" s="45"/>
      <c r="E45" s="45"/>
      <c r="F45" s="45"/>
      <c r="G45" s="45"/>
      <c r="H45" s="45"/>
    </row>
    <row r="46" spans="2:12" ht="26.25" customHeight="1" x14ac:dyDescent="0.25">
      <c r="D46" s="45"/>
      <c r="E46" s="45"/>
      <c r="F46" s="45"/>
      <c r="G46" s="45"/>
      <c r="H46" s="45"/>
    </row>
    <row r="47" spans="2:12" ht="21" customHeight="1" x14ac:dyDescent="0.25">
      <c r="B47" s="45"/>
      <c r="C47" s="45"/>
      <c r="D47" s="45"/>
      <c r="E47" s="45"/>
      <c r="F47" s="45"/>
      <c r="G47" s="45"/>
      <c r="H47" s="45"/>
    </row>
    <row r="48" spans="2:12" ht="21" customHeight="1" x14ac:dyDescent="0.25">
      <c r="B48" s="45"/>
      <c r="C48" s="45"/>
      <c r="D48" s="45"/>
      <c r="E48" s="45"/>
      <c r="F48" s="45"/>
      <c r="G48" s="45"/>
      <c r="H48" s="45"/>
    </row>
    <row r="49" spans="2:13" ht="21" customHeight="1" x14ac:dyDescent="0.25">
      <c r="B49" s="45"/>
      <c r="C49" s="45"/>
      <c r="D49" s="45"/>
      <c r="E49" s="45"/>
      <c r="F49" s="45"/>
      <c r="G49" s="45"/>
      <c r="H49" s="45"/>
    </row>
    <row r="50" spans="2:13" x14ac:dyDescent="0.25">
      <c r="B50" s="45"/>
      <c r="C50" s="45"/>
      <c r="D50" s="45"/>
      <c r="E50" s="45"/>
      <c r="F50" s="45"/>
      <c r="G50" s="45"/>
      <c r="H50" s="45"/>
    </row>
    <row r="51" spans="2:13" ht="18" customHeight="1" x14ac:dyDescent="0.25">
      <c r="B51" s="45"/>
      <c r="C51" s="45"/>
      <c r="D51" s="45"/>
      <c r="E51" s="45"/>
      <c r="F51" s="45"/>
      <c r="G51" s="45"/>
      <c r="H51" s="45"/>
    </row>
    <row r="52" spans="2:13" ht="15" customHeight="1" x14ac:dyDescent="0.25">
      <c r="B52" s="45"/>
      <c r="C52" s="45"/>
      <c r="D52" s="45"/>
      <c r="E52" s="45"/>
      <c r="F52" s="45"/>
      <c r="G52" s="45"/>
      <c r="H52" s="45"/>
    </row>
    <row r="53" spans="2:13" x14ac:dyDescent="0.25">
      <c r="B53" s="45"/>
      <c r="C53" s="45"/>
      <c r="D53" s="45"/>
      <c r="E53" s="45"/>
      <c r="F53" s="45"/>
      <c r="G53" s="45"/>
      <c r="H53" s="45"/>
    </row>
    <row r="54" spans="2:13" x14ac:dyDescent="0.25">
      <c r="B54" s="15" t="s">
        <v>63</v>
      </c>
      <c r="C54" s="45"/>
      <c r="D54" s="45"/>
      <c r="E54" s="22" t="s">
        <v>86</v>
      </c>
      <c r="F54" s="45"/>
      <c r="G54" s="45"/>
      <c r="H54" s="45"/>
      <c r="K54" s="22" t="s">
        <v>86</v>
      </c>
    </row>
    <row r="55" spans="2:13" ht="31.5" customHeight="1" x14ac:dyDescent="0.25">
      <c r="B55" s="112" t="s">
        <v>97</v>
      </c>
      <c r="C55" s="112"/>
      <c r="D55" s="65" t="s">
        <v>40</v>
      </c>
      <c r="E55" s="66"/>
      <c r="F55" s="45"/>
      <c r="G55" s="109" t="s">
        <v>65</v>
      </c>
      <c r="H55" s="109"/>
      <c r="I55" s="109"/>
      <c r="J55" s="64" t="s">
        <v>35</v>
      </c>
      <c r="K55" s="64" t="s">
        <v>87</v>
      </c>
    </row>
    <row r="56" spans="2:13" ht="33" customHeight="1" x14ac:dyDescent="0.25">
      <c r="B56" s="107" t="s">
        <v>98</v>
      </c>
      <c r="C56" s="108"/>
      <c r="D56" s="68" t="s">
        <v>64</v>
      </c>
      <c r="E56" s="68"/>
      <c r="F56" s="45"/>
      <c r="G56" s="110" t="s">
        <v>99</v>
      </c>
      <c r="H56" s="110"/>
      <c r="I56" s="110"/>
      <c r="J56" s="111" t="s">
        <v>40</v>
      </c>
      <c r="K56" s="111"/>
    </row>
    <row r="57" spans="2:13" ht="34.5" customHeight="1" x14ac:dyDescent="0.25">
      <c r="B57" s="107" t="s">
        <v>100</v>
      </c>
      <c r="C57" s="108"/>
      <c r="D57" s="64" t="s">
        <v>35</v>
      </c>
      <c r="E57" s="48"/>
      <c r="F57" s="45"/>
      <c r="G57" s="110"/>
      <c r="H57" s="110"/>
      <c r="I57" s="110"/>
      <c r="J57" s="111"/>
      <c r="K57" s="111"/>
    </row>
    <row r="58" spans="2:13" x14ac:dyDescent="0.25">
      <c r="B58" s="15"/>
      <c r="C58" s="45"/>
      <c r="D58" s="45"/>
      <c r="E58" s="45"/>
      <c r="F58" s="45"/>
      <c r="G58" s="45"/>
      <c r="H58" s="45"/>
    </row>
    <row r="59" spans="2:13" x14ac:dyDescent="0.25">
      <c r="B59" s="15" t="s">
        <v>105</v>
      </c>
      <c r="C59" s="45"/>
      <c r="D59" s="45"/>
      <c r="E59" s="22" t="s">
        <v>86</v>
      </c>
      <c r="G59" s="15" t="s">
        <v>104</v>
      </c>
      <c r="J59" s="45"/>
      <c r="K59" s="22" t="s">
        <v>109</v>
      </c>
      <c r="L59" s="45"/>
      <c r="M59" s="45"/>
    </row>
    <row r="60" spans="2:13" x14ac:dyDescent="0.25">
      <c r="B60" s="54" t="s">
        <v>66</v>
      </c>
      <c r="C60" s="94" t="s">
        <v>40</v>
      </c>
      <c r="D60" s="95"/>
      <c r="E60" s="55"/>
      <c r="G60" s="101" t="s">
        <v>74</v>
      </c>
      <c r="H60" s="102"/>
      <c r="I60" s="103"/>
      <c r="J60" s="98" t="s">
        <v>40</v>
      </c>
      <c r="K60" s="98"/>
      <c r="L60" s="45"/>
    </row>
    <row r="61" spans="2:13" x14ac:dyDescent="0.25">
      <c r="B61" s="54" t="s">
        <v>67</v>
      </c>
      <c r="C61" s="96" t="s">
        <v>64</v>
      </c>
      <c r="D61" s="97"/>
      <c r="E61" s="56"/>
      <c r="G61" s="104" t="s">
        <v>68</v>
      </c>
      <c r="H61" s="105"/>
      <c r="I61" s="106"/>
      <c r="J61" s="99"/>
      <c r="K61" s="99"/>
      <c r="L61" s="45"/>
    </row>
    <row r="62" spans="2:13" x14ac:dyDescent="0.25">
      <c r="G62" s="104" t="s">
        <v>69</v>
      </c>
      <c r="H62" s="105"/>
      <c r="I62" s="106"/>
      <c r="J62" s="99"/>
      <c r="K62" s="99"/>
      <c r="L62" s="45"/>
    </row>
    <row r="63" spans="2:13" x14ac:dyDescent="0.25">
      <c r="G63" s="104" t="s">
        <v>70</v>
      </c>
      <c r="H63" s="105"/>
      <c r="I63" s="106"/>
      <c r="J63" s="99"/>
      <c r="K63" s="99"/>
      <c r="L63" s="45"/>
    </row>
    <row r="64" spans="2:13" ht="30" customHeight="1" x14ac:dyDescent="0.25">
      <c r="G64" s="140" t="s">
        <v>101</v>
      </c>
      <c r="H64" s="141"/>
      <c r="I64" s="142"/>
      <c r="J64" s="100"/>
      <c r="K64" s="100"/>
      <c r="L64" s="45"/>
    </row>
    <row r="65" spans="2:15" ht="29.25" customHeight="1" x14ac:dyDescent="0.25">
      <c r="G65" s="143" t="s">
        <v>82</v>
      </c>
      <c r="H65" s="144"/>
      <c r="I65" s="145"/>
      <c r="J65" s="51" t="s">
        <v>64</v>
      </c>
      <c r="K65" s="51"/>
      <c r="M65" s="45"/>
    </row>
    <row r="66" spans="2:15" ht="15" customHeight="1" x14ac:dyDescent="0.25">
      <c r="G66" s="101" t="s">
        <v>81</v>
      </c>
      <c r="H66" s="102"/>
      <c r="I66" s="103"/>
      <c r="J66" s="137" t="s">
        <v>35</v>
      </c>
      <c r="K66" s="137"/>
      <c r="L66" s="45"/>
      <c r="M66" s="45"/>
    </row>
    <row r="67" spans="2:15" ht="13.5" customHeight="1" x14ac:dyDescent="0.25">
      <c r="G67" s="104" t="s">
        <v>102</v>
      </c>
      <c r="H67" s="105"/>
      <c r="I67" s="106"/>
      <c r="J67" s="138"/>
      <c r="K67" s="138"/>
      <c r="L67" s="45"/>
      <c r="M67" s="45"/>
    </row>
    <row r="68" spans="2:15" x14ac:dyDescent="0.25">
      <c r="G68" s="146" t="s">
        <v>75</v>
      </c>
      <c r="H68" s="147"/>
      <c r="I68" s="148"/>
      <c r="J68" s="139"/>
      <c r="K68" s="139"/>
      <c r="L68" s="18"/>
      <c r="M68" s="18"/>
    </row>
    <row r="69" spans="2:15" x14ac:dyDescent="0.25">
      <c r="C69" s="57"/>
      <c r="D69" s="57"/>
      <c r="E69" s="57"/>
      <c r="F69" s="57"/>
      <c r="G69" s="57"/>
      <c r="H69" s="18"/>
      <c r="I69" s="18"/>
    </row>
    <row r="70" spans="2:15" ht="15" customHeight="1" x14ac:dyDescent="0.25">
      <c r="G70" s="18"/>
      <c r="H70" s="18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8"/>
      <c r="H71" s="18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168"/>
      <c r="L72" s="168"/>
      <c r="M72" s="163"/>
      <c r="N72" s="163"/>
      <c r="O72" s="163"/>
    </row>
    <row r="73" spans="2:15" ht="29.25" customHeight="1" x14ac:dyDescent="0.25">
      <c r="B73" s="13" t="s">
        <v>21</v>
      </c>
      <c r="C73" s="77" t="s">
        <v>19</v>
      </c>
      <c r="D73" s="78"/>
      <c r="E73" s="79" t="s">
        <v>33</v>
      </c>
      <c r="F73" s="80"/>
      <c r="G73" s="131" t="s">
        <v>73</v>
      </c>
      <c r="H73" s="132"/>
      <c r="I73" s="165"/>
      <c r="J73" s="165"/>
      <c r="K73" s="168"/>
      <c r="L73" s="168"/>
      <c r="M73" s="163"/>
      <c r="N73" s="163"/>
      <c r="O73" s="163"/>
    </row>
    <row r="74" spans="2:15" ht="30" x14ac:dyDescent="0.25">
      <c r="B74" s="14" t="s">
        <v>22</v>
      </c>
      <c r="C74" s="77" t="s">
        <v>23</v>
      </c>
      <c r="D74" s="78"/>
      <c r="E74" s="92" t="s">
        <v>24</v>
      </c>
      <c r="F74" s="93"/>
      <c r="G74" s="131"/>
      <c r="H74" s="132"/>
      <c r="I74" s="165"/>
      <c r="J74" s="165"/>
      <c r="K74" s="168"/>
      <c r="L74" s="168"/>
      <c r="M74" s="163"/>
      <c r="N74" s="163"/>
      <c r="O74" s="163"/>
    </row>
    <row r="75" spans="2:15" ht="15" customHeight="1" x14ac:dyDescent="0.25">
      <c r="B75" s="13" t="s">
        <v>25</v>
      </c>
      <c r="C75" s="77" t="s">
        <v>20</v>
      </c>
      <c r="D75" s="78"/>
      <c r="E75" s="79" t="s">
        <v>26</v>
      </c>
      <c r="F75" s="80"/>
      <c r="G75" s="131"/>
      <c r="H75" s="132"/>
      <c r="I75" s="165"/>
      <c r="J75" s="165"/>
      <c r="K75" s="168"/>
      <c r="L75" s="168"/>
      <c r="M75" s="163"/>
      <c r="N75" s="163"/>
      <c r="O75" s="163"/>
    </row>
    <row r="76" spans="2:15" ht="30" customHeight="1" x14ac:dyDescent="0.25">
      <c r="B76" s="14" t="s">
        <v>27</v>
      </c>
      <c r="C76" s="77" t="s">
        <v>28</v>
      </c>
      <c r="D76" s="78"/>
      <c r="E76" s="92" t="s">
        <v>31</v>
      </c>
      <c r="F76" s="93"/>
      <c r="G76" s="131"/>
      <c r="H76" s="132"/>
      <c r="I76" s="165"/>
      <c r="J76" s="165"/>
      <c r="K76" s="168"/>
      <c r="L76" s="168"/>
      <c r="M76" s="163"/>
      <c r="N76" s="163"/>
      <c r="O76" s="163"/>
    </row>
    <row r="77" spans="2:15" ht="30" customHeight="1" x14ac:dyDescent="0.25">
      <c r="B77" s="13" t="s">
        <v>29</v>
      </c>
      <c r="C77" s="77" t="s">
        <v>77</v>
      </c>
      <c r="D77" s="78"/>
      <c r="E77" s="79" t="s">
        <v>32</v>
      </c>
      <c r="F77" s="80"/>
      <c r="G77" s="133"/>
      <c r="H77" s="134"/>
      <c r="I77" s="165"/>
      <c r="J77" s="165"/>
      <c r="K77" s="168"/>
      <c r="L77" s="168"/>
      <c r="M77" s="163"/>
      <c r="N77" s="163"/>
      <c r="O77" s="163"/>
    </row>
    <row r="78" spans="2:15" x14ac:dyDescent="0.25">
      <c r="I78" s="18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107" t="s">
        <v>107</v>
      </c>
      <c r="C80" s="130"/>
      <c r="D80" s="130"/>
      <c r="E80" s="108"/>
      <c r="F80" s="24" t="s">
        <v>71</v>
      </c>
      <c r="G80" s="58"/>
      <c r="H80" s="59"/>
      <c r="I80" s="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3:O73"/>
    <mergeCell ref="C74:D74"/>
    <mergeCell ref="E74:F74"/>
    <mergeCell ref="I74:J74"/>
    <mergeCell ref="K74:L74"/>
    <mergeCell ref="C73:D73"/>
    <mergeCell ref="E73:F73"/>
    <mergeCell ref="G73:H77"/>
    <mergeCell ref="I73:J73"/>
    <mergeCell ref="K73:L73"/>
    <mergeCell ref="M74:O74"/>
    <mergeCell ref="C75:D75"/>
    <mergeCell ref="E75:F75"/>
    <mergeCell ref="I75:J75"/>
    <mergeCell ref="K75:L75"/>
    <mergeCell ref="M75:O75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J56:J57"/>
    <mergeCell ref="G64:I64"/>
    <mergeCell ref="B36:D36"/>
    <mergeCell ref="B55:C55"/>
    <mergeCell ref="G55:I55"/>
    <mergeCell ref="B56:C56"/>
    <mergeCell ref="G56:I57"/>
    <mergeCell ref="B35:D35"/>
    <mergeCell ref="H35:J35"/>
    <mergeCell ref="B29:C29"/>
    <mergeCell ref="D29:H29"/>
    <mergeCell ref="I29:J29"/>
    <mergeCell ref="B30:C30"/>
    <mergeCell ref="D30:H30"/>
    <mergeCell ref="I30:J30"/>
    <mergeCell ref="B31:C31"/>
    <mergeCell ref="D31:H31"/>
    <mergeCell ref="I31:J31"/>
    <mergeCell ref="B34:D34"/>
    <mergeCell ref="H34:J34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E6782-DFC2-4328-AE0B-C37B6A6FF6A7}">
  <sheetPr>
    <pageSetUpPr fitToPage="1"/>
  </sheetPr>
  <dimension ref="A1:W80"/>
  <sheetViews>
    <sheetView zoomScaleNormal="100" workbookViewId="0">
      <selection activeCell="B7" sqref="B7:E7"/>
    </sheetView>
  </sheetViews>
  <sheetFormatPr defaultRowHeight="15" x14ac:dyDescent="0.25"/>
  <cols>
    <col min="1" max="1" width="3.42578125" style="25" customWidth="1"/>
    <col min="2" max="2" width="20.85546875" style="25" customWidth="1"/>
    <col min="3" max="4" width="11" style="25" customWidth="1"/>
    <col min="5" max="5" width="9.140625" style="25"/>
    <col min="6" max="6" width="10.42578125" style="25" customWidth="1"/>
    <col min="7" max="7" width="8.5703125" style="25" customWidth="1"/>
    <col min="8" max="8" width="18" style="25" bestFit="1" customWidth="1"/>
    <col min="9" max="9" width="15" style="25" customWidth="1"/>
    <col min="10" max="10" width="12" style="25" customWidth="1"/>
    <col min="11" max="11" width="16.5703125" style="25" customWidth="1"/>
    <col min="12" max="12" width="10.42578125" style="25" customWidth="1"/>
    <col min="13" max="13" width="9.5703125" style="25" customWidth="1"/>
    <col min="14" max="14" width="12" style="25" customWidth="1"/>
    <col min="15" max="15" width="9.42578125" style="25" customWidth="1"/>
    <col min="16" max="16" width="15.28515625" style="25" bestFit="1" customWidth="1"/>
    <col min="17" max="17" width="9.7109375" style="25" customWidth="1"/>
    <col min="18" max="18" width="12.140625" style="25" customWidth="1"/>
    <col min="19" max="19" width="9.42578125" style="25" customWidth="1"/>
    <col min="20" max="16384" width="9.140625" style="25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116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111</v>
      </c>
      <c r="C5" s="10">
        <v>0.27200000000000002</v>
      </c>
      <c r="D5" s="10">
        <v>136.15</v>
      </c>
      <c r="E5" s="26">
        <f>(C5/D5)*1000</f>
        <v>1.9977965479250825</v>
      </c>
      <c r="F5" s="11"/>
      <c r="G5" s="11"/>
      <c r="H5" s="10" t="s">
        <v>114</v>
      </c>
      <c r="I5" s="10">
        <v>0.51400000000000001</v>
      </c>
      <c r="J5" s="11" t="s">
        <v>115</v>
      </c>
      <c r="K5" s="11">
        <v>4</v>
      </c>
      <c r="L5" s="11">
        <v>1.07</v>
      </c>
      <c r="M5" s="26">
        <f>K5*L5</f>
        <v>4.28</v>
      </c>
      <c r="N5" s="10"/>
      <c r="O5" s="10"/>
      <c r="P5" s="11" t="s">
        <v>13</v>
      </c>
      <c r="Q5" s="11">
        <v>20</v>
      </c>
      <c r="R5" s="11">
        <v>0.89400000000000002</v>
      </c>
      <c r="S5" s="26">
        <f>Q5*R5</f>
        <v>17.88</v>
      </c>
    </row>
    <row r="6" spans="2:21" x14ac:dyDescent="0.25">
      <c r="B6" s="10" t="s">
        <v>128</v>
      </c>
      <c r="C6" s="10">
        <v>0.14799999999999999</v>
      </c>
      <c r="D6" s="10">
        <v>74.12</v>
      </c>
      <c r="E6" s="26">
        <f t="shared" ref="E6:E7" si="0">(C6/D6)*1000</f>
        <v>1.9967620075553154</v>
      </c>
      <c r="F6" s="11"/>
      <c r="G6" s="11"/>
      <c r="H6" s="10"/>
      <c r="I6" s="10"/>
      <c r="J6" s="11"/>
      <c r="K6" s="11"/>
      <c r="L6" s="11"/>
      <c r="M6" s="26">
        <f t="shared" ref="M6:M11" si="1">K6*L6</f>
        <v>0</v>
      </c>
      <c r="N6" s="10"/>
      <c r="O6" s="10"/>
      <c r="P6" s="11" t="s">
        <v>80</v>
      </c>
      <c r="Q6" s="11">
        <v>45</v>
      </c>
      <c r="R6" s="11">
        <v>0.78</v>
      </c>
      <c r="S6" s="26">
        <f>Q6*R6</f>
        <v>35.1</v>
      </c>
      <c r="U6" s="18"/>
    </row>
    <row r="7" spans="2:21" x14ac:dyDescent="0.25">
      <c r="B7" s="10" t="s">
        <v>113</v>
      </c>
      <c r="C7" s="10">
        <v>0.54</v>
      </c>
      <c r="D7" s="10">
        <v>255.48</v>
      </c>
      <c r="E7" s="26">
        <f t="shared" si="0"/>
        <v>2.1136683889149839</v>
      </c>
      <c r="F7" s="11"/>
      <c r="G7" s="11"/>
      <c r="H7" s="10"/>
      <c r="I7" s="10"/>
      <c r="J7" s="11"/>
      <c r="K7" s="11"/>
      <c r="L7" s="11"/>
      <c r="M7" s="26">
        <f t="shared" si="1"/>
        <v>0</v>
      </c>
      <c r="N7" s="10"/>
      <c r="O7" s="10"/>
      <c r="P7" s="11" t="s">
        <v>125</v>
      </c>
      <c r="Q7" s="11">
        <v>10</v>
      </c>
      <c r="R7" s="11">
        <v>1</v>
      </c>
      <c r="S7" s="26">
        <f t="shared" ref="S7:S11" si="2">Q7*R7</f>
        <v>10</v>
      </c>
      <c r="T7" s="18"/>
      <c r="U7" s="18"/>
    </row>
    <row r="8" spans="2:21" x14ac:dyDescent="0.25">
      <c r="B8" s="10"/>
      <c r="C8" s="10"/>
      <c r="D8" s="10"/>
      <c r="E8" s="26"/>
      <c r="F8" s="11"/>
      <c r="G8" s="11"/>
      <c r="H8" s="10"/>
      <c r="I8" s="10"/>
      <c r="J8" s="11"/>
      <c r="K8" s="11"/>
      <c r="L8" s="11"/>
      <c r="M8" s="26">
        <f t="shared" si="1"/>
        <v>0</v>
      </c>
      <c r="N8" s="10"/>
      <c r="O8" s="10"/>
      <c r="P8" s="11" t="s">
        <v>126</v>
      </c>
      <c r="Q8" s="11">
        <v>10</v>
      </c>
      <c r="R8" s="11">
        <v>1.02</v>
      </c>
      <c r="S8" s="26">
        <f t="shared" si="2"/>
        <v>10.199999999999999</v>
      </c>
      <c r="T8" s="18"/>
      <c r="U8" s="18"/>
    </row>
    <row r="9" spans="2:21" x14ac:dyDescent="0.25">
      <c r="B9" s="10"/>
      <c r="C9" s="10"/>
      <c r="D9" s="10"/>
      <c r="E9" s="26"/>
      <c r="F9" s="11"/>
      <c r="G9" s="11"/>
      <c r="H9" s="10"/>
      <c r="I9" s="10"/>
      <c r="J9" s="11"/>
      <c r="K9" s="11"/>
      <c r="L9" s="11"/>
      <c r="M9" s="26">
        <f t="shared" si="1"/>
        <v>0</v>
      </c>
      <c r="N9" s="10"/>
      <c r="O9" s="10"/>
      <c r="P9" s="11" t="s">
        <v>127</v>
      </c>
      <c r="Q9" s="11">
        <v>10</v>
      </c>
      <c r="R9" s="11">
        <v>1.1000000000000001</v>
      </c>
      <c r="S9" s="26">
        <f t="shared" si="2"/>
        <v>11</v>
      </c>
      <c r="T9" s="18"/>
    </row>
    <row r="10" spans="2:21" x14ac:dyDescent="0.25">
      <c r="B10" s="10"/>
      <c r="C10" s="10"/>
      <c r="D10" s="10"/>
      <c r="E10" s="26"/>
      <c r="F10" s="11"/>
      <c r="G10" s="11"/>
      <c r="H10" s="10"/>
      <c r="I10" s="10"/>
      <c r="J10" s="11"/>
      <c r="K10" s="11"/>
      <c r="L10" s="11"/>
      <c r="M10" s="26">
        <f t="shared" si="1"/>
        <v>0</v>
      </c>
      <c r="N10" s="10"/>
      <c r="O10" s="10"/>
      <c r="P10" s="11"/>
      <c r="Q10" s="11"/>
      <c r="R10" s="11"/>
      <c r="S10" s="26">
        <f t="shared" si="2"/>
        <v>0</v>
      </c>
      <c r="T10" s="18"/>
    </row>
    <row r="11" spans="2:21" x14ac:dyDescent="0.25">
      <c r="B11" s="10"/>
      <c r="C11" s="10"/>
      <c r="D11" s="10"/>
      <c r="E11" s="26"/>
      <c r="F11" s="11"/>
      <c r="G11" s="11"/>
      <c r="H11" s="10"/>
      <c r="I11" s="10"/>
      <c r="J11" s="11"/>
      <c r="K11" s="11"/>
      <c r="L11" s="11"/>
      <c r="M11" s="26">
        <f t="shared" si="1"/>
        <v>0</v>
      </c>
      <c r="N11" s="10"/>
      <c r="O11" s="10"/>
      <c r="P11" s="11"/>
      <c r="Q11" s="11"/>
      <c r="R11" s="11"/>
      <c r="S11" s="26">
        <f t="shared" si="2"/>
        <v>0</v>
      </c>
      <c r="T11" s="18"/>
    </row>
    <row r="12" spans="2:21" x14ac:dyDescent="0.25">
      <c r="B12" s="26" t="s">
        <v>4</v>
      </c>
      <c r="C12" s="26">
        <f>SUM(C5:C11)</f>
        <v>0.96000000000000008</v>
      </c>
      <c r="D12" s="26">
        <f>SUM(D5:D11)</f>
        <v>465.75</v>
      </c>
      <c r="E12" s="17"/>
      <c r="F12" s="17"/>
      <c r="G12" s="26">
        <f>SUM(G5:G11)</f>
        <v>0</v>
      </c>
      <c r="H12" s="17"/>
      <c r="I12" s="26">
        <f>SUM(I5:I11)</f>
        <v>0.51400000000000001</v>
      </c>
      <c r="J12" s="17"/>
      <c r="K12" s="17"/>
      <c r="L12" s="17"/>
      <c r="M12" s="26">
        <f>SUM(M5:M11)</f>
        <v>4.28</v>
      </c>
      <c r="N12" s="17"/>
      <c r="O12" s="26">
        <f>SUM(O5:O11)</f>
        <v>0</v>
      </c>
      <c r="P12" s="17"/>
      <c r="Q12" s="17"/>
      <c r="R12" s="17"/>
      <c r="S12" s="26">
        <f>SUM(S5:S11)</f>
        <v>84.18</v>
      </c>
      <c r="T12" s="18"/>
    </row>
    <row r="13" spans="2:2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 t="s">
        <v>15</v>
      </c>
      <c r="L13" s="17"/>
      <c r="M13" s="17"/>
      <c r="N13" s="17"/>
      <c r="O13" s="17"/>
      <c r="P13" s="17"/>
      <c r="Q13" s="17"/>
      <c r="R13" s="17"/>
      <c r="S13" s="17"/>
      <c r="T13" s="18"/>
    </row>
    <row r="14" spans="2:21" x14ac:dyDescent="0.25">
      <c r="B14" s="18"/>
      <c r="C14" s="18"/>
      <c r="D14" s="18"/>
      <c r="E14" s="18"/>
      <c r="F14" s="18"/>
      <c r="G14" s="18"/>
      <c r="I14" s="27" t="s">
        <v>5</v>
      </c>
      <c r="J14" s="28">
        <f>(R17/E5)*100</f>
        <v>83.052074855740713</v>
      </c>
      <c r="K14" s="29">
        <f>J14</f>
        <v>83.052074855740713</v>
      </c>
    </row>
    <row r="15" spans="2:21" x14ac:dyDescent="0.25">
      <c r="B15" s="18"/>
      <c r="C15" s="18"/>
      <c r="D15" s="18"/>
      <c r="E15" s="18"/>
      <c r="F15" s="18"/>
      <c r="G15" s="18"/>
      <c r="I15" s="30" t="s">
        <v>11</v>
      </c>
      <c r="J15" s="31">
        <f>(1-(P19/C5))*100</f>
        <v>100</v>
      </c>
      <c r="K15" s="29">
        <f t="shared" ref="K15:K16" si="3">J15</f>
        <v>100</v>
      </c>
    </row>
    <row r="16" spans="2:21" x14ac:dyDescent="0.25">
      <c r="B16" s="18"/>
      <c r="C16" s="18"/>
      <c r="D16" s="18"/>
      <c r="E16" s="18"/>
      <c r="F16" s="18"/>
      <c r="G16" s="18"/>
      <c r="I16" s="32" t="s">
        <v>12</v>
      </c>
      <c r="J16" s="28">
        <f>(J14/J15)*100</f>
        <v>83.052074855740713</v>
      </c>
      <c r="K16" s="29">
        <f t="shared" si="3"/>
        <v>83.052074855740713</v>
      </c>
      <c r="P16" s="69" t="s">
        <v>49</v>
      </c>
      <c r="Q16" s="69" t="s">
        <v>48</v>
      </c>
      <c r="R16" s="69" t="s">
        <v>116</v>
      </c>
    </row>
    <row r="17" spans="1:23" x14ac:dyDescent="0.25">
      <c r="B17" s="18"/>
      <c r="C17" s="18"/>
      <c r="D17" s="18"/>
      <c r="E17" s="18"/>
      <c r="F17" s="18"/>
      <c r="G17" s="18"/>
      <c r="I17" s="33" t="s">
        <v>6</v>
      </c>
      <c r="J17" s="31">
        <f>Q17/D12*100</f>
        <v>41.279656468062264</v>
      </c>
      <c r="K17" s="29"/>
      <c r="N17" s="76" t="s">
        <v>3</v>
      </c>
      <c r="O17" s="76"/>
      <c r="P17" s="34">
        <v>0.31900000000000001</v>
      </c>
      <c r="Q17" s="34">
        <v>192.26</v>
      </c>
      <c r="R17" s="35">
        <f>(P17/Q17)*1000</f>
        <v>1.6592114844481434</v>
      </c>
    </row>
    <row r="18" spans="1:23" x14ac:dyDescent="0.25">
      <c r="B18" s="18"/>
      <c r="C18" s="18"/>
      <c r="D18" s="18"/>
      <c r="E18" s="18"/>
      <c r="F18" s="18"/>
      <c r="G18" s="18"/>
      <c r="I18" s="27" t="s">
        <v>7</v>
      </c>
      <c r="J18" s="28">
        <f>P17/C12*100</f>
        <v>33.229166666666664</v>
      </c>
      <c r="K18" s="30" t="s">
        <v>84</v>
      </c>
      <c r="L18" s="31">
        <f>(J18/J17)*100</f>
        <v>80.497682175179435</v>
      </c>
      <c r="P18" s="36" t="s">
        <v>0</v>
      </c>
      <c r="Q18" s="37"/>
    </row>
    <row r="19" spans="1:23" ht="30" customHeight="1" x14ac:dyDescent="0.25">
      <c r="B19" s="18"/>
      <c r="C19" s="18"/>
      <c r="D19" s="18"/>
      <c r="E19" s="18"/>
      <c r="F19" s="18"/>
      <c r="G19" s="18"/>
      <c r="I19" s="33" t="s">
        <v>8</v>
      </c>
      <c r="J19" s="31">
        <f>(C12+G12+I12+M12+O12+S12)/P17</f>
        <v>281.92476489028218</v>
      </c>
      <c r="N19" s="74" t="s">
        <v>50</v>
      </c>
      <c r="O19" s="75"/>
      <c r="P19" s="38">
        <v>0</v>
      </c>
    </row>
    <row r="20" spans="1:23" x14ac:dyDescent="0.25">
      <c r="B20" s="18"/>
      <c r="C20" s="18"/>
      <c r="D20" s="18"/>
      <c r="E20" s="18"/>
      <c r="F20" s="18"/>
      <c r="G20" s="18"/>
      <c r="I20" s="1" t="s">
        <v>9</v>
      </c>
      <c r="J20" s="39">
        <f>(C12+G12+I12+M12)/P17</f>
        <v>18.037617554858937</v>
      </c>
      <c r="M20" s="18"/>
      <c r="N20" s="18"/>
      <c r="O20" s="40"/>
      <c r="P20" s="18"/>
    </row>
    <row r="21" spans="1:23" ht="32.25" customHeight="1" x14ac:dyDescent="0.25">
      <c r="B21" s="18"/>
      <c r="C21" s="18"/>
      <c r="D21" s="18"/>
      <c r="E21" s="18"/>
      <c r="F21" s="18"/>
      <c r="G21" s="18"/>
      <c r="H21" s="18"/>
      <c r="I21" s="5" t="s">
        <v>14</v>
      </c>
      <c r="J21" s="41">
        <f>(C12+G12+I12)/P17</f>
        <v>4.6206896551724146</v>
      </c>
      <c r="M21" s="18"/>
      <c r="N21" s="18"/>
      <c r="O21" s="18"/>
      <c r="P21" s="18"/>
    </row>
    <row r="22" spans="1:23" ht="33.75" customHeight="1" x14ac:dyDescent="0.25">
      <c r="G22" s="18"/>
      <c r="H22" s="18"/>
      <c r="I22" s="6" t="s">
        <v>16</v>
      </c>
      <c r="J22" s="2">
        <f>(M12)/P17</f>
        <v>13.41692789968652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3" ht="32.25" customHeight="1" x14ac:dyDescent="0.25">
      <c r="I23" s="3" t="s">
        <v>10</v>
      </c>
      <c r="J23" s="4">
        <f>(O12+S12)/P17</f>
        <v>263.88714733542321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3" ht="30" customHeight="1" x14ac:dyDescent="0.25">
      <c r="B24" s="70" t="s">
        <v>118</v>
      </c>
      <c r="I24" s="5" t="s">
        <v>17</v>
      </c>
      <c r="J24" s="41">
        <f>(O12)/P17</f>
        <v>0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3" ht="31.5" customHeight="1" x14ac:dyDescent="0.25">
      <c r="I25" s="6" t="s">
        <v>18</v>
      </c>
      <c r="J25" s="2">
        <f>(S12)/P17</f>
        <v>263.88714733542321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3" ht="13.5" customHeight="1" x14ac:dyDescent="0.25">
      <c r="I26" s="71" t="s">
        <v>117</v>
      </c>
      <c r="J26" s="72">
        <f>((C12+G12+I12+M12+O12+S12)-P17)/P17</f>
        <v>280.92476489028218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3" ht="16.5" customHeight="1" x14ac:dyDescent="0.25">
      <c r="A27" s="61"/>
      <c r="B27" s="113" t="s">
        <v>57</v>
      </c>
      <c r="C27" s="114"/>
      <c r="I27" s="153" t="s">
        <v>85</v>
      </c>
      <c r="J27" s="154"/>
      <c r="K27" s="18"/>
      <c r="L27" s="18"/>
      <c r="M27" s="18"/>
      <c r="N27" s="18"/>
      <c r="O27" s="18"/>
      <c r="P27" s="18"/>
      <c r="Q27" s="18"/>
      <c r="T27" s="18"/>
    </row>
    <row r="28" spans="1:23" ht="47.25" customHeight="1" x14ac:dyDescent="0.25">
      <c r="B28" s="118" t="s">
        <v>30</v>
      </c>
      <c r="C28" s="87"/>
      <c r="D28" s="87" t="s">
        <v>90</v>
      </c>
      <c r="E28" s="87"/>
      <c r="F28" s="87"/>
      <c r="G28" s="87"/>
      <c r="H28" s="87"/>
      <c r="I28" s="155"/>
      <c r="J28" s="156"/>
      <c r="K28" s="18"/>
      <c r="Q28" s="18"/>
      <c r="T28" s="18"/>
      <c r="W28" s="42"/>
    </row>
    <row r="29" spans="1:23" ht="61.5" customHeight="1" x14ac:dyDescent="0.25">
      <c r="B29" s="81" t="s">
        <v>91</v>
      </c>
      <c r="C29" s="83"/>
      <c r="D29" s="81" t="s">
        <v>92</v>
      </c>
      <c r="E29" s="82"/>
      <c r="F29" s="82"/>
      <c r="G29" s="82"/>
      <c r="H29" s="83"/>
      <c r="I29" s="157"/>
      <c r="J29" s="158"/>
    </row>
    <row r="30" spans="1:23" ht="47.25" customHeight="1" x14ac:dyDescent="0.25">
      <c r="B30" s="84" t="s">
        <v>93</v>
      </c>
      <c r="C30" s="85"/>
      <c r="D30" s="84" t="s">
        <v>94</v>
      </c>
      <c r="E30" s="86"/>
      <c r="F30" s="86"/>
      <c r="G30" s="86"/>
      <c r="H30" s="85"/>
      <c r="I30" s="159"/>
      <c r="J30" s="160"/>
    </row>
    <row r="31" spans="1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61"/>
      <c r="J31" s="162"/>
    </row>
    <row r="32" spans="1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19" t="s">
        <v>96</v>
      </c>
      <c r="C34" s="120"/>
      <c r="D34" s="121"/>
      <c r="E34" s="67" t="s">
        <v>83</v>
      </c>
      <c r="F34" s="44"/>
      <c r="G34" s="45"/>
      <c r="H34" s="128" t="s">
        <v>61</v>
      </c>
      <c r="I34" s="128"/>
      <c r="J34" s="128"/>
      <c r="K34" s="67" t="s">
        <v>83</v>
      </c>
      <c r="L34" s="67"/>
    </row>
    <row r="35" spans="2:12" ht="30" x14ac:dyDescent="0.25">
      <c r="B35" s="122" t="s">
        <v>60</v>
      </c>
      <c r="C35" s="123"/>
      <c r="D35" s="124"/>
      <c r="E35" s="68" t="s">
        <v>64</v>
      </c>
      <c r="F35" s="68"/>
      <c r="G35" s="45"/>
      <c r="H35" s="129" t="s">
        <v>62</v>
      </c>
      <c r="I35" s="129"/>
      <c r="J35" s="129"/>
      <c r="K35" s="68" t="s">
        <v>64</v>
      </c>
      <c r="L35" s="68"/>
    </row>
    <row r="36" spans="2:12" ht="34.5" customHeight="1" x14ac:dyDescent="0.25">
      <c r="B36" s="125" t="s">
        <v>59</v>
      </c>
      <c r="C36" s="126"/>
      <c r="D36" s="127"/>
      <c r="E36" s="64" t="s">
        <v>103</v>
      </c>
      <c r="F36" s="48"/>
      <c r="G36" s="45"/>
      <c r="H36" s="45"/>
      <c r="I36" s="45"/>
    </row>
    <row r="37" spans="2:12" ht="18.75" customHeight="1" x14ac:dyDescent="0.25">
      <c r="B37" s="45"/>
      <c r="C37" s="45"/>
      <c r="D37" s="45"/>
      <c r="E37" s="45"/>
      <c r="F37" s="45"/>
      <c r="G37" s="45"/>
      <c r="H37" s="45"/>
    </row>
    <row r="38" spans="2:12" ht="20.25" customHeight="1" x14ac:dyDescent="0.25">
      <c r="B38" s="45"/>
      <c r="C38" s="45"/>
      <c r="D38" s="45"/>
      <c r="E38" s="45"/>
      <c r="F38" s="45"/>
      <c r="G38" s="45"/>
      <c r="H38" s="45"/>
    </row>
    <row r="39" spans="2:12" x14ac:dyDescent="0.25">
      <c r="B39" s="9" t="s">
        <v>54</v>
      </c>
      <c r="D39" s="45"/>
      <c r="E39" s="45"/>
      <c r="F39" s="45"/>
      <c r="G39" s="45"/>
      <c r="H39" s="45"/>
    </row>
    <row r="40" spans="2:12" ht="30" x14ac:dyDescent="0.25">
      <c r="B40" s="16" t="s">
        <v>38</v>
      </c>
      <c r="C40" s="16" t="s">
        <v>39</v>
      </c>
      <c r="D40" s="16" t="s">
        <v>88</v>
      </c>
      <c r="E40" s="45"/>
      <c r="F40" s="45"/>
      <c r="G40" s="45"/>
      <c r="H40" s="45"/>
    </row>
    <row r="41" spans="2:12" ht="21" customHeight="1" x14ac:dyDescent="0.25">
      <c r="B41" s="49" t="s">
        <v>34</v>
      </c>
      <c r="C41" s="50" t="s">
        <v>35</v>
      </c>
      <c r="D41" s="50"/>
      <c r="E41" s="45"/>
      <c r="F41" s="45"/>
      <c r="G41" s="45"/>
      <c r="H41" s="45"/>
    </row>
    <row r="42" spans="2:12" ht="30.75" customHeight="1" x14ac:dyDescent="0.25">
      <c r="B42" s="49" t="s">
        <v>36</v>
      </c>
      <c r="C42" s="51" t="s">
        <v>64</v>
      </c>
      <c r="D42" s="51"/>
      <c r="E42" s="45"/>
      <c r="F42" s="45"/>
      <c r="G42" s="45"/>
      <c r="H42" s="45"/>
    </row>
    <row r="43" spans="2:12" ht="30.75" customHeight="1" x14ac:dyDescent="0.25">
      <c r="B43" s="49" t="s">
        <v>37</v>
      </c>
      <c r="C43" s="65" t="s">
        <v>40</v>
      </c>
      <c r="D43" s="65"/>
      <c r="E43" s="45"/>
      <c r="F43" s="45"/>
      <c r="G43" s="45"/>
      <c r="H43" s="45"/>
    </row>
    <row r="44" spans="2:12" ht="21" customHeight="1" x14ac:dyDescent="0.25">
      <c r="B44" s="45"/>
      <c r="C44" s="45"/>
      <c r="D44" s="45"/>
      <c r="E44" s="45"/>
      <c r="F44" s="45"/>
      <c r="G44" s="45"/>
      <c r="H44" s="45"/>
    </row>
    <row r="45" spans="2:12" ht="21" customHeight="1" x14ac:dyDescent="0.25">
      <c r="B45" s="45"/>
      <c r="C45" s="45"/>
      <c r="D45" s="45"/>
      <c r="E45" s="45"/>
      <c r="F45" s="45"/>
      <c r="G45" s="45"/>
      <c r="H45" s="45"/>
    </row>
    <row r="46" spans="2:12" ht="26.25" customHeight="1" x14ac:dyDescent="0.25">
      <c r="D46" s="45"/>
      <c r="E46" s="45"/>
      <c r="F46" s="45"/>
      <c r="G46" s="45"/>
      <c r="H46" s="45"/>
    </row>
    <row r="47" spans="2:12" ht="21" customHeight="1" x14ac:dyDescent="0.25">
      <c r="B47" s="45"/>
      <c r="C47" s="45"/>
      <c r="D47" s="45"/>
      <c r="E47" s="45"/>
      <c r="F47" s="45"/>
      <c r="G47" s="45"/>
      <c r="H47" s="45"/>
    </row>
    <row r="48" spans="2:12" ht="21" customHeight="1" x14ac:dyDescent="0.25">
      <c r="B48" s="45"/>
      <c r="C48" s="45"/>
      <c r="D48" s="45"/>
      <c r="E48" s="45"/>
      <c r="F48" s="45"/>
      <c r="G48" s="45"/>
      <c r="H48" s="45"/>
    </row>
    <row r="49" spans="2:13" ht="21" customHeight="1" x14ac:dyDescent="0.25">
      <c r="B49" s="45"/>
      <c r="C49" s="45"/>
      <c r="D49" s="45"/>
      <c r="E49" s="45"/>
      <c r="F49" s="45"/>
      <c r="G49" s="45"/>
      <c r="H49" s="45"/>
    </row>
    <row r="50" spans="2:13" x14ac:dyDescent="0.25">
      <c r="B50" s="45"/>
      <c r="C50" s="45"/>
      <c r="D50" s="45"/>
      <c r="E50" s="45"/>
      <c r="F50" s="45"/>
      <c r="G50" s="45"/>
      <c r="H50" s="45"/>
    </row>
    <row r="51" spans="2:13" ht="18" customHeight="1" x14ac:dyDescent="0.25">
      <c r="B51" s="45"/>
      <c r="C51" s="45"/>
      <c r="D51" s="45"/>
      <c r="E51" s="45"/>
      <c r="F51" s="45"/>
      <c r="G51" s="45"/>
      <c r="H51" s="45"/>
    </row>
    <row r="52" spans="2:13" ht="15" customHeight="1" x14ac:dyDescent="0.25">
      <c r="B52" s="45"/>
      <c r="C52" s="45"/>
      <c r="D52" s="45"/>
      <c r="E52" s="45"/>
      <c r="F52" s="45"/>
      <c r="G52" s="45"/>
      <c r="H52" s="45"/>
    </row>
    <row r="53" spans="2:13" x14ac:dyDescent="0.25">
      <c r="B53" s="45"/>
      <c r="C53" s="45"/>
      <c r="D53" s="45"/>
      <c r="E53" s="45"/>
      <c r="F53" s="45"/>
      <c r="G53" s="45"/>
      <c r="H53" s="45"/>
    </row>
    <row r="54" spans="2:13" x14ac:dyDescent="0.25">
      <c r="B54" s="15" t="s">
        <v>63</v>
      </c>
      <c r="C54" s="45"/>
      <c r="D54" s="45"/>
      <c r="E54" s="22" t="s">
        <v>86</v>
      </c>
      <c r="F54" s="45"/>
      <c r="G54" s="45"/>
      <c r="H54" s="45"/>
      <c r="K54" s="22" t="s">
        <v>86</v>
      </c>
    </row>
    <row r="55" spans="2:13" ht="31.5" customHeight="1" x14ac:dyDescent="0.25">
      <c r="B55" s="112" t="s">
        <v>97</v>
      </c>
      <c r="C55" s="112"/>
      <c r="D55" s="65" t="s">
        <v>40</v>
      </c>
      <c r="E55" s="66"/>
      <c r="F55" s="45"/>
      <c r="G55" s="109" t="s">
        <v>65</v>
      </c>
      <c r="H55" s="109"/>
      <c r="I55" s="109"/>
      <c r="J55" s="64" t="s">
        <v>35</v>
      </c>
      <c r="K55" s="64" t="s">
        <v>87</v>
      </c>
    </row>
    <row r="56" spans="2:13" ht="33" customHeight="1" x14ac:dyDescent="0.25">
      <c r="B56" s="107" t="s">
        <v>98</v>
      </c>
      <c r="C56" s="108"/>
      <c r="D56" s="68" t="s">
        <v>64</v>
      </c>
      <c r="E56" s="68"/>
      <c r="F56" s="45"/>
      <c r="G56" s="110" t="s">
        <v>99</v>
      </c>
      <c r="H56" s="110"/>
      <c r="I56" s="110"/>
      <c r="J56" s="111" t="s">
        <v>40</v>
      </c>
      <c r="K56" s="111"/>
    </row>
    <row r="57" spans="2:13" ht="34.5" customHeight="1" x14ac:dyDescent="0.25">
      <c r="B57" s="107" t="s">
        <v>100</v>
      </c>
      <c r="C57" s="108"/>
      <c r="D57" s="64" t="s">
        <v>35</v>
      </c>
      <c r="E57" s="48"/>
      <c r="F57" s="45"/>
      <c r="G57" s="110"/>
      <c r="H57" s="110"/>
      <c r="I57" s="110"/>
      <c r="J57" s="111"/>
      <c r="K57" s="111"/>
    </row>
    <row r="58" spans="2:13" x14ac:dyDescent="0.25">
      <c r="B58" s="15"/>
      <c r="C58" s="45"/>
      <c r="D58" s="45"/>
      <c r="E58" s="45"/>
      <c r="F58" s="45"/>
      <c r="G58" s="45"/>
      <c r="H58" s="45"/>
    </row>
    <row r="59" spans="2:13" x14ac:dyDescent="0.25">
      <c r="B59" s="15" t="s">
        <v>105</v>
      </c>
      <c r="C59" s="45"/>
      <c r="D59" s="45"/>
      <c r="E59" s="22" t="s">
        <v>86</v>
      </c>
      <c r="G59" s="15" t="s">
        <v>104</v>
      </c>
      <c r="J59" s="45"/>
      <c r="K59" s="22" t="s">
        <v>109</v>
      </c>
      <c r="L59" s="45"/>
      <c r="M59" s="45"/>
    </row>
    <row r="60" spans="2:13" x14ac:dyDescent="0.25">
      <c r="B60" s="54" t="s">
        <v>66</v>
      </c>
      <c r="C60" s="94" t="s">
        <v>40</v>
      </c>
      <c r="D60" s="95"/>
      <c r="E60" s="55"/>
      <c r="G60" s="101" t="s">
        <v>74</v>
      </c>
      <c r="H60" s="102"/>
      <c r="I60" s="103"/>
      <c r="J60" s="98" t="s">
        <v>40</v>
      </c>
      <c r="K60" s="98"/>
      <c r="L60" s="45"/>
    </row>
    <row r="61" spans="2:13" x14ac:dyDescent="0.25">
      <c r="B61" s="54" t="s">
        <v>67</v>
      </c>
      <c r="C61" s="96" t="s">
        <v>64</v>
      </c>
      <c r="D61" s="97"/>
      <c r="E61" s="56"/>
      <c r="G61" s="104" t="s">
        <v>68</v>
      </c>
      <c r="H61" s="105"/>
      <c r="I61" s="106"/>
      <c r="J61" s="99"/>
      <c r="K61" s="99"/>
      <c r="L61" s="45"/>
    </row>
    <row r="62" spans="2:13" x14ac:dyDescent="0.25">
      <c r="G62" s="104" t="s">
        <v>69</v>
      </c>
      <c r="H62" s="105"/>
      <c r="I62" s="106"/>
      <c r="J62" s="99"/>
      <c r="K62" s="99"/>
      <c r="L62" s="45"/>
    </row>
    <row r="63" spans="2:13" x14ac:dyDescent="0.25">
      <c r="G63" s="104" t="s">
        <v>70</v>
      </c>
      <c r="H63" s="105"/>
      <c r="I63" s="106"/>
      <c r="J63" s="99"/>
      <c r="K63" s="99"/>
      <c r="L63" s="45"/>
    </row>
    <row r="64" spans="2:13" ht="30" customHeight="1" x14ac:dyDescent="0.25">
      <c r="G64" s="140" t="s">
        <v>101</v>
      </c>
      <c r="H64" s="141"/>
      <c r="I64" s="142"/>
      <c r="J64" s="100"/>
      <c r="K64" s="100"/>
      <c r="L64" s="45"/>
    </row>
    <row r="65" spans="2:15" ht="29.25" customHeight="1" x14ac:dyDescent="0.25">
      <c r="G65" s="143" t="s">
        <v>82</v>
      </c>
      <c r="H65" s="144"/>
      <c r="I65" s="145"/>
      <c r="J65" s="51" t="s">
        <v>64</v>
      </c>
      <c r="K65" s="51"/>
      <c r="M65" s="45"/>
    </row>
    <row r="66" spans="2:15" ht="15" customHeight="1" x14ac:dyDescent="0.25">
      <c r="G66" s="101" t="s">
        <v>81</v>
      </c>
      <c r="H66" s="102"/>
      <c r="I66" s="103"/>
      <c r="J66" s="137" t="s">
        <v>35</v>
      </c>
      <c r="K66" s="137"/>
      <c r="L66" s="45"/>
      <c r="M66" s="45"/>
    </row>
    <row r="67" spans="2:15" ht="13.5" customHeight="1" x14ac:dyDescent="0.25">
      <c r="G67" s="104" t="s">
        <v>102</v>
      </c>
      <c r="H67" s="105"/>
      <c r="I67" s="106"/>
      <c r="J67" s="138"/>
      <c r="K67" s="138"/>
      <c r="L67" s="45"/>
      <c r="M67" s="45"/>
    </row>
    <row r="68" spans="2:15" x14ac:dyDescent="0.25">
      <c r="G68" s="146" t="s">
        <v>75</v>
      </c>
      <c r="H68" s="147"/>
      <c r="I68" s="148"/>
      <c r="J68" s="139"/>
      <c r="K68" s="139"/>
      <c r="L68" s="18"/>
      <c r="M68" s="18"/>
    </row>
    <row r="69" spans="2:15" x14ac:dyDescent="0.25">
      <c r="C69" s="57"/>
      <c r="D69" s="57"/>
      <c r="E69" s="57"/>
      <c r="F69" s="57"/>
      <c r="G69" s="57"/>
      <c r="H69" s="18"/>
      <c r="I69" s="18"/>
    </row>
    <row r="70" spans="2:15" ht="15" customHeight="1" x14ac:dyDescent="0.25">
      <c r="G70" s="18"/>
      <c r="H70" s="18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8"/>
      <c r="H71" s="18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168"/>
      <c r="L72" s="168"/>
      <c r="M72" s="163"/>
      <c r="N72" s="163"/>
      <c r="O72" s="163"/>
    </row>
    <row r="73" spans="2:15" ht="29.25" customHeight="1" x14ac:dyDescent="0.25">
      <c r="B73" s="13" t="s">
        <v>21</v>
      </c>
      <c r="C73" s="77" t="s">
        <v>19</v>
      </c>
      <c r="D73" s="78"/>
      <c r="E73" s="79" t="s">
        <v>33</v>
      </c>
      <c r="F73" s="80"/>
      <c r="G73" s="131" t="s">
        <v>73</v>
      </c>
      <c r="H73" s="132"/>
      <c r="I73" s="165"/>
      <c r="J73" s="165"/>
      <c r="K73" s="168"/>
      <c r="L73" s="168"/>
      <c r="M73" s="163"/>
      <c r="N73" s="163"/>
      <c r="O73" s="163"/>
    </row>
    <row r="74" spans="2:15" ht="30" x14ac:dyDescent="0.25">
      <c r="B74" s="14" t="s">
        <v>22</v>
      </c>
      <c r="C74" s="77" t="s">
        <v>23</v>
      </c>
      <c r="D74" s="78"/>
      <c r="E74" s="92" t="s">
        <v>24</v>
      </c>
      <c r="F74" s="93"/>
      <c r="G74" s="131"/>
      <c r="H74" s="132"/>
      <c r="I74" s="165"/>
      <c r="J74" s="165"/>
      <c r="K74" s="168"/>
      <c r="L74" s="168"/>
      <c r="M74" s="163"/>
      <c r="N74" s="163"/>
      <c r="O74" s="163"/>
    </row>
    <row r="75" spans="2:15" ht="15" customHeight="1" x14ac:dyDescent="0.25">
      <c r="B75" s="13" t="s">
        <v>25</v>
      </c>
      <c r="C75" s="77" t="s">
        <v>20</v>
      </c>
      <c r="D75" s="78"/>
      <c r="E75" s="79" t="s">
        <v>26</v>
      </c>
      <c r="F75" s="80"/>
      <c r="G75" s="131"/>
      <c r="H75" s="132"/>
      <c r="I75" s="165"/>
      <c r="J75" s="165"/>
      <c r="K75" s="168"/>
      <c r="L75" s="168"/>
      <c r="M75" s="163"/>
      <c r="N75" s="163"/>
      <c r="O75" s="163"/>
    </row>
    <row r="76" spans="2:15" ht="30" customHeight="1" x14ac:dyDescent="0.25">
      <c r="B76" s="14" t="s">
        <v>27</v>
      </c>
      <c r="C76" s="77" t="s">
        <v>28</v>
      </c>
      <c r="D76" s="78"/>
      <c r="E76" s="92" t="s">
        <v>31</v>
      </c>
      <c r="F76" s="93"/>
      <c r="G76" s="131"/>
      <c r="H76" s="132"/>
      <c r="I76" s="165"/>
      <c r="J76" s="165"/>
      <c r="K76" s="168"/>
      <c r="L76" s="168"/>
      <c r="M76" s="163"/>
      <c r="N76" s="163"/>
      <c r="O76" s="163"/>
    </row>
    <row r="77" spans="2:15" ht="30" customHeight="1" x14ac:dyDescent="0.25">
      <c r="B77" s="13" t="s">
        <v>29</v>
      </c>
      <c r="C77" s="77" t="s">
        <v>77</v>
      </c>
      <c r="D77" s="78"/>
      <c r="E77" s="79" t="s">
        <v>32</v>
      </c>
      <c r="F77" s="80"/>
      <c r="G77" s="133"/>
      <c r="H77" s="134"/>
      <c r="I77" s="165"/>
      <c r="J77" s="165"/>
      <c r="K77" s="168"/>
      <c r="L77" s="168"/>
      <c r="M77" s="163"/>
      <c r="N77" s="163"/>
      <c r="O77" s="163"/>
    </row>
    <row r="78" spans="2:15" x14ac:dyDescent="0.25">
      <c r="I78" s="18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107" t="s">
        <v>107</v>
      </c>
      <c r="C80" s="130"/>
      <c r="D80" s="130"/>
      <c r="E80" s="108"/>
      <c r="F80" s="24" t="s">
        <v>71</v>
      </c>
      <c r="G80" s="58"/>
      <c r="H80" s="59"/>
      <c r="I80" s="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3:O73"/>
    <mergeCell ref="C74:D74"/>
    <mergeCell ref="E74:F74"/>
    <mergeCell ref="I74:J74"/>
    <mergeCell ref="K74:L74"/>
    <mergeCell ref="C73:D73"/>
    <mergeCell ref="E73:F73"/>
    <mergeCell ref="G73:H77"/>
    <mergeCell ref="I73:J73"/>
    <mergeCell ref="K73:L73"/>
    <mergeCell ref="M74:O74"/>
    <mergeCell ref="C75:D75"/>
    <mergeCell ref="E75:F75"/>
    <mergeCell ref="I75:J75"/>
    <mergeCell ref="K75:L75"/>
    <mergeCell ref="M75:O75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J56:J57"/>
    <mergeCell ref="G64:I64"/>
    <mergeCell ref="B36:D36"/>
    <mergeCell ref="B55:C55"/>
    <mergeCell ref="G55:I55"/>
    <mergeCell ref="B56:C56"/>
    <mergeCell ref="G56:I57"/>
    <mergeCell ref="B35:D35"/>
    <mergeCell ref="H35:J35"/>
    <mergeCell ref="B29:C29"/>
    <mergeCell ref="D29:H29"/>
    <mergeCell ref="I29:J29"/>
    <mergeCell ref="B30:C30"/>
    <mergeCell ref="D30:H30"/>
    <mergeCell ref="I30:J30"/>
    <mergeCell ref="B31:C31"/>
    <mergeCell ref="D31:H31"/>
    <mergeCell ref="I31:J31"/>
    <mergeCell ref="B34:D34"/>
    <mergeCell ref="H34:J34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F182C-565E-457D-87C6-DCBF4C7FE6E9}">
  <sheetPr>
    <pageSetUpPr fitToPage="1"/>
  </sheetPr>
  <dimension ref="A1:W80"/>
  <sheetViews>
    <sheetView zoomScaleNormal="100" workbookViewId="0">
      <selection activeCell="B7" sqref="B7:E7"/>
    </sheetView>
  </sheetViews>
  <sheetFormatPr defaultRowHeight="15" x14ac:dyDescent="0.25"/>
  <cols>
    <col min="1" max="1" width="3.42578125" style="25" customWidth="1"/>
    <col min="2" max="2" width="39.7109375" style="25" bestFit="1" customWidth="1"/>
    <col min="3" max="4" width="11" style="25" customWidth="1"/>
    <col min="5" max="5" width="9.140625" style="25"/>
    <col min="6" max="6" width="10.42578125" style="25" customWidth="1"/>
    <col min="7" max="7" width="8.5703125" style="25" customWidth="1"/>
    <col min="8" max="8" width="18" style="25" bestFit="1" customWidth="1"/>
    <col min="9" max="9" width="15" style="25" customWidth="1"/>
    <col min="10" max="10" width="12" style="25" customWidth="1"/>
    <col min="11" max="11" width="16.5703125" style="25" customWidth="1"/>
    <col min="12" max="12" width="10.42578125" style="25" customWidth="1"/>
    <col min="13" max="13" width="9.5703125" style="25" customWidth="1"/>
    <col min="14" max="14" width="12" style="25" customWidth="1"/>
    <col min="15" max="15" width="9.42578125" style="25" customWidth="1"/>
    <col min="16" max="16" width="15.28515625" style="25" bestFit="1" customWidth="1"/>
    <col min="17" max="17" width="9.7109375" style="25" customWidth="1"/>
    <col min="18" max="18" width="12.140625" style="25" customWidth="1"/>
    <col min="19" max="19" width="9.42578125" style="25" customWidth="1"/>
    <col min="20" max="16384" width="9.140625" style="25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116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111</v>
      </c>
      <c r="C5" s="10">
        <v>0.27200000000000002</v>
      </c>
      <c r="D5" s="10">
        <v>136.15</v>
      </c>
      <c r="E5" s="26">
        <f>(C5/D5)*1000</f>
        <v>1.9977965479250825</v>
      </c>
      <c r="F5" s="11"/>
      <c r="G5" s="11"/>
      <c r="H5" s="10" t="s">
        <v>114</v>
      </c>
      <c r="I5" s="10">
        <v>0.51400000000000001</v>
      </c>
      <c r="J5" s="11" t="s">
        <v>115</v>
      </c>
      <c r="K5" s="11">
        <v>4</v>
      </c>
      <c r="L5" s="11">
        <v>1.07</v>
      </c>
      <c r="M5" s="26">
        <f>K5*L5</f>
        <v>4.28</v>
      </c>
      <c r="N5" s="10"/>
      <c r="O5" s="10"/>
      <c r="P5" s="11" t="s">
        <v>13</v>
      </c>
      <c r="Q5" s="11">
        <v>20</v>
      </c>
      <c r="R5" s="11">
        <v>0.89400000000000002</v>
      </c>
      <c r="S5" s="26">
        <f>Q5*R5</f>
        <v>17.88</v>
      </c>
    </row>
    <row r="6" spans="2:21" x14ac:dyDescent="0.25">
      <c r="B6" s="10" t="s">
        <v>129</v>
      </c>
      <c r="C6" s="10">
        <v>0.40200000000000002</v>
      </c>
      <c r="D6" s="10">
        <v>201.06</v>
      </c>
      <c r="E6" s="26">
        <f t="shared" ref="E6:E7" si="0">(C6/D6)*1000</f>
        <v>1.9994031632348552</v>
      </c>
      <c r="F6" s="11"/>
      <c r="G6" s="11"/>
      <c r="H6" s="10"/>
      <c r="I6" s="10"/>
      <c r="J6" s="11"/>
      <c r="K6" s="11"/>
      <c r="L6" s="11"/>
      <c r="M6" s="26">
        <f t="shared" ref="M6:M11" si="1">K6*L6</f>
        <v>0</v>
      </c>
      <c r="N6" s="10"/>
      <c r="O6" s="10"/>
      <c r="P6" s="11" t="s">
        <v>80</v>
      </c>
      <c r="Q6" s="11">
        <v>45</v>
      </c>
      <c r="R6" s="11">
        <v>0.78</v>
      </c>
      <c r="S6" s="26">
        <f>Q6*R6</f>
        <v>35.1</v>
      </c>
      <c r="U6" s="18"/>
    </row>
    <row r="7" spans="2:21" x14ac:dyDescent="0.25">
      <c r="B7" s="10" t="s">
        <v>113</v>
      </c>
      <c r="C7" s="10">
        <v>0.54</v>
      </c>
      <c r="D7" s="10">
        <v>255.48</v>
      </c>
      <c r="E7" s="26">
        <f t="shared" si="0"/>
        <v>2.1136683889149839</v>
      </c>
      <c r="F7" s="11"/>
      <c r="G7" s="11"/>
      <c r="H7" s="10"/>
      <c r="I7" s="10"/>
      <c r="J7" s="11"/>
      <c r="K7" s="11"/>
      <c r="L7" s="11"/>
      <c r="M7" s="26">
        <f t="shared" si="1"/>
        <v>0</v>
      </c>
      <c r="N7" s="10"/>
      <c r="O7" s="10"/>
      <c r="P7" s="11" t="s">
        <v>125</v>
      </c>
      <c r="Q7" s="11">
        <v>10</v>
      </c>
      <c r="R7" s="11">
        <v>1</v>
      </c>
      <c r="S7" s="26">
        <f t="shared" ref="S7:S11" si="2">Q7*R7</f>
        <v>10</v>
      </c>
      <c r="T7" s="18"/>
      <c r="U7" s="18"/>
    </row>
    <row r="8" spans="2:21" x14ac:dyDescent="0.25">
      <c r="B8" s="10"/>
      <c r="C8" s="10"/>
      <c r="D8" s="10"/>
      <c r="E8" s="26"/>
      <c r="F8" s="11"/>
      <c r="G8" s="11"/>
      <c r="H8" s="10"/>
      <c r="I8" s="10"/>
      <c r="J8" s="11"/>
      <c r="K8" s="11"/>
      <c r="L8" s="11"/>
      <c r="M8" s="26">
        <f t="shared" si="1"/>
        <v>0</v>
      </c>
      <c r="N8" s="10"/>
      <c r="O8" s="10"/>
      <c r="P8" s="11" t="s">
        <v>126</v>
      </c>
      <c r="Q8" s="11">
        <v>10</v>
      </c>
      <c r="R8" s="11">
        <v>1.02</v>
      </c>
      <c r="S8" s="26">
        <f t="shared" si="2"/>
        <v>10.199999999999999</v>
      </c>
      <c r="T8" s="18"/>
      <c r="U8" s="18"/>
    </row>
    <row r="9" spans="2:21" x14ac:dyDescent="0.25">
      <c r="B9" s="10"/>
      <c r="C9" s="10"/>
      <c r="D9" s="10"/>
      <c r="E9" s="26"/>
      <c r="F9" s="11"/>
      <c r="G9" s="11"/>
      <c r="H9" s="10"/>
      <c r="I9" s="10"/>
      <c r="J9" s="11"/>
      <c r="K9" s="11"/>
      <c r="L9" s="11"/>
      <c r="M9" s="26">
        <f t="shared" si="1"/>
        <v>0</v>
      </c>
      <c r="N9" s="10"/>
      <c r="O9" s="10"/>
      <c r="P9" s="11" t="s">
        <v>127</v>
      </c>
      <c r="Q9" s="11">
        <v>10</v>
      </c>
      <c r="R9" s="11">
        <v>1.1000000000000001</v>
      </c>
      <c r="S9" s="26">
        <f t="shared" si="2"/>
        <v>11</v>
      </c>
      <c r="T9" s="18"/>
    </row>
    <row r="10" spans="2:21" x14ac:dyDescent="0.25">
      <c r="B10" s="10"/>
      <c r="C10" s="10"/>
      <c r="D10" s="10"/>
      <c r="E10" s="26"/>
      <c r="F10" s="11"/>
      <c r="G10" s="11"/>
      <c r="H10" s="10"/>
      <c r="I10" s="10"/>
      <c r="J10" s="11"/>
      <c r="K10" s="11"/>
      <c r="L10" s="11"/>
      <c r="M10" s="26">
        <f t="shared" si="1"/>
        <v>0</v>
      </c>
      <c r="N10" s="10"/>
      <c r="O10" s="10"/>
      <c r="P10" s="11"/>
      <c r="Q10" s="11"/>
      <c r="R10" s="11"/>
      <c r="S10" s="26">
        <f t="shared" si="2"/>
        <v>0</v>
      </c>
      <c r="T10" s="18"/>
    </row>
    <row r="11" spans="2:21" x14ac:dyDescent="0.25">
      <c r="B11" s="10"/>
      <c r="C11" s="10"/>
      <c r="D11" s="10"/>
      <c r="E11" s="26"/>
      <c r="F11" s="11"/>
      <c r="G11" s="11"/>
      <c r="H11" s="10"/>
      <c r="I11" s="10"/>
      <c r="J11" s="11"/>
      <c r="K11" s="11"/>
      <c r="L11" s="11"/>
      <c r="M11" s="26">
        <f t="shared" si="1"/>
        <v>0</v>
      </c>
      <c r="N11" s="10"/>
      <c r="O11" s="10"/>
      <c r="P11" s="11"/>
      <c r="Q11" s="11"/>
      <c r="R11" s="11"/>
      <c r="S11" s="26">
        <f t="shared" si="2"/>
        <v>0</v>
      </c>
      <c r="T11" s="18"/>
    </row>
    <row r="12" spans="2:21" x14ac:dyDescent="0.25">
      <c r="B12" s="26" t="s">
        <v>4</v>
      </c>
      <c r="C12" s="26">
        <f>SUM(C5:C11)</f>
        <v>1.214</v>
      </c>
      <c r="D12" s="26">
        <f>SUM(D5:D11)</f>
        <v>592.69000000000005</v>
      </c>
      <c r="E12" s="17"/>
      <c r="F12" s="17"/>
      <c r="G12" s="26">
        <f>SUM(G5:G11)</f>
        <v>0</v>
      </c>
      <c r="H12" s="17"/>
      <c r="I12" s="26">
        <f>SUM(I5:I11)</f>
        <v>0.51400000000000001</v>
      </c>
      <c r="J12" s="17"/>
      <c r="K12" s="17"/>
      <c r="L12" s="17"/>
      <c r="M12" s="26">
        <f>SUM(M5:M11)</f>
        <v>4.28</v>
      </c>
      <c r="N12" s="17"/>
      <c r="O12" s="26">
        <f>SUM(O5:O11)</f>
        <v>0</v>
      </c>
      <c r="P12" s="17"/>
      <c r="Q12" s="17"/>
      <c r="R12" s="17"/>
      <c r="S12" s="26">
        <f>SUM(S5:S11)</f>
        <v>84.18</v>
      </c>
      <c r="T12" s="18"/>
    </row>
    <row r="13" spans="2:2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 t="s">
        <v>15</v>
      </c>
      <c r="L13" s="17"/>
      <c r="M13" s="17"/>
      <c r="N13" s="17"/>
      <c r="O13" s="17"/>
      <c r="P13" s="17"/>
      <c r="Q13" s="17"/>
      <c r="R13" s="17"/>
      <c r="S13" s="17"/>
      <c r="T13" s="18"/>
    </row>
    <row r="14" spans="2:21" x14ac:dyDescent="0.25">
      <c r="B14" s="18"/>
      <c r="C14" s="18"/>
      <c r="D14" s="18"/>
      <c r="E14" s="18"/>
      <c r="F14" s="18"/>
      <c r="G14" s="18"/>
      <c r="I14" s="27" t="s">
        <v>5</v>
      </c>
      <c r="J14" s="28">
        <f>(R17/E5)*100</f>
        <v>81.543472652218796</v>
      </c>
      <c r="K14" s="29">
        <f>J14</f>
        <v>81.543472652218796</v>
      </c>
    </row>
    <row r="15" spans="2:21" x14ac:dyDescent="0.25">
      <c r="B15" s="18"/>
      <c r="C15" s="18"/>
      <c r="D15" s="18"/>
      <c r="E15" s="18"/>
      <c r="F15" s="18"/>
      <c r="G15" s="18"/>
      <c r="I15" s="30" t="s">
        <v>11</v>
      </c>
      <c r="J15" s="31">
        <f>(1-(P19/C5))*100</f>
        <v>100</v>
      </c>
      <c r="K15" s="29">
        <f t="shared" ref="K15:K16" si="3">J15</f>
        <v>100</v>
      </c>
    </row>
    <row r="16" spans="2:21" x14ac:dyDescent="0.25">
      <c r="B16" s="18"/>
      <c r="C16" s="18"/>
      <c r="D16" s="18"/>
      <c r="E16" s="18"/>
      <c r="F16" s="18"/>
      <c r="G16" s="18"/>
      <c r="I16" s="32" t="s">
        <v>12</v>
      </c>
      <c r="J16" s="28">
        <f>(J14/J15)*100</f>
        <v>81.543472652218796</v>
      </c>
      <c r="K16" s="29">
        <f t="shared" si="3"/>
        <v>81.543472652218796</v>
      </c>
      <c r="P16" s="69" t="s">
        <v>49</v>
      </c>
      <c r="Q16" s="69" t="s">
        <v>48</v>
      </c>
      <c r="R16" s="69" t="s">
        <v>116</v>
      </c>
    </row>
    <row r="17" spans="1:23" x14ac:dyDescent="0.25">
      <c r="B17" s="18"/>
      <c r="C17" s="18"/>
      <c r="D17" s="18"/>
      <c r="E17" s="18"/>
      <c r="F17" s="18"/>
      <c r="G17" s="18"/>
      <c r="I17" s="33" t="s">
        <v>6</v>
      </c>
      <c r="J17" s="31">
        <f>Q17/D12*100</f>
        <v>53.856147395771814</v>
      </c>
      <c r="K17" s="29"/>
      <c r="N17" s="76" t="s">
        <v>3</v>
      </c>
      <c r="O17" s="76"/>
      <c r="P17" s="34">
        <v>0.52</v>
      </c>
      <c r="Q17" s="34">
        <v>319.2</v>
      </c>
      <c r="R17" s="35">
        <f>(P17/Q17)*1000</f>
        <v>1.6290726817042609</v>
      </c>
    </row>
    <row r="18" spans="1:23" x14ac:dyDescent="0.25">
      <c r="B18" s="18"/>
      <c r="C18" s="18"/>
      <c r="D18" s="18"/>
      <c r="E18" s="18"/>
      <c r="F18" s="18"/>
      <c r="G18" s="18"/>
      <c r="I18" s="27" t="s">
        <v>7</v>
      </c>
      <c r="J18" s="28">
        <f>P17/C12*100</f>
        <v>42.833607907743001</v>
      </c>
      <c r="K18" s="30" t="s">
        <v>84</v>
      </c>
      <c r="L18" s="31">
        <f>(J18/J17)*100</f>
        <v>79.533368016416674</v>
      </c>
      <c r="P18" s="36" t="s">
        <v>0</v>
      </c>
      <c r="Q18" s="37"/>
    </row>
    <row r="19" spans="1:23" ht="30" customHeight="1" x14ac:dyDescent="0.25">
      <c r="B19" s="18"/>
      <c r="C19" s="18"/>
      <c r="D19" s="18"/>
      <c r="E19" s="18"/>
      <c r="F19" s="18"/>
      <c r="G19" s="18"/>
      <c r="I19" s="33" t="s">
        <v>8</v>
      </c>
      <c r="J19" s="31">
        <f>(C12+G12+I12+M12+O12+S12)/P17</f>
        <v>173.43846153846152</v>
      </c>
      <c r="N19" s="74" t="s">
        <v>50</v>
      </c>
      <c r="O19" s="75"/>
      <c r="P19" s="38">
        <v>0</v>
      </c>
    </row>
    <row r="20" spans="1:23" x14ac:dyDescent="0.25">
      <c r="B20" s="18"/>
      <c r="C20" s="18"/>
      <c r="D20" s="18"/>
      <c r="E20" s="18"/>
      <c r="F20" s="18"/>
      <c r="G20" s="18"/>
      <c r="I20" s="1" t="s">
        <v>9</v>
      </c>
      <c r="J20" s="39">
        <f>(C12+G12+I12+M12)/P17</f>
        <v>11.553846153846154</v>
      </c>
      <c r="M20" s="18"/>
      <c r="N20" s="18"/>
      <c r="O20" s="40"/>
      <c r="P20" s="18"/>
    </row>
    <row r="21" spans="1:23" ht="32.25" customHeight="1" x14ac:dyDescent="0.25">
      <c r="B21" s="18"/>
      <c r="C21" s="18"/>
      <c r="D21" s="18"/>
      <c r="E21" s="18"/>
      <c r="F21" s="18"/>
      <c r="G21" s="18"/>
      <c r="H21" s="18"/>
      <c r="I21" s="5" t="s">
        <v>14</v>
      </c>
      <c r="J21" s="41">
        <f>(C12+G12+I12)/P17</f>
        <v>3.3230769230769228</v>
      </c>
      <c r="M21" s="18"/>
      <c r="N21" s="18"/>
      <c r="O21" s="18"/>
      <c r="P21" s="18"/>
    </row>
    <row r="22" spans="1:23" ht="33.75" customHeight="1" x14ac:dyDescent="0.25">
      <c r="G22" s="18"/>
      <c r="H22" s="18"/>
      <c r="I22" s="6" t="s">
        <v>16</v>
      </c>
      <c r="J22" s="2">
        <f>(M12)/P17</f>
        <v>8.2307692307692317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3" ht="32.25" customHeight="1" x14ac:dyDescent="0.25">
      <c r="I23" s="3" t="s">
        <v>10</v>
      </c>
      <c r="J23" s="4">
        <f>(O12+S12)/P17</f>
        <v>161.88461538461539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3" ht="30" customHeight="1" x14ac:dyDescent="0.25">
      <c r="B24" s="70" t="s">
        <v>118</v>
      </c>
      <c r="I24" s="5" t="s">
        <v>17</v>
      </c>
      <c r="J24" s="41">
        <f>(O12)/P17</f>
        <v>0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3" ht="31.5" customHeight="1" x14ac:dyDescent="0.25">
      <c r="I25" s="6" t="s">
        <v>18</v>
      </c>
      <c r="J25" s="2">
        <f>(S12)/P17</f>
        <v>161.88461538461539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3" ht="13.5" customHeight="1" x14ac:dyDescent="0.25">
      <c r="I26" s="71" t="s">
        <v>117</v>
      </c>
      <c r="J26" s="72">
        <f>((C12+G12+I12+M12+O12+S12)-P17)/P17</f>
        <v>172.43846153846155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3" ht="16.5" customHeight="1" x14ac:dyDescent="0.25">
      <c r="A27" s="61"/>
      <c r="B27" s="113" t="s">
        <v>57</v>
      </c>
      <c r="C27" s="114"/>
      <c r="I27" s="153" t="s">
        <v>85</v>
      </c>
      <c r="J27" s="154"/>
      <c r="K27" s="18"/>
      <c r="L27" s="18"/>
      <c r="M27" s="18"/>
      <c r="N27" s="18"/>
      <c r="O27" s="18"/>
      <c r="P27" s="18"/>
      <c r="Q27" s="18"/>
      <c r="T27" s="18"/>
    </row>
    <row r="28" spans="1:23" ht="47.25" customHeight="1" x14ac:dyDescent="0.25">
      <c r="B28" s="118" t="s">
        <v>30</v>
      </c>
      <c r="C28" s="87"/>
      <c r="D28" s="87" t="s">
        <v>90</v>
      </c>
      <c r="E28" s="87"/>
      <c r="F28" s="87"/>
      <c r="G28" s="87"/>
      <c r="H28" s="87"/>
      <c r="I28" s="155"/>
      <c r="J28" s="156"/>
      <c r="K28" s="18"/>
      <c r="Q28" s="18"/>
      <c r="T28" s="18"/>
      <c r="W28" s="42"/>
    </row>
    <row r="29" spans="1:23" ht="61.5" customHeight="1" x14ac:dyDescent="0.25">
      <c r="B29" s="81" t="s">
        <v>91</v>
      </c>
      <c r="C29" s="83"/>
      <c r="D29" s="81" t="s">
        <v>92</v>
      </c>
      <c r="E29" s="82"/>
      <c r="F29" s="82"/>
      <c r="G29" s="82"/>
      <c r="H29" s="83"/>
      <c r="I29" s="157"/>
      <c r="J29" s="158"/>
    </row>
    <row r="30" spans="1:23" ht="47.25" customHeight="1" x14ac:dyDescent="0.25">
      <c r="B30" s="84" t="s">
        <v>93</v>
      </c>
      <c r="C30" s="85"/>
      <c r="D30" s="84" t="s">
        <v>94</v>
      </c>
      <c r="E30" s="86"/>
      <c r="F30" s="86"/>
      <c r="G30" s="86"/>
      <c r="H30" s="85"/>
      <c r="I30" s="159"/>
      <c r="J30" s="160"/>
    </row>
    <row r="31" spans="1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61"/>
      <c r="J31" s="162"/>
    </row>
    <row r="32" spans="1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19" t="s">
        <v>96</v>
      </c>
      <c r="C34" s="120"/>
      <c r="D34" s="121"/>
      <c r="E34" s="67" t="s">
        <v>83</v>
      </c>
      <c r="F34" s="44"/>
      <c r="G34" s="45"/>
      <c r="H34" s="128" t="s">
        <v>61</v>
      </c>
      <c r="I34" s="128"/>
      <c r="J34" s="128"/>
      <c r="K34" s="67" t="s">
        <v>83</v>
      </c>
      <c r="L34" s="67"/>
    </row>
    <row r="35" spans="2:12" ht="30" x14ac:dyDescent="0.25">
      <c r="B35" s="122" t="s">
        <v>60</v>
      </c>
      <c r="C35" s="123"/>
      <c r="D35" s="124"/>
      <c r="E35" s="68" t="s">
        <v>64</v>
      </c>
      <c r="F35" s="68"/>
      <c r="G35" s="45"/>
      <c r="H35" s="129" t="s">
        <v>62</v>
      </c>
      <c r="I35" s="129"/>
      <c r="J35" s="129"/>
      <c r="K35" s="68" t="s">
        <v>64</v>
      </c>
      <c r="L35" s="68"/>
    </row>
    <row r="36" spans="2:12" ht="34.5" customHeight="1" x14ac:dyDescent="0.25">
      <c r="B36" s="125" t="s">
        <v>59</v>
      </c>
      <c r="C36" s="126"/>
      <c r="D36" s="127"/>
      <c r="E36" s="64" t="s">
        <v>103</v>
      </c>
      <c r="F36" s="48"/>
      <c r="G36" s="45"/>
      <c r="H36" s="45"/>
      <c r="I36" s="45"/>
    </row>
    <row r="37" spans="2:12" ht="18.75" customHeight="1" x14ac:dyDescent="0.25">
      <c r="B37" s="45"/>
      <c r="C37" s="45"/>
      <c r="D37" s="45"/>
      <c r="E37" s="45"/>
      <c r="F37" s="45"/>
      <c r="G37" s="45"/>
      <c r="H37" s="45"/>
    </row>
    <row r="38" spans="2:12" ht="20.25" customHeight="1" x14ac:dyDescent="0.25">
      <c r="B38" s="45"/>
      <c r="C38" s="45"/>
      <c r="D38" s="45"/>
      <c r="E38" s="45"/>
      <c r="F38" s="45"/>
      <c r="G38" s="45"/>
      <c r="H38" s="45"/>
    </row>
    <row r="39" spans="2:12" x14ac:dyDescent="0.25">
      <c r="B39" s="9" t="s">
        <v>54</v>
      </c>
      <c r="D39" s="45"/>
      <c r="E39" s="45"/>
      <c r="F39" s="45"/>
      <c r="G39" s="45"/>
      <c r="H39" s="45"/>
    </row>
    <row r="40" spans="2:12" ht="30" x14ac:dyDescent="0.25">
      <c r="B40" s="16" t="s">
        <v>38</v>
      </c>
      <c r="C40" s="16" t="s">
        <v>39</v>
      </c>
      <c r="D40" s="16" t="s">
        <v>88</v>
      </c>
      <c r="E40" s="45"/>
      <c r="F40" s="45"/>
      <c r="G40" s="45"/>
      <c r="H40" s="45"/>
    </row>
    <row r="41" spans="2:12" ht="21" customHeight="1" x14ac:dyDescent="0.25">
      <c r="B41" s="49" t="s">
        <v>34</v>
      </c>
      <c r="C41" s="50" t="s">
        <v>35</v>
      </c>
      <c r="D41" s="50"/>
      <c r="E41" s="45"/>
      <c r="F41" s="45"/>
      <c r="G41" s="45"/>
      <c r="H41" s="45"/>
    </row>
    <row r="42" spans="2:12" ht="30.75" customHeight="1" x14ac:dyDescent="0.25">
      <c r="B42" s="49" t="s">
        <v>36</v>
      </c>
      <c r="C42" s="51" t="s">
        <v>64</v>
      </c>
      <c r="D42" s="51"/>
      <c r="E42" s="45"/>
      <c r="F42" s="45"/>
      <c r="G42" s="45"/>
      <c r="H42" s="45"/>
    </row>
    <row r="43" spans="2:12" ht="30.75" customHeight="1" x14ac:dyDescent="0.25">
      <c r="B43" s="49" t="s">
        <v>37</v>
      </c>
      <c r="C43" s="65" t="s">
        <v>40</v>
      </c>
      <c r="D43" s="65"/>
      <c r="E43" s="45"/>
      <c r="F43" s="45"/>
      <c r="G43" s="45"/>
      <c r="H43" s="45"/>
    </row>
    <row r="44" spans="2:12" ht="21" customHeight="1" x14ac:dyDescent="0.25">
      <c r="B44" s="45"/>
      <c r="C44" s="45"/>
      <c r="D44" s="45"/>
      <c r="E44" s="45"/>
      <c r="F44" s="45"/>
      <c r="G44" s="45"/>
      <c r="H44" s="45"/>
    </row>
    <row r="45" spans="2:12" ht="21" customHeight="1" x14ac:dyDescent="0.25">
      <c r="B45" s="45"/>
      <c r="C45" s="45"/>
      <c r="D45" s="45"/>
      <c r="E45" s="45"/>
      <c r="F45" s="45"/>
      <c r="G45" s="45"/>
      <c r="H45" s="45"/>
    </row>
    <row r="46" spans="2:12" ht="26.25" customHeight="1" x14ac:dyDescent="0.25">
      <c r="D46" s="45"/>
      <c r="E46" s="45"/>
      <c r="F46" s="45"/>
      <c r="G46" s="45"/>
      <c r="H46" s="45"/>
    </row>
    <row r="47" spans="2:12" ht="21" customHeight="1" x14ac:dyDescent="0.25">
      <c r="B47" s="45"/>
      <c r="C47" s="45"/>
      <c r="D47" s="45"/>
      <c r="E47" s="45"/>
      <c r="F47" s="45"/>
      <c r="G47" s="45"/>
      <c r="H47" s="45"/>
    </row>
    <row r="48" spans="2:12" ht="21" customHeight="1" x14ac:dyDescent="0.25">
      <c r="B48" s="45"/>
      <c r="C48" s="45"/>
      <c r="D48" s="45"/>
      <c r="E48" s="45"/>
      <c r="F48" s="45"/>
      <c r="G48" s="45"/>
      <c r="H48" s="45"/>
    </row>
    <row r="49" spans="2:13" ht="21" customHeight="1" x14ac:dyDescent="0.25">
      <c r="B49" s="45"/>
      <c r="C49" s="45"/>
      <c r="D49" s="45"/>
      <c r="E49" s="45"/>
      <c r="F49" s="45"/>
      <c r="G49" s="45"/>
      <c r="H49" s="45"/>
    </row>
    <row r="50" spans="2:13" x14ac:dyDescent="0.25">
      <c r="B50" s="45"/>
      <c r="C50" s="45"/>
      <c r="D50" s="45"/>
      <c r="E50" s="45"/>
      <c r="F50" s="45"/>
      <c r="G50" s="45"/>
      <c r="H50" s="45"/>
    </row>
    <row r="51" spans="2:13" ht="18" customHeight="1" x14ac:dyDescent="0.25">
      <c r="B51" s="45"/>
      <c r="C51" s="45"/>
      <c r="D51" s="45"/>
      <c r="E51" s="45"/>
      <c r="F51" s="45"/>
      <c r="G51" s="45"/>
      <c r="H51" s="45"/>
    </row>
    <row r="52" spans="2:13" ht="15" customHeight="1" x14ac:dyDescent="0.25">
      <c r="B52" s="45"/>
      <c r="C52" s="45"/>
      <c r="D52" s="45"/>
      <c r="E52" s="45"/>
      <c r="F52" s="45"/>
      <c r="G52" s="45"/>
      <c r="H52" s="45"/>
    </row>
    <row r="53" spans="2:13" x14ac:dyDescent="0.25">
      <c r="B53" s="45"/>
      <c r="C53" s="45"/>
      <c r="D53" s="45"/>
      <c r="E53" s="45"/>
      <c r="F53" s="45"/>
      <c r="G53" s="45"/>
      <c r="H53" s="45"/>
    </row>
    <row r="54" spans="2:13" x14ac:dyDescent="0.25">
      <c r="B54" s="15" t="s">
        <v>63</v>
      </c>
      <c r="C54" s="45"/>
      <c r="D54" s="45"/>
      <c r="E54" s="22" t="s">
        <v>86</v>
      </c>
      <c r="F54" s="45"/>
      <c r="G54" s="45"/>
      <c r="H54" s="45"/>
      <c r="K54" s="22" t="s">
        <v>86</v>
      </c>
    </row>
    <row r="55" spans="2:13" ht="31.5" customHeight="1" x14ac:dyDescent="0.25">
      <c r="B55" s="112" t="s">
        <v>97</v>
      </c>
      <c r="C55" s="112"/>
      <c r="D55" s="65" t="s">
        <v>40</v>
      </c>
      <c r="E55" s="66"/>
      <c r="F55" s="45"/>
      <c r="G55" s="109" t="s">
        <v>65</v>
      </c>
      <c r="H55" s="109"/>
      <c r="I55" s="109"/>
      <c r="J55" s="64" t="s">
        <v>35</v>
      </c>
      <c r="K55" s="64" t="s">
        <v>87</v>
      </c>
    </row>
    <row r="56" spans="2:13" ht="33" customHeight="1" x14ac:dyDescent="0.25">
      <c r="B56" s="107" t="s">
        <v>98</v>
      </c>
      <c r="C56" s="108"/>
      <c r="D56" s="68" t="s">
        <v>64</v>
      </c>
      <c r="E56" s="68"/>
      <c r="F56" s="45"/>
      <c r="G56" s="110" t="s">
        <v>99</v>
      </c>
      <c r="H56" s="110"/>
      <c r="I56" s="110"/>
      <c r="J56" s="111" t="s">
        <v>40</v>
      </c>
      <c r="K56" s="111"/>
    </row>
    <row r="57" spans="2:13" ht="34.5" customHeight="1" x14ac:dyDescent="0.25">
      <c r="B57" s="107" t="s">
        <v>100</v>
      </c>
      <c r="C57" s="108"/>
      <c r="D57" s="64" t="s">
        <v>35</v>
      </c>
      <c r="E57" s="48"/>
      <c r="F57" s="45"/>
      <c r="G57" s="110"/>
      <c r="H57" s="110"/>
      <c r="I57" s="110"/>
      <c r="J57" s="111"/>
      <c r="K57" s="111"/>
    </row>
    <row r="58" spans="2:13" x14ac:dyDescent="0.25">
      <c r="B58" s="15"/>
      <c r="C58" s="45"/>
      <c r="D58" s="45"/>
      <c r="E58" s="45"/>
      <c r="F58" s="45"/>
      <c r="G58" s="45"/>
      <c r="H58" s="45"/>
    </row>
    <row r="59" spans="2:13" x14ac:dyDescent="0.25">
      <c r="B59" s="15" t="s">
        <v>105</v>
      </c>
      <c r="C59" s="45"/>
      <c r="D59" s="45"/>
      <c r="E59" s="22" t="s">
        <v>86</v>
      </c>
      <c r="G59" s="15" t="s">
        <v>104</v>
      </c>
      <c r="J59" s="45"/>
      <c r="K59" s="22" t="s">
        <v>109</v>
      </c>
      <c r="L59" s="45"/>
      <c r="M59" s="45"/>
    </row>
    <row r="60" spans="2:13" x14ac:dyDescent="0.25">
      <c r="B60" s="54" t="s">
        <v>66</v>
      </c>
      <c r="C60" s="94" t="s">
        <v>40</v>
      </c>
      <c r="D60" s="95"/>
      <c r="E60" s="55"/>
      <c r="G60" s="101" t="s">
        <v>74</v>
      </c>
      <c r="H60" s="102"/>
      <c r="I60" s="103"/>
      <c r="J60" s="98" t="s">
        <v>40</v>
      </c>
      <c r="K60" s="98"/>
      <c r="L60" s="45"/>
    </row>
    <row r="61" spans="2:13" x14ac:dyDescent="0.25">
      <c r="B61" s="54" t="s">
        <v>67</v>
      </c>
      <c r="C61" s="96" t="s">
        <v>64</v>
      </c>
      <c r="D61" s="97"/>
      <c r="E61" s="56"/>
      <c r="G61" s="104" t="s">
        <v>68</v>
      </c>
      <c r="H61" s="105"/>
      <c r="I61" s="106"/>
      <c r="J61" s="99"/>
      <c r="K61" s="99"/>
      <c r="L61" s="45"/>
    </row>
    <row r="62" spans="2:13" x14ac:dyDescent="0.25">
      <c r="G62" s="104" t="s">
        <v>69</v>
      </c>
      <c r="H62" s="105"/>
      <c r="I62" s="106"/>
      <c r="J62" s="99"/>
      <c r="K62" s="99"/>
      <c r="L62" s="45"/>
    </row>
    <row r="63" spans="2:13" x14ac:dyDescent="0.25">
      <c r="G63" s="104" t="s">
        <v>70</v>
      </c>
      <c r="H63" s="105"/>
      <c r="I63" s="106"/>
      <c r="J63" s="99"/>
      <c r="K63" s="99"/>
      <c r="L63" s="45"/>
    </row>
    <row r="64" spans="2:13" ht="30" customHeight="1" x14ac:dyDescent="0.25">
      <c r="G64" s="140" t="s">
        <v>101</v>
      </c>
      <c r="H64" s="141"/>
      <c r="I64" s="142"/>
      <c r="J64" s="100"/>
      <c r="K64" s="100"/>
      <c r="L64" s="45"/>
    </row>
    <row r="65" spans="2:15" ht="29.25" customHeight="1" x14ac:dyDescent="0.25">
      <c r="G65" s="143" t="s">
        <v>82</v>
      </c>
      <c r="H65" s="144"/>
      <c r="I65" s="145"/>
      <c r="J65" s="51" t="s">
        <v>64</v>
      </c>
      <c r="K65" s="51"/>
      <c r="M65" s="45"/>
    </row>
    <row r="66" spans="2:15" ht="15" customHeight="1" x14ac:dyDescent="0.25">
      <c r="G66" s="101" t="s">
        <v>81</v>
      </c>
      <c r="H66" s="102"/>
      <c r="I66" s="103"/>
      <c r="J66" s="137" t="s">
        <v>35</v>
      </c>
      <c r="K66" s="137"/>
      <c r="L66" s="45"/>
      <c r="M66" s="45"/>
    </row>
    <row r="67" spans="2:15" ht="13.5" customHeight="1" x14ac:dyDescent="0.25">
      <c r="G67" s="104" t="s">
        <v>102</v>
      </c>
      <c r="H67" s="105"/>
      <c r="I67" s="106"/>
      <c r="J67" s="138"/>
      <c r="K67" s="138"/>
      <c r="L67" s="45"/>
      <c r="M67" s="45"/>
    </row>
    <row r="68" spans="2:15" x14ac:dyDescent="0.25">
      <c r="G68" s="146" t="s">
        <v>75</v>
      </c>
      <c r="H68" s="147"/>
      <c r="I68" s="148"/>
      <c r="J68" s="139"/>
      <c r="K68" s="139"/>
      <c r="L68" s="18"/>
      <c r="M68" s="18"/>
    </row>
    <row r="69" spans="2:15" x14ac:dyDescent="0.25">
      <c r="C69" s="57"/>
      <c r="D69" s="57"/>
      <c r="E69" s="57"/>
      <c r="F69" s="57"/>
      <c r="G69" s="57"/>
      <c r="H69" s="18"/>
      <c r="I69" s="18"/>
    </row>
    <row r="70" spans="2:15" ht="15" customHeight="1" x14ac:dyDescent="0.25">
      <c r="G70" s="18"/>
      <c r="H70" s="18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8"/>
      <c r="H71" s="18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168"/>
      <c r="L72" s="168"/>
      <c r="M72" s="163"/>
      <c r="N72" s="163"/>
      <c r="O72" s="163"/>
    </row>
    <row r="73" spans="2:15" ht="29.25" customHeight="1" x14ac:dyDescent="0.25">
      <c r="B73" s="13" t="s">
        <v>21</v>
      </c>
      <c r="C73" s="77" t="s">
        <v>19</v>
      </c>
      <c r="D73" s="78"/>
      <c r="E73" s="79" t="s">
        <v>33</v>
      </c>
      <c r="F73" s="80"/>
      <c r="G73" s="131" t="s">
        <v>73</v>
      </c>
      <c r="H73" s="132"/>
      <c r="I73" s="165"/>
      <c r="J73" s="165"/>
      <c r="K73" s="168"/>
      <c r="L73" s="168"/>
      <c r="M73" s="163"/>
      <c r="N73" s="163"/>
      <c r="O73" s="163"/>
    </row>
    <row r="74" spans="2:15" x14ac:dyDescent="0.25">
      <c r="B74" s="14" t="s">
        <v>22</v>
      </c>
      <c r="C74" s="77" t="s">
        <v>23</v>
      </c>
      <c r="D74" s="78"/>
      <c r="E74" s="92" t="s">
        <v>24</v>
      </c>
      <c r="F74" s="93"/>
      <c r="G74" s="131"/>
      <c r="H74" s="132"/>
      <c r="I74" s="165"/>
      <c r="J74" s="165"/>
      <c r="K74" s="168"/>
      <c r="L74" s="168"/>
      <c r="M74" s="163"/>
      <c r="N74" s="163"/>
      <c r="O74" s="163"/>
    </row>
    <row r="75" spans="2:15" ht="15" customHeight="1" x14ac:dyDescent="0.25">
      <c r="B75" s="13" t="s">
        <v>25</v>
      </c>
      <c r="C75" s="77" t="s">
        <v>20</v>
      </c>
      <c r="D75" s="78"/>
      <c r="E75" s="79" t="s">
        <v>26</v>
      </c>
      <c r="F75" s="80"/>
      <c r="G75" s="131"/>
      <c r="H75" s="132"/>
      <c r="I75" s="165"/>
      <c r="J75" s="165"/>
      <c r="K75" s="168"/>
      <c r="L75" s="168"/>
      <c r="M75" s="163"/>
      <c r="N75" s="163"/>
      <c r="O75" s="163"/>
    </row>
    <row r="76" spans="2:15" ht="30" customHeight="1" x14ac:dyDescent="0.25">
      <c r="B76" s="14" t="s">
        <v>27</v>
      </c>
      <c r="C76" s="77" t="s">
        <v>28</v>
      </c>
      <c r="D76" s="78"/>
      <c r="E76" s="92" t="s">
        <v>31</v>
      </c>
      <c r="F76" s="93"/>
      <c r="G76" s="131"/>
      <c r="H76" s="132"/>
      <c r="I76" s="165"/>
      <c r="J76" s="165"/>
      <c r="K76" s="168"/>
      <c r="L76" s="168"/>
      <c r="M76" s="163"/>
      <c r="N76" s="163"/>
      <c r="O76" s="163"/>
    </row>
    <row r="77" spans="2:15" ht="30" customHeight="1" x14ac:dyDescent="0.25">
      <c r="B77" s="13" t="s">
        <v>29</v>
      </c>
      <c r="C77" s="77" t="s">
        <v>77</v>
      </c>
      <c r="D77" s="78"/>
      <c r="E77" s="79" t="s">
        <v>32</v>
      </c>
      <c r="F77" s="80"/>
      <c r="G77" s="133"/>
      <c r="H77" s="134"/>
      <c r="I77" s="165"/>
      <c r="J77" s="165"/>
      <c r="K77" s="168"/>
      <c r="L77" s="168"/>
      <c r="M77" s="163"/>
      <c r="N77" s="163"/>
      <c r="O77" s="163"/>
    </row>
    <row r="78" spans="2:15" x14ac:dyDescent="0.25">
      <c r="I78" s="18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107" t="s">
        <v>107</v>
      </c>
      <c r="C80" s="130"/>
      <c r="D80" s="130"/>
      <c r="E80" s="108"/>
      <c r="F80" s="24" t="s">
        <v>71</v>
      </c>
      <c r="G80" s="58"/>
      <c r="H80" s="59"/>
      <c r="I80" s="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3:O73"/>
    <mergeCell ref="C74:D74"/>
    <mergeCell ref="E74:F74"/>
    <mergeCell ref="I74:J74"/>
    <mergeCell ref="K74:L74"/>
    <mergeCell ref="C73:D73"/>
    <mergeCell ref="E73:F73"/>
    <mergeCell ref="G73:H77"/>
    <mergeCell ref="I73:J73"/>
    <mergeCell ref="K73:L73"/>
    <mergeCell ref="M74:O74"/>
    <mergeCell ref="C75:D75"/>
    <mergeCell ref="E75:F75"/>
    <mergeCell ref="I75:J75"/>
    <mergeCell ref="K75:L75"/>
    <mergeCell ref="M75:O75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J56:J57"/>
    <mergeCell ref="G64:I64"/>
    <mergeCell ref="B36:D36"/>
    <mergeCell ref="B55:C55"/>
    <mergeCell ref="G55:I55"/>
    <mergeCell ref="B56:C56"/>
    <mergeCell ref="G56:I57"/>
    <mergeCell ref="B35:D35"/>
    <mergeCell ref="H35:J35"/>
    <mergeCell ref="B29:C29"/>
    <mergeCell ref="D29:H29"/>
    <mergeCell ref="I29:J29"/>
    <mergeCell ref="B30:C30"/>
    <mergeCell ref="D30:H30"/>
    <mergeCell ref="I30:J30"/>
    <mergeCell ref="B31:C31"/>
    <mergeCell ref="D31:H31"/>
    <mergeCell ref="I31:J31"/>
    <mergeCell ref="B34:D34"/>
    <mergeCell ref="H34:J34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0C855-318A-425B-8A12-B2CF6BB0EA95}">
  <sheetPr>
    <pageSetUpPr fitToPage="1"/>
  </sheetPr>
  <dimension ref="A1:W80"/>
  <sheetViews>
    <sheetView zoomScaleNormal="100" workbookViewId="0">
      <selection activeCell="E7" sqref="B7:E7"/>
    </sheetView>
  </sheetViews>
  <sheetFormatPr defaultRowHeight="15" x14ac:dyDescent="0.25"/>
  <cols>
    <col min="1" max="1" width="3.42578125" style="25" customWidth="1"/>
    <col min="2" max="2" width="39.7109375" style="25" bestFit="1" customWidth="1"/>
    <col min="3" max="4" width="11" style="25" customWidth="1"/>
    <col min="5" max="5" width="9.140625" style="25"/>
    <col min="6" max="6" width="10.42578125" style="25" customWidth="1"/>
    <col min="7" max="7" width="8.5703125" style="25" customWidth="1"/>
    <col min="8" max="8" width="18" style="25" bestFit="1" customWidth="1"/>
    <col min="9" max="9" width="15" style="25" customWidth="1"/>
    <col min="10" max="10" width="12" style="25" customWidth="1"/>
    <col min="11" max="11" width="16.5703125" style="25" customWidth="1"/>
    <col min="12" max="12" width="10.42578125" style="25" customWidth="1"/>
    <col min="13" max="13" width="9.5703125" style="25" customWidth="1"/>
    <col min="14" max="14" width="12" style="25" customWidth="1"/>
    <col min="15" max="15" width="9.42578125" style="25" customWidth="1"/>
    <col min="16" max="16" width="15.28515625" style="25" bestFit="1" customWidth="1"/>
    <col min="17" max="17" width="9.7109375" style="25" customWidth="1"/>
    <col min="18" max="18" width="12.140625" style="25" customWidth="1"/>
    <col min="19" max="19" width="9.42578125" style="25" customWidth="1"/>
    <col min="20" max="16384" width="9.140625" style="25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116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111</v>
      </c>
      <c r="C5" s="10">
        <v>0.27200000000000002</v>
      </c>
      <c r="D5" s="10">
        <v>136.15</v>
      </c>
      <c r="E5" s="26">
        <f>(C5/D5)*1000</f>
        <v>1.9977965479250825</v>
      </c>
      <c r="F5" s="11"/>
      <c r="G5" s="11"/>
      <c r="H5" s="10" t="s">
        <v>114</v>
      </c>
      <c r="I5" s="10">
        <v>0.51400000000000001</v>
      </c>
      <c r="J5" s="11" t="s">
        <v>115</v>
      </c>
      <c r="K5" s="11">
        <v>4</v>
      </c>
      <c r="L5" s="11">
        <v>1.07</v>
      </c>
      <c r="M5" s="26">
        <f>K5*L5</f>
        <v>4.28</v>
      </c>
      <c r="N5" s="10"/>
      <c r="O5" s="10"/>
      <c r="P5" s="11" t="s">
        <v>13</v>
      </c>
      <c r="Q5" s="11">
        <v>20</v>
      </c>
      <c r="R5" s="11">
        <v>0.89400000000000002</v>
      </c>
      <c r="S5" s="26">
        <f>Q5*R5</f>
        <v>17.88</v>
      </c>
    </row>
    <row r="6" spans="2:21" x14ac:dyDescent="0.25">
      <c r="B6" s="10" t="s">
        <v>130</v>
      </c>
      <c r="C6" s="10">
        <v>0.2</v>
      </c>
      <c r="D6" s="10">
        <v>100.16</v>
      </c>
      <c r="E6" s="26">
        <f t="shared" ref="E6:E7" si="0">(C6/D6)*1000</f>
        <v>1.9968051118210866</v>
      </c>
      <c r="F6" s="11"/>
      <c r="G6" s="11"/>
      <c r="H6" s="10"/>
      <c r="I6" s="10"/>
      <c r="J6" s="11"/>
      <c r="K6" s="11"/>
      <c r="L6" s="11"/>
      <c r="M6" s="26">
        <f t="shared" ref="M6:M11" si="1">K6*L6</f>
        <v>0</v>
      </c>
      <c r="N6" s="10"/>
      <c r="O6" s="10"/>
      <c r="P6" s="11" t="s">
        <v>80</v>
      </c>
      <c r="Q6" s="11">
        <v>45</v>
      </c>
      <c r="R6" s="11">
        <v>0.78</v>
      </c>
      <c r="S6" s="26">
        <f>Q6*R6</f>
        <v>35.1</v>
      </c>
      <c r="U6" s="18"/>
    </row>
    <row r="7" spans="2:21" x14ac:dyDescent="0.25">
      <c r="B7" s="10" t="s">
        <v>113</v>
      </c>
      <c r="C7" s="10">
        <v>0.54</v>
      </c>
      <c r="D7" s="10">
        <v>255.48</v>
      </c>
      <c r="E7" s="26">
        <f t="shared" si="0"/>
        <v>2.1136683889149839</v>
      </c>
      <c r="F7" s="11"/>
      <c r="G7" s="11"/>
      <c r="H7" s="10"/>
      <c r="I7" s="10"/>
      <c r="J7" s="11"/>
      <c r="K7" s="11"/>
      <c r="L7" s="11"/>
      <c r="M7" s="26">
        <f t="shared" si="1"/>
        <v>0</v>
      </c>
      <c r="N7" s="10"/>
      <c r="O7" s="10"/>
      <c r="P7" s="11" t="s">
        <v>125</v>
      </c>
      <c r="Q7" s="11">
        <v>10</v>
      </c>
      <c r="R7" s="11">
        <v>1</v>
      </c>
      <c r="S7" s="26">
        <f t="shared" ref="S7:S11" si="2">Q7*R7</f>
        <v>10</v>
      </c>
      <c r="T7" s="18"/>
      <c r="U7" s="18"/>
    </row>
    <row r="8" spans="2:21" x14ac:dyDescent="0.25">
      <c r="B8" s="10"/>
      <c r="C8" s="10"/>
      <c r="D8" s="10"/>
      <c r="E8" s="26"/>
      <c r="F8" s="11"/>
      <c r="G8" s="11"/>
      <c r="H8" s="10"/>
      <c r="I8" s="10"/>
      <c r="J8" s="11"/>
      <c r="K8" s="11"/>
      <c r="L8" s="11"/>
      <c r="M8" s="26">
        <f t="shared" si="1"/>
        <v>0</v>
      </c>
      <c r="N8" s="10"/>
      <c r="O8" s="10"/>
      <c r="P8" s="11" t="s">
        <v>126</v>
      </c>
      <c r="Q8" s="11">
        <v>10</v>
      </c>
      <c r="R8" s="11">
        <v>1.02</v>
      </c>
      <c r="S8" s="26">
        <f t="shared" si="2"/>
        <v>10.199999999999999</v>
      </c>
      <c r="T8" s="18"/>
      <c r="U8" s="18"/>
    </row>
    <row r="9" spans="2:21" x14ac:dyDescent="0.25">
      <c r="B9" s="10"/>
      <c r="C9" s="10"/>
      <c r="D9" s="10"/>
      <c r="E9" s="26"/>
      <c r="F9" s="11"/>
      <c r="G9" s="11"/>
      <c r="H9" s="10"/>
      <c r="I9" s="10"/>
      <c r="J9" s="11"/>
      <c r="K9" s="11"/>
      <c r="L9" s="11"/>
      <c r="M9" s="26">
        <f t="shared" si="1"/>
        <v>0</v>
      </c>
      <c r="N9" s="10"/>
      <c r="O9" s="10"/>
      <c r="P9" s="11" t="s">
        <v>127</v>
      </c>
      <c r="Q9" s="11">
        <v>10</v>
      </c>
      <c r="R9" s="11">
        <v>1.1000000000000001</v>
      </c>
      <c r="S9" s="26">
        <f t="shared" si="2"/>
        <v>11</v>
      </c>
      <c r="T9" s="18"/>
    </row>
    <row r="10" spans="2:21" x14ac:dyDescent="0.25">
      <c r="B10" s="10"/>
      <c r="C10" s="10"/>
      <c r="D10" s="10"/>
      <c r="E10" s="26"/>
      <c r="F10" s="11"/>
      <c r="G10" s="11"/>
      <c r="H10" s="10"/>
      <c r="I10" s="10"/>
      <c r="J10" s="11"/>
      <c r="K10" s="11"/>
      <c r="L10" s="11"/>
      <c r="M10" s="26">
        <f t="shared" si="1"/>
        <v>0</v>
      </c>
      <c r="N10" s="10"/>
      <c r="O10" s="10"/>
      <c r="P10" s="11"/>
      <c r="Q10" s="11"/>
      <c r="R10" s="11"/>
      <c r="S10" s="26">
        <f t="shared" si="2"/>
        <v>0</v>
      </c>
      <c r="T10" s="18"/>
    </row>
    <row r="11" spans="2:21" x14ac:dyDescent="0.25">
      <c r="B11" s="10"/>
      <c r="C11" s="10"/>
      <c r="D11" s="10"/>
      <c r="E11" s="26"/>
      <c r="F11" s="11"/>
      <c r="G11" s="11"/>
      <c r="H11" s="10"/>
      <c r="I11" s="10"/>
      <c r="J11" s="11"/>
      <c r="K11" s="11"/>
      <c r="L11" s="11"/>
      <c r="M11" s="26">
        <f t="shared" si="1"/>
        <v>0</v>
      </c>
      <c r="N11" s="10"/>
      <c r="O11" s="10"/>
      <c r="P11" s="11"/>
      <c r="Q11" s="11"/>
      <c r="R11" s="11"/>
      <c r="S11" s="26">
        <f t="shared" si="2"/>
        <v>0</v>
      </c>
      <c r="T11" s="18"/>
    </row>
    <row r="12" spans="2:21" x14ac:dyDescent="0.25">
      <c r="B12" s="26" t="s">
        <v>4</v>
      </c>
      <c r="C12" s="26">
        <f>SUM(C5:C11)</f>
        <v>1.012</v>
      </c>
      <c r="D12" s="26">
        <f>SUM(D5:D11)</f>
        <v>491.78999999999996</v>
      </c>
      <c r="E12" s="17"/>
      <c r="F12" s="17"/>
      <c r="G12" s="26">
        <f>SUM(G5:G11)</f>
        <v>0</v>
      </c>
      <c r="H12" s="17"/>
      <c r="I12" s="26">
        <f>SUM(I5:I11)</f>
        <v>0.51400000000000001</v>
      </c>
      <c r="J12" s="17"/>
      <c r="K12" s="17"/>
      <c r="L12" s="17"/>
      <c r="M12" s="26">
        <f>SUM(M5:M11)</f>
        <v>4.28</v>
      </c>
      <c r="N12" s="17"/>
      <c r="O12" s="26">
        <f>SUM(O5:O11)</f>
        <v>0</v>
      </c>
      <c r="P12" s="17"/>
      <c r="Q12" s="17"/>
      <c r="R12" s="17"/>
      <c r="S12" s="26">
        <f>SUM(S5:S11)</f>
        <v>84.18</v>
      </c>
      <c r="T12" s="18"/>
    </row>
    <row r="13" spans="2:2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 t="s">
        <v>15</v>
      </c>
      <c r="L13" s="17"/>
      <c r="M13" s="17"/>
      <c r="N13" s="17"/>
      <c r="O13" s="17"/>
      <c r="P13" s="17"/>
      <c r="Q13" s="17"/>
      <c r="R13" s="17"/>
      <c r="S13" s="17"/>
      <c r="T13" s="18"/>
    </row>
    <row r="14" spans="2:21" x14ac:dyDescent="0.25">
      <c r="B14" s="18"/>
      <c r="C14" s="18"/>
      <c r="D14" s="18"/>
      <c r="E14" s="18"/>
      <c r="F14" s="18"/>
      <c r="G14" s="18"/>
      <c r="I14" s="27" t="s">
        <v>5</v>
      </c>
      <c r="J14" s="28">
        <f>(R17/E5)*100</f>
        <v>82.775575301123652</v>
      </c>
      <c r="K14" s="29">
        <f>J14</f>
        <v>82.775575301123652</v>
      </c>
    </row>
    <row r="15" spans="2:21" x14ac:dyDescent="0.25">
      <c r="B15" s="18"/>
      <c r="C15" s="18"/>
      <c r="D15" s="18"/>
      <c r="E15" s="18"/>
      <c r="F15" s="18"/>
      <c r="G15" s="18"/>
      <c r="I15" s="30" t="s">
        <v>11</v>
      </c>
      <c r="J15" s="31">
        <f>(1-(P19/C5))*100</f>
        <v>100</v>
      </c>
      <c r="K15" s="29">
        <f t="shared" ref="K15:K16" si="3">J15</f>
        <v>100</v>
      </c>
    </row>
    <row r="16" spans="2:21" x14ac:dyDescent="0.25">
      <c r="B16" s="18"/>
      <c r="C16" s="18"/>
      <c r="D16" s="18"/>
      <c r="E16" s="18"/>
      <c r="F16" s="18"/>
      <c r="G16" s="18"/>
      <c r="I16" s="32" t="s">
        <v>12</v>
      </c>
      <c r="J16" s="28">
        <f>(J14/J15)*100</f>
        <v>82.775575301123652</v>
      </c>
      <c r="K16" s="29">
        <f t="shared" si="3"/>
        <v>82.775575301123652</v>
      </c>
      <c r="P16" s="69" t="s">
        <v>49</v>
      </c>
      <c r="Q16" s="69" t="s">
        <v>48</v>
      </c>
      <c r="R16" s="69" t="s">
        <v>116</v>
      </c>
    </row>
    <row r="17" spans="1:23" x14ac:dyDescent="0.25">
      <c r="B17" s="18"/>
      <c r="C17" s="18"/>
      <c r="D17" s="18"/>
      <c r="E17" s="18"/>
      <c r="F17" s="18"/>
      <c r="G17" s="18"/>
      <c r="I17" s="33" t="s">
        <v>6</v>
      </c>
      <c r="J17" s="31">
        <f>Q17/D12*100</f>
        <v>44.38886516602615</v>
      </c>
      <c r="K17" s="29"/>
      <c r="N17" s="76" t="s">
        <v>3</v>
      </c>
      <c r="O17" s="76"/>
      <c r="P17" s="34">
        <v>0.36099999999999999</v>
      </c>
      <c r="Q17" s="34">
        <v>218.3</v>
      </c>
      <c r="R17" s="35">
        <f>(P17/Q17)*1000</f>
        <v>1.6536875858909754</v>
      </c>
    </row>
    <row r="18" spans="1:23" x14ac:dyDescent="0.25">
      <c r="B18" s="18"/>
      <c r="C18" s="18"/>
      <c r="D18" s="18"/>
      <c r="E18" s="18"/>
      <c r="F18" s="18"/>
      <c r="G18" s="18"/>
      <c r="I18" s="27" t="s">
        <v>7</v>
      </c>
      <c r="J18" s="28">
        <f>P17/C12*100</f>
        <v>35.671936758893281</v>
      </c>
      <c r="K18" s="30" t="s">
        <v>84</v>
      </c>
      <c r="L18" s="31">
        <f>(J18/J17)*100</f>
        <v>80.362353544004236</v>
      </c>
      <c r="P18" s="36" t="s">
        <v>0</v>
      </c>
      <c r="Q18" s="37"/>
    </row>
    <row r="19" spans="1:23" ht="30" customHeight="1" x14ac:dyDescent="0.25">
      <c r="B19" s="18"/>
      <c r="C19" s="18"/>
      <c r="D19" s="18"/>
      <c r="E19" s="18"/>
      <c r="F19" s="18"/>
      <c r="G19" s="18"/>
      <c r="I19" s="33" t="s">
        <v>8</v>
      </c>
      <c r="J19" s="31">
        <f>(C12+G12+I12+M12+O12+S12)/P17</f>
        <v>249.26869806094186</v>
      </c>
      <c r="N19" s="74" t="s">
        <v>50</v>
      </c>
      <c r="O19" s="75"/>
      <c r="P19" s="38">
        <v>0</v>
      </c>
    </row>
    <row r="20" spans="1:23" x14ac:dyDescent="0.25">
      <c r="B20" s="18"/>
      <c r="C20" s="18"/>
      <c r="D20" s="18"/>
      <c r="E20" s="18"/>
      <c r="F20" s="18"/>
      <c r="G20" s="18"/>
      <c r="I20" s="1" t="s">
        <v>9</v>
      </c>
      <c r="J20" s="39">
        <f>(C12+G12+I12+M12)/P17</f>
        <v>16.083102493074794</v>
      </c>
      <c r="M20" s="18"/>
      <c r="N20" s="18"/>
      <c r="O20" s="40"/>
      <c r="P20" s="18"/>
    </row>
    <row r="21" spans="1:23" ht="32.25" customHeight="1" x14ac:dyDescent="0.25">
      <c r="B21" s="18"/>
      <c r="C21" s="18"/>
      <c r="D21" s="18"/>
      <c r="E21" s="18"/>
      <c r="F21" s="18"/>
      <c r="G21" s="18"/>
      <c r="H21" s="18"/>
      <c r="I21" s="5" t="s">
        <v>14</v>
      </c>
      <c r="J21" s="41">
        <f>(C12+G12+I12)/P17</f>
        <v>4.2271468144044322</v>
      </c>
      <c r="M21" s="18"/>
      <c r="N21" s="18"/>
      <c r="O21" s="18"/>
      <c r="P21" s="18"/>
    </row>
    <row r="22" spans="1:23" ht="33.75" customHeight="1" x14ac:dyDescent="0.25">
      <c r="G22" s="18"/>
      <c r="H22" s="18"/>
      <c r="I22" s="6" t="s">
        <v>16</v>
      </c>
      <c r="J22" s="2">
        <f>(M12)/P17</f>
        <v>11.855955678670361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3" ht="32.25" customHeight="1" x14ac:dyDescent="0.25">
      <c r="I23" s="3" t="s">
        <v>10</v>
      </c>
      <c r="J23" s="4">
        <f>(O12+S12)/P17</f>
        <v>233.18559556786707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3" ht="30" customHeight="1" x14ac:dyDescent="0.25">
      <c r="B24" s="70" t="s">
        <v>118</v>
      </c>
      <c r="I24" s="5" t="s">
        <v>17</v>
      </c>
      <c r="J24" s="41">
        <f>(O12)/P17</f>
        <v>0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3" ht="31.5" customHeight="1" x14ac:dyDescent="0.25">
      <c r="I25" s="6" t="s">
        <v>18</v>
      </c>
      <c r="J25" s="2">
        <f>(S12)/P17</f>
        <v>233.18559556786707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3" ht="13.5" customHeight="1" x14ac:dyDescent="0.25">
      <c r="I26" s="71" t="s">
        <v>117</v>
      </c>
      <c r="J26" s="72">
        <f>((C12+G12+I12+M12+O12+S12)-P17)/P17</f>
        <v>248.26869806094183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3" ht="16.5" customHeight="1" x14ac:dyDescent="0.25">
      <c r="A27" s="61"/>
      <c r="B27" s="113" t="s">
        <v>57</v>
      </c>
      <c r="C27" s="114"/>
      <c r="I27" s="153" t="s">
        <v>85</v>
      </c>
      <c r="J27" s="154"/>
      <c r="K27" s="18"/>
      <c r="L27" s="18"/>
      <c r="M27" s="18"/>
      <c r="N27" s="18"/>
      <c r="O27" s="18"/>
      <c r="P27" s="18"/>
      <c r="Q27" s="18"/>
      <c r="T27" s="18"/>
    </row>
    <row r="28" spans="1:23" ht="47.25" customHeight="1" x14ac:dyDescent="0.25">
      <c r="B28" s="118" t="s">
        <v>30</v>
      </c>
      <c r="C28" s="87"/>
      <c r="D28" s="87" t="s">
        <v>90</v>
      </c>
      <c r="E28" s="87"/>
      <c r="F28" s="87"/>
      <c r="G28" s="87"/>
      <c r="H28" s="87"/>
      <c r="I28" s="155"/>
      <c r="J28" s="156"/>
      <c r="K28" s="18"/>
      <c r="Q28" s="18"/>
      <c r="T28" s="18"/>
      <c r="W28" s="42"/>
    </row>
    <row r="29" spans="1:23" ht="61.5" customHeight="1" x14ac:dyDescent="0.25">
      <c r="B29" s="81" t="s">
        <v>91</v>
      </c>
      <c r="C29" s="83"/>
      <c r="D29" s="81" t="s">
        <v>92</v>
      </c>
      <c r="E29" s="82"/>
      <c r="F29" s="82"/>
      <c r="G29" s="82"/>
      <c r="H29" s="83"/>
      <c r="I29" s="157"/>
      <c r="J29" s="158"/>
    </row>
    <row r="30" spans="1:23" ht="47.25" customHeight="1" x14ac:dyDescent="0.25">
      <c r="B30" s="84" t="s">
        <v>93</v>
      </c>
      <c r="C30" s="85"/>
      <c r="D30" s="84" t="s">
        <v>94</v>
      </c>
      <c r="E30" s="86"/>
      <c r="F30" s="86"/>
      <c r="G30" s="86"/>
      <c r="H30" s="85"/>
      <c r="I30" s="159"/>
      <c r="J30" s="160"/>
    </row>
    <row r="31" spans="1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61"/>
      <c r="J31" s="162"/>
    </row>
    <row r="32" spans="1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19" t="s">
        <v>96</v>
      </c>
      <c r="C34" s="120"/>
      <c r="D34" s="121"/>
      <c r="E34" s="67" t="s">
        <v>83</v>
      </c>
      <c r="F34" s="44"/>
      <c r="G34" s="45"/>
      <c r="H34" s="128" t="s">
        <v>61</v>
      </c>
      <c r="I34" s="128"/>
      <c r="J34" s="128"/>
      <c r="K34" s="67" t="s">
        <v>83</v>
      </c>
      <c r="L34" s="67"/>
    </row>
    <row r="35" spans="2:12" ht="30" x14ac:dyDescent="0.25">
      <c r="B35" s="122" t="s">
        <v>60</v>
      </c>
      <c r="C35" s="123"/>
      <c r="D35" s="124"/>
      <c r="E35" s="68" t="s">
        <v>64</v>
      </c>
      <c r="F35" s="68"/>
      <c r="G35" s="45"/>
      <c r="H35" s="129" t="s">
        <v>62</v>
      </c>
      <c r="I35" s="129"/>
      <c r="J35" s="129"/>
      <c r="K35" s="68" t="s">
        <v>64</v>
      </c>
      <c r="L35" s="68"/>
    </row>
    <row r="36" spans="2:12" ht="34.5" customHeight="1" x14ac:dyDescent="0.25">
      <c r="B36" s="125" t="s">
        <v>59</v>
      </c>
      <c r="C36" s="126"/>
      <c r="D36" s="127"/>
      <c r="E36" s="64" t="s">
        <v>103</v>
      </c>
      <c r="F36" s="48"/>
      <c r="G36" s="45"/>
      <c r="H36" s="45"/>
      <c r="I36" s="45"/>
    </row>
    <row r="37" spans="2:12" ht="18.75" customHeight="1" x14ac:dyDescent="0.25">
      <c r="B37" s="45"/>
      <c r="C37" s="45"/>
      <c r="D37" s="45"/>
      <c r="E37" s="45"/>
      <c r="F37" s="45"/>
      <c r="G37" s="45"/>
      <c r="H37" s="45"/>
    </row>
    <row r="38" spans="2:12" ht="20.25" customHeight="1" x14ac:dyDescent="0.25">
      <c r="B38" s="45"/>
      <c r="C38" s="45"/>
      <c r="D38" s="45"/>
      <c r="E38" s="45"/>
      <c r="F38" s="45"/>
      <c r="G38" s="45"/>
      <c r="H38" s="45"/>
    </row>
    <row r="39" spans="2:12" x14ac:dyDescent="0.25">
      <c r="B39" s="9" t="s">
        <v>54</v>
      </c>
      <c r="D39" s="45"/>
      <c r="E39" s="45"/>
      <c r="F39" s="45"/>
      <c r="G39" s="45"/>
      <c r="H39" s="45"/>
    </row>
    <row r="40" spans="2:12" ht="30" x14ac:dyDescent="0.25">
      <c r="B40" s="16" t="s">
        <v>38</v>
      </c>
      <c r="C40" s="16" t="s">
        <v>39</v>
      </c>
      <c r="D40" s="16" t="s">
        <v>88</v>
      </c>
      <c r="E40" s="45"/>
      <c r="F40" s="45"/>
      <c r="G40" s="45"/>
      <c r="H40" s="45"/>
    </row>
    <row r="41" spans="2:12" ht="21" customHeight="1" x14ac:dyDescent="0.25">
      <c r="B41" s="49" t="s">
        <v>34</v>
      </c>
      <c r="C41" s="50" t="s">
        <v>35</v>
      </c>
      <c r="D41" s="50"/>
      <c r="E41" s="45"/>
      <c r="F41" s="45"/>
      <c r="G41" s="45"/>
      <c r="H41" s="45"/>
    </row>
    <row r="42" spans="2:12" ht="30.75" customHeight="1" x14ac:dyDescent="0.25">
      <c r="B42" s="49" t="s">
        <v>36</v>
      </c>
      <c r="C42" s="51" t="s">
        <v>64</v>
      </c>
      <c r="D42" s="51"/>
      <c r="E42" s="45"/>
      <c r="F42" s="45"/>
      <c r="G42" s="45"/>
      <c r="H42" s="45"/>
    </row>
    <row r="43" spans="2:12" ht="30.75" customHeight="1" x14ac:dyDescent="0.25">
      <c r="B43" s="49" t="s">
        <v>37</v>
      </c>
      <c r="C43" s="65" t="s">
        <v>40</v>
      </c>
      <c r="D43" s="65"/>
      <c r="E43" s="45"/>
      <c r="F43" s="45"/>
      <c r="G43" s="45"/>
      <c r="H43" s="45"/>
    </row>
    <row r="44" spans="2:12" ht="21" customHeight="1" x14ac:dyDescent="0.25">
      <c r="B44" s="45"/>
      <c r="C44" s="45"/>
      <c r="D44" s="45"/>
      <c r="E44" s="45"/>
      <c r="F44" s="45"/>
      <c r="G44" s="45"/>
      <c r="H44" s="45"/>
    </row>
    <row r="45" spans="2:12" ht="21" customHeight="1" x14ac:dyDescent="0.25">
      <c r="B45" s="45"/>
      <c r="C45" s="45"/>
      <c r="D45" s="45"/>
      <c r="E45" s="45"/>
      <c r="F45" s="45"/>
      <c r="G45" s="45"/>
      <c r="H45" s="45"/>
    </row>
    <row r="46" spans="2:12" ht="26.25" customHeight="1" x14ac:dyDescent="0.25">
      <c r="D46" s="45"/>
      <c r="E46" s="45"/>
      <c r="F46" s="45"/>
      <c r="G46" s="45"/>
      <c r="H46" s="45"/>
    </row>
    <row r="47" spans="2:12" ht="21" customHeight="1" x14ac:dyDescent="0.25">
      <c r="B47" s="45"/>
      <c r="C47" s="45"/>
      <c r="D47" s="45"/>
      <c r="E47" s="45"/>
      <c r="F47" s="45"/>
      <c r="G47" s="45"/>
      <c r="H47" s="45"/>
    </row>
    <row r="48" spans="2:12" ht="21" customHeight="1" x14ac:dyDescent="0.25">
      <c r="B48" s="45"/>
      <c r="C48" s="45"/>
      <c r="D48" s="45"/>
      <c r="E48" s="45"/>
      <c r="F48" s="45"/>
      <c r="G48" s="45"/>
      <c r="H48" s="45"/>
    </row>
    <row r="49" spans="2:13" ht="21" customHeight="1" x14ac:dyDescent="0.25">
      <c r="B49" s="45"/>
      <c r="C49" s="45"/>
      <c r="D49" s="45"/>
      <c r="E49" s="45"/>
      <c r="F49" s="45"/>
      <c r="G49" s="45"/>
      <c r="H49" s="45"/>
    </row>
    <row r="50" spans="2:13" x14ac:dyDescent="0.25">
      <c r="B50" s="45"/>
      <c r="C50" s="45"/>
      <c r="D50" s="45"/>
      <c r="E50" s="45"/>
      <c r="F50" s="45"/>
      <c r="G50" s="45"/>
      <c r="H50" s="45"/>
    </row>
    <row r="51" spans="2:13" ht="18" customHeight="1" x14ac:dyDescent="0.25">
      <c r="B51" s="45"/>
      <c r="C51" s="45"/>
      <c r="D51" s="45"/>
      <c r="E51" s="45"/>
      <c r="F51" s="45"/>
      <c r="G51" s="45"/>
      <c r="H51" s="45"/>
    </row>
    <row r="52" spans="2:13" ht="15" customHeight="1" x14ac:dyDescent="0.25">
      <c r="B52" s="45"/>
      <c r="C52" s="45"/>
      <c r="D52" s="45"/>
      <c r="E52" s="45"/>
      <c r="F52" s="45"/>
      <c r="G52" s="45"/>
      <c r="H52" s="45"/>
    </row>
    <row r="53" spans="2:13" x14ac:dyDescent="0.25">
      <c r="B53" s="45"/>
      <c r="C53" s="45"/>
      <c r="D53" s="45"/>
      <c r="E53" s="45"/>
      <c r="F53" s="45"/>
      <c r="G53" s="45"/>
      <c r="H53" s="45"/>
    </row>
    <row r="54" spans="2:13" x14ac:dyDescent="0.25">
      <c r="B54" s="15" t="s">
        <v>63</v>
      </c>
      <c r="C54" s="45"/>
      <c r="D54" s="45"/>
      <c r="E54" s="22" t="s">
        <v>86</v>
      </c>
      <c r="F54" s="45"/>
      <c r="G54" s="45"/>
      <c r="H54" s="45"/>
      <c r="K54" s="22" t="s">
        <v>86</v>
      </c>
    </row>
    <row r="55" spans="2:13" ht="31.5" customHeight="1" x14ac:dyDescent="0.25">
      <c r="B55" s="112" t="s">
        <v>97</v>
      </c>
      <c r="C55" s="112"/>
      <c r="D55" s="65" t="s">
        <v>40</v>
      </c>
      <c r="E55" s="66"/>
      <c r="F55" s="45"/>
      <c r="G55" s="109" t="s">
        <v>65</v>
      </c>
      <c r="H55" s="109"/>
      <c r="I55" s="109"/>
      <c r="J55" s="64" t="s">
        <v>35</v>
      </c>
      <c r="K55" s="64" t="s">
        <v>87</v>
      </c>
    </row>
    <row r="56" spans="2:13" ht="33" customHeight="1" x14ac:dyDescent="0.25">
      <c r="B56" s="107" t="s">
        <v>98</v>
      </c>
      <c r="C56" s="108"/>
      <c r="D56" s="68" t="s">
        <v>64</v>
      </c>
      <c r="E56" s="68"/>
      <c r="F56" s="45"/>
      <c r="G56" s="110" t="s">
        <v>99</v>
      </c>
      <c r="H56" s="110"/>
      <c r="I56" s="110"/>
      <c r="J56" s="111" t="s">
        <v>40</v>
      </c>
      <c r="K56" s="111"/>
    </row>
    <row r="57" spans="2:13" ht="34.5" customHeight="1" x14ac:dyDescent="0.25">
      <c r="B57" s="107" t="s">
        <v>100</v>
      </c>
      <c r="C57" s="108"/>
      <c r="D57" s="64" t="s">
        <v>35</v>
      </c>
      <c r="E57" s="48"/>
      <c r="F57" s="45"/>
      <c r="G57" s="110"/>
      <c r="H57" s="110"/>
      <c r="I57" s="110"/>
      <c r="J57" s="111"/>
      <c r="K57" s="111"/>
    </row>
    <row r="58" spans="2:13" x14ac:dyDescent="0.25">
      <c r="B58" s="15"/>
      <c r="C58" s="45"/>
      <c r="D58" s="45"/>
      <c r="E58" s="45"/>
      <c r="F58" s="45"/>
      <c r="G58" s="45"/>
      <c r="H58" s="45"/>
    </row>
    <row r="59" spans="2:13" x14ac:dyDescent="0.25">
      <c r="B59" s="15" t="s">
        <v>105</v>
      </c>
      <c r="C59" s="45"/>
      <c r="D59" s="45"/>
      <c r="E59" s="22" t="s">
        <v>86</v>
      </c>
      <c r="G59" s="15" t="s">
        <v>104</v>
      </c>
      <c r="J59" s="45"/>
      <c r="K59" s="22" t="s">
        <v>109</v>
      </c>
      <c r="L59" s="45"/>
      <c r="M59" s="45"/>
    </row>
    <row r="60" spans="2:13" x14ac:dyDescent="0.25">
      <c r="B60" s="54" t="s">
        <v>66</v>
      </c>
      <c r="C60" s="94" t="s">
        <v>40</v>
      </c>
      <c r="D60" s="95"/>
      <c r="E60" s="55"/>
      <c r="G60" s="101" t="s">
        <v>74</v>
      </c>
      <c r="H60" s="102"/>
      <c r="I60" s="103"/>
      <c r="J60" s="98" t="s">
        <v>40</v>
      </c>
      <c r="K60" s="98"/>
      <c r="L60" s="45"/>
    </row>
    <row r="61" spans="2:13" x14ac:dyDescent="0.25">
      <c r="B61" s="54" t="s">
        <v>67</v>
      </c>
      <c r="C61" s="96" t="s">
        <v>64</v>
      </c>
      <c r="D61" s="97"/>
      <c r="E61" s="56"/>
      <c r="G61" s="104" t="s">
        <v>68</v>
      </c>
      <c r="H61" s="105"/>
      <c r="I61" s="106"/>
      <c r="J61" s="99"/>
      <c r="K61" s="99"/>
      <c r="L61" s="45"/>
    </row>
    <row r="62" spans="2:13" x14ac:dyDescent="0.25">
      <c r="G62" s="104" t="s">
        <v>69</v>
      </c>
      <c r="H62" s="105"/>
      <c r="I62" s="106"/>
      <c r="J62" s="99"/>
      <c r="K62" s="99"/>
      <c r="L62" s="45"/>
    </row>
    <row r="63" spans="2:13" x14ac:dyDescent="0.25">
      <c r="G63" s="104" t="s">
        <v>70</v>
      </c>
      <c r="H63" s="105"/>
      <c r="I63" s="106"/>
      <c r="J63" s="99"/>
      <c r="K63" s="99"/>
      <c r="L63" s="45"/>
    </row>
    <row r="64" spans="2:13" ht="30" customHeight="1" x14ac:dyDescent="0.25">
      <c r="G64" s="140" t="s">
        <v>101</v>
      </c>
      <c r="H64" s="141"/>
      <c r="I64" s="142"/>
      <c r="J64" s="100"/>
      <c r="K64" s="100"/>
      <c r="L64" s="45"/>
    </row>
    <row r="65" spans="2:15" ht="29.25" customHeight="1" x14ac:dyDescent="0.25">
      <c r="G65" s="143" t="s">
        <v>82</v>
      </c>
      <c r="H65" s="144"/>
      <c r="I65" s="145"/>
      <c r="J65" s="51" t="s">
        <v>64</v>
      </c>
      <c r="K65" s="51"/>
      <c r="M65" s="45"/>
    </row>
    <row r="66" spans="2:15" ht="15" customHeight="1" x14ac:dyDescent="0.25">
      <c r="G66" s="101" t="s">
        <v>81</v>
      </c>
      <c r="H66" s="102"/>
      <c r="I66" s="103"/>
      <c r="J66" s="137" t="s">
        <v>35</v>
      </c>
      <c r="K66" s="137"/>
      <c r="L66" s="45"/>
      <c r="M66" s="45"/>
    </row>
    <row r="67" spans="2:15" ht="13.5" customHeight="1" x14ac:dyDescent="0.25">
      <c r="G67" s="104" t="s">
        <v>102</v>
      </c>
      <c r="H67" s="105"/>
      <c r="I67" s="106"/>
      <c r="J67" s="138"/>
      <c r="K67" s="138"/>
      <c r="L67" s="45"/>
      <c r="M67" s="45"/>
    </row>
    <row r="68" spans="2:15" x14ac:dyDescent="0.25">
      <c r="G68" s="146" t="s">
        <v>75</v>
      </c>
      <c r="H68" s="147"/>
      <c r="I68" s="148"/>
      <c r="J68" s="139"/>
      <c r="K68" s="139"/>
      <c r="L68" s="18"/>
      <c r="M68" s="18"/>
    </row>
    <row r="69" spans="2:15" x14ac:dyDescent="0.25">
      <c r="C69" s="57"/>
      <c r="D69" s="57"/>
      <c r="E69" s="57"/>
      <c r="F69" s="57"/>
      <c r="G69" s="57"/>
      <c r="H69" s="18"/>
      <c r="I69" s="18"/>
    </row>
    <row r="70" spans="2:15" ht="15" customHeight="1" x14ac:dyDescent="0.25">
      <c r="G70" s="18"/>
      <c r="H70" s="18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8"/>
      <c r="H71" s="18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168"/>
      <c r="L72" s="168"/>
      <c r="M72" s="163"/>
      <c r="N72" s="163"/>
      <c r="O72" s="163"/>
    </row>
    <row r="73" spans="2:15" ht="29.25" customHeight="1" x14ac:dyDescent="0.25">
      <c r="B73" s="13" t="s">
        <v>21</v>
      </c>
      <c r="C73" s="77" t="s">
        <v>19</v>
      </c>
      <c r="D73" s="78"/>
      <c r="E73" s="79" t="s">
        <v>33</v>
      </c>
      <c r="F73" s="80"/>
      <c r="G73" s="131" t="s">
        <v>73</v>
      </c>
      <c r="H73" s="132"/>
      <c r="I73" s="165"/>
      <c r="J73" s="165"/>
      <c r="K73" s="168"/>
      <c r="L73" s="168"/>
      <c r="M73" s="163"/>
      <c r="N73" s="163"/>
      <c r="O73" s="163"/>
    </row>
    <row r="74" spans="2:15" x14ac:dyDescent="0.25">
      <c r="B74" s="14" t="s">
        <v>22</v>
      </c>
      <c r="C74" s="77" t="s">
        <v>23</v>
      </c>
      <c r="D74" s="78"/>
      <c r="E74" s="92" t="s">
        <v>24</v>
      </c>
      <c r="F74" s="93"/>
      <c r="G74" s="131"/>
      <c r="H74" s="132"/>
      <c r="I74" s="165"/>
      <c r="J74" s="165"/>
      <c r="K74" s="168"/>
      <c r="L74" s="168"/>
      <c r="M74" s="163"/>
      <c r="N74" s="163"/>
      <c r="O74" s="163"/>
    </row>
    <row r="75" spans="2:15" ht="15" customHeight="1" x14ac:dyDescent="0.25">
      <c r="B75" s="13" t="s">
        <v>25</v>
      </c>
      <c r="C75" s="77" t="s">
        <v>20</v>
      </c>
      <c r="D75" s="78"/>
      <c r="E75" s="79" t="s">
        <v>26</v>
      </c>
      <c r="F75" s="80"/>
      <c r="G75" s="131"/>
      <c r="H75" s="132"/>
      <c r="I75" s="165"/>
      <c r="J75" s="165"/>
      <c r="K75" s="168"/>
      <c r="L75" s="168"/>
      <c r="M75" s="163"/>
      <c r="N75" s="163"/>
      <c r="O75" s="163"/>
    </row>
    <row r="76" spans="2:15" ht="30" customHeight="1" x14ac:dyDescent="0.25">
      <c r="B76" s="14" t="s">
        <v>27</v>
      </c>
      <c r="C76" s="77" t="s">
        <v>28</v>
      </c>
      <c r="D76" s="78"/>
      <c r="E76" s="92" t="s">
        <v>31</v>
      </c>
      <c r="F76" s="93"/>
      <c r="G76" s="131"/>
      <c r="H76" s="132"/>
      <c r="I76" s="165"/>
      <c r="J76" s="165"/>
      <c r="K76" s="168"/>
      <c r="L76" s="168"/>
      <c r="M76" s="163"/>
      <c r="N76" s="163"/>
      <c r="O76" s="163"/>
    </row>
    <row r="77" spans="2:15" ht="30" customHeight="1" x14ac:dyDescent="0.25">
      <c r="B77" s="13" t="s">
        <v>29</v>
      </c>
      <c r="C77" s="77" t="s">
        <v>77</v>
      </c>
      <c r="D77" s="78"/>
      <c r="E77" s="79" t="s">
        <v>32</v>
      </c>
      <c r="F77" s="80"/>
      <c r="G77" s="133"/>
      <c r="H77" s="134"/>
      <c r="I77" s="165"/>
      <c r="J77" s="165"/>
      <c r="K77" s="168"/>
      <c r="L77" s="168"/>
      <c r="M77" s="163"/>
      <c r="N77" s="163"/>
      <c r="O77" s="163"/>
    </row>
    <row r="78" spans="2:15" x14ac:dyDescent="0.25">
      <c r="I78" s="18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107" t="s">
        <v>107</v>
      </c>
      <c r="C80" s="130"/>
      <c r="D80" s="130"/>
      <c r="E80" s="108"/>
      <c r="F80" s="24" t="s">
        <v>71</v>
      </c>
      <c r="G80" s="58"/>
      <c r="H80" s="59"/>
      <c r="I80" s="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3:O73"/>
    <mergeCell ref="C74:D74"/>
    <mergeCell ref="E74:F74"/>
    <mergeCell ref="I74:J74"/>
    <mergeCell ref="K74:L74"/>
    <mergeCell ref="C73:D73"/>
    <mergeCell ref="E73:F73"/>
    <mergeCell ref="G73:H77"/>
    <mergeCell ref="I73:J73"/>
    <mergeCell ref="K73:L73"/>
    <mergeCell ref="M74:O74"/>
    <mergeCell ref="C75:D75"/>
    <mergeCell ref="E75:F75"/>
    <mergeCell ref="I75:J75"/>
    <mergeCell ref="K75:L75"/>
    <mergeCell ref="M75:O75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J56:J57"/>
    <mergeCell ref="G64:I64"/>
    <mergeCell ref="B36:D36"/>
    <mergeCell ref="B55:C55"/>
    <mergeCell ref="G55:I55"/>
    <mergeCell ref="B56:C56"/>
    <mergeCell ref="G56:I57"/>
    <mergeCell ref="B35:D35"/>
    <mergeCell ref="H35:J35"/>
    <mergeCell ref="B29:C29"/>
    <mergeCell ref="D29:H29"/>
    <mergeCell ref="I29:J29"/>
    <mergeCell ref="B30:C30"/>
    <mergeCell ref="D30:H30"/>
    <mergeCell ref="I30:J30"/>
    <mergeCell ref="B31:C31"/>
    <mergeCell ref="D31:H31"/>
    <mergeCell ref="I31:J31"/>
    <mergeCell ref="B34:D34"/>
    <mergeCell ref="H34:J34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0C85F-38CE-4D23-8FA5-D2A28EDC9862}">
  <sheetPr>
    <pageSetUpPr fitToPage="1"/>
  </sheetPr>
  <dimension ref="A1:W80"/>
  <sheetViews>
    <sheetView zoomScaleNormal="100" workbookViewId="0">
      <selection activeCell="E10" sqref="E10"/>
    </sheetView>
  </sheetViews>
  <sheetFormatPr defaultRowHeight="15" x14ac:dyDescent="0.25"/>
  <cols>
    <col min="1" max="1" width="3.42578125" style="25" customWidth="1"/>
    <col min="2" max="2" width="39.7109375" style="25" bestFit="1" customWidth="1"/>
    <col min="3" max="4" width="11" style="25" customWidth="1"/>
    <col min="5" max="5" width="9.140625" style="25"/>
    <col min="6" max="6" width="10.42578125" style="25" customWidth="1"/>
    <col min="7" max="7" width="8.5703125" style="25" customWidth="1"/>
    <col min="8" max="8" width="18" style="25" bestFit="1" customWidth="1"/>
    <col min="9" max="9" width="15" style="25" customWidth="1"/>
    <col min="10" max="10" width="12" style="25" customWidth="1"/>
    <col min="11" max="11" width="16.5703125" style="25" customWidth="1"/>
    <col min="12" max="12" width="10.42578125" style="25" customWidth="1"/>
    <col min="13" max="13" width="9.5703125" style="25" customWidth="1"/>
    <col min="14" max="14" width="12" style="25" customWidth="1"/>
    <col min="15" max="15" width="9.42578125" style="25" customWidth="1"/>
    <col min="16" max="16" width="15.28515625" style="25" bestFit="1" customWidth="1"/>
    <col min="17" max="17" width="9.7109375" style="25" customWidth="1"/>
    <col min="18" max="18" width="12.140625" style="25" customWidth="1"/>
    <col min="19" max="19" width="9.42578125" style="25" customWidth="1"/>
    <col min="20" max="16384" width="9.140625" style="25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116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131</v>
      </c>
      <c r="C5" s="10">
        <v>0.112</v>
      </c>
      <c r="D5" s="10">
        <v>158.28</v>
      </c>
      <c r="E5" s="26">
        <f>(C5/D5)*1000</f>
        <v>0.70760677280768258</v>
      </c>
      <c r="F5" s="11"/>
      <c r="G5" s="11"/>
      <c r="H5" s="10" t="s">
        <v>114</v>
      </c>
      <c r="I5" s="10">
        <v>0.51400000000000001</v>
      </c>
      <c r="J5" s="11" t="s">
        <v>115</v>
      </c>
      <c r="K5" s="11">
        <v>4</v>
      </c>
      <c r="L5" s="11">
        <v>1.07</v>
      </c>
      <c r="M5" s="26">
        <f>K5*L5</f>
        <v>4.28</v>
      </c>
      <c r="N5" s="10"/>
      <c r="O5" s="10"/>
      <c r="P5" s="11" t="s">
        <v>13</v>
      </c>
      <c r="Q5" s="11">
        <v>20</v>
      </c>
      <c r="R5" s="11">
        <v>0.89400000000000002</v>
      </c>
      <c r="S5" s="26">
        <f>Q5*R5</f>
        <v>17.88</v>
      </c>
    </row>
    <row r="6" spans="2:21" x14ac:dyDescent="0.25">
      <c r="B6" s="10" t="s">
        <v>111</v>
      </c>
      <c r="C6" s="10">
        <v>0.19</v>
      </c>
      <c r="D6" s="10">
        <v>136.15</v>
      </c>
      <c r="E6" s="26">
        <f>(C6/D6)*1000</f>
        <v>1.3955196474476679</v>
      </c>
      <c r="F6" s="11"/>
      <c r="G6" s="11"/>
      <c r="H6" s="10"/>
      <c r="I6" s="10"/>
      <c r="J6" s="11"/>
      <c r="K6" s="11"/>
      <c r="L6" s="11"/>
      <c r="M6" s="26">
        <f t="shared" ref="M6:M11" si="0">K6*L6</f>
        <v>0</v>
      </c>
      <c r="N6" s="10"/>
      <c r="O6" s="10"/>
      <c r="P6" s="11" t="s">
        <v>80</v>
      </c>
      <c r="Q6" s="11">
        <v>45</v>
      </c>
      <c r="R6" s="11">
        <v>0.78</v>
      </c>
      <c r="S6" s="26">
        <f>Q6*R6</f>
        <v>35.1</v>
      </c>
      <c r="U6" s="18"/>
    </row>
    <row r="7" spans="2:21" x14ac:dyDescent="0.25">
      <c r="B7" s="10" t="s">
        <v>113</v>
      </c>
      <c r="C7" s="10">
        <v>0.36299999999999999</v>
      </c>
      <c r="D7" s="10">
        <v>255.48</v>
      </c>
      <c r="E7" s="26">
        <f t="shared" ref="E7" si="1">(C7/D7)*1000</f>
        <v>1.4208548614372947</v>
      </c>
      <c r="F7" s="11"/>
      <c r="G7" s="11"/>
      <c r="H7" s="10"/>
      <c r="I7" s="10"/>
      <c r="J7" s="11"/>
      <c r="K7" s="11"/>
      <c r="L7" s="11"/>
      <c r="M7" s="26">
        <f t="shared" si="0"/>
        <v>0</v>
      </c>
      <c r="N7" s="10"/>
      <c r="O7" s="10"/>
      <c r="P7" s="11"/>
      <c r="Q7" s="11"/>
      <c r="R7" s="11"/>
      <c r="S7" s="26">
        <f t="shared" ref="S7:S11" si="2">Q7*R7</f>
        <v>0</v>
      </c>
      <c r="T7" s="18"/>
      <c r="U7" s="18"/>
    </row>
    <row r="8" spans="2:21" x14ac:dyDescent="0.25">
      <c r="B8" s="10"/>
      <c r="C8" s="10"/>
      <c r="D8" s="10"/>
      <c r="E8" s="26"/>
      <c r="F8" s="11"/>
      <c r="G8" s="11"/>
      <c r="H8" s="10"/>
      <c r="I8" s="10"/>
      <c r="J8" s="11"/>
      <c r="K8" s="11"/>
      <c r="L8" s="11"/>
      <c r="M8" s="26">
        <f t="shared" si="0"/>
        <v>0</v>
      </c>
      <c r="N8" s="10"/>
      <c r="O8" s="10"/>
      <c r="P8" s="11"/>
      <c r="Q8" s="11"/>
      <c r="R8" s="11"/>
      <c r="S8" s="26">
        <f t="shared" si="2"/>
        <v>0</v>
      </c>
      <c r="T8" s="18"/>
      <c r="U8" s="18"/>
    </row>
    <row r="9" spans="2:21" x14ac:dyDescent="0.25">
      <c r="B9" s="10"/>
      <c r="C9" s="10"/>
      <c r="D9" s="10"/>
      <c r="E9" s="26"/>
      <c r="F9" s="11"/>
      <c r="G9" s="11"/>
      <c r="H9" s="10"/>
      <c r="I9" s="10"/>
      <c r="J9" s="11"/>
      <c r="K9" s="11"/>
      <c r="L9" s="11"/>
      <c r="M9" s="26">
        <f t="shared" si="0"/>
        <v>0</v>
      </c>
      <c r="N9" s="10"/>
      <c r="O9" s="10"/>
      <c r="P9" s="11"/>
      <c r="Q9" s="11"/>
      <c r="R9" s="11"/>
      <c r="S9" s="26">
        <f t="shared" si="2"/>
        <v>0</v>
      </c>
      <c r="T9" s="18"/>
    </row>
    <row r="10" spans="2:21" x14ac:dyDescent="0.25">
      <c r="B10" s="10"/>
      <c r="C10" s="10"/>
      <c r="D10" s="10"/>
      <c r="E10" s="26"/>
      <c r="F10" s="11"/>
      <c r="G10" s="11"/>
      <c r="H10" s="10"/>
      <c r="I10" s="10"/>
      <c r="J10" s="11"/>
      <c r="K10" s="11"/>
      <c r="L10" s="11"/>
      <c r="M10" s="26">
        <f t="shared" si="0"/>
        <v>0</v>
      </c>
      <c r="N10" s="10"/>
      <c r="O10" s="10"/>
      <c r="P10" s="11"/>
      <c r="Q10" s="11"/>
      <c r="R10" s="11"/>
      <c r="S10" s="26">
        <f t="shared" si="2"/>
        <v>0</v>
      </c>
      <c r="T10" s="18"/>
    </row>
    <row r="11" spans="2:21" x14ac:dyDescent="0.25">
      <c r="B11" s="10"/>
      <c r="C11" s="10"/>
      <c r="D11" s="10"/>
      <c r="E11" s="26"/>
      <c r="F11" s="11"/>
      <c r="G11" s="11"/>
      <c r="H11" s="10"/>
      <c r="I11" s="10"/>
      <c r="J11" s="11"/>
      <c r="K11" s="11"/>
      <c r="L11" s="11"/>
      <c r="M11" s="26">
        <f t="shared" si="0"/>
        <v>0</v>
      </c>
      <c r="N11" s="10"/>
      <c r="O11" s="10"/>
      <c r="P11" s="11"/>
      <c r="Q11" s="11"/>
      <c r="R11" s="11"/>
      <c r="S11" s="26">
        <f t="shared" si="2"/>
        <v>0</v>
      </c>
      <c r="T11" s="18"/>
    </row>
    <row r="12" spans="2:21" x14ac:dyDescent="0.25">
      <c r="B12" s="26" t="s">
        <v>4</v>
      </c>
      <c r="C12" s="26">
        <f>SUM(C5:C11)</f>
        <v>0.66500000000000004</v>
      </c>
      <c r="D12" s="26">
        <f>SUM(D5:D11)</f>
        <v>549.91</v>
      </c>
      <c r="E12" s="17"/>
      <c r="F12" s="17"/>
      <c r="G12" s="26">
        <f>SUM(G5:G11)</f>
        <v>0</v>
      </c>
      <c r="H12" s="17"/>
      <c r="I12" s="26">
        <f>SUM(I5:I11)</f>
        <v>0.51400000000000001</v>
      </c>
      <c r="J12" s="17"/>
      <c r="K12" s="17"/>
      <c r="L12" s="17"/>
      <c r="M12" s="26">
        <f>SUM(M5:M11)</f>
        <v>4.28</v>
      </c>
      <c r="N12" s="17"/>
      <c r="O12" s="26">
        <f>SUM(O5:O11)</f>
        <v>0</v>
      </c>
      <c r="P12" s="17"/>
      <c r="Q12" s="17"/>
      <c r="R12" s="17"/>
      <c r="S12" s="26">
        <f>SUM(S5:S11)</f>
        <v>52.980000000000004</v>
      </c>
      <c r="T12" s="18"/>
    </row>
    <row r="13" spans="2:2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 t="s">
        <v>15</v>
      </c>
      <c r="L13" s="17"/>
      <c r="M13" s="17"/>
      <c r="N13" s="17"/>
      <c r="O13" s="17"/>
      <c r="P13" s="17"/>
      <c r="Q13" s="17"/>
      <c r="R13" s="17"/>
      <c r="S13" s="17"/>
      <c r="T13" s="18"/>
    </row>
    <row r="14" spans="2:21" x14ac:dyDescent="0.25">
      <c r="B14" s="18"/>
      <c r="C14" s="18"/>
      <c r="D14" s="18"/>
      <c r="E14" s="18"/>
      <c r="F14" s="18"/>
      <c r="G14" s="18"/>
      <c r="I14" s="27" t="s">
        <v>5</v>
      </c>
      <c r="J14" s="28">
        <f>(R17/E5)*100</f>
        <v>99.183695618468775</v>
      </c>
      <c r="K14" s="29">
        <f>J14</f>
        <v>99.183695618468775</v>
      </c>
    </row>
    <row r="15" spans="2:21" x14ac:dyDescent="0.25">
      <c r="B15" s="18"/>
      <c r="C15" s="18"/>
      <c r="D15" s="18"/>
      <c r="E15" s="18"/>
      <c r="F15" s="18"/>
      <c r="G15" s="18"/>
      <c r="I15" s="30" t="s">
        <v>11</v>
      </c>
      <c r="J15" s="31">
        <f>(1-(P19/C5))*100</f>
        <v>100</v>
      </c>
      <c r="K15" s="29">
        <f t="shared" ref="K15:K16" si="3">J15</f>
        <v>100</v>
      </c>
    </row>
    <row r="16" spans="2:21" x14ac:dyDescent="0.25">
      <c r="B16" s="18"/>
      <c r="C16" s="18"/>
      <c r="D16" s="18"/>
      <c r="E16" s="18"/>
      <c r="F16" s="18"/>
      <c r="G16" s="18"/>
      <c r="I16" s="32" t="s">
        <v>12</v>
      </c>
      <c r="J16" s="28">
        <f>(J14/J15)*100</f>
        <v>99.183695618468775</v>
      </c>
      <c r="K16" s="29">
        <f t="shared" si="3"/>
        <v>99.183695618468775</v>
      </c>
      <c r="P16" s="69" t="s">
        <v>49</v>
      </c>
      <c r="Q16" s="69" t="s">
        <v>48</v>
      </c>
      <c r="R16" s="69" t="s">
        <v>116</v>
      </c>
    </row>
    <row r="17" spans="1:23" x14ac:dyDescent="0.25">
      <c r="B17" s="18"/>
      <c r="C17" s="18"/>
      <c r="D17" s="18"/>
      <c r="E17" s="18"/>
      <c r="F17" s="18"/>
      <c r="G17" s="18"/>
      <c r="I17" s="33" t="s">
        <v>6</v>
      </c>
      <c r="J17" s="31">
        <f>Q17/D12*100</f>
        <v>50.266407230274048</v>
      </c>
      <c r="K17" s="29"/>
      <c r="N17" s="76" t="s">
        <v>3</v>
      </c>
      <c r="O17" s="76"/>
      <c r="P17" s="34">
        <v>0.19400000000000001</v>
      </c>
      <c r="Q17" s="34">
        <v>276.42</v>
      </c>
      <c r="R17" s="35">
        <f>(P17/Q17)*1000</f>
        <v>0.70183054771724185</v>
      </c>
    </row>
    <row r="18" spans="1:23" x14ac:dyDescent="0.25">
      <c r="B18" s="18"/>
      <c r="C18" s="18"/>
      <c r="D18" s="18"/>
      <c r="E18" s="18"/>
      <c r="F18" s="18"/>
      <c r="G18" s="18"/>
      <c r="I18" s="27" t="s">
        <v>7</v>
      </c>
      <c r="J18" s="28">
        <f>P17/C12*100</f>
        <v>29.172932330827066</v>
      </c>
      <c r="K18" s="30" t="s">
        <v>84</v>
      </c>
      <c r="L18" s="31">
        <f>(J18/J17)*100</f>
        <v>58.03663706694563</v>
      </c>
      <c r="P18" s="36" t="s">
        <v>0</v>
      </c>
      <c r="Q18" s="37"/>
    </row>
    <row r="19" spans="1:23" ht="30" customHeight="1" x14ac:dyDescent="0.25">
      <c r="B19" s="18"/>
      <c r="C19" s="18"/>
      <c r="D19" s="18"/>
      <c r="E19" s="18"/>
      <c r="F19" s="18"/>
      <c r="G19" s="18"/>
      <c r="I19" s="33" t="s">
        <v>8</v>
      </c>
      <c r="J19" s="31">
        <f>(C12+G12+I12+M12+O12+S12)/P17</f>
        <v>301.23195876288662</v>
      </c>
      <c r="N19" s="74" t="s">
        <v>50</v>
      </c>
      <c r="O19" s="75"/>
      <c r="P19" s="38">
        <v>0</v>
      </c>
    </row>
    <row r="20" spans="1:23" x14ac:dyDescent="0.25">
      <c r="B20" s="18"/>
      <c r="C20" s="18"/>
      <c r="D20" s="18"/>
      <c r="E20" s="18"/>
      <c r="F20" s="18"/>
      <c r="G20" s="18"/>
      <c r="I20" s="1" t="s">
        <v>9</v>
      </c>
      <c r="J20" s="39">
        <f>(C12+G12+I12+M12)/P17</f>
        <v>28.13917525773196</v>
      </c>
      <c r="M20" s="18"/>
      <c r="N20" s="18"/>
      <c r="O20" s="40"/>
      <c r="P20" s="18"/>
    </row>
    <row r="21" spans="1:23" ht="32.25" customHeight="1" x14ac:dyDescent="0.25">
      <c r="B21" s="18"/>
      <c r="C21" s="18"/>
      <c r="D21" s="18"/>
      <c r="E21" s="18"/>
      <c r="F21" s="18"/>
      <c r="G21" s="18"/>
      <c r="H21" s="18"/>
      <c r="I21" s="5" t="s">
        <v>14</v>
      </c>
      <c r="J21" s="41">
        <f>(C12+G12+I12)/P17</f>
        <v>6.0773195876288657</v>
      </c>
      <c r="M21" s="18"/>
      <c r="N21" s="18"/>
      <c r="O21" s="18"/>
      <c r="P21" s="18"/>
    </row>
    <row r="22" spans="1:23" ht="33.75" customHeight="1" x14ac:dyDescent="0.25">
      <c r="G22" s="18"/>
      <c r="H22" s="18"/>
      <c r="I22" s="6" t="s">
        <v>16</v>
      </c>
      <c r="J22" s="2">
        <f>(M12)/P17</f>
        <v>22.061855670103093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3" ht="32.25" customHeight="1" x14ac:dyDescent="0.25">
      <c r="I23" s="3" t="s">
        <v>10</v>
      </c>
      <c r="J23" s="4">
        <f>(O12+S12)/P17</f>
        <v>273.09278350515467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3" ht="30" customHeight="1" x14ac:dyDescent="0.25">
      <c r="B24" s="70" t="s">
        <v>118</v>
      </c>
      <c r="I24" s="5" t="s">
        <v>17</v>
      </c>
      <c r="J24" s="41">
        <f>(O12)/P17</f>
        <v>0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3" ht="31.5" customHeight="1" x14ac:dyDescent="0.25">
      <c r="I25" s="6" t="s">
        <v>18</v>
      </c>
      <c r="J25" s="2">
        <f>(S12)/P17</f>
        <v>273.09278350515467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3" ht="13.5" customHeight="1" x14ac:dyDescent="0.25">
      <c r="I26" s="71" t="s">
        <v>117</v>
      </c>
      <c r="J26" s="72">
        <f>((C12+G12+I12+M12+O12+S12)-P17)/P17</f>
        <v>300.23195876288662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3" ht="16.5" customHeight="1" x14ac:dyDescent="0.25">
      <c r="A27" s="61"/>
      <c r="B27" s="113" t="s">
        <v>57</v>
      </c>
      <c r="C27" s="114"/>
      <c r="I27" s="153" t="s">
        <v>85</v>
      </c>
      <c r="J27" s="154"/>
      <c r="K27" s="18"/>
      <c r="L27" s="18"/>
      <c r="M27" s="18"/>
      <c r="N27" s="18"/>
      <c r="O27" s="18"/>
      <c r="P27" s="18"/>
      <c r="Q27" s="18"/>
      <c r="T27" s="18"/>
    </row>
    <row r="28" spans="1:23" ht="47.25" customHeight="1" x14ac:dyDescent="0.25">
      <c r="B28" s="118" t="s">
        <v>30</v>
      </c>
      <c r="C28" s="87"/>
      <c r="D28" s="87" t="s">
        <v>90</v>
      </c>
      <c r="E28" s="87"/>
      <c r="F28" s="87"/>
      <c r="G28" s="87"/>
      <c r="H28" s="87"/>
      <c r="I28" s="155"/>
      <c r="J28" s="156"/>
      <c r="K28" s="18"/>
      <c r="Q28" s="18"/>
      <c r="T28" s="18"/>
      <c r="W28" s="42"/>
    </row>
    <row r="29" spans="1:23" ht="61.5" customHeight="1" x14ac:dyDescent="0.25">
      <c r="B29" s="81" t="s">
        <v>91</v>
      </c>
      <c r="C29" s="83"/>
      <c r="D29" s="81" t="s">
        <v>92</v>
      </c>
      <c r="E29" s="82"/>
      <c r="F29" s="82"/>
      <c r="G29" s="82"/>
      <c r="H29" s="83"/>
      <c r="I29" s="157"/>
      <c r="J29" s="158"/>
    </row>
    <row r="30" spans="1:23" ht="47.25" customHeight="1" x14ac:dyDescent="0.25">
      <c r="B30" s="84" t="s">
        <v>93</v>
      </c>
      <c r="C30" s="85"/>
      <c r="D30" s="84" t="s">
        <v>94</v>
      </c>
      <c r="E30" s="86"/>
      <c r="F30" s="86"/>
      <c r="G30" s="86"/>
      <c r="H30" s="85"/>
      <c r="I30" s="159"/>
      <c r="J30" s="160"/>
    </row>
    <row r="31" spans="1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61"/>
      <c r="J31" s="162"/>
    </row>
    <row r="32" spans="1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19" t="s">
        <v>96</v>
      </c>
      <c r="C34" s="120"/>
      <c r="D34" s="121"/>
      <c r="E34" s="67" t="s">
        <v>83</v>
      </c>
      <c r="F34" s="44"/>
      <c r="G34" s="45"/>
      <c r="H34" s="128" t="s">
        <v>61</v>
      </c>
      <c r="I34" s="128"/>
      <c r="J34" s="128"/>
      <c r="K34" s="67" t="s">
        <v>83</v>
      </c>
      <c r="L34" s="67"/>
    </row>
    <row r="35" spans="2:12" ht="30" x14ac:dyDescent="0.25">
      <c r="B35" s="122" t="s">
        <v>60</v>
      </c>
      <c r="C35" s="123"/>
      <c r="D35" s="124"/>
      <c r="E35" s="68" t="s">
        <v>64</v>
      </c>
      <c r="F35" s="68"/>
      <c r="G35" s="45"/>
      <c r="H35" s="129" t="s">
        <v>62</v>
      </c>
      <c r="I35" s="129"/>
      <c r="J35" s="129"/>
      <c r="K35" s="68" t="s">
        <v>64</v>
      </c>
      <c r="L35" s="68"/>
    </row>
    <row r="36" spans="2:12" ht="34.5" customHeight="1" x14ac:dyDescent="0.25">
      <c r="B36" s="125" t="s">
        <v>59</v>
      </c>
      <c r="C36" s="126"/>
      <c r="D36" s="127"/>
      <c r="E36" s="64" t="s">
        <v>103</v>
      </c>
      <c r="F36" s="48"/>
      <c r="G36" s="45"/>
      <c r="H36" s="45"/>
      <c r="I36" s="45"/>
    </row>
    <row r="37" spans="2:12" ht="18.75" customHeight="1" x14ac:dyDescent="0.25">
      <c r="B37" s="45"/>
      <c r="C37" s="45"/>
      <c r="D37" s="45"/>
      <c r="E37" s="45"/>
      <c r="F37" s="45"/>
      <c r="G37" s="45"/>
      <c r="H37" s="45"/>
    </row>
    <row r="38" spans="2:12" ht="20.25" customHeight="1" x14ac:dyDescent="0.25">
      <c r="B38" s="45"/>
      <c r="C38" s="45"/>
      <c r="D38" s="45"/>
      <c r="E38" s="45"/>
      <c r="F38" s="45"/>
      <c r="G38" s="45"/>
      <c r="H38" s="45"/>
    </row>
    <row r="39" spans="2:12" x14ac:dyDescent="0.25">
      <c r="B39" s="9" t="s">
        <v>54</v>
      </c>
      <c r="D39" s="45"/>
      <c r="E39" s="45"/>
      <c r="F39" s="45"/>
      <c r="G39" s="45"/>
      <c r="H39" s="45"/>
    </row>
    <row r="40" spans="2:12" ht="30" x14ac:dyDescent="0.25">
      <c r="B40" s="16" t="s">
        <v>38</v>
      </c>
      <c r="C40" s="16" t="s">
        <v>39</v>
      </c>
      <c r="D40" s="16" t="s">
        <v>88</v>
      </c>
      <c r="E40" s="45"/>
      <c r="F40" s="45"/>
      <c r="G40" s="45"/>
      <c r="H40" s="45"/>
    </row>
    <row r="41" spans="2:12" ht="21" customHeight="1" x14ac:dyDescent="0.25">
      <c r="B41" s="49" t="s">
        <v>34</v>
      </c>
      <c r="C41" s="50" t="s">
        <v>35</v>
      </c>
      <c r="D41" s="50"/>
      <c r="E41" s="45"/>
      <c r="F41" s="45"/>
      <c r="G41" s="45"/>
      <c r="H41" s="45"/>
    </row>
    <row r="42" spans="2:12" ht="30.75" customHeight="1" x14ac:dyDescent="0.25">
      <c r="B42" s="49" t="s">
        <v>36</v>
      </c>
      <c r="C42" s="51" t="s">
        <v>64</v>
      </c>
      <c r="D42" s="51"/>
      <c r="E42" s="45"/>
      <c r="F42" s="45"/>
      <c r="G42" s="45"/>
      <c r="H42" s="45"/>
    </row>
    <row r="43" spans="2:12" ht="30.75" customHeight="1" x14ac:dyDescent="0.25">
      <c r="B43" s="49" t="s">
        <v>37</v>
      </c>
      <c r="C43" s="65" t="s">
        <v>40</v>
      </c>
      <c r="D43" s="65"/>
      <c r="E43" s="45"/>
      <c r="F43" s="45"/>
      <c r="G43" s="45"/>
      <c r="H43" s="45"/>
    </row>
    <row r="44" spans="2:12" ht="21" customHeight="1" x14ac:dyDescent="0.25">
      <c r="B44" s="45"/>
      <c r="C44" s="45"/>
      <c r="D44" s="45"/>
      <c r="E44" s="45"/>
      <c r="F44" s="45"/>
      <c r="G44" s="45"/>
      <c r="H44" s="45"/>
    </row>
    <row r="45" spans="2:12" ht="21" customHeight="1" x14ac:dyDescent="0.25">
      <c r="B45" s="45"/>
      <c r="C45" s="45"/>
      <c r="D45" s="45"/>
      <c r="E45" s="45"/>
      <c r="F45" s="45"/>
      <c r="G45" s="45"/>
      <c r="H45" s="45"/>
    </row>
    <row r="46" spans="2:12" ht="26.25" customHeight="1" x14ac:dyDescent="0.25">
      <c r="D46" s="45"/>
      <c r="E46" s="45"/>
      <c r="F46" s="45"/>
      <c r="G46" s="45"/>
      <c r="H46" s="45"/>
    </row>
    <row r="47" spans="2:12" ht="21" customHeight="1" x14ac:dyDescent="0.25">
      <c r="B47" s="45"/>
      <c r="C47" s="45"/>
      <c r="D47" s="45"/>
      <c r="E47" s="45"/>
      <c r="F47" s="45"/>
      <c r="G47" s="45"/>
      <c r="H47" s="45"/>
    </row>
    <row r="48" spans="2:12" ht="21" customHeight="1" x14ac:dyDescent="0.25">
      <c r="B48" s="45"/>
      <c r="C48" s="45"/>
      <c r="D48" s="45"/>
      <c r="E48" s="45"/>
      <c r="F48" s="45"/>
      <c r="G48" s="45"/>
      <c r="H48" s="45"/>
    </row>
    <row r="49" spans="2:13" ht="21" customHeight="1" x14ac:dyDescent="0.25">
      <c r="B49" s="45"/>
      <c r="C49" s="45"/>
      <c r="D49" s="45"/>
      <c r="E49" s="45"/>
      <c r="F49" s="45"/>
      <c r="G49" s="45"/>
      <c r="H49" s="45"/>
    </row>
    <row r="50" spans="2:13" x14ac:dyDescent="0.25">
      <c r="B50" s="45"/>
      <c r="C50" s="45"/>
      <c r="D50" s="45"/>
      <c r="E50" s="45"/>
      <c r="F50" s="45"/>
      <c r="G50" s="45"/>
      <c r="H50" s="45"/>
    </row>
    <row r="51" spans="2:13" ht="18" customHeight="1" x14ac:dyDescent="0.25">
      <c r="B51" s="45"/>
      <c r="C51" s="45"/>
      <c r="D51" s="45"/>
      <c r="E51" s="45"/>
      <c r="F51" s="45"/>
      <c r="G51" s="45"/>
      <c r="H51" s="45"/>
    </row>
    <row r="52" spans="2:13" ht="15" customHeight="1" x14ac:dyDescent="0.25">
      <c r="B52" s="45"/>
      <c r="C52" s="45"/>
      <c r="D52" s="45"/>
      <c r="E52" s="45"/>
      <c r="F52" s="45"/>
      <c r="G52" s="45"/>
      <c r="H52" s="45"/>
    </row>
    <row r="53" spans="2:13" x14ac:dyDescent="0.25">
      <c r="B53" s="45"/>
      <c r="C53" s="45"/>
      <c r="D53" s="45"/>
      <c r="E53" s="45"/>
      <c r="F53" s="45"/>
      <c r="G53" s="45"/>
      <c r="H53" s="45"/>
    </row>
    <row r="54" spans="2:13" x14ac:dyDescent="0.25">
      <c r="B54" s="15" t="s">
        <v>63</v>
      </c>
      <c r="C54" s="45"/>
      <c r="D54" s="45"/>
      <c r="E54" s="22" t="s">
        <v>86</v>
      </c>
      <c r="F54" s="45"/>
      <c r="G54" s="45"/>
      <c r="H54" s="45"/>
      <c r="K54" s="22" t="s">
        <v>86</v>
      </c>
    </row>
    <row r="55" spans="2:13" ht="31.5" customHeight="1" x14ac:dyDescent="0.25">
      <c r="B55" s="112" t="s">
        <v>97</v>
      </c>
      <c r="C55" s="112"/>
      <c r="D55" s="65" t="s">
        <v>40</v>
      </c>
      <c r="E55" s="66"/>
      <c r="F55" s="45"/>
      <c r="G55" s="109" t="s">
        <v>65</v>
      </c>
      <c r="H55" s="109"/>
      <c r="I55" s="109"/>
      <c r="J55" s="64" t="s">
        <v>35</v>
      </c>
      <c r="K55" s="64" t="s">
        <v>87</v>
      </c>
    </row>
    <row r="56" spans="2:13" ht="33" customHeight="1" x14ac:dyDescent="0.25">
      <c r="B56" s="107" t="s">
        <v>98</v>
      </c>
      <c r="C56" s="108"/>
      <c r="D56" s="68" t="s">
        <v>64</v>
      </c>
      <c r="E56" s="68"/>
      <c r="F56" s="45"/>
      <c r="G56" s="110" t="s">
        <v>99</v>
      </c>
      <c r="H56" s="110"/>
      <c r="I56" s="110"/>
      <c r="J56" s="111" t="s">
        <v>40</v>
      </c>
      <c r="K56" s="111"/>
    </row>
    <row r="57" spans="2:13" ht="34.5" customHeight="1" x14ac:dyDescent="0.25">
      <c r="B57" s="107" t="s">
        <v>100</v>
      </c>
      <c r="C57" s="108"/>
      <c r="D57" s="64" t="s">
        <v>35</v>
      </c>
      <c r="E57" s="48"/>
      <c r="F57" s="45"/>
      <c r="G57" s="110"/>
      <c r="H57" s="110"/>
      <c r="I57" s="110"/>
      <c r="J57" s="111"/>
      <c r="K57" s="111"/>
    </row>
    <row r="58" spans="2:13" x14ac:dyDescent="0.25">
      <c r="B58" s="15"/>
      <c r="C58" s="45"/>
      <c r="D58" s="45"/>
      <c r="E58" s="45"/>
      <c r="F58" s="45"/>
      <c r="G58" s="45"/>
      <c r="H58" s="45"/>
    </row>
    <row r="59" spans="2:13" x14ac:dyDescent="0.25">
      <c r="B59" s="15" t="s">
        <v>105</v>
      </c>
      <c r="C59" s="45"/>
      <c r="D59" s="45"/>
      <c r="E59" s="22" t="s">
        <v>86</v>
      </c>
      <c r="G59" s="15" t="s">
        <v>104</v>
      </c>
      <c r="J59" s="45"/>
      <c r="K59" s="22" t="s">
        <v>109</v>
      </c>
      <c r="L59" s="45"/>
      <c r="M59" s="45"/>
    </row>
    <row r="60" spans="2:13" x14ac:dyDescent="0.25">
      <c r="B60" s="54" t="s">
        <v>66</v>
      </c>
      <c r="C60" s="94" t="s">
        <v>40</v>
      </c>
      <c r="D60" s="95"/>
      <c r="E60" s="55"/>
      <c r="G60" s="101" t="s">
        <v>74</v>
      </c>
      <c r="H60" s="102"/>
      <c r="I60" s="103"/>
      <c r="J60" s="98" t="s">
        <v>40</v>
      </c>
      <c r="K60" s="98"/>
      <c r="L60" s="45"/>
    </row>
    <row r="61" spans="2:13" x14ac:dyDescent="0.25">
      <c r="B61" s="54" t="s">
        <v>67</v>
      </c>
      <c r="C61" s="96" t="s">
        <v>64</v>
      </c>
      <c r="D61" s="97"/>
      <c r="E61" s="56"/>
      <c r="G61" s="104" t="s">
        <v>68</v>
      </c>
      <c r="H61" s="105"/>
      <c r="I61" s="106"/>
      <c r="J61" s="99"/>
      <c r="K61" s="99"/>
      <c r="L61" s="45"/>
    </row>
    <row r="62" spans="2:13" x14ac:dyDescent="0.25">
      <c r="G62" s="104" t="s">
        <v>69</v>
      </c>
      <c r="H62" s="105"/>
      <c r="I62" s="106"/>
      <c r="J62" s="99"/>
      <c r="K62" s="99"/>
      <c r="L62" s="45"/>
    </row>
    <row r="63" spans="2:13" x14ac:dyDescent="0.25">
      <c r="G63" s="104" t="s">
        <v>70</v>
      </c>
      <c r="H63" s="105"/>
      <c r="I63" s="106"/>
      <c r="J63" s="99"/>
      <c r="K63" s="99"/>
      <c r="L63" s="45"/>
    </row>
    <row r="64" spans="2:13" ht="30" customHeight="1" x14ac:dyDescent="0.25">
      <c r="G64" s="140" t="s">
        <v>101</v>
      </c>
      <c r="H64" s="141"/>
      <c r="I64" s="142"/>
      <c r="J64" s="100"/>
      <c r="K64" s="100"/>
      <c r="L64" s="45"/>
    </row>
    <row r="65" spans="2:15" ht="29.25" customHeight="1" x14ac:dyDescent="0.25">
      <c r="G65" s="143" t="s">
        <v>82</v>
      </c>
      <c r="H65" s="144"/>
      <c r="I65" s="145"/>
      <c r="J65" s="51" t="s">
        <v>64</v>
      </c>
      <c r="K65" s="51"/>
      <c r="M65" s="45"/>
    </row>
    <row r="66" spans="2:15" ht="15" customHeight="1" x14ac:dyDescent="0.25">
      <c r="G66" s="101" t="s">
        <v>81</v>
      </c>
      <c r="H66" s="102"/>
      <c r="I66" s="103"/>
      <c r="J66" s="137" t="s">
        <v>35</v>
      </c>
      <c r="K66" s="137"/>
      <c r="L66" s="45"/>
      <c r="M66" s="45"/>
    </row>
    <row r="67" spans="2:15" ht="13.5" customHeight="1" x14ac:dyDescent="0.25">
      <c r="G67" s="104" t="s">
        <v>102</v>
      </c>
      <c r="H67" s="105"/>
      <c r="I67" s="106"/>
      <c r="J67" s="138"/>
      <c r="K67" s="138"/>
      <c r="L67" s="45"/>
      <c r="M67" s="45"/>
    </row>
    <row r="68" spans="2:15" x14ac:dyDescent="0.25">
      <c r="G68" s="146" t="s">
        <v>75</v>
      </c>
      <c r="H68" s="147"/>
      <c r="I68" s="148"/>
      <c r="J68" s="139"/>
      <c r="K68" s="139"/>
      <c r="L68" s="18"/>
      <c r="M68" s="18"/>
    </row>
    <row r="69" spans="2:15" x14ac:dyDescent="0.25">
      <c r="C69" s="57"/>
      <c r="D69" s="57"/>
      <c r="E69" s="57"/>
      <c r="F69" s="57"/>
      <c r="G69" s="57"/>
      <c r="H69" s="18"/>
      <c r="I69" s="18"/>
    </row>
    <row r="70" spans="2:15" ht="15" customHeight="1" x14ac:dyDescent="0.25">
      <c r="G70" s="18"/>
      <c r="H70" s="18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8"/>
      <c r="H71" s="18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168"/>
      <c r="L72" s="168"/>
      <c r="M72" s="163"/>
      <c r="N72" s="163"/>
      <c r="O72" s="163"/>
    </row>
    <row r="73" spans="2:15" ht="29.25" customHeight="1" x14ac:dyDescent="0.25">
      <c r="B73" s="13" t="s">
        <v>21</v>
      </c>
      <c r="C73" s="77" t="s">
        <v>19</v>
      </c>
      <c r="D73" s="78"/>
      <c r="E73" s="79" t="s">
        <v>33</v>
      </c>
      <c r="F73" s="80"/>
      <c r="G73" s="131" t="s">
        <v>73</v>
      </c>
      <c r="H73" s="132"/>
      <c r="I73" s="165"/>
      <c r="J73" s="165"/>
      <c r="K73" s="168"/>
      <c r="L73" s="168"/>
      <c r="M73" s="163"/>
      <c r="N73" s="163"/>
      <c r="O73" s="163"/>
    </row>
    <row r="74" spans="2:15" x14ac:dyDescent="0.25">
      <c r="B74" s="14" t="s">
        <v>22</v>
      </c>
      <c r="C74" s="77" t="s">
        <v>23</v>
      </c>
      <c r="D74" s="78"/>
      <c r="E74" s="92" t="s">
        <v>24</v>
      </c>
      <c r="F74" s="93"/>
      <c r="G74" s="131"/>
      <c r="H74" s="132"/>
      <c r="I74" s="165"/>
      <c r="J74" s="165"/>
      <c r="K74" s="168"/>
      <c r="L74" s="168"/>
      <c r="M74" s="163"/>
      <c r="N74" s="163"/>
      <c r="O74" s="163"/>
    </row>
    <row r="75" spans="2:15" ht="15" customHeight="1" x14ac:dyDescent="0.25">
      <c r="B75" s="13" t="s">
        <v>25</v>
      </c>
      <c r="C75" s="77" t="s">
        <v>20</v>
      </c>
      <c r="D75" s="78"/>
      <c r="E75" s="79" t="s">
        <v>26</v>
      </c>
      <c r="F75" s="80"/>
      <c r="G75" s="131"/>
      <c r="H75" s="132"/>
      <c r="I75" s="165"/>
      <c r="J75" s="165"/>
      <c r="K75" s="168"/>
      <c r="L75" s="168"/>
      <c r="M75" s="163"/>
      <c r="N75" s="163"/>
      <c r="O75" s="163"/>
    </row>
    <row r="76" spans="2:15" ht="30" customHeight="1" x14ac:dyDescent="0.25">
      <c r="B76" s="14" t="s">
        <v>27</v>
      </c>
      <c r="C76" s="77" t="s">
        <v>28</v>
      </c>
      <c r="D76" s="78"/>
      <c r="E76" s="92" t="s">
        <v>31</v>
      </c>
      <c r="F76" s="93"/>
      <c r="G76" s="131"/>
      <c r="H76" s="132"/>
      <c r="I76" s="165"/>
      <c r="J76" s="165"/>
      <c r="K76" s="168"/>
      <c r="L76" s="168"/>
      <c r="M76" s="163"/>
      <c r="N76" s="163"/>
      <c r="O76" s="163"/>
    </row>
    <row r="77" spans="2:15" ht="30" customHeight="1" x14ac:dyDescent="0.25">
      <c r="B77" s="13" t="s">
        <v>29</v>
      </c>
      <c r="C77" s="77" t="s">
        <v>77</v>
      </c>
      <c r="D77" s="78"/>
      <c r="E77" s="79" t="s">
        <v>32</v>
      </c>
      <c r="F77" s="80"/>
      <c r="G77" s="133"/>
      <c r="H77" s="134"/>
      <c r="I77" s="165"/>
      <c r="J77" s="165"/>
      <c r="K77" s="168"/>
      <c r="L77" s="168"/>
      <c r="M77" s="163"/>
      <c r="N77" s="163"/>
      <c r="O77" s="163"/>
    </row>
    <row r="78" spans="2:15" x14ac:dyDescent="0.25">
      <c r="I78" s="18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107" t="s">
        <v>107</v>
      </c>
      <c r="C80" s="130"/>
      <c r="D80" s="130"/>
      <c r="E80" s="108"/>
      <c r="F80" s="24" t="s">
        <v>71</v>
      </c>
      <c r="G80" s="58"/>
      <c r="H80" s="59"/>
      <c r="I80" s="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3:O73"/>
    <mergeCell ref="C74:D74"/>
    <mergeCell ref="E74:F74"/>
    <mergeCell ref="I74:J74"/>
    <mergeCell ref="K74:L74"/>
    <mergeCell ref="C73:D73"/>
    <mergeCell ref="E73:F73"/>
    <mergeCell ref="G73:H77"/>
    <mergeCell ref="I73:J73"/>
    <mergeCell ref="K73:L73"/>
    <mergeCell ref="M74:O74"/>
    <mergeCell ref="C75:D75"/>
    <mergeCell ref="E75:F75"/>
    <mergeCell ref="I75:J75"/>
    <mergeCell ref="K75:L75"/>
    <mergeCell ref="M75:O75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J56:J57"/>
    <mergeCell ref="G64:I64"/>
    <mergeCell ref="B36:D36"/>
    <mergeCell ref="B55:C55"/>
    <mergeCell ref="G55:I55"/>
    <mergeCell ref="B56:C56"/>
    <mergeCell ref="G56:I57"/>
    <mergeCell ref="B35:D35"/>
    <mergeCell ref="H35:J35"/>
    <mergeCell ref="B29:C29"/>
    <mergeCell ref="D29:H29"/>
    <mergeCell ref="I29:J29"/>
    <mergeCell ref="B30:C30"/>
    <mergeCell ref="D30:H30"/>
    <mergeCell ref="I30:J30"/>
    <mergeCell ref="B31:C31"/>
    <mergeCell ref="D31:H31"/>
    <mergeCell ref="I31:J31"/>
    <mergeCell ref="B34:D34"/>
    <mergeCell ref="H34:J34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704D2-EB3E-47EA-9819-3113D9726B17}">
  <sheetPr>
    <pageSetUpPr fitToPage="1"/>
  </sheetPr>
  <dimension ref="A1:W80"/>
  <sheetViews>
    <sheetView zoomScaleNormal="100" workbookViewId="0">
      <selection activeCell="B7" sqref="B7:E7"/>
    </sheetView>
  </sheetViews>
  <sheetFormatPr defaultRowHeight="15" x14ac:dyDescent="0.25"/>
  <cols>
    <col min="1" max="1" width="3.42578125" style="25" customWidth="1"/>
    <col min="2" max="2" width="39.7109375" style="25" bestFit="1" customWidth="1"/>
    <col min="3" max="4" width="11" style="25" customWidth="1"/>
    <col min="5" max="5" width="9.140625" style="25"/>
    <col min="6" max="6" width="10.42578125" style="25" customWidth="1"/>
    <col min="7" max="7" width="8.5703125" style="25" customWidth="1"/>
    <col min="8" max="8" width="18" style="25" bestFit="1" customWidth="1"/>
    <col min="9" max="9" width="15" style="25" customWidth="1"/>
    <col min="10" max="10" width="12" style="25" customWidth="1"/>
    <col min="11" max="11" width="16.5703125" style="25" customWidth="1"/>
    <col min="12" max="12" width="10.42578125" style="25" customWidth="1"/>
    <col min="13" max="13" width="9.5703125" style="25" customWidth="1"/>
    <col min="14" max="14" width="12" style="25" customWidth="1"/>
    <col min="15" max="15" width="9.42578125" style="25" customWidth="1"/>
    <col min="16" max="16" width="15.28515625" style="25" bestFit="1" customWidth="1"/>
    <col min="17" max="17" width="9.7109375" style="25" customWidth="1"/>
    <col min="18" max="18" width="12.140625" style="25" customWidth="1"/>
    <col min="19" max="19" width="9.42578125" style="25" customWidth="1"/>
    <col min="20" max="16384" width="9.140625" style="25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116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111</v>
      </c>
      <c r="C5" s="10">
        <v>0.27200000000000002</v>
      </c>
      <c r="D5" s="10">
        <v>136.15</v>
      </c>
      <c r="E5" s="26">
        <f>(C5/D5)*1000</f>
        <v>1.9977965479250825</v>
      </c>
      <c r="F5" s="11"/>
      <c r="G5" s="11"/>
      <c r="H5" s="10" t="s">
        <v>114</v>
      </c>
      <c r="I5" s="10">
        <v>0.51400000000000001</v>
      </c>
      <c r="J5" s="11" t="s">
        <v>115</v>
      </c>
      <c r="K5" s="11">
        <v>4</v>
      </c>
      <c r="L5" s="11">
        <v>1.07</v>
      </c>
      <c r="M5" s="26">
        <f>K5*L5</f>
        <v>4.28</v>
      </c>
      <c r="N5" s="10"/>
      <c r="O5" s="10"/>
      <c r="P5" s="11" t="s">
        <v>13</v>
      </c>
      <c r="Q5" s="11">
        <v>20</v>
      </c>
      <c r="R5" s="11">
        <v>0.89400000000000002</v>
      </c>
      <c r="S5" s="26">
        <f>Q5*R5</f>
        <v>17.88</v>
      </c>
    </row>
    <row r="6" spans="2:21" x14ac:dyDescent="0.25">
      <c r="B6" s="10" t="s">
        <v>132</v>
      </c>
      <c r="C6" s="10">
        <v>0.309</v>
      </c>
      <c r="D6" s="10">
        <v>154.25</v>
      </c>
      <c r="E6" s="26">
        <f>(C6/D6)*1000</f>
        <v>2.0032414910858996</v>
      </c>
      <c r="F6" s="11"/>
      <c r="G6" s="11"/>
      <c r="H6" s="10"/>
      <c r="I6" s="10"/>
      <c r="J6" s="11"/>
      <c r="K6" s="11"/>
      <c r="L6" s="11"/>
      <c r="M6" s="26">
        <f t="shared" ref="M6:M11" si="0">K6*L6</f>
        <v>0</v>
      </c>
      <c r="N6" s="10"/>
      <c r="O6" s="10"/>
      <c r="P6" s="11" t="s">
        <v>80</v>
      </c>
      <c r="Q6" s="11">
        <v>45</v>
      </c>
      <c r="R6" s="11">
        <v>0.78</v>
      </c>
      <c r="S6" s="26">
        <f>Q6*R6</f>
        <v>35.1</v>
      </c>
      <c r="U6" s="18"/>
    </row>
    <row r="7" spans="2:21" x14ac:dyDescent="0.25">
      <c r="B7" s="10" t="s">
        <v>113</v>
      </c>
      <c r="C7" s="10">
        <v>0.54</v>
      </c>
      <c r="D7" s="10">
        <v>255.48</v>
      </c>
      <c r="E7" s="26">
        <f t="shared" ref="E7" si="1">(C7/D7)*1000</f>
        <v>2.1136683889149839</v>
      </c>
      <c r="F7" s="11"/>
      <c r="G7" s="11"/>
      <c r="H7" s="10"/>
      <c r="I7" s="10"/>
      <c r="J7" s="11"/>
      <c r="K7" s="11"/>
      <c r="L7" s="11"/>
      <c r="M7" s="26">
        <f t="shared" si="0"/>
        <v>0</v>
      </c>
      <c r="N7" s="10"/>
      <c r="O7" s="10"/>
      <c r="P7" s="11" t="s">
        <v>125</v>
      </c>
      <c r="Q7" s="11">
        <v>10</v>
      </c>
      <c r="R7" s="11">
        <v>1</v>
      </c>
      <c r="S7" s="26">
        <f t="shared" ref="S7:S11" si="2">Q7*R7</f>
        <v>10</v>
      </c>
      <c r="T7" s="18"/>
      <c r="U7" s="18"/>
    </row>
    <row r="8" spans="2:21" x14ac:dyDescent="0.25">
      <c r="B8" s="10"/>
      <c r="C8" s="10"/>
      <c r="D8" s="10"/>
      <c r="E8" s="26"/>
      <c r="F8" s="11"/>
      <c r="G8" s="11"/>
      <c r="H8" s="10"/>
      <c r="I8" s="10"/>
      <c r="J8" s="11"/>
      <c r="K8" s="11"/>
      <c r="L8" s="11"/>
      <c r="M8" s="26">
        <f t="shared" si="0"/>
        <v>0</v>
      </c>
      <c r="N8" s="10"/>
      <c r="O8" s="10"/>
      <c r="P8" s="11" t="s">
        <v>126</v>
      </c>
      <c r="Q8" s="11">
        <v>10</v>
      </c>
      <c r="R8" s="11">
        <v>1.02</v>
      </c>
      <c r="S8" s="26">
        <f t="shared" si="2"/>
        <v>10.199999999999999</v>
      </c>
      <c r="T8" s="18"/>
      <c r="U8" s="18"/>
    </row>
    <row r="9" spans="2:21" x14ac:dyDescent="0.25">
      <c r="B9" s="10"/>
      <c r="C9" s="10"/>
      <c r="D9" s="10"/>
      <c r="E9" s="26"/>
      <c r="F9" s="11"/>
      <c r="G9" s="11"/>
      <c r="H9" s="10"/>
      <c r="I9" s="10"/>
      <c r="J9" s="11"/>
      <c r="K9" s="11"/>
      <c r="L9" s="11"/>
      <c r="M9" s="26">
        <f t="shared" si="0"/>
        <v>0</v>
      </c>
      <c r="N9" s="10"/>
      <c r="O9" s="10"/>
      <c r="P9" s="11" t="s">
        <v>127</v>
      </c>
      <c r="Q9" s="11">
        <v>10</v>
      </c>
      <c r="R9" s="11">
        <v>1.1000000000000001</v>
      </c>
      <c r="S9" s="26">
        <f t="shared" si="2"/>
        <v>11</v>
      </c>
      <c r="T9" s="18"/>
    </row>
    <row r="10" spans="2:21" x14ac:dyDescent="0.25">
      <c r="B10" s="10"/>
      <c r="C10" s="10"/>
      <c r="D10" s="10"/>
      <c r="E10" s="26"/>
      <c r="F10" s="11"/>
      <c r="G10" s="11"/>
      <c r="H10" s="10"/>
      <c r="I10" s="10"/>
      <c r="J10" s="11"/>
      <c r="K10" s="11"/>
      <c r="L10" s="11"/>
      <c r="M10" s="26">
        <f t="shared" si="0"/>
        <v>0</v>
      </c>
      <c r="N10" s="10"/>
      <c r="O10" s="10"/>
      <c r="P10" s="11"/>
      <c r="Q10" s="11"/>
      <c r="R10" s="11"/>
      <c r="S10" s="26">
        <f t="shared" si="2"/>
        <v>0</v>
      </c>
      <c r="T10" s="18"/>
    </row>
    <row r="11" spans="2:21" x14ac:dyDescent="0.25">
      <c r="B11" s="10"/>
      <c r="C11" s="10"/>
      <c r="D11" s="10"/>
      <c r="E11" s="26"/>
      <c r="F11" s="11"/>
      <c r="G11" s="11"/>
      <c r="H11" s="10"/>
      <c r="I11" s="10"/>
      <c r="J11" s="11"/>
      <c r="K11" s="11"/>
      <c r="L11" s="11"/>
      <c r="M11" s="26">
        <f t="shared" si="0"/>
        <v>0</v>
      </c>
      <c r="N11" s="10"/>
      <c r="O11" s="10"/>
      <c r="P11" s="11"/>
      <c r="Q11" s="11"/>
      <c r="R11" s="11"/>
      <c r="S11" s="26">
        <f t="shared" si="2"/>
        <v>0</v>
      </c>
      <c r="T11" s="18"/>
    </row>
    <row r="12" spans="2:21" x14ac:dyDescent="0.25">
      <c r="B12" s="26" t="s">
        <v>4</v>
      </c>
      <c r="C12" s="26">
        <f>SUM(C5:C11)</f>
        <v>1.121</v>
      </c>
      <c r="D12" s="26">
        <f>SUM(D5:D11)</f>
        <v>545.88</v>
      </c>
      <c r="E12" s="17"/>
      <c r="F12" s="17"/>
      <c r="G12" s="26">
        <f>SUM(G5:G11)</f>
        <v>0</v>
      </c>
      <c r="H12" s="17"/>
      <c r="I12" s="26">
        <f>SUM(I5:I11)</f>
        <v>0.51400000000000001</v>
      </c>
      <c r="J12" s="17"/>
      <c r="K12" s="17"/>
      <c r="L12" s="17"/>
      <c r="M12" s="26">
        <f>SUM(M5:M11)</f>
        <v>4.28</v>
      </c>
      <c r="N12" s="17"/>
      <c r="O12" s="26">
        <f>SUM(O5:O11)</f>
        <v>0</v>
      </c>
      <c r="P12" s="17"/>
      <c r="Q12" s="17"/>
      <c r="R12" s="17"/>
      <c r="S12" s="26">
        <f>SUM(S5:S11)</f>
        <v>84.18</v>
      </c>
      <c r="T12" s="18"/>
    </row>
    <row r="13" spans="2:2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 t="s">
        <v>15</v>
      </c>
      <c r="L13" s="17"/>
      <c r="M13" s="17"/>
      <c r="N13" s="17"/>
      <c r="O13" s="17"/>
      <c r="P13" s="17"/>
      <c r="Q13" s="17"/>
      <c r="R13" s="17"/>
      <c r="S13" s="17"/>
      <c r="T13" s="18"/>
    </row>
    <row r="14" spans="2:21" x14ac:dyDescent="0.25">
      <c r="B14" s="18"/>
      <c r="C14" s="18"/>
      <c r="D14" s="18"/>
      <c r="E14" s="18"/>
      <c r="F14" s="18"/>
      <c r="G14" s="18"/>
      <c r="I14" s="27" t="s">
        <v>5</v>
      </c>
      <c r="J14" s="28">
        <f>(R17/E5)*100</f>
        <v>81.40691709335448</v>
      </c>
      <c r="K14" s="29">
        <f>J14</f>
        <v>81.40691709335448</v>
      </c>
    </row>
    <row r="15" spans="2:21" x14ac:dyDescent="0.25">
      <c r="B15" s="18"/>
      <c r="C15" s="18"/>
      <c r="D15" s="18"/>
      <c r="E15" s="18"/>
      <c r="F15" s="18"/>
      <c r="G15" s="18"/>
      <c r="I15" s="30" t="s">
        <v>11</v>
      </c>
      <c r="J15" s="31">
        <f>(1-(P19/C5))*100</f>
        <v>100</v>
      </c>
      <c r="K15" s="29">
        <f t="shared" ref="K15:K16" si="3">J15</f>
        <v>100</v>
      </c>
    </row>
    <row r="16" spans="2:21" x14ac:dyDescent="0.25">
      <c r="B16" s="18"/>
      <c r="C16" s="18"/>
      <c r="D16" s="18"/>
      <c r="E16" s="18"/>
      <c r="F16" s="18"/>
      <c r="G16" s="18"/>
      <c r="I16" s="32" t="s">
        <v>12</v>
      </c>
      <c r="J16" s="28">
        <f>(J14/J15)*100</f>
        <v>81.40691709335448</v>
      </c>
      <c r="K16" s="29">
        <f t="shared" si="3"/>
        <v>81.40691709335448</v>
      </c>
      <c r="P16" s="69" t="s">
        <v>49</v>
      </c>
      <c r="Q16" s="69" t="s">
        <v>48</v>
      </c>
      <c r="R16" s="69" t="s">
        <v>116</v>
      </c>
    </row>
    <row r="17" spans="1:23" x14ac:dyDescent="0.25">
      <c r="B17" s="18"/>
      <c r="C17" s="18"/>
      <c r="D17" s="18"/>
      <c r="E17" s="18"/>
      <c r="F17" s="18"/>
      <c r="G17" s="18"/>
      <c r="I17" s="33" t="s">
        <v>6</v>
      </c>
      <c r="J17" s="31">
        <f>Q17/D12*100</f>
        <v>49.899245255367482</v>
      </c>
      <c r="K17" s="29"/>
      <c r="N17" s="76" t="s">
        <v>3</v>
      </c>
      <c r="O17" s="76"/>
      <c r="P17" s="34">
        <v>0.443</v>
      </c>
      <c r="Q17" s="34">
        <v>272.39</v>
      </c>
      <c r="R17" s="35">
        <f>(P17/Q17)*1000</f>
        <v>1.6263445794632698</v>
      </c>
    </row>
    <row r="18" spans="1:23" x14ac:dyDescent="0.25">
      <c r="B18" s="18"/>
      <c r="C18" s="18"/>
      <c r="D18" s="18"/>
      <c r="E18" s="18"/>
      <c r="F18" s="18"/>
      <c r="G18" s="18"/>
      <c r="I18" s="27" t="s">
        <v>7</v>
      </c>
      <c r="J18" s="28">
        <f>P17/C12*100</f>
        <v>39.518287243532562</v>
      </c>
      <c r="K18" s="30" t="s">
        <v>84</v>
      </c>
      <c r="L18" s="31">
        <f>(J18/J17)*100</f>
        <v>79.196162269171239</v>
      </c>
      <c r="P18" s="36" t="s">
        <v>0</v>
      </c>
      <c r="Q18" s="37"/>
    </row>
    <row r="19" spans="1:23" ht="30" customHeight="1" x14ac:dyDescent="0.25">
      <c r="B19" s="18"/>
      <c r="C19" s="18"/>
      <c r="D19" s="18"/>
      <c r="E19" s="18"/>
      <c r="F19" s="18"/>
      <c r="G19" s="18"/>
      <c r="I19" s="33" t="s">
        <v>8</v>
      </c>
      <c r="J19" s="31">
        <f>(C12+G12+I12+M12+O12+S12)/P17</f>
        <v>203.37471783295715</v>
      </c>
      <c r="N19" s="74" t="s">
        <v>50</v>
      </c>
      <c r="O19" s="75"/>
      <c r="P19" s="38">
        <v>0</v>
      </c>
    </row>
    <row r="20" spans="1:23" x14ac:dyDescent="0.25">
      <c r="B20" s="18"/>
      <c r="C20" s="18"/>
      <c r="D20" s="18"/>
      <c r="E20" s="18"/>
      <c r="F20" s="18"/>
      <c r="G20" s="18"/>
      <c r="I20" s="1" t="s">
        <v>9</v>
      </c>
      <c r="J20" s="39">
        <f>(C12+G12+I12+M12)/P17</f>
        <v>13.352144469525959</v>
      </c>
      <c r="M20" s="18"/>
      <c r="N20" s="18"/>
      <c r="O20" s="40"/>
      <c r="P20" s="18"/>
    </row>
    <row r="21" spans="1:23" ht="32.25" customHeight="1" x14ac:dyDescent="0.25">
      <c r="B21" s="18"/>
      <c r="C21" s="18"/>
      <c r="D21" s="18"/>
      <c r="E21" s="18"/>
      <c r="F21" s="18"/>
      <c r="G21" s="18"/>
      <c r="H21" s="18"/>
      <c r="I21" s="5" t="s">
        <v>14</v>
      </c>
      <c r="J21" s="41">
        <f>(C12+G12+I12)/P17</f>
        <v>3.6907449209932279</v>
      </c>
      <c r="M21" s="18"/>
      <c r="N21" s="18"/>
      <c r="O21" s="18"/>
      <c r="P21" s="18"/>
    </row>
    <row r="22" spans="1:23" ht="33.75" customHeight="1" x14ac:dyDescent="0.25">
      <c r="G22" s="18"/>
      <c r="H22" s="18"/>
      <c r="I22" s="6" t="s">
        <v>16</v>
      </c>
      <c r="J22" s="2">
        <f>(M12)/P17</f>
        <v>9.6613995485327315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3" ht="32.25" customHeight="1" x14ac:dyDescent="0.25">
      <c r="I23" s="3" t="s">
        <v>10</v>
      </c>
      <c r="J23" s="4">
        <f>(O12+S12)/P17</f>
        <v>190.02257336343118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3" ht="30" customHeight="1" x14ac:dyDescent="0.25">
      <c r="B24" s="70" t="s">
        <v>118</v>
      </c>
      <c r="I24" s="5" t="s">
        <v>17</v>
      </c>
      <c r="J24" s="41">
        <f>(O12)/P17</f>
        <v>0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3" ht="31.5" customHeight="1" x14ac:dyDescent="0.25">
      <c r="I25" s="6" t="s">
        <v>18</v>
      </c>
      <c r="J25" s="2">
        <f>(S12)/P17</f>
        <v>190.02257336343118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3" ht="13.5" customHeight="1" x14ac:dyDescent="0.25">
      <c r="I26" s="71" t="s">
        <v>117</v>
      </c>
      <c r="J26" s="72">
        <f>((C12+G12+I12+M12+O12+S12)-P17)/P17</f>
        <v>202.37471783295715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3" ht="16.5" customHeight="1" x14ac:dyDescent="0.25">
      <c r="A27" s="61"/>
      <c r="B27" s="113" t="s">
        <v>57</v>
      </c>
      <c r="C27" s="114"/>
      <c r="I27" s="153" t="s">
        <v>85</v>
      </c>
      <c r="J27" s="154"/>
      <c r="K27" s="18"/>
      <c r="L27" s="18"/>
      <c r="M27" s="18"/>
      <c r="N27" s="18"/>
      <c r="O27" s="18"/>
      <c r="P27" s="18"/>
      <c r="Q27" s="18"/>
      <c r="T27" s="18"/>
    </row>
    <row r="28" spans="1:23" ht="47.25" customHeight="1" x14ac:dyDescent="0.25">
      <c r="B28" s="118" t="s">
        <v>30</v>
      </c>
      <c r="C28" s="87"/>
      <c r="D28" s="87" t="s">
        <v>90</v>
      </c>
      <c r="E28" s="87"/>
      <c r="F28" s="87"/>
      <c r="G28" s="87"/>
      <c r="H28" s="87"/>
      <c r="I28" s="155"/>
      <c r="J28" s="156"/>
      <c r="K28" s="18"/>
      <c r="Q28" s="18"/>
      <c r="T28" s="18"/>
      <c r="W28" s="42"/>
    </row>
    <row r="29" spans="1:23" ht="61.5" customHeight="1" x14ac:dyDescent="0.25">
      <c r="B29" s="81" t="s">
        <v>91</v>
      </c>
      <c r="C29" s="83"/>
      <c r="D29" s="81" t="s">
        <v>92</v>
      </c>
      <c r="E29" s="82"/>
      <c r="F29" s="82"/>
      <c r="G29" s="82"/>
      <c r="H29" s="83"/>
      <c r="I29" s="157"/>
      <c r="J29" s="158"/>
    </row>
    <row r="30" spans="1:23" ht="47.25" customHeight="1" x14ac:dyDescent="0.25">
      <c r="B30" s="84" t="s">
        <v>93</v>
      </c>
      <c r="C30" s="85"/>
      <c r="D30" s="84" t="s">
        <v>94</v>
      </c>
      <c r="E30" s="86"/>
      <c r="F30" s="86"/>
      <c r="G30" s="86"/>
      <c r="H30" s="85"/>
      <c r="I30" s="159"/>
      <c r="J30" s="160"/>
    </row>
    <row r="31" spans="1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61"/>
      <c r="J31" s="162"/>
    </row>
    <row r="32" spans="1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19" t="s">
        <v>96</v>
      </c>
      <c r="C34" s="120"/>
      <c r="D34" s="121"/>
      <c r="E34" s="67" t="s">
        <v>83</v>
      </c>
      <c r="F34" s="44"/>
      <c r="G34" s="45"/>
      <c r="H34" s="128" t="s">
        <v>61</v>
      </c>
      <c r="I34" s="128"/>
      <c r="J34" s="128"/>
      <c r="K34" s="67" t="s">
        <v>83</v>
      </c>
      <c r="L34" s="67"/>
    </row>
    <row r="35" spans="2:12" ht="30" x14ac:dyDescent="0.25">
      <c r="B35" s="122" t="s">
        <v>60</v>
      </c>
      <c r="C35" s="123"/>
      <c r="D35" s="124"/>
      <c r="E35" s="68" t="s">
        <v>64</v>
      </c>
      <c r="F35" s="68"/>
      <c r="G35" s="45"/>
      <c r="H35" s="129" t="s">
        <v>62</v>
      </c>
      <c r="I35" s="129"/>
      <c r="J35" s="129"/>
      <c r="K35" s="68" t="s">
        <v>64</v>
      </c>
      <c r="L35" s="68"/>
    </row>
    <row r="36" spans="2:12" ht="34.5" customHeight="1" x14ac:dyDescent="0.25">
      <c r="B36" s="125" t="s">
        <v>59</v>
      </c>
      <c r="C36" s="126"/>
      <c r="D36" s="127"/>
      <c r="E36" s="64" t="s">
        <v>103</v>
      </c>
      <c r="F36" s="48"/>
      <c r="G36" s="45"/>
      <c r="H36" s="45"/>
      <c r="I36" s="45"/>
    </row>
    <row r="37" spans="2:12" ht="18.75" customHeight="1" x14ac:dyDescent="0.25">
      <c r="B37" s="45"/>
      <c r="C37" s="45"/>
      <c r="D37" s="45"/>
      <c r="E37" s="45"/>
      <c r="F37" s="45"/>
      <c r="G37" s="45"/>
      <c r="H37" s="45"/>
    </row>
    <row r="38" spans="2:12" ht="20.25" customHeight="1" x14ac:dyDescent="0.25">
      <c r="B38" s="45"/>
      <c r="C38" s="45"/>
      <c r="D38" s="45"/>
      <c r="E38" s="45"/>
      <c r="F38" s="45"/>
      <c r="G38" s="45"/>
      <c r="H38" s="45"/>
    </row>
    <row r="39" spans="2:12" x14ac:dyDescent="0.25">
      <c r="B39" s="9" t="s">
        <v>54</v>
      </c>
      <c r="D39" s="45"/>
      <c r="E39" s="45"/>
      <c r="F39" s="45"/>
      <c r="G39" s="45"/>
      <c r="H39" s="45"/>
    </row>
    <row r="40" spans="2:12" ht="30" x14ac:dyDescent="0.25">
      <c r="B40" s="16" t="s">
        <v>38</v>
      </c>
      <c r="C40" s="16" t="s">
        <v>39</v>
      </c>
      <c r="D40" s="16" t="s">
        <v>88</v>
      </c>
      <c r="E40" s="45"/>
      <c r="F40" s="45"/>
      <c r="G40" s="45"/>
      <c r="H40" s="45"/>
    </row>
    <row r="41" spans="2:12" ht="21" customHeight="1" x14ac:dyDescent="0.25">
      <c r="B41" s="49" t="s">
        <v>34</v>
      </c>
      <c r="C41" s="50" t="s">
        <v>35</v>
      </c>
      <c r="D41" s="50"/>
      <c r="E41" s="45"/>
      <c r="F41" s="45"/>
      <c r="G41" s="45"/>
      <c r="H41" s="45"/>
    </row>
    <row r="42" spans="2:12" ht="30.75" customHeight="1" x14ac:dyDescent="0.25">
      <c r="B42" s="49" t="s">
        <v>36</v>
      </c>
      <c r="C42" s="51" t="s">
        <v>64</v>
      </c>
      <c r="D42" s="51"/>
      <c r="E42" s="45"/>
      <c r="F42" s="45"/>
      <c r="G42" s="45"/>
      <c r="H42" s="45"/>
    </row>
    <row r="43" spans="2:12" ht="30.75" customHeight="1" x14ac:dyDescent="0.25">
      <c r="B43" s="49" t="s">
        <v>37</v>
      </c>
      <c r="C43" s="65" t="s">
        <v>40</v>
      </c>
      <c r="D43" s="65"/>
      <c r="E43" s="45"/>
      <c r="F43" s="45"/>
      <c r="G43" s="45"/>
      <c r="H43" s="45"/>
    </row>
    <row r="44" spans="2:12" ht="21" customHeight="1" x14ac:dyDescent="0.25">
      <c r="B44" s="45"/>
      <c r="C44" s="45"/>
      <c r="D44" s="45"/>
      <c r="E44" s="45"/>
      <c r="F44" s="45"/>
      <c r="G44" s="45"/>
      <c r="H44" s="45"/>
    </row>
    <row r="45" spans="2:12" ht="21" customHeight="1" x14ac:dyDescent="0.25">
      <c r="B45" s="45"/>
      <c r="C45" s="45"/>
      <c r="D45" s="45"/>
      <c r="E45" s="45"/>
      <c r="F45" s="45"/>
      <c r="G45" s="45"/>
      <c r="H45" s="45"/>
    </row>
    <row r="46" spans="2:12" ht="26.25" customHeight="1" x14ac:dyDescent="0.25">
      <c r="D46" s="45"/>
      <c r="E46" s="45"/>
      <c r="F46" s="45"/>
      <c r="G46" s="45"/>
      <c r="H46" s="45"/>
    </row>
    <row r="47" spans="2:12" ht="21" customHeight="1" x14ac:dyDescent="0.25">
      <c r="B47" s="45"/>
      <c r="C47" s="45"/>
      <c r="D47" s="45"/>
      <c r="E47" s="45"/>
      <c r="F47" s="45"/>
      <c r="G47" s="45"/>
      <c r="H47" s="45"/>
    </row>
    <row r="48" spans="2:12" ht="21" customHeight="1" x14ac:dyDescent="0.25">
      <c r="B48" s="45"/>
      <c r="C48" s="45"/>
      <c r="D48" s="45"/>
      <c r="E48" s="45"/>
      <c r="F48" s="45"/>
      <c r="G48" s="45"/>
      <c r="H48" s="45"/>
    </row>
    <row r="49" spans="2:13" ht="21" customHeight="1" x14ac:dyDescent="0.25">
      <c r="B49" s="45"/>
      <c r="C49" s="45"/>
      <c r="D49" s="45"/>
      <c r="E49" s="45"/>
      <c r="F49" s="45"/>
      <c r="G49" s="45"/>
      <c r="H49" s="45"/>
    </row>
    <row r="50" spans="2:13" x14ac:dyDescent="0.25">
      <c r="B50" s="45"/>
      <c r="C50" s="45"/>
      <c r="D50" s="45"/>
      <c r="E50" s="45"/>
      <c r="F50" s="45"/>
      <c r="G50" s="45"/>
      <c r="H50" s="45"/>
    </row>
    <row r="51" spans="2:13" ht="18" customHeight="1" x14ac:dyDescent="0.25">
      <c r="B51" s="45"/>
      <c r="C51" s="45"/>
      <c r="D51" s="45"/>
      <c r="E51" s="45"/>
      <c r="F51" s="45"/>
      <c r="G51" s="45"/>
      <c r="H51" s="45"/>
    </row>
    <row r="52" spans="2:13" ht="15" customHeight="1" x14ac:dyDescent="0.25">
      <c r="B52" s="45"/>
      <c r="C52" s="45"/>
      <c r="D52" s="45"/>
      <c r="E52" s="45"/>
      <c r="F52" s="45"/>
      <c r="G52" s="45"/>
      <c r="H52" s="45"/>
    </row>
    <row r="53" spans="2:13" x14ac:dyDescent="0.25">
      <c r="B53" s="45"/>
      <c r="C53" s="45"/>
      <c r="D53" s="45"/>
      <c r="E53" s="45"/>
      <c r="F53" s="45"/>
      <c r="G53" s="45"/>
      <c r="H53" s="45"/>
    </row>
    <row r="54" spans="2:13" x14ac:dyDescent="0.25">
      <c r="B54" s="15" t="s">
        <v>63</v>
      </c>
      <c r="C54" s="45"/>
      <c r="D54" s="45"/>
      <c r="E54" s="22" t="s">
        <v>86</v>
      </c>
      <c r="F54" s="45"/>
      <c r="G54" s="45"/>
      <c r="H54" s="45"/>
      <c r="K54" s="22" t="s">
        <v>86</v>
      </c>
    </row>
    <row r="55" spans="2:13" ht="31.5" customHeight="1" x14ac:dyDescent="0.25">
      <c r="B55" s="112" t="s">
        <v>97</v>
      </c>
      <c r="C55" s="112"/>
      <c r="D55" s="65" t="s">
        <v>40</v>
      </c>
      <c r="E55" s="66"/>
      <c r="F55" s="45"/>
      <c r="G55" s="109" t="s">
        <v>65</v>
      </c>
      <c r="H55" s="109"/>
      <c r="I55" s="109"/>
      <c r="J55" s="64" t="s">
        <v>35</v>
      </c>
      <c r="K55" s="64" t="s">
        <v>87</v>
      </c>
    </row>
    <row r="56" spans="2:13" ht="33" customHeight="1" x14ac:dyDescent="0.25">
      <c r="B56" s="107" t="s">
        <v>98</v>
      </c>
      <c r="C56" s="108"/>
      <c r="D56" s="68" t="s">
        <v>64</v>
      </c>
      <c r="E56" s="68"/>
      <c r="F56" s="45"/>
      <c r="G56" s="110" t="s">
        <v>99</v>
      </c>
      <c r="H56" s="110"/>
      <c r="I56" s="110"/>
      <c r="J56" s="111" t="s">
        <v>40</v>
      </c>
      <c r="K56" s="111"/>
    </row>
    <row r="57" spans="2:13" ht="34.5" customHeight="1" x14ac:dyDescent="0.25">
      <c r="B57" s="107" t="s">
        <v>100</v>
      </c>
      <c r="C57" s="108"/>
      <c r="D57" s="64" t="s">
        <v>35</v>
      </c>
      <c r="E57" s="48"/>
      <c r="F57" s="45"/>
      <c r="G57" s="110"/>
      <c r="H57" s="110"/>
      <c r="I57" s="110"/>
      <c r="J57" s="111"/>
      <c r="K57" s="111"/>
    </row>
    <row r="58" spans="2:13" x14ac:dyDescent="0.25">
      <c r="B58" s="15"/>
      <c r="C58" s="45"/>
      <c r="D58" s="45"/>
      <c r="E58" s="45"/>
      <c r="F58" s="45"/>
      <c r="G58" s="45"/>
      <c r="H58" s="45"/>
    </row>
    <row r="59" spans="2:13" x14ac:dyDescent="0.25">
      <c r="B59" s="15" t="s">
        <v>105</v>
      </c>
      <c r="C59" s="45"/>
      <c r="D59" s="45"/>
      <c r="E59" s="22" t="s">
        <v>86</v>
      </c>
      <c r="G59" s="15" t="s">
        <v>104</v>
      </c>
      <c r="J59" s="45"/>
      <c r="K59" s="22" t="s">
        <v>109</v>
      </c>
      <c r="L59" s="45"/>
      <c r="M59" s="45"/>
    </row>
    <row r="60" spans="2:13" x14ac:dyDescent="0.25">
      <c r="B60" s="54" t="s">
        <v>66</v>
      </c>
      <c r="C60" s="94" t="s">
        <v>40</v>
      </c>
      <c r="D60" s="95"/>
      <c r="E60" s="55"/>
      <c r="G60" s="101" t="s">
        <v>74</v>
      </c>
      <c r="H60" s="102"/>
      <c r="I60" s="103"/>
      <c r="J60" s="98" t="s">
        <v>40</v>
      </c>
      <c r="K60" s="98"/>
      <c r="L60" s="45"/>
    </row>
    <row r="61" spans="2:13" x14ac:dyDescent="0.25">
      <c r="B61" s="54" t="s">
        <v>67</v>
      </c>
      <c r="C61" s="96" t="s">
        <v>64</v>
      </c>
      <c r="D61" s="97"/>
      <c r="E61" s="56"/>
      <c r="G61" s="104" t="s">
        <v>68</v>
      </c>
      <c r="H61" s="105"/>
      <c r="I61" s="106"/>
      <c r="J61" s="99"/>
      <c r="K61" s="99"/>
      <c r="L61" s="45"/>
    </row>
    <row r="62" spans="2:13" x14ac:dyDescent="0.25">
      <c r="G62" s="104" t="s">
        <v>69</v>
      </c>
      <c r="H62" s="105"/>
      <c r="I62" s="106"/>
      <c r="J62" s="99"/>
      <c r="K62" s="99"/>
      <c r="L62" s="45"/>
    </row>
    <row r="63" spans="2:13" x14ac:dyDescent="0.25">
      <c r="G63" s="104" t="s">
        <v>70</v>
      </c>
      <c r="H63" s="105"/>
      <c r="I63" s="106"/>
      <c r="J63" s="99"/>
      <c r="K63" s="99"/>
      <c r="L63" s="45"/>
    </row>
    <row r="64" spans="2:13" ht="30" customHeight="1" x14ac:dyDescent="0.25">
      <c r="G64" s="140" t="s">
        <v>101</v>
      </c>
      <c r="H64" s="141"/>
      <c r="I64" s="142"/>
      <c r="J64" s="100"/>
      <c r="K64" s="100"/>
      <c r="L64" s="45"/>
    </row>
    <row r="65" spans="2:15" ht="29.25" customHeight="1" x14ac:dyDescent="0.25">
      <c r="G65" s="143" t="s">
        <v>82</v>
      </c>
      <c r="H65" s="144"/>
      <c r="I65" s="145"/>
      <c r="J65" s="51" t="s">
        <v>64</v>
      </c>
      <c r="K65" s="51"/>
      <c r="M65" s="45"/>
    </row>
    <row r="66" spans="2:15" ht="15" customHeight="1" x14ac:dyDescent="0.25">
      <c r="G66" s="101" t="s">
        <v>81</v>
      </c>
      <c r="H66" s="102"/>
      <c r="I66" s="103"/>
      <c r="J66" s="137" t="s">
        <v>35</v>
      </c>
      <c r="K66" s="137"/>
      <c r="L66" s="45"/>
      <c r="M66" s="45"/>
    </row>
    <row r="67" spans="2:15" ht="13.5" customHeight="1" x14ac:dyDescent="0.25">
      <c r="G67" s="104" t="s">
        <v>102</v>
      </c>
      <c r="H67" s="105"/>
      <c r="I67" s="106"/>
      <c r="J67" s="138"/>
      <c r="K67" s="138"/>
      <c r="L67" s="45"/>
      <c r="M67" s="45"/>
    </row>
    <row r="68" spans="2:15" x14ac:dyDescent="0.25">
      <c r="G68" s="146" t="s">
        <v>75</v>
      </c>
      <c r="H68" s="147"/>
      <c r="I68" s="148"/>
      <c r="J68" s="139"/>
      <c r="K68" s="139"/>
      <c r="L68" s="18"/>
      <c r="M68" s="18"/>
    </row>
    <row r="69" spans="2:15" x14ac:dyDescent="0.25">
      <c r="C69" s="57"/>
      <c r="D69" s="57"/>
      <c r="E69" s="57"/>
      <c r="F69" s="57"/>
      <c r="G69" s="57"/>
      <c r="H69" s="18"/>
      <c r="I69" s="18"/>
    </row>
    <row r="70" spans="2:15" ht="15" customHeight="1" x14ac:dyDescent="0.25">
      <c r="G70" s="18"/>
      <c r="H70" s="18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8"/>
      <c r="H71" s="18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168"/>
      <c r="L72" s="168"/>
      <c r="M72" s="163"/>
      <c r="N72" s="163"/>
      <c r="O72" s="163"/>
    </row>
    <row r="73" spans="2:15" ht="29.25" customHeight="1" x14ac:dyDescent="0.25">
      <c r="B73" s="13" t="s">
        <v>21</v>
      </c>
      <c r="C73" s="77" t="s">
        <v>19</v>
      </c>
      <c r="D73" s="78"/>
      <c r="E73" s="79" t="s">
        <v>33</v>
      </c>
      <c r="F73" s="80"/>
      <c r="G73" s="131" t="s">
        <v>73</v>
      </c>
      <c r="H73" s="132"/>
      <c r="I73" s="165"/>
      <c r="J73" s="165"/>
      <c r="K73" s="168"/>
      <c r="L73" s="168"/>
      <c r="M73" s="163"/>
      <c r="N73" s="163"/>
      <c r="O73" s="163"/>
    </row>
    <row r="74" spans="2:15" x14ac:dyDescent="0.25">
      <c r="B74" s="14" t="s">
        <v>22</v>
      </c>
      <c r="C74" s="77" t="s">
        <v>23</v>
      </c>
      <c r="D74" s="78"/>
      <c r="E74" s="92" t="s">
        <v>24</v>
      </c>
      <c r="F74" s="93"/>
      <c r="G74" s="131"/>
      <c r="H74" s="132"/>
      <c r="I74" s="165"/>
      <c r="J74" s="165"/>
      <c r="K74" s="168"/>
      <c r="L74" s="168"/>
      <c r="M74" s="163"/>
      <c r="N74" s="163"/>
      <c r="O74" s="163"/>
    </row>
    <row r="75" spans="2:15" ht="15" customHeight="1" x14ac:dyDescent="0.25">
      <c r="B75" s="13" t="s">
        <v>25</v>
      </c>
      <c r="C75" s="77" t="s">
        <v>20</v>
      </c>
      <c r="D75" s="78"/>
      <c r="E75" s="79" t="s">
        <v>26</v>
      </c>
      <c r="F75" s="80"/>
      <c r="G75" s="131"/>
      <c r="H75" s="132"/>
      <c r="I75" s="165"/>
      <c r="J75" s="165"/>
      <c r="K75" s="168"/>
      <c r="L75" s="168"/>
      <c r="M75" s="163"/>
      <c r="N75" s="163"/>
      <c r="O75" s="163"/>
    </row>
    <row r="76" spans="2:15" ht="30" customHeight="1" x14ac:dyDescent="0.25">
      <c r="B76" s="14" t="s">
        <v>27</v>
      </c>
      <c r="C76" s="77" t="s">
        <v>28</v>
      </c>
      <c r="D76" s="78"/>
      <c r="E76" s="92" t="s">
        <v>31</v>
      </c>
      <c r="F76" s="93"/>
      <c r="G76" s="131"/>
      <c r="H76" s="132"/>
      <c r="I76" s="165"/>
      <c r="J76" s="165"/>
      <c r="K76" s="168"/>
      <c r="L76" s="168"/>
      <c r="M76" s="163"/>
      <c r="N76" s="163"/>
      <c r="O76" s="163"/>
    </row>
    <row r="77" spans="2:15" ht="30" customHeight="1" x14ac:dyDescent="0.25">
      <c r="B77" s="13" t="s">
        <v>29</v>
      </c>
      <c r="C77" s="77" t="s">
        <v>77</v>
      </c>
      <c r="D77" s="78"/>
      <c r="E77" s="79" t="s">
        <v>32</v>
      </c>
      <c r="F77" s="80"/>
      <c r="G77" s="133"/>
      <c r="H77" s="134"/>
      <c r="I77" s="165"/>
      <c r="J77" s="165"/>
      <c r="K77" s="168"/>
      <c r="L77" s="168"/>
      <c r="M77" s="163"/>
      <c r="N77" s="163"/>
      <c r="O77" s="163"/>
    </row>
    <row r="78" spans="2:15" x14ac:dyDescent="0.25">
      <c r="I78" s="18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107" t="s">
        <v>107</v>
      </c>
      <c r="C80" s="130"/>
      <c r="D80" s="130"/>
      <c r="E80" s="108"/>
      <c r="F80" s="24" t="s">
        <v>71</v>
      </c>
      <c r="G80" s="58"/>
      <c r="H80" s="59"/>
      <c r="I80" s="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3:O73"/>
    <mergeCell ref="C74:D74"/>
    <mergeCell ref="E74:F74"/>
    <mergeCell ref="I74:J74"/>
    <mergeCell ref="K74:L74"/>
    <mergeCell ref="C73:D73"/>
    <mergeCell ref="E73:F73"/>
    <mergeCell ref="G73:H77"/>
    <mergeCell ref="I73:J73"/>
    <mergeCell ref="K73:L73"/>
    <mergeCell ref="M74:O74"/>
    <mergeCell ref="C75:D75"/>
    <mergeCell ref="E75:F75"/>
    <mergeCell ref="I75:J75"/>
    <mergeCell ref="K75:L75"/>
    <mergeCell ref="M75:O75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J56:J57"/>
    <mergeCell ref="G64:I64"/>
    <mergeCell ref="B36:D36"/>
    <mergeCell ref="B55:C55"/>
    <mergeCell ref="G55:I55"/>
    <mergeCell ref="B56:C56"/>
    <mergeCell ref="G56:I57"/>
    <mergeCell ref="B35:D35"/>
    <mergeCell ref="H35:J35"/>
    <mergeCell ref="B29:C29"/>
    <mergeCell ref="D29:H29"/>
    <mergeCell ref="I29:J29"/>
    <mergeCell ref="B30:C30"/>
    <mergeCell ref="D30:H30"/>
    <mergeCell ref="I30:J30"/>
    <mergeCell ref="B31:C31"/>
    <mergeCell ref="D31:H31"/>
    <mergeCell ref="I31:J31"/>
    <mergeCell ref="B34:D34"/>
    <mergeCell ref="H34:J34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BA2AD-0550-4674-9997-72EBC121AC77}">
  <sheetPr>
    <pageSetUpPr fitToPage="1"/>
  </sheetPr>
  <dimension ref="A1:W80"/>
  <sheetViews>
    <sheetView zoomScaleNormal="100" workbookViewId="0">
      <selection activeCell="B7" sqref="B7:E7"/>
    </sheetView>
  </sheetViews>
  <sheetFormatPr defaultRowHeight="15" x14ac:dyDescent="0.25"/>
  <cols>
    <col min="1" max="1" width="3.42578125" style="25" customWidth="1"/>
    <col min="2" max="2" width="39.7109375" style="25" bestFit="1" customWidth="1"/>
    <col min="3" max="4" width="11" style="25" customWidth="1"/>
    <col min="5" max="5" width="9.140625" style="25"/>
    <col min="6" max="6" width="10.42578125" style="25" customWidth="1"/>
    <col min="7" max="7" width="8.5703125" style="25" customWidth="1"/>
    <col min="8" max="8" width="18" style="25" bestFit="1" customWidth="1"/>
    <col min="9" max="9" width="15" style="25" customWidth="1"/>
    <col min="10" max="10" width="12" style="25" customWidth="1"/>
    <col min="11" max="11" width="16.5703125" style="25" customWidth="1"/>
    <col min="12" max="12" width="10.42578125" style="25" customWidth="1"/>
    <col min="13" max="13" width="9.5703125" style="25" customWidth="1"/>
    <col min="14" max="14" width="12" style="25" customWidth="1"/>
    <col min="15" max="15" width="9.42578125" style="25" customWidth="1"/>
    <col min="16" max="16" width="13.5703125" style="25" customWidth="1"/>
    <col min="17" max="17" width="9.7109375" style="25" customWidth="1"/>
    <col min="18" max="18" width="12.140625" style="25" customWidth="1"/>
    <col min="19" max="19" width="9.42578125" style="25" customWidth="1"/>
    <col min="20" max="16384" width="9.140625" style="25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116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111</v>
      </c>
      <c r="C5" s="10">
        <v>0.27200000000000002</v>
      </c>
      <c r="D5" s="10">
        <v>136.15</v>
      </c>
      <c r="E5" s="26">
        <f>(C5/D5)*1000</f>
        <v>1.9977965479250825</v>
      </c>
      <c r="F5" s="11"/>
      <c r="G5" s="11"/>
      <c r="H5" s="10" t="s">
        <v>114</v>
      </c>
      <c r="I5" s="10">
        <v>0.51400000000000001</v>
      </c>
      <c r="J5" s="11" t="s">
        <v>115</v>
      </c>
      <c r="K5" s="11">
        <v>4</v>
      </c>
      <c r="L5" s="11">
        <v>1.07</v>
      </c>
      <c r="M5" s="26">
        <f>K5*L5</f>
        <v>4.28</v>
      </c>
      <c r="N5" s="10"/>
      <c r="O5" s="10"/>
      <c r="P5" s="11" t="s">
        <v>13</v>
      </c>
      <c r="Q5" s="11">
        <v>6</v>
      </c>
      <c r="R5" s="11">
        <v>0.89400000000000002</v>
      </c>
      <c r="S5" s="26">
        <f>Q5*R5</f>
        <v>5.3639999999999999</v>
      </c>
    </row>
    <row r="6" spans="2:21" x14ac:dyDescent="0.25">
      <c r="B6" s="10" t="s">
        <v>133</v>
      </c>
      <c r="C6" s="10">
        <v>0.27200000000000002</v>
      </c>
      <c r="D6" s="10">
        <v>136.15</v>
      </c>
      <c r="E6" s="26">
        <f>(C6/D6)*1000</f>
        <v>1.9977965479250825</v>
      </c>
      <c r="F6" s="11"/>
      <c r="G6" s="11"/>
      <c r="H6" s="10"/>
      <c r="I6" s="10"/>
      <c r="J6" s="11"/>
      <c r="K6" s="11"/>
      <c r="L6" s="11"/>
      <c r="M6" s="26">
        <f t="shared" ref="M6:M11" si="0">K6*L6</f>
        <v>0</v>
      </c>
      <c r="N6" s="10"/>
      <c r="O6" s="10"/>
      <c r="P6" s="11" t="s">
        <v>80</v>
      </c>
      <c r="Q6" s="11">
        <v>138</v>
      </c>
      <c r="R6" s="11">
        <v>0.78</v>
      </c>
      <c r="S6" s="26">
        <f>Q6*R6</f>
        <v>107.64</v>
      </c>
      <c r="U6" s="18"/>
    </row>
    <row r="7" spans="2:21" x14ac:dyDescent="0.25">
      <c r="B7" s="10" t="s">
        <v>113</v>
      </c>
      <c r="C7" s="10">
        <v>0.54</v>
      </c>
      <c r="D7" s="10">
        <v>255.48</v>
      </c>
      <c r="E7" s="26">
        <f t="shared" ref="E7" si="1">(C7/D7)*1000</f>
        <v>2.1136683889149839</v>
      </c>
      <c r="F7" s="11"/>
      <c r="G7" s="11"/>
      <c r="H7" s="10"/>
      <c r="I7" s="10"/>
      <c r="J7" s="11"/>
      <c r="K7" s="11"/>
      <c r="L7" s="11"/>
      <c r="M7" s="26">
        <f t="shared" si="0"/>
        <v>0</v>
      </c>
      <c r="N7" s="10"/>
      <c r="O7" s="10"/>
      <c r="P7" s="11"/>
      <c r="Q7" s="11"/>
      <c r="R7" s="11"/>
      <c r="S7" s="26">
        <f t="shared" ref="S7:S11" si="2">Q7*R7</f>
        <v>0</v>
      </c>
      <c r="T7" s="18"/>
      <c r="U7" s="18"/>
    </row>
    <row r="8" spans="2:21" x14ac:dyDescent="0.25">
      <c r="B8" s="10"/>
      <c r="C8" s="10"/>
      <c r="D8" s="10"/>
      <c r="E8" s="26"/>
      <c r="F8" s="11"/>
      <c r="G8" s="11"/>
      <c r="H8" s="10"/>
      <c r="I8" s="10"/>
      <c r="J8" s="11"/>
      <c r="K8" s="11"/>
      <c r="L8" s="11"/>
      <c r="M8" s="26">
        <f t="shared" si="0"/>
        <v>0</v>
      </c>
      <c r="N8" s="10"/>
      <c r="O8" s="10"/>
      <c r="P8" s="11"/>
      <c r="Q8" s="11"/>
      <c r="R8" s="11"/>
      <c r="S8" s="26">
        <f t="shared" si="2"/>
        <v>0</v>
      </c>
      <c r="T8" s="18"/>
      <c r="U8" s="18"/>
    </row>
    <row r="9" spans="2:21" x14ac:dyDescent="0.25">
      <c r="B9" s="10"/>
      <c r="C9" s="10"/>
      <c r="D9" s="10"/>
      <c r="E9" s="26"/>
      <c r="F9" s="11"/>
      <c r="G9" s="11"/>
      <c r="H9" s="10"/>
      <c r="I9" s="10"/>
      <c r="J9" s="11"/>
      <c r="K9" s="11"/>
      <c r="L9" s="11"/>
      <c r="M9" s="26">
        <f t="shared" si="0"/>
        <v>0</v>
      </c>
      <c r="N9" s="10"/>
      <c r="O9" s="10"/>
      <c r="P9" s="11"/>
      <c r="Q9" s="11"/>
      <c r="R9" s="11"/>
      <c r="S9" s="26">
        <f t="shared" si="2"/>
        <v>0</v>
      </c>
      <c r="T9" s="18"/>
    </row>
    <row r="10" spans="2:21" x14ac:dyDescent="0.25">
      <c r="B10" s="10"/>
      <c r="C10" s="10"/>
      <c r="D10" s="10"/>
      <c r="E10" s="26"/>
      <c r="F10" s="11"/>
      <c r="G10" s="11"/>
      <c r="H10" s="10"/>
      <c r="I10" s="10"/>
      <c r="J10" s="11"/>
      <c r="K10" s="11"/>
      <c r="L10" s="11"/>
      <c r="M10" s="26">
        <f t="shared" si="0"/>
        <v>0</v>
      </c>
      <c r="N10" s="10"/>
      <c r="O10" s="10"/>
      <c r="P10" s="11"/>
      <c r="Q10" s="11"/>
      <c r="R10" s="11"/>
      <c r="S10" s="26">
        <f t="shared" si="2"/>
        <v>0</v>
      </c>
      <c r="T10" s="18"/>
    </row>
    <row r="11" spans="2:21" x14ac:dyDescent="0.25">
      <c r="B11" s="10"/>
      <c r="C11" s="10"/>
      <c r="D11" s="10"/>
      <c r="E11" s="26"/>
      <c r="F11" s="11"/>
      <c r="G11" s="11"/>
      <c r="H11" s="10"/>
      <c r="I11" s="10"/>
      <c r="J11" s="11"/>
      <c r="K11" s="11"/>
      <c r="L11" s="11"/>
      <c r="M11" s="26">
        <f t="shared" si="0"/>
        <v>0</v>
      </c>
      <c r="N11" s="10"/>
      <c r="O11" s="10"/>
      <c r="P11" s="11"/>
      <c r="Q11" s="11"/>
      <c r="R11" s="11"/>
      <c r="S11" s="26">
        <f t="shared" si="2"/>
        <v>0</v>
      </c>
      <c r="T11" s="18"/>
    </row>
    <row r="12" spans="2:21" x14ac:dyDescent="0.25">
      <c r="B12" s="26" t="s">
        <v>4</v>
      </c>
      <c r="C12" s="26">
        <f>SUM(C5:C11)</f>
        <v>1.0840000000000001</v>
      </c>
      <c r="D12" s="26">
        <f>SUM(D5:D11)</f>
        <v>527.78</v>
      </c>
      <c r="E12" s="17"/>
      <c r="F12" s="17"/>
      <c r="G12" s="26">
        <f>SUM(G5:G11)</f>
        <v>0</v>
      </c>
      <c r="H12" s="17"/>
      <c r="I12" s="26">
        <f>SUM(I5:I11)</f>
        <v>0.51400000000000001</v>
      </c>
      <c r="J12" s="17"/>
      <c r="K12" s="17"/>
      <c r="L12" s="17"/>
      <c r="M12" s="26">
        <f>SUM(M5:M11)</f>
        <v>4.28</v>
      </c>
      <c r="N12" s="17"/>
      <c r="O12" s="26">
        <f>SUM(O5:O11)</f>
        <v>0</v>
      </c>
      <c r="P12" s="17"/>
      <c r="Q12" s="17"/>
      <c r="R12" s="17"/>
      <c r="S12" s="26">
        <f>SUM(S5:S11)</f>
        <v>113.004</v>
      </c>
      <c r="T12" s="18"/>
    </row>
    <row r="13" spans="2:2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 t="s">
        <v>15</v>
      </c>
      <c r="L13" s="17"/>
      <c r="M13" s="17"/>
      <c r="N13" s="17"/>
      <c r="O13" s="17"/>
      <c r="P13" s="17"/>
      <c r="Q13" s="17"/>
      <c r="R13" s="17"/>
      <c r="S13" s="17"/>
      <c r="T13" s="18"/>
    </row>
    <row r="14" spans="2:21" x14ac:dyDescent="0.25">
      <c r="B14" s="18"/>
      <c r="C14" s="18"/>
      <c r="D14" s="18"/>
      <c r="E14" s="18"/>
      <c r="F14" s="18"/>
      <c r="G14" s="18"/>
      <c r="I14" s="27" t="s">
        <v>5</v>
      </c>
      <c r="J14" s="28">
        <f>(R17/E5)*100</f>
        <v>86.807659966735542</v>
      </c>
      <c r="K14" s="29">
        <f>J14</f>
        <v>86.807659966735542</v>
      </c>
    </row>
    <row r="15" spans="2:21" x14ac:dyDescent="0.25">
      <c r="B15" s="18"/>
      <c r="C15" s="18"/>
      <c r="D15" s="18"/>
      <c r="E15" s="18"/>
      <c r="F15" s="18"/>
      <c r="G15" s="18"/>
      <c r="I15" s="30" t="s">
        <v>11</v>
      </c>
      <c r="J15" s="31">
        <f>(1-(P19/C5))*100</f>
        <v>100</v>
      </c>
      <c r="K15" s="29">
        <f t="shared" ref="K15:K16" si="3">J15</f>
        <v>100</v>
      </c>
    </row>
    <row r="16" spans="2:21" x14ac:dyDescent="0.25">
      <c r="B16" s="18"/>
      <c r="C16" s="18"/>
      <c r="D16" s="18"/>
      <c r="E16" s="18"/>
      <c r="F16" s="18"/>
      <c r="G16" s="18"/>
      <c r="I16" s="32" t="s">
        <v>12</v>
      </c>
      <c r="J16" s="28">
        <f>(J14/J15)*100</f>
        <v>86.807659966735542</v>
      </c>
      <c r="K16" s="29">
        <f t="shared" si="3"/>
        <v>86.807659966735542</v>
      </c>
      <c r="P16" s="69" t="s">
        <v>49</v>
      </c>
      <c r="Q16" s="69" t="s">
        <v>48</v>
      </c>
      <c r="R16" s="69" t="s">
        <v>116</v>
      </c>
    </row>
    <row r="17" spans="1:23" x14ac:dyDescent="0.25">
      <c r="B17" s="18"/>
      <c r="C17" s="18"/>
      <c r="D17" s="18"/>
      <c r="E17" s="18"/>
      <c r="F17" s="18"/>
      <c r="G17" s="18"/>
      <c r="I17" s="33" t="s">
        <v>6</v>
      </c>
      <c r="J17" s="31">
        <f>Q17/D12*100</f>
        <v>48.181060290272463</v>
      </c>
      <c r="K17" s="29"/>
      <c r="N17" s="76" t="s">
        <v>3</v>
      </c>
      <c r="O17" s="76"/>
      <c r="P17" s="34">
        <v>0.441</v>
      </c>
      <c r="Q17" s="34">
        <v>254.29</v>
      </c>
      <c r="R17" s="35">
        <f>(P17/Q17)*1000</f>
        <v>1.7342404341499864</v>
      </c>
    </row>
    <row r="18" spans="1:23" x14ac:dyDescent="0.25">
      <c r="B18" s="18"/>
      <c r="C18" s="18"/>
      <c r="D18" s="18"/>
      <c r="E18" s="18"/>
      <c r="F18" s="18"/>
      <c r="G18" s="18"/>
      <c r="I18" s="27" t="s">
        <v>7</v>
      </c>
      <c r="J18" s="28">
        <f>P17/C12*100</f>
        <v>40.682656826568262</v>
      </c>
      <c r="K18" s="30" t="s">
        <v>84</v>
      </c>
      <c r="L18" s="31">
        <f>(J18/J17)*100</f>
        <v>84.437031027276717</v>
      </c>
      <c r="P18" s="36" t="s">
        <v>0</v>
      </c>
      <c r="Q18" s="37"/>
    </row>
    <row r="19" spans="1:23" ht="30" customHeight="1" x14ac:dyDescent="0.25">
      <c r="B19" s="18"/>
      <c r="C19" s="18"/>
      <c r="D19" s="18"/>
      <c r="E19" s="18"/>
      <c r="F19" s="18"/>
      <c r="G19" s="18"/>
      <c r="I19" s="33" t="s">
        <v>8</v>
      </c>
      <c r="J19" s="31">
        <f>(C12+G12+I12+M12+O12+S12)/P17</f>
        <v>269.5736961451247</v>
      </c>
      <c r="N19" s="74" t="s">
        <v>50</v>
      </c>
      <c r="O19" s="75"/>
      <c r="P19" s="38">
        <v>0</v>
      </c>
    </row>
    <row r="20" spans="1:23" x14ac:dyDescent="0.25">
      <c r="B20" s="18"/>
      <c r="C20" s="18"/>
      <c r="D20" s="18"/>
      <c r="E20" s="18"/>
      <c r="F20" s="18"/>
      <c r="G20" s="18"/>
      <c r="I20" s="1" t="s">
        <v>9</v>
      </c>
      <c r="J20" s="39">
        <f>(C12+G12+I12+M12)/P17</f>
        <v>13.328798185941043</v>
      </c>
      <c r="M20" s="18"/>
      <c r="N20" s="18"/>
      <c r="O20" s="40"/>
      <c r="P20" s="18"/>
    </row>
    <row r="21" spans="1:23" ht="32.25" customHeight="1" x14ac:dyDescent="0.25">
      <c r="B21" s="18"/>
      <c r="C21" s="18"/>
      <c r="D21" s="18"/>
      <c r="E21" s="18"/>
      <c r="F21" s="18"/>
      <c r="G21" s="18"/>
      <c r="H21" s="18"/>
      <c r="I21" s="5" t="s">
        <v>14</v>
      </c>
      <c r="J21" s="41">
        <f>(C12+G12+I12)/P17</f>
        <v>3.6235827664399096</v>
      </c>
      <c r="M21" s="18"/>
      <c r="N21" s="18"/>
      <c r="O21" s="18"/>
      <c r="P21" s="18"/>
    </row>
    <row r="22" spans="1:23" ht="33.75" customHeight="1" x14ac:dyDescent="0.25">
      <c r="G22" s="18"/>
      <c r="H22" s="18"/>
      <c r="I22" s="6" t="s">
        <v>16</v>
      </c>
      <c r="J22" s="2">
        <f>(M12)/P17</f>
        <v>9.7052154195011351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3" ht="32.25" customHeight="1" x14ac:dyDescent="0.25">
      <c r="I23" s="3" t="s">
        <v>10</v>
      </c>
      <c r="J23" s="4">
        <f>(O12+S12)/P17</f>
        <v>256.24489795918367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3" ht="30" customHeight="1" x14ac:dyDescent="0.25">
      <c r="B24" s="70" t="s">
        <v>118</v>
      </c>
      <c r="I24" s="5" t="s">
        <v>17</v>
      </c>
      <c r="J24" s="41">
        <f>(O12)/P17</f>
        <v>0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3" ht="31.5" customHeight="1" x14ac:dyDescent="0.25">
      <c r="I25" s="6" t="s">
        <v>18</v>
      </c>
      <c r="J25" s="2">
        <f>(S12)/P17</f>
        <v>256.24489795918367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3" ht="13.5" customHeight="1" x14ac:dyDescent="0.25">
      <c r="I26" s="71" t="s">
        <v>117</v>
      </c>
      <c r="J26" s="72">
        <f>((C12+G12+I12+M12+O12+S12)-P17)/P17</f>
        <v>268.5736961451247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3" ht="16.5" customHeight="1" x14ac:dyDescent="0.25">
      <c r="A27" s="61"/>
      <c r="B27" s="113" t="s">
        <v>57</v>
      </c>
      <c r="C27" s="114"/>
      <c r="I27" s="153" t="s">
        <v>85</v>
      </c>
      <c r="J27" s="154"/>
      <c r="K27" s="18"/>
      <c r="L27" s="18"/>
      <c r="M27" s="18"/>
      <c r="N27" s="18"/>
      <c r="O27" s="18"/>
      <c r="P27" s="18"/>
      <c r="Q27" s="18"/>
      <c r="T27" s="18"/>
    </row>
    <row r="28" spans="1:23" ht="47.25" customHeight="1" x14ac:dyDescent="0.25">
      <c r="B28" s="118" t="s">
        <v>30</v>
      </c>
      <c r="C28" s="87"/>
      <c r="D28" s="87" t="s">
        <v>90</v>
      </c>
      <c r="E28" s="87"/>
      <c r="F28" s="87"/>
      <c r="G28" s="87"/>
      <c r="H28" s="87"/>
      <c r="I28" s="155"/>
      <c r="J28" s="156"/>
      <c r="K28" s="18"/>
      <c r="Q28" s="18"/>
      <c r="T28" s="18"/>
      <c r="W28" s="42"/>
    </row>
    <row r="29" spans="1:23" ht="61.5" customHeight="1" x14ac:dyDescent="0.25">
      <c r="B29" s="81" t="s">
        <v>91</v>
      </c>
      <c r="C29" s="83"/>
      <c r="D29" s="81" t="s">
        <v>92</v>
      </c>
      <c r="E29" s="82"/>
      <c r="F29" s="82"/>
      <c r="G29" s="82"/>
      <c r="H29" s="83"/>
      <c r="I29" s="157"/>
      <c r="J29" s="158"/>
    </row>
    <row r="30" spans="1:23" ht="47.25" customHeight="1" x14ac:dyDescent="0.25">
      <c r="B30" s="84" t="s">
        <v>93</v>
      </c>
      <c r="C30" s="85"/>
      <c r="D30" s="84" t="s">
        <v>94</v>
      </c>
      <c r="E30" s="86"/>
      <c r="F30" s="86"/>
      <c r="G30" s="86"/>
      <c r="H30" s="85"/>
      <c r="I30" s="159"/>
      <c r="J30" s="160"/>
    </row>
    <row r="31" spans="1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61"/>
      <c r="J31" s="162"/>
    </row>
    <row r="32" spans="1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19" t="s">
        <v>96</v>
      </c>
      <c r="C34" s="120"/>
      <c r="D34" s="121"/>
      <c r="E34" s="67" t="s">
        <v>83</v>
      </c>
      <c r="F34" s="44"/>
      <c r="G34" s="45"/>
      <c r="H34" s="128" t="s">
        <v>61</v>
      </c>
      <c r="I34" s="128"/>
      <c r="J34" s="128"/>
      <c r="K34" s="67" t="s">
        <v>83</v>
      </c>
      <c r="L34" s="67"/>
    </row>
    <row r="35" spans="2:12" ht="30" x14ac:dyDescent="0.25">
      <c r="B35" s="122" t="s">
        <v>60</v>
      </c>
      <c r="C35" s="123"/>
      <c r="D35" s="124"/>
      <c r="E35" s="68" t="s">
        <v>64</v>
      </c>
      <c r="F35" s="68"/>
      <c r="G35" s="45"/>
      <c r="H35" s="129" t="s">
        <v>62</v>
      </c>
      <c r="I35" s="129"/>
      <c r="J35" s="129"/>
      <c r="K35" s="68" t="s">
        <v>64</v>
      </c>
      <c r="L35" s="68"/>
    </row>
    <row r="36" spans="2:12" ht="34.5" customHeight="1" x14ac:dyDescent="0.25">
      <c r="B36" s="125" t="s">
        <v>59</v>
      </c>
      <c r="C36" s="126"/>
      <c r="D36" s="127"/>
      <c r="E36" s="64" t="s">
        <v>103</v>
      </c>
      <c r="F36" s="48"/>
      <c r="G36" s="45"/>
      <c r="H36" s="45"/>
      <c r="I36" s="45"/>
    </row>
    <row r="37" spans="2:12" ht="18.75" customHeight="1" x14ac:dyDescent="0.25">
      <c r="B37" s="45"/>
      <c r="C37" s="45"/>
      <c r="D37" s="45"/>
      <c r="E37" s="45"/>
      <c r="F37" s="45"/>
      <c r="G37" s="45"/>
      <c r="H37" s="45"/>
    </row>
    <row r="38" spans="2:12" ht="20.25" customHeight="1" x14ac:dyDescent="0.25">
      <c r="B38" s="45"/>
      <c r="C38" s="45"/>
      <c r="D38" s="45"/>
      <c r="E38" s="45"/>
      <c r="F38" s="45"/>
      <c r="G38" s="45"/>
      <c r="H38" s="45"/>
    </row>
    <row r="39" spans="2:12" x14ac:dyDescent="0.25">
      <c r="B39" s="9" t="s">
        <v>54</v>
      </c>
      <c r="D39" s="45"/>
      <c r="E39" s="45"/>
      <c r="F39" s="45"/>
      <c r="G39" s="45"/>
      <c r="H39" s="45"/>
    </row>
    <row r="40" spans="2:12" ht="30" x14ac:dyDescent="0.25">
      <c r="B40" s="16" t="s">
        <v>38</v>
      </c>
      <c r="C40" s="16" t="s">
        <v>39</v>
      </c>
      <c r="D40" s="16" t="s">
        <v>88</v>
      </c>
      <c r="E40" s="45"/>
      <c r="F40" s="45"/>
      <c r="G40" s="45"/>
      <c r="H40" s="45"/>
    </row>
    <row r="41" spans="2:12" ht="21" customHeight="1" x14ac:dyDescent="0.25">
      <c r="B41" s="49" t="s">
        <v>34</v>
      </c>
      <c r="C41" s="50" t="s">
        <v>35</v>
      </c>
      <c r="D41" s="50"/>
      <c r="E41" s="45"/>
      <c r="F41" s="45"/>
      <c r="G41" s="45"/>
      <c r="H41" s="45"/>
    </row>
    <row r="42" spans="2:12" ht="30.75" customHeight="1" x14ac:dyDescent="0.25">
      <c r="B42" s="49" t="s">
        <v>36</v>
      </c>
      <c r="C42" s="51" t="s">
        <v>64</v>
      </c>
      <c r="D42" s="51"/>
      <c r="E42" s="45"/>
      <c r="F42" s="45"/>
      <c r="G42" s="45"/>
      <c r="H42" s="45"/>
    </row>
    <row r="43" spans="2:12" ht="30.75" customHeight="1" x14ac:dyDescent="0.25">
      <c r="B43" s="49" t="s">
        <v>37</v>
      </c>
      <c r="C43" s="65" t="s">
        <v>40</v>
      </c>
      <c r="D43" s="65"/>
      <c r="E43" s="45"/>
      <c r="F43" s="45"/>
      <c r="G43" s="45"/>
      <c r="H43" s="45"/>
    </row>
    <row r="44" spans="2:12" ht="21" customHeight="1" x14ac:dyDescent="0.25">
      <c r="B44" s="45"/>
      <c r="C44" s="45"/>
      <c r="D44" s="45"/>
      <c r="E44" s="45"/>
      <c r="F44" s="45"/>
      <c r="G44" s="45"/>
      <c r="H44" s="45"/>
    </row>
    <row r="45" spans="2:12" ht="21" customHeight="1" x14ac:dyDescent="0.25">
      <c r="B45" s="45"/>
      <c r="C45" s="45"/>
      <c r="D45" s="45"/>
      <c r="E45" s="45"/>
      <c r="F45" s="45"/>
      <c r="G45" s="45"/>
      <c r="H45" s="45"/>
    </row>
    <row r="46" spans="2:12" ht="26.25" customHeight="1" x14ac:dyDescent="0.25">
      <c r="D46" s="45"/>
      <c r="E46" s="45"/>
      <c r="F46" s="45"/>
      <c r="G46" s="45"/>
      <c r="H46" s="45"/>
    </row>
    <row r="47" spans="2:12" ht="21" customHeight="1" x14ac:dyDescent="0.25">
      <c r="B47" s="45"/>
      <c r="C47" s="45"/>
      <c r="D47" s="45"/>
      <c r="E47" s="45"/>
      <c r="F47" s="45"/>
      <c r="G47" s="45"/>
      <c r="H47" s="45"/>
    </row>
    <row r="48" spans="2:12" ht="21" customHeight="1" x14ac:dyDescent="0.25">
      <c r="B48" s="45"/>
      <c r="C48" s="45"/>
      <c r="D48" s="45"/>
      <c r="E48" s="45"/>
      <c r="F48" s="45"/>
      <c r="G48" s="45"/>
      <c r="H48" s="45"/>
    </row>
    <row r="49" spans="2:13" ht="21" customHeight="1" x14ac:dyDescent="0.25">
      <c r="B49" s="45"/>
      <c r="C49" s="45"/>
      <c r="D49" s="45"/>
      <c r="E49" s="45"/>
      <c r="F49" s="45"/>
      <c r="G49" s="45"/>
      <c r="H49" s="45"/>
    </row>
    <row r="50" spans="2:13" x14ac:dyDescent="0.25">
      <c r="B50" s="45"/>
      <c r="C50" s="45"/>
      <c r="D50" s="45"/>
      <c r="E50" s="45"/>
      <c r="F50" s="45"/>
      <c r="G50" s="45"/>
      <c r="H50" s="45"/>
    </row>
    <row r="51" spans="2:13" ht="18" customHeight="1" x14ac:dyDescent="0.25">
      <c r="B51" s="45"/>
      <c r="C51" s="45"/>
      <c r="D51" s="45"/>
      <c r="E51" s="45"/>
      <c r="F51" s="45"/>
      <c r="G51" s="45"/>
      <c r="H51" s="45"/>
    </row>
    <row r="52" spans="2:13" ht="15" customHeight="1" x14ac:dyDescent="0.25">
      <c r="B52" s="45"/>
      <c r="C52" s="45"/>
      <c r="D52" s="45"/>
      <c r="E52" s="45"/>
      <c r="F52" s="45"/>
      <c r="G52" s="45"/>
      <c r="H52" s="45"/>
    </row>
    <row r="53" spans="2:13" x14ac:dyDescent="0.25">
      <c r="B53" s="45"/>
      <c r="C53" s="45"/>
      <c r="D53" s="45"/>
      <c r="E53" s="45"/>
      <c r="F53" s="45"/>
      <c r="G53" s="45"/>
      <c r="H53" s="45"/>
    </row>
    <row r="54" spans="2:13" x14ac:dyDescent="0.25">
      <c r="B54" s="15" t="s">
        <v>63</v>
      </c>
      <c r="C54" s="45"/>
      <c r="D54" s="45"/>
      <c r="E54" s="22" t="s">
        <v>86</v>
      </c>
      <c r="F54" s="45"/>
      <c r="G54" s="45"/>
      <c r="H54" s="45"/>
      <c r="K54" s="22" t="s">
        <v>86</v>
      </c>
    </row>
    <row r="55" spans="2:13" ht="31.5" customHeight="1" x14ac:dyDescent="0.25">
      <c r="B55" s="112" t="s">
        <v>97</v>
      </c>
      <c r="C55" s="112"/>
      <c r="D55" s="65" t="s">
        <v>40</v>
      </c>
      <c r="E55" s="66"/>
      <c r="F55" s="45"/>
      <c r="G55" s="109" t="s">
        <v>65</v>
      </c>
      <c r="H55" s="109"/>
      <c r="I55" s="109"/>
      <c r="J55" s="64" t="s">
        <v>35</v>
      </c>
      <c r="K55" s="64" t="s">
        <v>87</v>
      </c>
    </row>
    <row r="56" spans="2:13" ht="33" customHeight="1" x14ac:dyDescent="0.25">
      <c r="B56" s="107" t="s">
        <v>98</v>
      </c>
      <c r="C56" s="108"/>
      <c r="D56" s="68" t="s">
        <v>64</v>
      </c>
      <c r="E56" s="68"/>
      <c r="F56" s="45"/>
      <c r="G56" s="110" t="s">
        <v>99</v>
      </c>
      <c r="H56" s="110"/>
      <c r="I56" s="110"/>
      <c r="J56" s="111" t="s">
        <v>40</v>
      </c>
      <c r="K56" s="111"/>
    </row>
    <row r="57" spans="2:13" ht="34.5" customHeight="1" x14ac:dyDescent="0.25">
      <c r="B57" s="107" t="s">
        <v>100</v>
      </c>
      <c r="C57" s="108"/>
      <c r="D57" s="64" t="s">
        <v>35</v>
      </c>
      <c r="E57" s="48"/>
      <c r="F57" s="45"/>
      <c r="G57" s="110"/>
      <c r="H57" s="110"/>
      <c r="I57" s="110"/>
      <c r="J57" s="111"/>
      <c r="K57" s="111"/>
    </row>
    <row r="58" spans="2:13" x14ac:dyDescent="0.25">
      <c r="B58" s="15"/>
      <c r="C58" s="45"/>
      <c r="D58" s="45"/>
      <c r="E58" s="45"/>
      <c r="F58" s="45"/>
      <c r="G58" s="45"/>
      <c r="H58" s="45"/>
    </row>
    <row r="59" spans="2:13" x14ac:dyDescent="0.25">
      <c r="B59" s="15" t="s">
        <v>105</v>
      </c>
      <c r="C59" s="45"/>
      <c r="D59" s="45"/>
      <c r="E59" s="22" t="s">
        <v>86</v>
      </c>
      <c r="G59" s="15" t="s">
        <v>104</v>
      </c>
      <c r="J59" s="45"/>
      <c r="K59" s="22" t="s">
        <v>109</v>
      </c>
      <c r="L59" s="45"/>
      <c r="M59" s="45"/>
    </row>
    <row r="60" spans="2:13" x14ac:dyDescent="0.25">
      <c r="B60" s="54" t="s">
        <v>66</v>
      </c>
      <c r="C60" s="94" t="s">
        <v>40</v>
      </c>
      <c r="D60" s="95"/>
      <c r="E60" s="55"/>
      <c r="G60" s="101" t="s">
        <v>74</v>
      </c>
      <c r="H60" s="102"/>
      <c r="I60" s="103"/>
      <c r="J60" s="98" t="s">
        <v>40</v>
      </c>
      <c r="K60" s="98"/>
      <c r="L60" s="45"/>
    </row>
    <row r="61" spans="2:13" x14ac:dyDescent="0.25">
      <c r="B61" s="54" t="s">
        <v>67</v>
      </c>
      <c r="C61" s="96" t="s">
        <v>64</v>
      </c>
      <c r="D61" s="97"/>
      <c r="E61" s="56"/>
      <c r="G61" s="104" t="s">
        <v>68</v>
      </c>
      <c r="H61" s="105"/>
      <c r="I61" s="106"/>
      <c r="J61" s="99"/>
      <c r="K61" s="99"/>
      <c r="L61" s="45"/>
    </row>
    <row r="62" spans="2:13" x14ac:dyDescent="0.25">
      <c r="G62" s="104" t="s">
        <v>69</v>
      </c>
      <c r="H62" s="105"/>
      <c r="I62" s="106"/>
      <c r="J62" s="99"/>
      <c r="K62" s="99"/>
      <c r="L62" s="45"/>
    </row>
    <row r="63" spans="2:13" x14ac:dyDescent="0.25">
      <c r="G63" s="104" t="s">
        <v>70</v>
      </c>
      <c r="H63" s="105"/>
      <c r="I63" s="106"/>
      <c r="J63" s="99"/>
      <c r="K63" s="99"/>
      <c r="L63" s="45"/>
    </row>
    <row r="64" spans="2:13" ht="30" customHeight="1" x14ac:dyDescent="0.25">
      <c r="G64" s="140" t="s">
        <v>101</v>
      </c>
      <c r="H64" s="141"/>
      <c r="I64" s="142"/>
      <c r="J64" s="100"/>
      <c r="K64" s="100"/>
      <c r="L64" s="45"/>
    </row>
    <row r="65" spans="2:15" ht="29.25" customHeight="1" x14ac:dyDescent="0.25">
      <c r="G65" s="143" t="s">
        <v>82</v>
      </c>
      <c r="H65" s="144"/>
      <c r="I65" s="145"/>
      <c r="J65" s="51" t="s">
        <v>64</v>
      </c>
      <c r="K65" s="51"/>
      <c r="M65" s="45"/>
    </row>
    <row r="66" spans="2:15" ht="15" customHeight="1" x14ac:dyDescent="0.25">
      <c r="G66" s="101" t="s">
        <v>81</v>
      </c>
      <c r="H66" s="102"/>
      <c r="I66" s="103"/>
      <c r="J66" s="137" t="s">
        <v>35</v>
      </c>
      <c r="K66" s="137"/>
      <c r="L66" s="45"/>
      <c r="M66" s="45"/>
    </row>
    <row r="67" spans="2:15" ht="13.5" customHeight="1" x14ac:dyDescent="0.25">
      <c r="G67" s="104" t="s">
        <v>102</v>
      </c>
      <c r="H67" s="105"/>
      <c r="I67" s="106"/>
      <c r="J67" s="138"/>
      <c r="K67" s="138"/>
      <c r="L67" s="45"/>
      <c r="M67" s="45"/>
    </row>
    <row r="68" spans="2:15" x14ac:dyDescent="0.25">
      <c r="G68" s="146" t="s">
        <v>75</v>
      </c>
      <c r="H68" s="147"/>
      <c r="I68" s="148"/>
      <c r="J68" s="139"/>
      <c r="K68" s="139"/>
      <c r="L68" s="18"/>
      <c r="M68" s="18"/>
    </row>
    <row r="69" spans="2:15" x14ac:dyDescent="0.25">
      <c r="C69" s="57"/>
      <c r="D69" s="57"/>
      <c r="E69" s="57"/>
      <c r="F69" s="57"/>
      <c r="G69" s="57"/>
      <c r="H69" s="18"/>
      <c r="I69" s="18"/>
    </row>
    <row r="70" spans="2:15" ht="15" customHeight="1" x14ac:dyDescent="0.25">
      <c r="G70" s="18"/>
      <c r="H70" s="18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8"/>
      <c r="H71" s="18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168"/>
      <c r="L72" s="168"/>
      <c r="M72" s="163"/>
      <c r="N72" s="163"/>
      <c r="O72" s="163"/>
    </row>
    <row r="73" spans="2:15" ht="29.25" customHeight="1" x14ac:dyDescent="0.25">
      <c r="B73" s="13" t="s">
        <v>21</v>
      </c>
      <c r="C73" s="77" t="s">
        <v>19</v>
      </c>
      <c r="D73" s="78"/>
      <c r="E73" s="79" t="s">
        <v>33</v>
      </c>
      <c r="F73" s="80"/>
      <c r="G73" s="131" t="s">
        <v>73</v>
      </c>
      <c r="H73" s="132"/>
      <c r="I73" s="165"/>
      <c r="J73" s="165"/>
      <c r="K73" s="168"/>
      <c r="L73" s="168"/>
      <c r="M73" s="163"/>
      <c r="N73" s="163"/>
      <c r="O73" s="163"/>
    </row>
    <row r="74" spans="2:15" x14ac:dyDescent="0.25">
      <c r="B74" s="14" t="s">
        <v>22</v>
      </c>
      <c r="C74" s="77" t="s">
        <v>23</v>
      </c>
      <c r="D74" s="78"/>
      <c r="E74" s="92" t="s">
        <v>24</v>
      </c>
      <c r="F74" s="93"/>
      <c r="G74" s="131"/>
      <c r="H74" s="132"/>
      <c r="I74" s="165"/>
      <c r="J74" s="165"/>
      <c r="K74" s="168"/>
      <c r="L74" s="168"/>
      <c r="M74" s="163"/>
      <c r="N74" s="163"/>
      <c r="O74" s="163"/>
    </row>
    <row r="75" spans="2:15" ht="15" customHeight="1" x14ac:dyDescent="0.25">
      <c r="B75" s="13" t="s">
        <v>25</v>
      </c>
      <c r="C75" s="77" t="s">
        <v>20</v>
      </c>
      <c r="D75" s="78"/>
      <c r="E75" s="79" t="s">
        <v>26</v>
      </c>
      <c r="F75" s="80"/>
      <c r="G75" s="131"/>
      <c r="H75" s="132"/>
      <c r="I75" s="165"/>
      <c r="J75" s="165"/>
      <c r="K75" s="168"/>
      <c r="L75" s="168"/>
      <c r="M75" s="163"/>
      <c r="N75" s="163"/>
      <c r="O75" s="163"/>
    </row>
    <row r="76" spans="2:15" ht="30" customHeight="1" x14ac:dyDescent="0.25">
      <c r="B76" s="14" t="s">
        <v>27</v>
      </c>
      <c r="C76" s="77" t="s">
        <v>28</v>
      </c>
      <c r="D76" s="78"/>
      <c r="E76" s="92" t="s">
        <v>31</v>
      </c>
      <c r="F76" s="93"/>
      <c r="G76" s="131"/>
      <c r="H76" s="132"/>
      <c r="I76" s="165"/>
      <c r="J76" s="165"/>
      <c r="K76" s="168"/>
      <c r="L76" s="168"/>
      <c r="M76" s="163"/>
      <c r="N76" s="163"/>
      <c r="O76" s="163"/>
    </row>
    <row r="77" spans="2:15" ht="30" customHeight="1" x14ac:dyDescent="0.25">
      <c r="B77" s="13" t="s">
        <v>29</v>
      </c>
      <c r="C77" s="77" t="s">
        <v>77</v>
      </c>
      <c r="D77" s="78"/>
      <c r="E77" s="79" t="s">
        <v>32</v>
      </c>
      <c r="F77" s="80"/>
      <c r="G77" s="133"/>
      <c r="H77" s="134"/>
      <c r="I77" s="165"/>
      <c r="J77" s="165"/>
      <c r="K77" s="168"/>
      <c r="L77" s="168"/>
      <c r="M77" s="163"/>
      <c r="N77" s="163"/>
      <c r="O77" s="163"/>
    </row>
    <row r="78" spans="2:15" x14ac:dyDescent="0.25">
      <c r="I78" s="18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107" t="s">
        <v>107</v>
      </c>
      <c r="C80" s="130"/>
      <c r="D80" s="130"/>
      <c r="E80" s="108"/>
      <c r="F80" s="24" t="s">
        <v>71</v>
      </c>
      <c r="G80" s="58"/>
      <c r="H80" s="59"/>
      <c r="I80" s="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3:O73"/>
    <mergeCell ref="C74:D74"/>
    <mergeCell ref="E74:F74"/>
    <mergeCell ref="I74:J74"/>
    <mergeCell ref="K74:L74"/>
    <mergeCell ref="C73:D73"/>
    <mergeCell ref="E73:F73"/>
    <mergeCell ref="G73:H77"/>
    <mergeCell ref="I73:J73"/>
    <mergeCell ref="K73:L73"/>
    <mergeCell ref="M74:O74"/>
    <mergeCell ref="C75:D75"/>
    <mergeCell ref="E75:F75"/>
    <mergeCell ref="I75:J75"/>
    <mergeCell ref="K75:L75"/>
    <mergeCell ref="M75:O75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J56:J57"/>
    <mergeCell ref="G64:I64"/>
    <mergeCell ref="B36:D36"/>
    <mergeCell ref="B55:C55"/>
    <mergeCell ref="G55:I55"/>
    <mergeCell ref="B56:C56"/>
    <mergeCell ref="G56:I57"/>
    <mergeCell ref="B35:D35"/>
    <mergeCell ref="H35:J35"/>
    <mergeCell ref="B29:C29"/>
    <mergeCell ref="D29:H29"/>
    <mergeCell ref="I29:J29"/>
    <mergeCell ref="B30:C30"/>
    <mergeCell ref="D30:H30"/>
    <mergeCell ref="I30:J30"/>
    <mergeCell ref="B31:C31"/>
    <mergeCell ref="D31:H31"/>
    <mergeCell ref="I31:J31"/>
    <mergeCell ref="B34:D34"/>
    <mergeCell ref="H34:J34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FA457-AE0D-4A73-956D-3FDAC1C8437E}">
  <sheetPr>
    <pageSetUpPr fitToPage="1"/>
  </sheetPr>
  <dimension ref="B1:W80"/>
  <sheetViews>
    <sheetView topLeftCell="A4" zoomScale="115" zoomScaleNormal="115" workbookViewId="0">
      <selection activeCell="C8" sqref="C8"/>
    </sheetView>
  </sheetViews>
  <sheetFormatPr defaultRowHeight="15" x14ac:dyDescent="0.25"/>
  <cols>
    <col min="1" max="1" width="3.42578125" customWidth="1"/>
    <col min="2" max="2" width="20.85546875" customWidth="1"/>
    <col min="3" max="4" width="11" customWidth="1"/>
    <col min="6" max="6" width="10.42578125" customWidth="1"/>
    <col min="7" max="7" width="8.5703125" customWidth="1"/>
    <col min="8" max="8" width="12" customWidth="1"/>
    <col min="9" max="9" width="15" customWidth="1"/>
    <col min="10" max="10" width="16.140625" bestFit="1" customWidth="1"/>
    <col min="11" max="11" width="16.5703125" customWidth="1"/>
    <col min="12" max="12" width="10.42578125" customWidth="1"/>
    <col min="13" max="13" width="9.5703125" customWidth="1"/>
    <col min="14" max="14" width="12" customWidth="1"/>
    <col min="15" max="15" width="9.42578125" customWidth="1"/>
    <col min="16" max="16" width="13.5703125" customWidth="1"/>
    <col min="17" max="17" width="9.7109375" customWidth="1"/>
    <col min="18" max="18" width="12.140625" customWidth="1"/>
    <col min="19" max="19" width="9.42578125" customWidth="1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142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111</v>
      </c>
      <c r="C5" s="169">
        <v>27.23</v>
      </c>
      <c r="D5" s="10">
        <v>136.15</v>
      </c>
      <c r="E5" s="170">
        <f>C5/D5</f>
        <v>0.19999999999999998</v>
      </c>
      <c r="F5" s="11"/>
      <c r="G5" s="11"/>
      <c r="H5" s="10" t="s">
        <v>122</v>
      </c>
      <c r="I5" s="169">
        <v>6.1</v>
      </c>
      <c r="J5" s="11" t="s">
        <v>143</v>
      </c>
      <c r="K5" s="11">
        <v>1</v>
      </c>
      <c r="L5" s="11">
        <v>1.33</v>
      </c>
      <c r="M5" s="171">
        <f>K5*L5</f>
        <v>1.33</v>
      </c>
      <c r="N5" s="10"/>
      <c r="O5" s="10"/>
      <c r="P5" s="11"/>
      <c r="Q5" s="11"/>
      <c r="R5" s="11"/>
      <c r="S5" s="171">
        <f>Q5*R5</f>
        <v>0</v>
      </c>
    </row>
    <row r="6" spans="2:21" x14ac:dyDescent="0.25">
      <c r="B6" s="10" t="s">
        <v>112</v>
      </c>
      <c r="C6" s="169">
        <v>18.899999999999999</v>
      </c>
      <c r="D6" s="10">
        <v>94.113</v>
      </c>
      <c r="E6" s="170">
        <f t="shared" ref="E6:E11" si="0">C6/D6</f>
        <v>0.20082241560677058</v>
      </c>
      <c r="F6" s="11"/>
      <c r="G6" s="11"/>
      <c r="H6" s="10"/>
      <c r="I6" s="10"/>
      <c r="J6" s="11"/>
      <c r="K6" s="11"/>
      <c r="L6" s="11"/>
      <c r="M6" s="171">
        <f>K6*L6</f>
        <v>0</v>
      </c>
      <c r="N6" s="10"/>
      <c r="O6" s="10"/>
      <c r="P6" s="11"/>
      <c r="Q6" s="11"/>
      <c r="R6" s="11"/>
      <c r="S6" s="171">
        <f>Q6*R6</f>
        <v>0</v>
      </c>
      <c r="U6" s="172"/>
    </row>
    <row r="7" spans="2:21" x14ac:dyDescent="0.25">
      <c r="B7" s="10" t="s">
        <v>145</v>
      </c>
      <c r="C7" s="169">
        <v>25.24</v>
      </c>
      <c r="D7" s="10">
        <v>126.2</v>
      </c>
      <c r="E7" s="170">
        <f t="shared" si="0"/>
        <v>0.19999999999999998</v>
      </c>
      <c r="F7" s="11"/>
      <c r="G7" s="11"/>
      <c r="H7" s="10"/>
      <c r="I7" s="10"/>
      <c r="J7" s="11"/>
      <c r="K7" s="11"/>
      <c r="L7" s="11"/>
      <c r="M7" s="171">
        <f t="shared" ref="M7:M11" si="1">K7*L7</f>
        <v>0</v>
      </c>
      <c r="N7" s="10"/>
      <c r="O7" s="10"/>
      <c r="P7" s="11"/>
      <c r="Q7" s="11"/>
      <c r="R7" s="11"/>
      <c r="S7" s="171">
        <f t="shared" ref="S7:S11" si="2">Q7*R7</f>
        <v>0</v>
      </c>
      <c r="T7" s="172"/>
      <c r="U7" s="172"/>
    </row>
    <row r="8" spans="2:21" x14ac:dyDescent="0.25">
      <c r="B8" s="10"/>
      <c r="C8" s="169"/>
      <c r="D8" s="10"/>
      <c r="E8" s="171"/>
      <c r="F8" s="11"/>
      <c r="G8" s="11"/>
      <c r="H8" s="10"/>
      <c r="I8" s="10"/>
      <c r="J8" s="11"/>
      <c r="K8" s="11"/>
      <c r="L8" s="11"/>
      <c r="M8" s="171">
        <f t="shared" si="1"/>
        <v>0</v>
      </c>
      <c r="N8" s="10"/>
      <c r="O8" s="10"/>
      <c r="P8" s="11"/>
      <c r="Q8" s="11"/>
      <c r="R8" s="11"/>
      <c r="S8" s="171">
        <f t="shared" si="2"/>
        <v>0</v>
      </c>
      <c r="T8" s="172"/>
      <c r="U8" s="172"/>
    </row>
    <row r="9" spans="2:21" x14ac:dyDescent="0.25">
      <c r="B9" s="10"/>
      <c r="C9" s="169"/>
      <c r="D9" s="10"/>
      <c r="E9" s="171" t="e">
        <f t="shared" si="0"/>
        <v>#DIV/0!</v>
      </c>
      <c r="F9" s="11"/>
      <c r="G9" s="11"/>
      <c r="H9" s="10"/>
      <c r="I9" s="10"/>
      <c r="J9" s="11"/>
      <c r="K9" s="11"/>
      <c r="L9" s="11"/>
      <c r="M9" s="171">
        <f t="shared" si="1"/>
        <v>0</v>
      </c>
      <c r="N9" s="10"/>
      <c r="O9" s="10"/>
      <c r="P9" s="11"/>
      <c r="Q9" s="11"/>
      <c r="R9" s="11"/>
      <c r="S9" s="171">
        <f t="shared" si="2"/>
        <v>0</v>
      </c>
      <c r="T9" s="172"/>
    </row>
    <row r="10" spans="2:21" x14ac:dyDescent="0.25">
      <c r="B10" s="10"/>
      <c r="C10" s="169"/>
      <c r="D10" s="10"/>
      <c r="E10" s="171" t="e">
        <f t="shared" si="0"/>
        <v>#DIV/0!</v>
      </c>
      <c r="F10" s="11"/>
      <c r="G10" s="11"/>
      <c r="H10" s="10"/>
      <c r="I10" s="10"/>
      <c r="J10" s="11"/>
      <c r="K10" s="11"/>
      <c r="L10" s="11"/>
      <c r="M10" s="171">
        <f t="shared" si="1"/>
        <v>0</v>
      </c>
      <c r="N10" s="10"/>
      <c r="O10" s="10"/>
      <c r="P10" s="11"/>
      <c r="Q10" s="11"/>
      <c r="R10" s="11"/>
      <c r="S10" s="171">
        <f t="shared" si="2"/>
        <v>0</v>
      </c>
      <c r="T10" s="172"/>
    </row>
    <row r="11" spans="2:21" x14ac:dyDescent="0.25">
      <c r="B11" s="10"/>
      <c r="C11" s="169"/>
      <c r="D11" s="10"/>
      <c r="E11" s="171" t="e">
        <f t="shared" si="0"/>
        <v>#DIV/0!</v>
      </c>
      <c r="F11" s="11"/>
      <c r="G11" s="11"/>
      <c r="H11" s="10"/>
      <c r="I11" s="10"/>
      <c r="J11" s="11"/>
      <c r="K11" s="11"/>
      <c r="L11" s="11"/>
      <c r="M11" s="171">
        <f t="shared" si="1"/>
        <v>0</v>
      </c>
      <c r="N11" s="10"/>
      <c r="O11" s="10"/>
      <c r="P11" s="11"/>
      <c r="Q11" s="11"/>
      <c r="R11" s="11"/>
      <c r="S11" s="171">
        <f t="shared" si="2"/>
        <v>0</v>
      </c>
      <c r="T11" s="172"/>
    </row>
    <row r="12" spans="2:21" x14ac:dyDescent="0.25">
      <c r="B12" s="171" t="s">
        <v>4</v>
      </c>
      <c r="C12" s="173">
        <f>SUM(C5:C11)</f>
        <v>71.36999999999999</v>
      </c>
      <c r="D12" s="171">
        <f>SUM(D5:D11)</f>
        <v>356.46300000000002</v>
      </c>
      <c r="E12" s="174"/>
      <c r="F12" s="174"/>
      <c r="G12" s="171">
        <f>SUM(G5:G11)</f>
        <v>0</v>
      </c>
      <c r="H12" s="174"/>
      <c r="I12" s="171">
        <f>SUM(I5:I11)</f>
        <v>6.1</v>
      </c>
      <c r="J12" s="174"/>
      <c r="K12" s="174"/>
      <c r="L12" s="174"/>
      <c r="M12" s="171">
        <f>SUM(M5:M11)</f>
        <v>1.33</v>
      </c>
      <c r="N12" s="174"/>
      <c r="O12" s="171">
        <f>SUM(O5:O11)</f>
        <v>0</v>
      </c>
      <c r="P12" s="174"/>
      <c r="Q12" s="174"/>
      <c r="R12" s="174"/>
      <c r="S12" s="171">
        <f>SUM(S5:S11)</f>
        <v>0</v>
      </c>
      <c r="T12" s="172"/>
    </row>
    <row r="13" spans="2:21" x14ac:dyDescent="0.25">
      <c r="B13" s="174"/>
      <c r="C13" s="175"/>
      <c r="D13" s="174"/>
      <c r="E13" s="174"/>
      <c r="F13" s="174"/>
      <c r="G13" s="174"/>
      <c r="H13" s="174"/>
      <c r="I13" s="174"/>
      <c r="J13" s="174"/>
      <c r="K13" s="174" t="s">
        <v>15</v>
      </c>
      <c r="L13" s="174"/>
      <c r="M13" s="174"/>
      <c r="N13" s="174"/>
      <c r="O13" s="174"/>
      <c r="P13" s="174"/>
      <c r="Q13" s="174"/>
      <c r="R13" s="174"/>
      <c r="S13" s="174"/>
      <c r="T13" s="172"/>
    </row>
    <row r="14" spans="2:21" x14ac:dyDescent="0.25">
      <c r="B14" s="172"/>
      <c r="C14" s="172"/>
      <c r="D14" s="172"/>
      <c r="E14" s="172"/>
      <c r="F14" s="172"/>
      <c r="G14" s="172"/>
      <c r="I14" s="176" t="s">
        <v>5</v>
      </c>
      <c r="J14" s="177">
        <f>(R17/E5)*100</f>
        <v>100.00094229392033</v>
      </c>
      <c r="K14" s="178">
        <f>J14</f>
        <v>100.00094229392033</v>
      </c>
    </row>
    <row r="15" spans="2:21" x14ac:dyDescent="0.25">
      <c r="B15" s="172"/>
      <c r="C15" s="172"/>
      <c r="D15" s="172"/>
      <c r="E15" s="172"/>
      <c r="F15" s="172"/>
      <c r="G15" s="172"/>
      <c r="I15" s="179" t="s">
        <v>11</v>
      </c>
      <c r="J15" s="180">
        <f>(1-(P19/C5))*100</f>
        <v>100</v>
      </c>
      <c r="K15" s="178">
        <f t="shared" ref="K15:K16" si="3">J15</f>
        <v>100</v>
      </c>
    </row>
    <row r="16" spans="2:21" x14ac:dyDescent="0.25">
      <c r="B16" s="172"/>
      <c r="C16" s="172"/>
      <c r="D16" s="172"/>
      <c r="E16" s="172"/>
      <c r="F16" s="172"/>
      <c r="G16" s="172"/>
      <c r="I16" s="181" t="s">
        <v>12</v>
      </c>
      <c r="J16" s="177">
        <f>(J14/J15)*100</f>
        <v>100.00094229392033</v>
      </c>
      <c r="K16" s="178">
        <f t="shared" si="3"/>
        <v>100.00094229392033</v>
      </c>
      <c r="P16" s="73" t="s">
        <v>49</v>
      </c>
      <c r="Q16" s="73" t="s">
        <v>48</v>
      </c>
      <c r="R16" s="73" t="s">
        <v>142</v>
      </c>
    </row>
    <row r="17" spans="2:23" x14ac:dyDescent="0.25">
      <c r="B17" s="172"/>
      <c r="C17" s="172"/>
      <c r="D17" s="172"/>
      <c r="E17" s="172"/>
      <c r="F17" s="172"/>
      <c r="G17" s="172"/>
      <c r="I17" s="182" t="s">
        <v>6</v>
      </c>
      <c r="J17" s="180">
        <f>Q17/D12*100</f>
        <v>59.54278564675716</v>
      </c>
      <c r="K17" s="178"/>
      <c r="N17" s="76" t="s">
        <v>3</v>
      </c>
      <c r="O17" s="76"/>
      <c r="P17" s="183">
        <v>42.45</v>
      </c>
      <c r="Q17" s="183">
        <v>212.24799999999999</v>
      </c>
      <c r="R17" s="184">
        <f>P17/Q17</f>
        <v>0.20000188458784066</v>
      </c>
    </row>
    <row r="18" spans="2:23" x14ac:dyDescent="0.25">
      <c r="B18" s="172"/>
      <c r="C18" s="172"/>
      <c r="D18" s="172"/>
      <c r="E18" s="172"/>
      <c r="F18" s="172"/>
      <c r="G18" s="172"/>
      <c r="I18" s="176" t="s">
        <v>7</v>
      </c>
      <c r="J18" s="177">
        <f>P17/C12*100</f>
        <v>59.478772593526706</v>
      </c>
      <c r="K18" s="179" t="s">
        <v>84</v>
      </c>
      <c r="L18" s="180">
        <f>(J18/J17)*100</f>
        <v>99.892492343891632</v>
      </c>
      <c r="P18" s="185" t="s">
        <v>0</v>
      </c>
      <c r="Q18" s="186"/>
    </row>
    <row r="19" spans="2:23" ht="30" customHeight="1" x14ac:dyDescent="0.25">
      <c r="B19" s="172"/>
      <c r="C19" s="172"/>
      <c r="D19" s="172"/>
      <c r="E19" s="172"/>
      <c r="F19" s="172"/>
      <c r="G19" s="172"/>
      <c r="I19" s="182" t="s">
        <v>8</v>
      </c>
      <c r="J19" s="180">
        <f>(C12+G12+I12+M12+O12+S12)/P17</f>
        <v>1.8563015312131914</v>
      </c>
      <c r="N19" s="74" t="s">
        <v>50</v>
      </c>
      <c r="O19" s="75"/>
      <c r="P19" s="187">
        <v>0</v>
      </c>
      <c r="R19" s="188"/>
    </row>
    <row r="20" spans="2:23" x14ac:dyDescent="0.25">
      <c r="B20" s="172"/>
      <c r="C20" s="172"/>
      <c r="D20" s="172"/>
      <c r="E20" s="172"/>
      <c r="F20" s="172"/>
      <c r="G20" s="172"/>
      <c r="I20" s="1" t="s">
        <v>9</v>
      </c>
      <c r="J20" s="39">
        <f>(C12+G12+I12+M12)/P17</f>
        <v>1.8563015312131914</v>
      </c>
      <c r="M20" s="172"/>
      <c r="N20" s="172"/>
      <c r="O20" s="172"/>
      <c r="P20" s="172"/>
    </row>
    <row r="21" spans="2:23" ht="32.25" customHeight="1" x14ac:dyDescent="0.25">
      <c r="B21" s="172"/>
      <c r="C21" s="172"/>
      <c r="D21" s="172"/>
      <c r="E21" s="172"/>
      <c r="F21" s="172"/>
      <c r="G21" s="172"/>
      <c r="H21" s="172"/>
      <c r="I21" s="5" t="s">
        <v>14</v>
      </c>
      <c r="J21" s="41">
        <f>(C12+G12+I12)/P17</f>
        <v>1.8249705535924612</v>
      </c>
      <c r="M21" s="172"/>
      <c r="N21" s="172"/>
      <c r="O21" s="172"/>
      <c r="P21" s="172"/>
    </row>
    <row r="22" spans="2:23" ht="33.75" customHeight="1" x14ac:dyDescent="0.25">
      <c r="G22" s="172"/>
      <c r="H22" s="172"/>
      <c r="I22" s="6" t="s">
        <v>16</v>
      </c>
      <c r="J22" s="2">
        <f>(M12)/P17</f>
        <v>3.1330977620730269E-2</v>
      </c>
      <c r="K22" s="172"/>
      <c r="L22" s="172"/>
      <c r="M22" s="172"/>
      <c r="N22" s="172"/>
      <c r="O22" s="172"/>
      <c r="P22" s="172"/>
      <c r="Q22" s="172"/>
      <c r="R22" s="172"/>
      <c r="S22" s="172"/>
      <c r="T22" s="172"/>
    </row>
    <row r="23" spans="2:23" ht="32.25" customHeight="1" x14ac:dyDescent="0.25">
      <c r="I23" s="3" t="s">
        <v>10</v>
      </c>
      <c r="J23" s="4">
        <f>(O12+S12)/P17</f>
        <v>0</v>
      </c>
      <c r="K23" s="172"/>
      <c r="L23" s="172"/>
      <c r="M23" s="172"/>
      <c r="N23" s="172"/>
      <c r="O23" s="172"/>
      <c r="P23" s="172"/>
      <c r="Q23" s="172"/>
      <c r="R23" s="172"/>
      <c r="S23" s="172"/>
      <c r="T23" s="172"/>
    </row>
    <row r="24" spans="2:23" ht="30" customHeight="1" x14ac:dyDescent="0.25">
      <c r="I24" s="5" t="s">
        <v>17</v>
      </c>
      <c r="J24" s="41">
        <f>(O12)/P17</f>
        <v>0</v>
      </c>
      <c r="K24" s="172"/>
      <c r="L24" s="172"/>
      <c r="M24" s="172"/>
      <c r="N24" s="172"/>
      <c r="O24" s="172"/>
      <c r="P24" s="172"/>
      <c r="Q24" s="172"/>
      <c r="R24" s="172"/>
      <c r="S24" s="172"/>
      <c r="T24" s="172"/>
    </row>
    <row r="25" spans="2:23" ht="31.5" customHeight="1" x14ac:dyDescent="0.25">
      <c r="I25" s="6" t="s">
        <v>18</v>
      </c>
      <c r="J25" s="2">
        <f>(S12)/P17</f>
        <v>0</v>
      </c>
      <c r="K25" s="172"/>
      <c r="L25" s="172"/>
      <c r="M25" s="172"/>
      <c r="N25" s="172"/>
      <c r="O25" s="172"/>
      <c r="P25" s="172"/>
      <c r="Q25" s="172"/>
      <c r="R25" s="172"/>
      <c r="S25" s="172"/>
      <c r="T25" s="172"/>
    </row>
    <row r="26" spans="2:23" ht="13.5" customHeight="1" x14ac:dyDescent="0.25"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</row>
    <row r="27" spans="2:23" ht="16.5" customHeight="1" x14ac:dyDescent="0.25">
      <c r="B27" s="113" t="s">
        <v>57</v>
      </c>
      <c r="C27" s="114"/>
      <c r="I27" s="153" t="s">
        <v>85</v>
      </c>
      <c r="J27" s="154"/>
      <c r="K27" s="172"/>
      <c r="L27" s="172"/>
      <c r="M27" s="172"/>
      <c r="N27" s="172"/>
      <c r="O27" s="172"/>
      <c r="P27" s="172"/>
      <c r="Q27" s="172"/>
      <c r="T27" s="172"/>
    </row>
    <row r="28" spans="2:23" ht="47.25" customHeight="1" x14ac:dyDescent="0.25">
      <c r="B28" s="118" t="s">
        <v>30</v>
      </c>
      <c r="C28" s="189"/>
      <c r="D28" s="189" t="s">
        <v>90</v>
      </c>
      <c r="E28" s="189"/>
      <c r="F28" s="189"/>
      <c r="G28" s="189"/>
      <c r="H28" s="189"/>
      <c r="I28" s="155"/>
      <c r="J28" s="156"/>
      <c r="K28" s="172"/>
      <c r="Q28" s="172"/>
      <c r="T28" s="172"/>
      <c r="W28" s="190"/>
    </row>
    <row r="29" spans="2:23" ht="61.5" customHeight="1" x14ac:dyDescent="0.25">
      <c r="B29" s="191" t="s">
        <v>91</v>
      </c>
      <c r="C29" s="192"/>
      <c r="D29" s="191" t="s">
        <v>92</v>
      </c>
      <c r="E29" s="193"/>
      <c r="F29" s="193"/>
      <c r="G29" s="193"/>
      <c r="H29" s="192"/>
      <c r="I29" s="157"/>
      <c r="J29" s="158"/>
    </row>
    <row r="30" spans="2:23" ht="47.25" customHeight="1" x14ac:dyDescent="0.25">
      <c r="B30" s="194" t="s">
        <v>93</v>
      </c>
      <c r="C30" s="195"/>
      <c r="D30" s="194" t="s">
        <v>94</v>
      </c>
      <c r="E30" s="196"/>
      <c r="F30" s="196"/>
      <c r="G30" s="196"/>
      <c r="H30" s="195"/>
      <c r="I30" s="159"/>
      <c r="J30" s="160"/>
    </row>
    <row r="31" spans="2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97"/>
      <c r="J31" s="198"/>
    </row>
    <row r="32" spans="2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99" t="s">
        <v>96</v>
      </c>
      <c r="C34" s="200"/>
      <c r="D34" s="201"/>
      <c r="E34" s="202" t="s">
        <v>83</v>
      </c>
      <c r="F34" s="203"/>
      <c r="G34" s="204"/>
      <c r="H34" s="205" t="s">
        <v>61</v>
      </c>
      <c r="I34" s="205"/>
      <c r="J34" s="205"/>
      <c r="K34" s="202" t="s">
        <v>83</v>
      </c>
      <c r="L34" s="202"/>
    </row>
    <row r="35" spans="2:12" ht="30" x14ac:dyDescent="0.25">
      <c r="B35" s="206" t="s">
        <v>60</v>
      </c>
      <c r="C35" s="207"/>
      <c r="D35" s="208"/>
      <c r="E35" s="209" t="s">
        <v>64</v>
      </c>
      <c r="F35" s="209"/>
      <c r="G35" s="204"/>
      <c r="H35" s="210" t="s">
        <v>62</v>
      </c>
      <c r="I35" s="210"/>
      <c r="J35" s="210"/>
      <c r="K35" s="209" t="s">
        <v>64</v>
      </c>
      <c r="L35" s="209"/>
    </row>
    <row r="36" spans="2:12" ht="34.5" customHeight="1" x14ac:dyDescent="0.25">
      <c r="B36" s="211" t="s">
        <v>59</v>
      </c>
      <c r="C36" s="212"/>
      <c r="D36" s="213"/>
      <c r="E36" s="214" t="s">
        <v>103</v>
      </c>
      <c r="F36" s="215"/>
      <c r="G36" s="204"/>
      <c r="H36" s="204"/>
      <c r="I36" s="204"/>
    </row>
    <row r="37" spans="2:12" ht="18.75" customHeight="1" x14ac:dyDescent="0.25">
      <c r="B37" s="204"/>
      <c r="C37" s="204"/>
      <c r="D37" s="204"/>
      <c r="E37" s="204"/>
      <c r="F37" s="204"/>
      <c r="G37" s="204"/>
      <c r="H37" s="204"/>
    </row>
    <row r="38" spans="2:12" ht="20.25" customHeight="1" x14ac:dyDescent="0.25">
      <c r="B38" s="204"/>
      <c r="C38" s="204"/>
      <c r="D38" s="204"/>
      <c r="E38" s="204"/>
      <c r="F38" s="204"/>
      <c r="G38" s="204"/>
      <c r="H38" s="204"/>
    </row>
    <row r="39" spans="2:12" x14ac:dyDescent="0.25">
      <c r="B39" s="9" t="s">
        <v>54</v>
      </c>
      <c r="D39" s="204"/>
      <c r="E39" s="204"/>
      <c r="F39" s="204"/>
      <c r="G39" s="204"/>
      <c r="H39" s="204"/>
    </row>
    <row r="40" spans="2:12" ht="30" x14ac:dyDescent="0.25">
      <c r="B40" s="16" t="s">
        <v>38</v>
      </c>
      <c r="C40" s="16" t="s">
        <v>39</v>
      </c>
      <c r="D40" s="16" t="s">
        <v>88</v>
      </c>
      <c r="E40" s="204"/>
      <c r="F40" s="204"/>
      <c r="G40" s="204"/>
      <c r="H40" s="204"/>
    </row>
    <row r="41" spans="2:12" ht="21" customHeight="1" x14ac:dyDescent="0.25">
      <c r="B41" s="216" t="s">
        <v>34</v>
      </c>
      <c r="C41" s="214" t="s">
        <v>35</v>
      </c>
      <c r="D41" s="214"/>
      <c r="E41" s="204"/>
      <c r="F41" s="204"/>
      <c r="G41" s="204"/>
      <c r="H41" s="204"/>
    </row>
    <row r="42" spans="2:12" ht="30.75" customHeight="1" x14ac:dyDescent="0.25">
      <c r="B42" s="216" t="s">
        <v>36</v>
      </c>
      <c r="C42" s="209" t="s">
        <v>64</v>
      </c>
      <c r="D42" s="209"/>
      <c r="E42" s="204"/>
      <c r="F42" s="204"/>
      <c r="G42" s="204"/>
      <c r="H42" s="204"/>
    </row>
    <row r="43" spans="2:12" ht="30.75" customHeight="1" x14ac:dyDescent="0.25">
      <c r="B43" s="216" t="s">
        <v>37</v>
      </c>
      <c r="C43" s="202" t="s">
        <v>40</v>
      </c>
      <c r="D43" s="202"/>
      <c r="E43" s="204"/>
      <c r="F43" s="204"/>
      <c r="G43" s="204"/>
      <c r="H43" s="204"/>
    </row>
    <row r="44" spans="2:12" ht="21" customHeight="1" x14ac:dyDescent="0.25">
      <c r="B44" s="204"/>
      <c r="C44" s="204"/>
      <c r="D44" s="204"/>
      <c r="E44" s="204"/>
      <c r="F44" s="204"/>
      <c r="G44" s="204"/>
      <c r="H44" s="204"/>
    </row>
    <row r="45" spans="2:12" ht="21" customHeight="1" x14ac:dyDescent="0.25">
      <c r="B45" s="204"/>
      <c r="C45" s="204"/>
      <c r="D45" s="204"/>
      <c r="E45" s="204"/>
      <c r="F45" s="204"/>
      <c r="G45" s="204"/>
      <c r="H45" s="204"/>
    </row>
    <row r="46" spans="2:12" ht="26.25" customHeight="1" x14ac:dyDescent="0.25">
      <c r="D46" s="204"/>
      <c r="E46" s="204"/>
      <c r="F46" s="204"/>
      <c r="G46" s="204"/>
      <c r="H46" s="204"/>
    </row>
    <row r="47" spans="2:12" ht="21" customHeight="1" x14ac:dyDescent="0.25">
      <c r="B47" s="204"/>
      <c r="C47" s="204"/>
      <c r="D47" s="204"/>
      <c r="E47" s="204"/>
      <c r="F47" s="204"/>
      <c r="G47" s="204"/>
      <c r="H47" s="204"/>
    </row>
    <row r="48" spans="2:12" ht="21" customHeight="1" x14ac:dyDescent="0.25">
      <c r="B48" s="204"/>
      <c r="C48" s="204"/>
      <c r="D48" s="204"/>
      <c r="E48" s="204"/>
      <c r="F48" s="204"/>
      <c r="G48" s="204"/>
      <c r="H48" s="204"/>
    </row>
    <row r="49" spans="2:13" ht="21" customHeight="1" x14ac:dyDescent="0.25">
      <c r="B49" s="204"/>
      <c r="C49" s="204"/>
      <c r="D49" s="204"/>
      <c r="E49" s="204"/>
      <c r="F49" s="204"/>
      <c r="G49" s="204"/>
      <c r="H49" s="204"/>
    </row>
    <row r="50" spans="2:13" x14ac:dyDescent="0.25">
      <c r="B50" s="204"/>
      <c r="C50" s="204"/>
      <c r="D50" s="204"/>
      <c r="E50" s="204"/>
      <c r="F50" s="204"/>
      <c r="G50" s="204"/>
      <c r="H50" s="204"/>
    </row>
    <row r="51" spans="2:13" ht="18" customHeight="1" x14ac:dyDescent="0.25">
      <c r="B51" s="204"/>
      <c r="C51" s="204"/>
      <c r="D51" s="204"/>
      <c r="E51" s="204"/>
      <c r="F51" s="204"/>
      <c r="G51" s="204"/>
      <c r="H51" s="204"/>
    </row>
    <row r="52" spans="2:13" ht="15" customHeight="1" x14ac:dyDescent="0.25">
      <c r="B52" s="204"/>
      <c r="C52" s="204"/>
      <c r="D52" s="204"/>
      <c r="E52" s="204"/>
      <c r="F52" s="204"/>
      <c r="G52" s="204"/>
      <c r="H52" s="204"/>
    </row>
    <row r="53" spans="2:13" x14ac:dyDescent="0.25">
      <c r="B53" s="204"/>
      <c r="C53" s="204"/>
      <c r="D53" s="204"/>
      <c r="E53" s="204"/>
      <c r="F53" s="204"/>
      <c r="G53" s="204"/>
      <c r="H53" s="204"/>
    </row>
    <row r="54" spans="2:13" x14ac:dyDescent="0.25">
      <c r="B54" s="15" t="s">
        <v>63</v>
      </c>
      <c r="C54" s="204"/>
      <c r="D54" s="204"/>
      <c r="E54" s="22" t="s">
        <v>86</v>
      </c>
      <c r="F54" s="204"/>
      <c r="G54" s="204"/>
      <c r="H54" s="204"/>
      <c r="K54" s="22" t="s">
        <v>86</v>
      </c>
    </row>
    <row r="55" spans="2:13" ht="31.5" customHeight="1" x14ac:dyDescent="0.25">
      <c r="B55" s="217" t="s">
        <v>97</v>
      </c>
      <c r="C55" s="217"/>
      <c r="D55" s="202" t="s">
        <v>40</v>
      </c>
      <c r="E55" s="203"/>
      <c r="F55" s="204"/>
      <c r="G55" s="218" t="s">
        <v>65</v>
      </c>
      <c r="H55" s="218"/>
      <c r="I55" s="218"/>
      <c r="J55" s="214" t="s">
        <v>35</v>
      </c>
      <c r="K55" s="214" t="s">
        <v>87</v>
      </c>
    </row>
    <row r="56" spans="2:13" ht="33" customHeight="1" x14ac:dyDescent="0.25">
      <c r="B56" s="219" t="s">
        <v>98</v>
      </c>
      <c r="C56" s="220"/>
      <c r="D56" s="209" t="s">
        <v>64</v>
      </c>
      <c r="E56" s="209"/>
      <c r="F56" s="204"/>
      <c r="G56" s="221" t="s">
        <v>99</v>
      </c>
      <c r="H56" s="221"/>
      <c r="I56" s="221"/>
      <c r="J56" s="205" t="s">
        <v>40</v>
      </c>
      <c r="K56" s="205"/>
    </row>
    <row r="57" spans="2:13" ht="34.5" customHeight="1" x14ac:dyDescent="0.25">
      <c r="B57" s="219" t="s">
        <v>100</v>
      </c>
      <c r="C57" s="220"/>
      <c r="D57" s="214" t="s">
        <v>35</v>
      </c>
      <c r="E57" s="215"/>
      <c r="F57" s="204"/>
      <c r="G57" s="221"/>
      <c r="H57" s="221"/>
      <c r="I57" s="221"/>
      <c r="J57" s="205"/>
      <c r="K57" s="205"/>
    </row>
    <row r="58" spans="2:13" x14ac:dyDescent="0.25">
      <c r="B58" s="15"/>
      <c r="C58" s="204"/>
      <c r="D58" s="204"/>
      <c r="E58" s="204"/>
      <c r="F58" s="204"/>
      <c r="G58" s="204"/>
      <c r="H58" s="204"/>
    </row>
    <row r="59" spans="2:13" x14ac:dyDescent="0.25">
      <c r="B59" s="15" t="s">
        <v>105</v>
      </c>
      <c r="C59" s="204"/>
      <c r="D59" s="204"/>
      <c r="E59" s="22" t="s">
        <v>86</v>
      </c>
      <c r="G59" s="15" t="s">
        <v>104</v>
      </c>
      <c r="J59" s="204"/>
      <c r="K59" s="22" t="s">
        <v>109</v>
      </c>
      <c r="L59" s="204"/>
      <c r="M59" s="204"/>
    </row>
    <row r="60" spans="2:13" x14ac:dyDescent="0.25">
      <c r="B60" s="222" t="s">
        <v>66</v>
      </c>
      <c r="C60" s="199" t="s">
        <v>40</v>
      </c>
      <c r="D60" s="201"/>
      <c r="E60" s="223"/>
      <c r="G60" s="224" t="s">
        <v>74</v>
      </c>
      <c r="H60" s="225"/>
      <c r="I60" s="226"/>
      <c r="J60" s="227" t="s">
        <v>40</v>
      </c>
      <c r="K60" s="227"/>
      <c r="L60" s="204"/>
    </row>
    <row r="61" spans="2:13" x14ac:dyDescent="0.25">
      <c r="B61" s="222" t="s">
        <v>67</v>
      </c>
      <c r="C61" s="206" t="s">
        <v>64</v>
      </c>
      <c r="D61" s="208"/>
      <c r="E61" s="228"/>
      <c r="G61" s="229" t="s">
        <v>68</v>
      </c>
      <c r="H61" s="230"/>
      <c r="I61" s="231"/>
      <c r="J61" s="232"/>
      <c r="K61" s="232"/>
      <c r="L61" s="204"/>
    </row>
    <row r="62" spans="2:13" x14ac:dyDescent="0.25">
      <c r="G62" s="229" t="s">
        <v>69</v>
      </c>
      <c r="H62" s="230"/>
      <c r="I62" s="231"/>
      <c r="J62" s="232"/>
      <c r="K62" s="232"/>
      <c r="L62" s="204"/>
    </row>
    <row r="63" spans="2:13" x14ac:dyDescent="0.25">
      <c r="G63" s="229" t="s">
        <v>70</v>
      </c>
      <c r="H63" s="230"/>
      <c r="I63" s="231"/>
      <c r="J63" s="232"/>
      <c r="K63" s="232"/>
      <c r="L63" s="204"/>
    </row>
    <row r="64" spans="2:13" ht="30" customHeight="1" x14ac:dyDescent="0.25">
      <c r="G64" s="233" t="s">
        <v>101</v>
      </c>
      <c r="H64" s="234"/>
      <c r="I64" s="235"/>
      <c r="J64" s="236"/>
      <c r="K64" s="236"/>
      <c r="L64" s="204"/>
    </row>
    <row r="65" spans="2:15" ht="29.25" customHeight="1" x14ac:dyDescent="0.25">
      <c r="G65" s="237" t="s">
        <v>82</v>
      </c>
      <c r="H65" s="238"/>
      <c r="I65" s="239"/>
      <c r="J65" s="209" t="s">
        <v>64</v>
      </c>
      <c r="K65" s="209"/>
      <c r="M65" s="204"/>
    </row>
    <row r="66" spans="2:15" ht="15" customHeight="1" x14ac:dyDescent="0.25">
      <c r="G66" s="224" t="s">
        <v>81</v>
      </c>
      <c r="H66" s="225"/>
      <c r="I66" s="226"/>
      <c r="J66" s="240" t="s">
        <v>35</v>
      </c>
      <c r="K66" s="240"/>
      <c r="L66" s="204"/>
      <c r="M66" s="204"/>
    </row>
    <row r="67" spans="2:15" ht="13.5" customHeight="1" x14ac:dyDescent="0.25">
      <c r="G67" s="229" t="s">
        <v>102</v>
      </c>
      <c r="H67" s="230"/>
      <c r="I67" s="231"/>
      <c r="J67" s="241"/>
      <c r="K67" s="241"/>
      <c r="L67" s="204"/>
      <c r="M67" s="204"/>
    </row>
    <row r="68" spans="2:15" x14ac:dyDescent="0.25">
      <c r="G68" s="242" t="s">
        <v>75</v>
      </c>
      <c r="H68" s="243"/>
      <c r="I68" s="244"/>
      <c r="J68" s="245"/>
      <c r="K68" s="245"/>
      <c r="L68" s="172"/>
      <c r="M68" s="172"/>
    </row>
    <row r="69" spans="2:15" x14ac:dyDescent="0.25">
      <c r="C69" s="246"/>
      <c r="D69" s="246"/>
      <c r="E69" s="246"/>
      <c r="F69" s="246"/>
      <c r="G69" s="246"/>
      <c r="H69" s="172"/>
      <c r="I69" s="172"/>
    </row>
    <row r="70" spans="2:15" ht="15" customHeight="1" x14ac:dyDescent="0.25">
      <c r="G70" s="172"/>
      <c r="H70" s="172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72"/>
      <c r="H71" s="172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247"/>
      <c r="L72" s="247"/>
      <c r="M72" s="248"/>
      <c r="N72" s="248"/>
      <c r="O72" s="248"/>
    </row>
    <row r="73" spans="2:15" ht="29.25" customHeight="1" x14ac:dyDescent="0.25">
      <c r="B73" s="13" t="s">
        <v>21</v>
      </c>
      <c r="C73" s="77" t="s">
        <v>19</v>
      </c>
      <c r="D73" s="78"/>
      <c r="E73" s="249" t="s">
        <v>33</v>
      </c>
      <c r="F73" s="250"/>
      <c r="G73" s="251" t="s">
        <v>73</v>
      </c>
      <c r="H73" s="252"/>
      <c r="I73" s="165"/>
      <c r="J73" s="165"/>
      <c r="K73" s="247"/>
      <c r="L73" s="247"/>
      <c r="M73" s="248"/>
      <c r="N73" s="248"/>
      <c r="O73" s="248"/>
    </row>
    <row r="74" spans="2:15" ht="30" x14ac:dyDescent="0.25">
      <c r="B74" s="14" t="s">
        <v>22</v>
      </c>
      <c r="C74" s="77" t="s">
        <v>23</v>
      </c>
      <c r="D74" s="78"/>
      <c r="E74" s="253" t="s">
        <v>24</v>
      </c>
      <c r="F74" s="254"/>
      <c r="G74" s="251"/>
      <c r="H74" s="252"/>
      <c r="I74" s="165"/>
      <c r="J74" s="165"/>
      <c r="K74" s="247"/>
      <c r="L74" s="247"/>
      <c r="M74" s="248"/>
      <c r="N74" s="248"/>
      <c r="O74" s="248"/>
    </row>
    <row r="75" spans="2:15" ht="15" customHeight="1" x14ac:dyDescent="0.25">
      <c r="B75" s="13" t="s">
        <v>25</v>
      </c>
      <c r="C75" s="77" t="s">
        <v>20</v>
      </c>
      <c r="D75" s="78"/>
      <c r="E75" s="249" t="s">
        <v>26</v>
      </c>
      <c r="F75" s="250"/>
      <c r="G75" s="251"/>
      <c r="H75" s="252"/>
      <c r="I75" s="165"/>
      <c r="J75" s="165"/>
      <c r="K75" s="247"/>
      <c r="L75" s="247"/>
      <c r="M75" s="248"/>
      <c r="N75" s="248"/>
      <c r="O75" s="248"/>
    </row>
    <row r="76" spans="2:15" ht="30" customHeight="1" x14ac:dyDescent="0.25">
      <c r="B76" s="14" t="s">
        <v>27</v>
      </c>
      <c r="C76" s="77" t="s">
        <v>28</v>
      </c>
      <c r="D76" s="78"/>
      <c r="E76" s="253" t="s">
        <v>31</v>
      </c>
      <c r="F76" s="254"/>
      <c r="G76" s="251"/>
      <c r="H76" s="252"/>
      <c r="I76" s="165"/>
      <c r="J76" s="165"/>
      <c r="K76" s="247"/>
      <c r="L76" s="247"/>
      <c r="M76" s="248"/>
      <c r="N76" s="248"/>
      <c r="O76" s="248"/>
    </row>
    <row r="77" spans="2:15" ht="30" customHeight="1" x14ac:dyDescent="0.25">
      <c r="B77" s="13" t="s">
        <v>29</v>
      </c>
      <c r="C77" s="77" t="s">
        <v>77</v>
      </c>
      <c r="D77" s="78"/>
      <c r="E77" s="249" t="s">
        <v>32</v>
      </c>
      <c r="F77" s="250"/>
      <c r="G77" s="255"/>
      <c r="H77" s="256"/>
      <c r="I77" s="165"/>
      <c r="J77" s="165"/>
      <c r="K77" s="247"/>
      <c r="L77" s="247"/>
      <c r="M77" s="248"/>
      <c r="N77" s="248"/>
      <c r="O77" s="248"/>
    </row>
    <row r="78" spans="2:15" x14ac:dyDescent="0.25">
      <c r="I78" s="172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219" t="s">
        <v>107</v>
      </c>
      <c r="C80" s="257"/>
      <c r="D80" s="257"/>
      <c r="E80" s="220"/>
      <c r="F80" s="24" t="s">
        <v>71</v>
      </c>
      <c r="G80" s="258"/>
      <c r="H80" s="259"/>
      <c r="I80" s="2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4:O74"/>
    <mergeCell ref="C75:D75"/>
    <mergeCell ref="E75:F75"/>
    <mergeCell ref="I75:J75"/>
    <mergeCell ref="K75:L75"/>
    <mergeCell ref="M75:O75"/>
    <mergeCell ref="C73:D73"/>
    <mergeCell ref="E73:F73"/>
    <mergeCell ref="G73:H77"/>
    <mergeCell ref="I73:J73"/>
    <mergeCell ref="K73:L73"/>
    <mergeCell ref="M73:O73"/>
    <mergeCell ref="C74:D74"/>
    <mergeCell ref="E74:F74"/>
    <mergeCell ref="I74:J74"/>
    <mergeCell ref="K74:L74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4:I64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B36:D36"/>
    <mergeCell ref="B55:C55"/>
    <mergeCell ref="G55:I55"/>
    <mergeCell ref="B56:C56"/>
    <mergeCell ref="G56:I57"/>
    <mergeCell ref="J56:J57"/>
    <mergeCell ref="B31:C31"/>
    <mergeCell ref="D31:H31"/>
    <mergeCell ref="I31:J31"/>
    <mergeCell ref="B34:D34"/>
    <mergeCell ref="H34:J34"/>
    <mergeCell ref="B35:D35"/>
    <mergeCell ref="H35:J35"/>
    <mergeCell ref="B29:C29"/>
    <mergeCell ref="D29:H29"/>
    <mergeCell ref="I29:J29"/>
    <mergeCell ref="B30:C30"/>
    <mergeCell ref="D30:H30"/>
    <mergeCell ref="I30:J30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D67EE-5CD2-4F8A-B8E4-A7C0A1D2073C}">
  <sheetPr>
    <pageSetUpPr fitToPage="1"/>
  </sheetPr>
  <dimension ref="A1:W80"/>
  <sheetViews>
    <sheetView zoomScaleNormal="100" workbookViewId="0">
      <selection activeCell="B7" sqref="B7:E7"/>
    </sheetView>
  </sheetViews>
  <sheetFormatPr defaultRowHeight="15" x14ac:dyDescent="0.25"/>
  <cols>
    <col min="1" max="1" width="3.42578125" style="25" customWidth="1"/>
    <col min="2" max="2" width="39.7109375" style="25" bestFit="1" customWidth="1"/>
    <col min="3" max="4" width="11" style="25" customWidth="1"/>
    <col min="5" max="5" width="9.140625" style="25"/>
    <col min="6" max="6" width="10.42578125" style="25" customWidth="1"/>
    <col min="7" max="7" width="8.5703125" style="25" customWidth="1"/>
    <col min="8" max="8" width="18" style="25" bestFit="1" customWidth="1"/>
    <col min="9" max="9" width="15" style="25" customWidth="1"/>
    <col min="10" max="10" width="12" style="25" customWidth="1"/>
    <col min="11" max="11" width="16.5703125" style="25" customWidth="1"/>
    <col min="12" max="12" width="10.42578125" style="25" customWidth="1"/>
    <col min="13" max="13" width="9.5703125" style="25" customWidth="1"/>
    <col min="14" max="14" width="12" style="25" customWidth="1"/>
    <col min="15" max="15" width="9.42578125" style="25" customWidth="1"/>
    <col min="16" max="16" width="13.5703125" style="25" customWidth="1"/>
    <col min="17" max="17" width="9.7109375" style="25" customWidth="1"/>
    <col min="18" max="18" width="12.140625" style="25" customWidth="1"/>
    <col min="19" max="19" width="9.42578125" style="25" customWidth="1"/>
    <col min="20" max="16384" width="9.140625" style="25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116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134</v>
      </c>
      <c r="C5" s="10">
        <v>0.20399999999999999</v>
      </c>
      <c r="D5" s="10">
        <v>102.13</v>
      </c>
      <c r="E5" s="26">
        <f>(C5/D5)*1000</f>
        <v>1.9974542250073435</v>
      </c>
      <c r="F5" s="11"/>
      <c r="G5" s="11"/>
      <c r="H5" s="10" t="s">
        <v>114</v>
      </c>
      <c r="I5" s="10">
        <v>0.51400000000000001</v>
      </c>
      <c r="J5" s="11" t="s">
        <v>115</v>
      </c>
      <c r="K5" s="11">
        <v>4</v>
      </c>
      <c r="L5" s="11">
        <v>1.07</v>
      </c>
      <c r="M5" s="26">
        <f>K5*L5</f>
        <v>4.28</v>
      </c>
      <c r="N5" s="10"/>
      <c r="O5" s="10"/>
      <c r="P5" s="11" t="s">
        <v>13</v>
      </c>
      <c r="Q5" s="11">
        <v>6</v>
      </c>
      <c r="R5" s="11">
        <v>0.89400000000000002</v>
      </c>
      <c r="S5" s="26">
        <f>Q5*R5</f>
        <v>5.3639999999999999</v>
      </c>
    </row>
    <row r="6" spans="2:21" x14ac:dyDescent="0.25">
      <c r="B6" s="10" t="s">
        <v>119</v>
      </c>
      <c r="C6" s="10">
        <v>0.216</v>
      </c>
      <c r="D6" s="10">
        <v>108.14</v>
      </c>
      <c r="E6" s="26">
        <f>(C6/D6)*1000</f>
        <v>1.9974107638246716</v>
      </c>
      <c r="F6" s="11"/>
      <c r="G6" s="11"/>
      <c r="H6" s="10"/>
      <c r="I6" s="10"/>
      <c r="J6" s="11"/>
      <c r="K6" s="11"/>
      <c r="L6" s="11"/>
      <c r="M6" s="26">
        <f t="shared" ref="M6:M11" si="0">K6*L6</f>
        <v>0</v>
      </c>
      <c r="N6" s="10"/>
      <c r="O6" s="10"/>
      <c r="P6" s="11" t="s">
        <v>80</v>
      </c>
      <c r="Q6" s="11">
        <v>138</v>
      </c>
      <c r="R6" s="11">
        <v>0.78</v>
      </c>
      <c r="S6" s="26">
        <f>Q6*R6</f>
        <v>107.64</v>
      </c>
      <c r="U6" s="18"/>
    </row>
    <row r="7" spans="2:21" x14ac:dyDescent="0.25">
      <c r="B7" s="10" t="s">
        <v>113</v>
      </c>
      <c r="C7" s="10">
        <v>0.54</v>
      </c>
      <c r="D7" s="10">
        <v>255.48</v>
      </c>
      <c r="E7" s="26">
        <f t="shared" ref="E7" si="1">(C7/D7)*1000</f>
        <v>2.1136683889149839</v>
      </c>
      <c r="F7" s="11"/>
      <c r="G7" s="11"/>
      <c r="H7" s="10"/>
      <c r="I7" s="10"/>
      <c r="J7" s="11"/>
      <c r="K7" s="11"/>
      <c r="L7" s="11"/>
      <c r="M7" s="26">
        <f t="shared" si="0"/>
        <v>0</v>
      </c>
      <c r="N7" s="10"/>
      <c r="O7" s="10"/>
      <c r="P7" s="11"/>
      <c r="Q7" s="11"/>
      <c r="R7" s="11"/>
      <c r="S7" s="26">
        <f t="shared" ref="S7:S11" si="2">Q7*R7</f>
        <v>0</v>
      </c>
      <c r="T7" s="18"/>
      <c r="U7" s="18"/>
    </row>
    <row r="8" spans="2:21" x14ac:dyDescent="0.25">
      <c r="B8" s="10"/>
      <c r="C8" s="10"/>
      <c r="D8" s="10"/>
      <c r="E8" s="26"/>
      <c r="F8" s="11"/>
      <c r="G8" s="11"/>
      <c r="H8" s="10"/>
      <c r="I8" s="10"/>
      <c r="J8" s="11"/>
      <c r="K8" s="11"/>
      <c r="L8" s="11"/>
      <c r="M8" s="26">
        <f t="shared" si="0"/>
        <v>0</v>
      </c>
      <c r="N8" s="10"/>
      <c r="O8" s="10"/>
      <c r="P8" s="11"/>
      <c r="Q8" s="11"/>
      <c r="R8" s="11"/>
      <c r="S8" s="26">
        <f t="shared" si="2"/>
        <v>0</v>
      </c>
      <c r="T8" s="18"/>
      <c r="U8" s="18"/>
    </row>
    <row r="9" spans="2:21" x14ac:dyDescent="0.25">
      <c r="B9" s="10"/>
      <c r="C9" s="10"/>
      <c r="D9" s="10"/>
      <c r="E9" s="26"/>
      <c r="F9" s="11"/>
      <c r="G9" s="11"/>
      <c r="H9" s="10"/>
      <c r="I9" s="10"/>
      <c r="J9" s="11"/>
      <c r="K9" s="11"/>
      <c r="L9" s="11"/>
      <c r="M9" s="26">
        <f t="shared" si="0"/>
        <v>0</v>
      </c>
      <c r="N9" s="10"/>
      <c r="O9" s="10"/>
      <c r="P9" s="11"/>
      <c r="Q9" s="11"/>
      <c r="R9" s="11"/>
      <c r="S9" s="26">
        <f t="shared" si="2"/>
        <v>0</v>
      </c>
      <c r="T9" s="18"/>
    </row>
    <row r="10" spans="2:21" x14ac:dyDescent="0.25">
      <c r="B10" s="10"/>
      <c r="C10" s="10"/>
      <c r="D10" s="10"/>
      <c r="E10" s="26"/>
      <c r="F10" s="11"/>
      <c r="G10" s="11"/>
      <c r="H10" s="10"/>
      <c r="I10" s="10"/>
      <c r="J10" s="11"/>
      <c r="K10" s="11"/>
      <c r="L10" s="11"/>
      <c r="M10" s="26">
        <f t="shared" si="0"/>
        <v>0</v>
      </c>
      <c r="N10" s="10"/>
      <c r="O10" s="10"/>
      <c r="P10" s="11"/>
      <c r="Q10" s="11"/>
      <c r="R10" s="11"/>
      <c r="S10" s="26">
        <f t="shared" si="2"/>
        <v>0</v>
      </c>
      <c r="T10" s="18"/>
    </row>
    <row r="11" spans="2:21" x14ac:dyDescent="0.25">
      <c r="B11" s="10"/>
      <c r="C11" s="10"/>
      <c r="D11" s="10"/>
      <c r="E11" s="26"/>
      <c r="F11" s="11"/>
      <c r="G11" s="11"/>
      <c r="H11" s="10"/>
      <c r="I11" s="10"/>
      <c r="J11" s="11"/>
      <c r="K11" s="11"/>
      <c r="L11" s="11"/>
      <c r="M11" s="26">
        <f t="shared" si="0"/>
        <v>0</v>
      </c>
      <c r="N11" s="10"/>
      <c r="O11" s="10"/>
      <c r="P11" s="11"/>
      <c r="Q11" s="11"/>
      <c r="R11" s="11"/>
      <c r="S11" s="26">
        <f t="shared" si="2"/>
        <v>0</v>
      </c>
      <c r="T11" s="18"/>
    </row>
    <row r="12" spans="2:21" x14ac:dyDescent="0.25">
      <c r="B12" s="26" t="s">
        <v>4</v>
      </c>
      <c r="C12" s="26">
        <f>SUM(C5:C11)</f>
        <v>0.96</v>
      </c>
      <c r="D12" s="26">
        <f>SUM(D5:D11)</f>
        <v>465.75</v>
      </c>
      <c r="E12" s="17"/>
      <c r="F12" s="17"/>
      <c r="G12" s="26">
        <f>SUM(G5:G11)</f>
        <v>0</v>
      </c>
      <c r="H12" s="17"/>
      <c r="I12" s="26">
        <f>SUM(I5:I11)</f>
        <v>0.51400000000000001</v>
      </c>
      <c r="J12" s="17"/>
      <c r="K12" s="17"/>
      <c r="L12" s="17"/>
      <c r="M12" s="26">
        <f>SUM(M5:M11)</f>
        <v>4.28</v>
      </c>
      <c r="N12" s="17"/>
      <c r="O12" s="26">
        <f>SUM(O5:O11)</f>
        <v>0</v>
      </c>
      <c r="P12" s="17"/>
      <c r="Q12" s="17"/>
      <c r="R12" s="17"/>
      <c r="S12" s="26">
        <f>SUM(S5:S11)</f>
        <v>113.004</v>
      </c>
      <c r="T12" s="18"/>
    </row>
    <row r="13" spans="2:2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 t="s">
        <v>15</v>
      </c>
      <c r="L13" s="17"/>
      <c r="M13" s="17"/>
      <c r="N13" s="17"/>
      <c r="O13" s="17"/>
      <c r="P13" s="17"/>
      <c r="Q13" s="17"/>
      <c r="R13" s="17"/>
      <c r="S13" s="17"/>
      <c r="T13" s="18"/>
    </row>
    <row r="14" spans="2:21" x14ac:dyDescent="0.25">
      <c r="B14" s="18"/>
      <c r="C14" s="18"/>
      <c r="D14" s="18"/>
      <c r="E14" s="18"/>
      <c r="F14" s="18"/>
      <c r="G14" s="18"/>
      <c r="I14" s="27" t="s">
        <v>5</v>
      </c>
      <c r="J14" s="28">
        <f>(R17/E5)*100</f>
        <v>50.256418493747233</v>
      </c>
      <c r="K14" s="29">
        <f>J14</f>
        <v>50.256418493747233</v>
      </c>
    </row>
    <row r="15" spans="2:21" x14ac:dyDescent="0.25">
      <c r="B15" s="18"/>
      <c r="C15" s="18"/>
      <c r="D15" s="18"/>
      <c r="E15" s="18"/>
      <c r="F15" s="18"/>
      <c r="G15" s="18"/>
      <c r="I15" s="30" t="s">
        <v>11</v>
      </c>
      <c r="J15" s="31">
        <f>(1-(P19/C5))*100</f>
        <v>100</v>
      </c>
      <c r="K15" s="29">
        <f t="shared" ref="K15:K16" si="3">J15</f>
        <v>100</v>
      </c>
    </row>
    <row r="16" spans="2:21" x14ac:dyDescent="0.25">
      <c r="B16" s="18"/>
      <c r="C16" s="18"/>
      <c r="D16" s="18"/>
      <c r="E16" s="18"/>
      <c r="F16" s="18"/>
      <c r="G16" s="18"/>
      <c r="I16" s="32" t="s">
        <v>12</v>
      </c>
      <c r="J16" s="28">
        <f>(J14/J15)*100</f>
        <v>50.256418493747233</v>
      </c>
      <c r="K16" s="29">
        <f t="shared" si="3"/>
        <v>50.256418493747233</v>
      </c>
      <c r="P16" s="69" t="s">
        <v>49</v>
      </c>
      <c r="Q16" s="69" t="s">
        <v>48</v>
      </c>
      <c r="R16" s="69" t="s">
        <v>116</v>
      </c>
    </row>
    <row r="17" spans="1:23" x14ac:dyDescent="0.25">
      <c r="B17" s="18"/>
      <c r="C17" s="18"/>
      <c r="D17" s="18"/>
      <c r="E17" s="18"/>
      <c r="F17" s="18"/>
      <c r="G17" s="18"/>
      <c r="I17" s="33" t="s">
        <v>6</v>
      </c>
      <c r="J17" s="31">
        <f>Q17/D12*100</f>
        <v>41.279656468062264</v>
      </c>
      <c r="K17" s="29"/>
      <c r="N17" s="76" t="s">
        <v>3</v>
      </c>
      <c r="O17" s="76"/>
      <c r="P17" s="34">
        <v>0.193</v>
      </c>
      <c r="Q17" s="34">
        <v>192.26</v>
      </c>
      <c r="R17" s="35">
        <f>(P17/Q17)*1000</f>
        <v>1.0038489545407261</v>
      </c>
    </row>
    <row r="18" spans="1:23" x14ac:dyDescent="0.25">
      <c r="B18" s="18"/>
      <c r="C18" s="18"/>
      <c r="D18" s="18"/>
      <c r="E18" s="18"/>
      <c r="F18" s="18"/>
      <c r="G18" s="18"/>
      <c r="I18" s="27" t="s">
        <v>7</v>
      </c>
      <c r="J18" s="28">
        <f>P17/C12*100</f>
        <v>20.104166666666668</v>
      </c>
      <c r="K18" s="30" t="s">
        <v>84</v>
      </c>
      <c r="L18" s="31">
        <f>(J18/J17)*100</f>
        <v>48.702359435139918</v>
      </c>
      <c r="P18" s="36" t="s">
        <v>0</v>
      </c>
      <c r="Q18" s="37"/>
    </row>
    <row r="19" spans="1:23" ht="30" customHeight="1" x14ac:dyDescent="0.25">
      <c r="B19" s="18"/>
      <c r="C19" s="18"/>
      <c r="D19" s="18"/>
      <c r="E19" s="18"/>
      <c r="F19" s="18"/>
      <c r="G19" s="18"/>
      <c r="I19" s="33" t="s">
        <v>8</v>
      </c>
      <c r="J19" s="31">
        <f>(C12+G12+I12+M12+O12+S12)/P17</f>
        <v>615.32642487046633</v>
      </c>
      <c r="N19" s="74" t="s">
        <v>50</v>
      </c>
      <c r="O19" s="75"/>
      <c r="P19" s="38">
        <v>0</v>
      </c>
    </row>
    <row r="20" spans="1:23" x14ac:dyDescent="0.25">
      <c r="B20" s="18"/>
      <c r="C20" s="18"/>
      <c r="D20" s="18"/>
      <c r="E20" s="18"/>
      <c r="F20" s="18"/>
      <c r="G20" s="18"/>
      <c r="I20" s="1" t="s">
        <v>9</v>
      </c>
      <c r="J20" s="39">
        <f>(C12+G12+I12+M12)/P17</f>
        <v>29.813471502590676</v>
      </c>
      <c r="M20" s="18"/>
      <c r="N20" s="18"/>
      <c r="O20" s="40"/>
      <c r="P20" s="18"/>
    </row>
    <row r="21" spans="1:23" ht="32.25" customHeight="1" x14ac:dyDescent="0.25">
      <c r="B21" s="18"/>
      <c r="C21" s="18"/>
      <c r="D21" s="18"/>
      <c r="E21" s="18"/>
      <c r="F21" s="18"/>
      <c r="G21" s="18"/>
      <c r="H21" s="18"/>
      <c r="I21" s="5" t="s">
        <v>14</v>
      </c>
      <c r="J21" s="41">
        <f>(C12+G12+I12)/P17</f>
        <v>7.6373056994818649</v>
      </c>
      <c r="M21" s="18"/>
      <c r="N21" s="18"/>
      <c r="O21" s="18"/>
      <c r="P21" s="18"/>
    </row>
    <row r="22" spans="1:23" ht="33.75" customHeight="1" x14ac:dyDescent="0.25">
      <c r="G22" s="18"/>
      <c r="H22" s="18"/>
      <c r="I22" s="6" t="s">
        <v>16</v>
      </c>
      <c r="J22" s="2">
        <f>(M12)/P17</f>
        <v>22.176165803108809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3" ht="32.25" customHeight="1" x14ac:dyDescent="0.25">
      <c r="I23" s="3" t="s">
        <v>10</v>
      </c>
      <c r="J23" s="4">
        <f>(O12+S12)/P17</f>
        <v>585.51295336787564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3" ht="30" customHeight="1" x14ac:dyDescent="0.25">
      <c r="B24" s="70" t="s">
        <v>118</v>
      </c>
      <c r="I24" s="5" t="s">
        <v>17</v>
      </c>
      <c r="J24" s="41">
        <f>(O12)/P17</f>
        <v>0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3" ht="31.5" customHeight="1" x14ac:dyDescent="0.25">
      <c r="I25" s="6" t="s">
        <v>18</v>
      </c>
      <c r="J25" s="2">
        <f>(S12)/P17</f>
        <v>585.51295336787564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3" ht="13.5" customHeight="1" x14ac:dyDescent="0.25">
      <c r="I26" s="71" t="s">
        <v>117</v>
      </c>
      <c r="J26" s="72">
        <f>((C12+G12+I12+M12+O12+S12)-P17)/P17</f>
        <v>614.32642487046633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3" ht="16.5" customHeight="1" x14ac:dyDescent="0.25">
      <c r="A27" s="61"/>
      <c r="B27" s="113" t="s">
        <v>57</v>
      </c>
      <c r="C27" s="114"/>
      <c r="I27" s="153" t="s">
        <v>85</v>
      </c>
      <c r="J27" s="154"/>
      <c r="K27" s="18"/>
      <c r="L27" s="18"/>
      <c r="M27" s="18"/>
      <c r="N27" s="18"/>
      <c r="O27" s="18"/>
      <c r="P27" s="18"/>
      <c r="Q27" s="18"/>
      <c r="T27" s="18"/>
    </row>
    <row r="28" spans="1:23" ht="47.25" customHeight="1" x14ac:dyDescent="0.25">
      <c r="B28" s="118" t="s">
        <v>30</v>
      </c>
      <c r="C28" s="87"/>
      <c r="D28" s="87" t="s">
        <v>90</v>
      </c>
      <c r="E28" s="87"/>
      <c r="F28" s="87"/>
      <c r="G28" s="87"/>
      <c r="H28" s="87"/>
      <c r="I28" s="155"/>
      <c r="J28" s="156"/>
      <c r="K28" s="18"/>
      <c r="Q28" s="18"/>
      <c r="T28" s="18"/>
      <c r="W28" s="42"/>
    </row>
    <row r="29" spans="1:23" ht="61.5" customHeight="1" x14ac:dyDescent="0.25">
      <c r="B29" s="81" t="s">
        <v>91</v>
      </c>
      <c r="C29" s="83"/>
      <c r="D29" s="81" t="s">
        <v>92</v>
      </c>
      <c r="E29" s="82"/>
      <c r="F29" s="82"/>
      <c r="G29" s="82"/>
      <c r="H29" s="83"/>
      <c r="I29" s="157"/>
      <c r="J29" s="158"/>
    </row>
    <row r="30" spans="1:23" ht="47.25" customHeight="1" x14ac:dyDescent="0.25">
      <c r="B30" s="84" t="s">
        <v>93</v>
      </c>
      <c r="C30" s="85"/>
      <c r="D30" s="84" t="s">
        <v>94</v>
      </c>
      <c r="E30" s="86"/>
      <c r="F30" s="86"/>
      <c r="G30" s="86"/>
      <c r="H30" s="85"/>
      <c r="I30" s="159"/>
      <c r="J30" s="160"/>
    </row>
    <row r="31" spans="1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61"/>
      <c r="J31" s="162"/>
    </row>
    <row r="32" spans="1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19" t="s">
        <v>96</v>
      </c>
      <c r="C34" s="120"/>
      <c r="D34" s="121"/>
      <c r="E34" s="67" t="s">
        <v>83</v>
      </c>
      <c r="F34" s="44"/>
      <c r="G34" s="45"/>
      <c r="H34" s="128" t="s">
        <v>61</v>
      </c>
      <c r="I34" s="128"/>
      <c r="J34" s="128"/>
      <c r="K34" s="67" t="s">
        <v>83</v>
      </c>
      <c r="L34" s="67"/>
    </row>
    <row r="35" spans="2:12" ht="30" x14ac:dyDescent="0.25">
      <c r="B35" s="122" t="s">
        <v>60</v>
      </c>
      <c r="C35" s="123"/>
      <c r="D35" s="124"/>
      <c r="E35" s="68" t="s">
        <v>64</v>
      </c>
      <c r="F35" s="68"/>
      <c r="G35" s="45"/>
      <c r="H35" s="129" t="s">
        <v>62</v>
      </c>
      <c r="I35" s="129"/>
      <c r="J35" s="129"/>
      <c r="K35" s="68" t="s">
        <v>64</v>
      </c>
      <c r="L35" s="68"/>
    </row>
    <row r="36" spans="2:12" ht="34.5" customHeight="1" x14ac:dyDescent="0.25">
      <c r="B36" s="125" t="s">
        <v>59</v>
      </c>
      <c r="C36" s="126"/>
      <c r="D36" s="127"/>
      <c r="E36" s="64" t="s">
        <v>103</v>
      </c>
      <c r="F36" s="48"/>
      <c r="G36" s="45"/>
      <c r="H36" s="45"/>
      <c r="I36" s="45"/>
    </row>
    <row r="37" spans="2:12" ht="18.75" customHeight="1" x14ac:dyDescent="0.25">
      <c r="B37" s="45"/>
      <c r="C37" s="45"/>
      <c r="D37" s="45"/>
      <c r="E37" s="45"/>
      <c r="F37" s="45"/>
      <c r="G37" s="45"/>
      <c r="H37" s="45"/>
    </row>
    <row r="38" spans="2:12" ht="20.25" customHeight="1" x14ac:dyDescent="0.25">
      <c r="B38" s="45"/>
      <c r="C38" s="45"/>
      <c r="D38" s="45"/>
      <c r="E38" s="45"/>
      <c r="F38" s="45"/>
      <c r="G38" s="45"/>
      <c r="H38" s="45"/>
    </row>
    <row r="39" spans="2:12" x14ac:dyDescent="0.25">
      <c r="B39" s="9" t="s">
        <v>54</v>
      </c>
      <c r="D39" s="45"/>
      <c r="E39" s="45"/>
      <c r="F39" s="45"/>
      <c r="G39" s="45"/>
      <c r="H39" s="45"/>
    </row>
    <row r="40" spans="2:12" ht="30" x14ac:dyDescent="0.25">
      <c r="B40" s="16" t="s">
        <v>38</v>
      </c>
      <c r="C40" s="16" t="s">
        <v>39</v>
      </c>
      <c r="D40" s="16" t="s">
        <v>88</v>
      </c>
      <c r="E40" s="45"/>
      <c r="F40" s="45"/>
      <c r="G40" s="45"/>
      <c r="H40" s="45"/>
    </row>
    <row r="41" spans="2:12" ht="21" customHeight="1" x14ac:dyDescent="0.25">
      <c r="B41" s="49" t="s">
        <v>34</v>
      </c>
      <c r="C41" s="50" t="s">
        <v>35</v>
      </c>
      <c r="D41" s="50"/>
      <c r="E41" s="45"/>
      <c r="F41" s="45"/>
      <c r="G41" s="45"/>
      <c r="H41" s="45"/>
    </row>
    <row r="42" spans="2:12" ht="30.75" customHeight="1" x14ac:dyDescent="0.25">
      <c r="B42" s="49" t="s">
        <v>36</v>
      </c>
      <c r="C42" s="51" t="s">
        <v>64</v>
      </c>
      <c r="D42" s="51"/>
      <c r="E42" s="45"/>
      <c r="F42" s="45"/>
      <c r="G42" s="45"/>
      <c r="H42" s="45"/>
    </row>
    <row r="43" spans="2:12" ht="30.75" customHeight="1" x14ac:dyDescent="0.25">
      <c r="B43" s="49" t="s">
        <v>37</v>
      </c>
      <c r="C43" s="65" t="s">
        <v>40</v>
      </c>
      <c r="D43" s="65"/>
      <c r="E43" s="45"/>
      <c r="F43" s="45"/>
      <c r="G43" s="45"/>
      <c r="H43" s="45"/>
    </row>
    <row r="44" spans="2:12" ht="21" customHeight="1" x14ac:dyDescent="0.25">
      <c r="B44" s="45"/>
      <c r="C44" s="45"/>
      <c r="D44" s="45"/>
      <c r="E44" s="45"/>
      <c r="F44" s="45"/>
      <c r="G44" s="45"/>
      <c r="H44" s="45"/>
    </row>
    <row r="45" spans="2:12" ht="21" customHeight="1" x14ac:dyDescent="0.25">
      <c r="B45" s="45"/>
      <c r="C45" s="45"/>
      <c r="D45" s="45"/>
      <c r="E45" s="45"/>
      <c r="F45" s="45"/>
      <c r="G45" s="45"/>
      <c r="H45" s="45"/>
    </row>
    <row r="46" spans="2:12" ht="26.25" customHeight="1" x14ac:dyDescent="0.25">
      <c r="D46" s="45"/>
      <c r="E46" s="45"/>
      <c r="F46" s="45"/>
      <c r="G46" s="45"/>
      <c r="H46" s="45"/>
    </row>
    <row r="47" spans="2:12" ht="21" customHeight="1" x14ac:dyDescent="0.25">
      <c r="B47" s="45"/>
      <c r="C47" s="45"/>
      <c r="D47" s="45"/>
      <c r="E47" s="45"/>
      <c r="F47" s="45"/>
      <c r="G47" s="45"/>
      <c r="H47" s="45"/>
    </row>
    <row r="48" spans="2:12" ht="21" customHeight="1" x14ac:dyDescent="0.25">
      <c r="B48" s="45"/>
      <c r="C48" s="45"/>
      <c r="D48" s="45"/>
      <c r="E48" s="45"/>
      <c r="F48" s="45"/>
      <c r="G48" s="45"/>
      <c r="H48" s="45"/>
    </row>
    <row r="49" spans="2:13" ht="21" customHeight="1" x14ac:dyDescent="0.25">
      <c r="B49" s="45"/>
      <c r="C49" s="45"/>
      <c r="D49" s="45"/>
      <c r="E49" s="45"/>
      <c r="F49" s="45"/>
      <c r="G49" s="45"/>
      <c r="H49" s="45"/>
    </row>
    <row r="50" spans="2:13" x14ac:dyDescent="0.25">
      <c r="B50" s="45"/>
      <c r="C50" s="45"/>
      <c r="D50" s="45"/>
      <c r="E50" s="45"/>
      <c r="F50" s="45"/>
      <c r="G50" s="45"/>
      <c r="H50" s="45"/>
    </row>
    <row r="51" spans="2:13" ht="18" customHeight="1" x14ac:dyDescent="0.25">
      <c r="B51" s="45"/>
      <c r="C51" s="45"/>
      <c r="D51" s="45"/>
      <c r="E51" s="45"/>
      <c r="F51" s="45"/>
      <c r="G51" s="45"/>
      <c r="H51" s="45"/>
    </row>
    <row r="52" spans="2:13" ht="15" customHeight="1" x14ac:dyDescent="0.25">
      <c r="B52" s="45"/>
      <c r="C52" s="45"/>
      <c r="D52" s="45"/>
      <c r="E52" s="45"/>
      <c r="F52" s="45"/>
      <c r="G52" s="45"/>
      <c r="H52" s="45"/>
    </row>
    <row r="53" spans="2:13" x14ac:dyDescent="0.25">
      <c r="B53" s="45"/>
      <c r="C53" s="45"/>
      <c r="D53" s="45"/>
      <c r="E53" s="45"/>
      <c r="F53" s="45"/>
      <c r="G53" s="45"/>
      <c r="H53" s="45"/>
    </row>
    <row r="54" spans="2:13" x14ac:dyDescent="0.25">
      <c r="B54" s="15" t="s">
        <v>63</v>
      </c>
      <c r="C54" s="45"/>
      <c r="D54" s="45"/>
      <c r="E54" s="22" t="s">
        <v>86</v>
      </c>
      <c r="F54" s="45"/>
      <c r="G54" s="45"/>
      <c r="H54" s="45"/>
      <c r="K54" s="22" t="s">
        <v>86</v>
      </c>
    </row>
    <row r="55" spans="2:13" ht="31.5" customHeight="1" x14ac:dyDescent="0.25">
      <c r="B55" s="112" t="s">
        <v>97</v>
      </c>
      <c r="C55" s="112"/>
      <c r="D55" s="65" t="s">
        <v>40</v>
      </c>
      <c r="E55" s="66"/>
      <c r="F55" s="45"/>
      <c r="G55" s="109" t="s">
        <v>65</v>
      </c>
      <c r="H55" s="109"/>
      <c r="I55" s="109"/>
      <c r="J55" s="64" t="s">
        <v>35</v>
      </c>
      <c r="K55" s="64" t="s">
        <v>87</v>
      </c>
    </row>
    <row r="56" spans="2:13" ht="33" customHeight="1" x14ac:dyDescent="0.25">
      <c r="B56" s="107" t="s">
        <v>98</v>
      </c>
      <c r="C56" s="108"/>
      <c r="D56" s="68" t="s">
        <v>64</v>
      </c>
      <c r="E56" s="68"/>
      <c r="F56" s="45"/>
      <c r="G56" s="110" t="s">
        <v>99</v>
      </c>
      <c r="H56" s="110"/>
      <c r="I56" s="110"/>
      <c r="J56" s="111" t="s">
        <v>40</v>
      </c>
      <c r="K56" s="111"/>
    </row>
    <row r="57" spans="2:13" ht="34.5" customHeight="1" x14ac:dyDescent="0.25">
      <c r="B57" s="107" t="s">
        <v>100</v>
      </c>
      <c r="C57" s="108"/>
      <c r="D57" s="64" t="s">
        <v>35</v>
      </c>
      <c r="E57" s="48"/>
      <c r="F57" s="45"/>
      <c r="G57" s="110"/>
      <c r="H57" s="110"/>
      <c r="I57" s="110"/>
      <c r="J57" s="111"/>
      <c r="K57" s="111"/>
    </row>
    <row r="58" spans="2:13" x14ac:dyDescent="0.25">
      <c r="B58" s="15"/>
      <c r="C58" s="45"/>
      <c r="D58" s="45"/>
      <c r="E58" s="45"/>
      <c r="F58" s="45"/>
      <c r="G58" s="45"/>
      <c r="H58" s="45"/>
    </row>
    <row r="59" spans="2:13" x14ac:dyDescent="0.25">
      <c r="B59" s="15" t="s">
        <v>105</v>
      </c>
      <c r="C59" s="45"/>
      <c r="D59" s="45"/>
      <c r="E59" s="22" t="s">
        <v>86</v>
      </c>
      <c r="G59" s="15" t="s">
        <v>104</v>
      </c>
      <c r="J59" s="45"/>
      <c r="K59" s="22" t="s">
        <v>109</v>
      </c>
      <c r="L59" s="45"/>
      <c r="M59" s="45"/>
    </row>
    <row r="60" spans="2:13" x14ac:dyDescent="0.25">
      <c r="B60" s="54" t="s">
        <v>66</v>
      </c>
      <c r="C60" s="94" t="s">
        <v>40</v>
      </c>
      <c r="D60" s="95"/>
      <c r="E60" s="55"/>
      <c r="G60" s="101" t="s">
        <v>74</v>
      </c>
      <c r="H60" s="102"/>
      <c r="I60" s="103"/>
      <c r="J60" s="98" t="s">
        <v>40</v>
      </c>
      <c r="K60" s="98"/>
      <c r="L60" s="45"/>
    </row>
    <row r="61" spans="2:13" x14ac:dyDescent="0.25">
      <c r="B61" s="54" t="s">
        <v>67</v>
      </c>
      <c r="C61" s="96" t="s">
        <v>64</v>
      </c>
      <c r="D61" s="97"/>
      <c r="E61" s="56"/>
      <c r="G61" s="104" t="s">
        <v>68</v>
      </c>
      <c r="H61" s="105"/>
      <c r="I61" s="106"/>
      <c r="J61" s="99"/>
      <c r="K61" s="99"/>
      <c r="L61" s="45"/>
    </row>
    <row r="62" spans="2:13" x14ac:dyDescent="0.25">
      <c r="G62" s="104" t="s">
        <v>69</v>
      </c>
      <c r="H62" s="105"/>
      <c r="I62" s="106"/>
      <c r="J62" s="99"/>
      <c r="K62" s="99"/>
      <c r="L62" s="45"/>
    </row>
    <row r="63" spans="2:13" x14ac:dyDescent="0.25">
      <c r="G63" s="104" t="s">
        <v>70</v>
      </c>
      <c r="H63" s="105"/>
      <c r="I63" s="106"/>
      <c r="J63" s="99"/>
      <c r="K63" s="99"/>
      <c r="L63" s="45"/>
    </row>
    <row r="64" spans="2:13" ht="30" customHeight="1" x14ac:dyDescent="0.25">
      <c r="G64" s="140" t="s">
        <v>101</v>
      </c>
      <c r="H64" s="141"/>
      <c r="I64" s="142"/>
      <c r="J64" s="100"/>
      <c r="K64" s="100"/>
      <c r="L64" s="45"/>
    </row>
    <row r="65" spans="2:15" ht="29.25" customHeight="1" x14ac:dyDescent="0.25">
      <c r="G65" s="143" t="s">
        <v>82</v>
      </c>
      <c r="H65" s="144"/>
      <c r="I65" s="145"/>
      <c r="J65" s="51" t="s">
        <v>64</v>
      </c>
      <c r="K65" s="51"/>
      <c r="M65" s="45"/>
    </row>
    <row r="66" spans="2:15" ht="15" customHeight="1" x14ac:dyDescent="0.25">
      <c r="G66" s="101" t="s">
        <v>81</v>
      </c>
      <c r="H66" s="102"/>
      <c r="I66" s="103"/>
      <c r="J66" s="137" t="s">
        <v>35</v>
      </c>
      <c r="K66" s="137"/>
      <c r="L66" s="45"/>
      <c r="M66" s="45"/>
    </row>
    <row r="67" spans="2:15" ht="13.5" customHeight="1" x14ac:dyDescent="0.25">
      <c r="G67" s="104" t="s">
        <v>102</v>
      </c>
      <c r="H67" s="105"/>
      <c r="I67" s="106"/>
      <c r="J67" s="138"/>
      <c r="K67" s="138"/>
      <c r="L67" s="45"/>
      <c r="M67" s="45"/>
    </row>
    <row r="68" spans="2:15" x14ac:dyDescent="0.25">
      <c r="G68" s="146" t="s">
        <v>75</v>
      </c>
      <c r="H68" s="147"/>
      <c r="I68" s="148"/>
      <c r="J68" s="139"/>
      <c r="K68" s="139"/>
      <c r="L68" s="18"/>
      <c r="M68" s="18"/>
    </row>
    <row r="69" spans="2:15" x14ac:dyDescent="0.25">
      <c r="C69" s="57"/>
      <c r="D69" s="57"/>
      <c r="E69" s="57"/>
      <c r="F69" s="57"/>
      <c r="G69" s="57"/>
      <c r="H69" s="18"/>
      <c r="I69" s="18"/>
    </row>
    <row r="70" spans="2:15" ht="15" customHeight="1" x14ac:dyDescent="0.25">
      <c r="G70" s="18"/>
      <c r="H70" s="18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8"/>
      <c r="H71" s="18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168"/>
      <c r="L72" s="168"/>
      <c r="M72" s="163"/>
      <c r="N72" s="163"/>
      <c r="O72" s="163"/>
    </row>
    <row r="73" spans="2:15" ht="29.25" customHeight="1" x14ac:dyDescent="0.25">
      <c r="B73" s="13" t="s">
        <v>21</v>
      </c>
      <c r="C73" s="77" t="s">
        <v>19</v>
      </c>
      <c r="D73" s="78"/>
      <c r="E73" s="79" t="s">
        <v>33</v>
      </c>
      <c r="F73" s="80"/>
      <c r="G73" s="131" t="s">
        <v>73</v>
      </c>
      <c r="H73" s="132"/>
      <c r="I73" s="165"/>
      <c r="J73" s="165"/>
      <c r="K73" s="168"/>
      <c r="L73" s="168"/>
      <c r="M73" s="163"/>
      <c r="N73" s="163"/>
      <c r="O73" s="163"/>
    </row>
    <row r="74" spans="2:15" x14ac:dyDescent="0.25">
      <c r="B74" s="14" t="s">
        <v>22</v>
      </c>
      <c r="C74" s="77" t="s">
        <v>23</v>
      </c>
      <c r="D74" s="78"/>
      <c r="E74" s="92" t="s">
        <v>24</v>
      </c>
      <c r="F74" s="93"/>
      <c r="G74" s="131"/>
      <c r="H74" s="132"/>
      <c r="I74" s="165"/>
      <c r="J74" s="165"/>
      <c r="K74" s="168"/>
      <c r="L74" s="168"/>
      <c r="M74" s="163"/>
      <c r="N74" s="163"/>
      <c r="O74" s="163"/>
    </row>
    <row r="75" spans="2:15" ht="15" customHeight="1" x14ac:dyDescent="0.25">
      <c r="B75" s="13" t="s">
        <v>25</v>
      </c>
      <c r="C75" s="77" t="s">
        <v>20</v>
      </c>
      <c r="D75" s="78"/>
      <c r="E75" s="79" t="s">
        <v>26</v>
      </c>
      <c r="F75" s="80"/>
      <c r="G75" s="131"/>
      <c r="H75" s="132"/>
      <c r="I75" s="165"/>
      <c r="J75" s="165"/>
      <c r="K75" s="168"/>
      <c r="L75" s="168"/>
      <c r="M75" s="163"/>
      <c r="N75" s="163"/>
      <c r="O75" s="163"/>
    </row>
    <row r="76" spans="2:15" ht="30" customHeight="1" x14ac:dyDescent="0.25">
      <c r="B76" s="14" t="s">
        <v>27</v>
      </c>
      <c r="C76" s="77" t="s">
        <v>28</v>
      </c>
      <c r="D76" s="78"/>
      <c r="E76" s="92" t="s">
        <v>31</v>
      </c>
      <c r="F76" s="93"/>
      <c r="G76" s="131"/>
      <c r="H76" s="132"/>
      <c r="I76" s="165"/>
      <c r="J76" s="165"/>
      <c r="K76" s="168"/>
      <c r="L76" s="168"/>
      <c r="M76" s="163"/>
      <c r="N76" s="163"/>
      <c r="O76" s="163"/>
    </row>
    <row r="77" spans="2:15" ht="30" customHeight="1" x14ac:dyDescent="0.25">
      <c r="B77" s="13" t="s">
        <v>29</v>
      </c>
      <c r="C77" s="77" t="s">
        <v>77</v>
      </c>
      <c r="D77" s="78"/>
      <c r="E77" s="79" t="s">
        <v>32</v>
      </c>
      <c r="F77" s="80"/>
      <c r="G77" s="133"/>
      <c r="H77" s="134"/>
      <c r="I77" s="165"/>
      <c r="J77" s="165"/>
      <c r="K77" s="168"/>
      <c r="L77" s="168"/>
      <c r="M77" s="163"/>
      <c r="N77" s="163"/>
      <c r="O77" s="163"/>
    </row>
    <row r="78" spans="2:15" x14ac:dyDescent="0.25">
      <c r="I78" s="18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107" t="s">
        <v>107</v>
      </c>
      <c r="C80" s="130"/>
      <c r="D80" s="130"/>
      <c r="E80" s="108"/>
      <c r="F80" s="24" t="s">
        <v>71</v>
      </c>
      <c r="G80" s="58"/>
      <c r="H80" s="59"/>
      <c r="I80" s="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3:O73"/>
    <mergeCell ref="C74:D74"/>
    <mergeCell ref="E74:F74"/>
    <mergeCell ref="I74:J74"/>
    <mergeCell ref="K74:L74"/>
    <mergeCell ref="C73:D73"/>
    <mergeCell ref="E73:F73"/>
    <mergeCell ref="G73:H77"/>
    <mergeCell ref="I73:J73"/>
    <mergeCell ref="K73:L73"/>
    <mergeCell ref="M74:O74"/>
    <mergeCell ref="C75:D75"/>
    <mergeCell ref="E75:F75"/>
    <mergeCell ref="I75:J75"/>
    <mergeCell ref="K75:L75"/>
    <mergeCell ref="M75:O75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J56:J57"/>
    <mergeCell ref="G64:I64"/>
    <mergeCell ref="B36:D36"/>
    <mergeCell ref="B55:C55"/>
    <mergeCell ref="G55:I55"/>
    <mergeCell ref="B56:C56"/>
    <mergeCell ref="G56:I57"/>
    <mergeCell ref="B35:D35"/>
    <mergeCell ref="H35:J35"/>
    <mergeCell ref="B29:C29"/>
    <mergeCell ref="D29:H29"/>
    <mergeCell ref="I29:J29"/>
    <mergeCell ref="B30:C30"/>
    <mergeCell ref="D30:H30"/>
    <mergeCell ref="I30:J30"/>
    <mergeCell ref="B31:C31"/>
    <mergeCell ref="D31:H31"/>
    <mergeCell ref="I31:J31"/>
    <mergeCell ref="B34:D34"/>
    <mergeCell ref="H34:J34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15F26-5CFA-4EA6-BB46-9070CC9206D5}">
  <sheetPr>
    <pageSetUpPr fitToPage="1"/>
  </sheetPr>
  <dimension ref="A1:W80"/>
  <sheetViews>
    <sheetView zoomScaleNormal="100" workbookViewId="0">
      <selection activeCell="H8" sqref="H8"/>
    </sheetView>
  </sheetViews>
  <sheetFormatPr defaultRowHeight="15" x14ac:dyDescent="0.25"/>
  <cols>
    <col min="1" max="1" width="3.42578125" style="25" customWidth="1"/>
    <col min="2" max="2" width="39.7109375" style="25" bestFit="1" customWidth="1"/>
    <col min="3" max="4" width="11" style="25" customWidth="1"/>
    <col min="5" max="5" width="9.140625" style="25"/>
    <col min="6" max="6" width="10.42578125" style="25" customWidth="1"/>
    <col min="7" max="7" width="8.5703125" style="25" customWidth="1"/>
    <col min="8" max="8" width="18" style="25" bestFit="1" customWidth="1"/>
    <col min="9" max="9" width="15" style="25" customWidth="1"/>
    <col min="10" max="10" width="12" style="25" customWidth="1"/>
    <col min="11" max="11" width="16.5703125" style="25" customWidth="1"/>
    <col min="12" max="12" width="10.42578125" style="25" customWidth="1"/>
    <col min="13" max="13" width="9.5703125" style="25" customWidth="1"/>
    <col min="14" max="14" width="12" style="25" customWidth="1"/>
    <col min="15" max="15" width="9.42578125" style="25" customWidth="1"/>
    <col min="16" max="16" width="13.5703125" style="25" customWidth="1"/>
    <col min="17" max="17" width="9.7109375" style="25" customWidth="1"/>
    <col min="18" max="18" width="12.140625" style="25" customWidth="1"/>
    <col min="19" max="19" width="9.42578125" style="25" customWidth="1"/>
    <col min="20" max="16384" width="9.140625" style="25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116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135</v>
      </c>
      <c r="C5" s="10">
        <v>0.193</v>
      </c>
      <c r="D5" s="10">
        <v>129.12</v>
      </c>
      <c r="E5" s="26">
        <f>(C5/D5)*1000</f>
        <v>1.4947335811648079</v>
      </c>
      <c r="F5" s="11"/>
      <c r="G5" s="11"/>
      <c r="H5" s="10" t="s">
        <v>114</v>
      </c>
      <c r="I5" s="10">
        <v>0.32800000000000001</v>
      </c>
      <c r="J5" s="11" t="s">
        <v>115</v>
      </c>
      <c r="K5" s="11">
        <v>4</v>
      </c>
      <c r="L5" s="11">
        <v>1.07</v>
      </c>
      <c r="M5" s="26">
        <f>K5*L5</f>
        <v>4.28</v>
      </c>
      <c r="N5" s="10"/>
      <c r="O5" s="10"/>
      <c r="P5" s="11" t="s">
        <v>13</v>
      </c>
      <c r="Q5" s="11">
        <v>24</v>
      </c>
      <c r="R5" s="11">
        <v>0.89400000000000002</v>
      </c>
      <c r="S5" s="26">
        <f>Q5*R5</f>
        <v>21.456</v>
      </c>
    </row>
    <row r="6" spans="2:21" x14ac:dyDescent="0.25">
      <c r="B6" s="10" t="s">
        <v>119</v>
      </c>
      <c r="C6" s="10">
        <v>0.16200000000000001</v>
      </c>
      <c r="D6" s="10">
        <v>108.14</v>
      </c>
      <c r="E6" s="26">
        <f>(C6/D6)*1000</f>
        <v>1.4980580728685038</v>
      </c>
      <c r="F6" s="11"/>
      <c r="G6" s="11"/>
      <c r="H6" s="10"/>
      <c r="I6" s="10"/>
      <c r="J6" s="11"/>
      <c r="K6" s="11"/>
      <c r="L6" s="11"/>
      <c r="M6" s="26">
        <f t="shared" ref="M6:M11" si="0">K6*L6</f>
        <v>0</v>
      </c>
      <c r="N6" s="10"/>
      <c r="O6" s="10"/>
      <c r="P6" s="11" t="s">
        <v>80</v>
      </c>
      <c r="Q6" s="11">
        <v>120</v>
      </c>
      <c r="R6" s="11">
        <v>0.78</v>
      </c>
      <c r="S6" s="26">
        <f>Q6*R6</f>
        <v>93.600000000000009</v>
      </c>
      <c r="U6" s="18"/>
    </row>
    <row r="7" spans="2:21" x14ac:dyDescent="0.25">
      <c r="B7" s="10" t="s">
        <v>113</v>
      </c>
      <c r="C7" s="10">
        <v>0.40200000000000002</v>
      </c>
      <c r="D7" s="10">
        <v>255.48</v>
      </c>
      <c r="E7" s="26">
        <f t="shared" ref="E7" si="1">(C7/D7)*1000</f>
        <v>1.5735086895255992</v>
      </c>
      <c r="F7" s="11"/>
      <c r="G7" s="11"/>
      <c r="H7" s="10"/>
      <c r="I7" s="10"/>
      <c r="J7" s="11"/>
      <c r="K7" s="11"/>
      <c r="L7" s="11"/>
      <c r="M7" s="26">
        <f t="shared" si="0"/>
        <v>0</v>
      </c>
      <c r="N7" s="10"/>
      <c r="O7" s="10"/>
      <c r="P7" s="11"/>
      <c r="Q7" s="11"/>
      <c r="R7" s="11"/>
      <c r="S7" s="26">
        <f t="shared" ref="S7:S11" si="2">Q7*R7</f>
        <v>0</v>
      </c>
      <c r="T7" s="18"/>
      <c r="U7" s="18"/>
    </row>
    <row r="8" spans="2:21" x14ac:dyDescent="0.25">
      <c r="B8" s="10"/>
      <c r="C8" s="10"/>
      <c r="D8" s="10"/>
      <c r="E8" s="26"/>
      <c r="F8" s="11"/>
      <c r="G8" s="11"/>
      <c r="H8" s="10"/>
      <c r="I8" s="10"/>
      <c r="J8" s="11"/>
      <c r="K8" s="11"/>
      <c r="L8" s="11"/>
      <c r="M8" s="26">
        <f t="shared" si="0"/>
        <v>0</v>
      </c>
      <c r="N8" s="10"/>
      <c r="O8" s="10"/>
      <c r="P8" s="11"/>
      <c r="Q8" s="11"/>
      <c r="R8" s="11"/>
      <c r="S8" s="26">
        <f t="shared" si="2"/>
        <v>0</v>
      </c>
      <c r="T8" s="18"/>
      <c r="U8" s="18"/>
    </row>
    <row r="9" spans="2:21" x14ac:dyDescent="0.25">
      <c r="B9" s="10"/>
      <c r="C9" s="10"/>
      <c r="D9" s="10"/>
      <c r="E9" s="26"/>
      <c r="F9" s="11"/>
      <c r="G9" s="11"/>
      <c r="H9" s="10"/>
      <c r="I9" s="10"/>
      <c r="J9" s="11"/>
      <c r="K9" s="11"/>
      <c r="L9" s="11"/>
      <c r="M9" s="26">
        <f t="shared" si="0"/>
        <v>0</v>
      </c>
      <c r="N9" s="10"/>
      <c r="O9" s="10"/>
      <c r="P9" s="11"/>
      <c r="Q9" s="11"/>
      <c r="R9" s="11"/>
      <c r="S9" s="26">
        <f t="shared" si="2"/>
        <v>0</v>
      </c>
      <c r="T9" s="18"/>
    </row>
    <row r="10" spans="2:21" x14ac:dyDescent="0.25">
      <c r="B10" s="10"/>
      <c r="C10" s="10"/>
      <c r="D10" s="10"/>
      <c r="E10" s="26"/>
      <c r="F10" s="11"/>
      <c r="G10" s="11"/>
      <c r="H10" s="10"/>
      <c r="I10" s="10"/>
      <c r="J10" s="11"/>
      <c r="K10" s="11"/>
      <c r="L10" s="11"/>
      <c r="M10" s="26">
        <f t="shared" si="0"/>
        <v>0</v>
      </c>
      <c r="N10" s="10"/>
      <c r="O10" s="10"/>
      <c r="P10" s="11"/>
      <c r="Q10" s="11"/>
      <c r="R10" s="11"/>
      <c r="S10" s="26">
        <f t="shared" si="2"/>
        <v>0</v>
      </c>
      <c r="T10" s="18"/>
    </row>
    <row r="11" spans="2:21" x14ac:dyDescent="0.25">
      <c r="B11" s="10"/>
      <c r="C11" s="10"/>
      <c r="D11" s="10"/>
      <c r="E11" s="26"/>
      <c r="F11" s="11"/>
      <c r="G11" s="11"/>
      <c r="H11" s="10"/>
      <c r="I11" s="10"/>
      <c r="J11" s="11"/>
      <c r="K11" s="11"/>
      <c r="L11" s="11"/>
      <c r="M11" s="26">
        <f t="shared" si="0"/>
        <v>0</v>
      </c>
      <c r="N11" s="10"/>
      <c r="O11" s="10"/>
      <c r="P11" s="11"/>
      <c r="Q11" s="11"/>
      <c r="R11" s="11"/>
      <c r="S11" s="26">
        <f t="shared" si="2"/>
        <v>0</v>
      </c>
      <c r="T11" s="18"/>
    </row>
    <row r="12" spans="2:21" x14ac:dyDescent="0.25">
      <c r="B12" s="26" t="s">
        <v>4</v>
      </c>
      <c r="C12" s="26">
        <f>SUM(C5:C11)</f>
        <v>0.75700000000000001</v>
      </c>
      <c r="D12" s="26">
        <f>SUM(D5:D11)</f>
        <v>492.74</v>
      </c>
      <c r="E12" s="17"/>
      <c r="F12" s="17"/>
      <c r="G12" s="26">
        <f>SUM(G5:G11)</f>
        <v>0</v>
      </c>
      <c r="H12" s="17"/>
      <c r="I12" s="26">
        <f>SUM(I5:I11)</f>
        <v>0.32800000000000001</v>
      </c>
      <c r="J12" s="17"/>
      <c r="K12" s="17"/>
      <c r="L12" s="17"/>
      <c r="M12" s="26">
        <f>SUM(M5:M11)</f>
        <v>4.28</v>
      </c>
      <c r="N12" s="17"/>
      <c r="O12" s="26">
        <f>SUM(O5:O11)</f>
        <v>0</v>
      </c>
      <c r="P12" s="17"/>
      <c r="Q12" s="17"/>
      <c r="R12" s="17"/>
      <c r="S12" s="26">
        <f>SUM(S5:S11)</f>
        <v>115.05600000000001</v>
      </c>
      <c r="T12" s="18"/>
    </row>
    <row r="13" spans="2:2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 t="s">
        <v>15</v>
      </c>
      <c r="L13" s="17"/>
      <c r="M13" s="17"/>
      <c r="N13" s="17"/>
      <c r="O13" s="17"/>
      <c r="P13" s="17"/>
      <c r="Q13" s="17"/>
      <c r="R13" s="17"/>
      <c r="S13" s="17"/>
      <c r="T13" s="18"/>
    </row>
    <row r="14" spans="2:21" x14ac:dyDescent="0.25">
      <c r="B14" s="18"/>
      <c r="C14" s="18"/>
      <c r="D14" s="18"/>
      <c r="E14" s="18"/>
      <c r="F14" s="18"/>
      <c r="G14" s="18"/>
      <c r="I14" s="27" t="s">
        <v>5</v>
      </c>
      <c r="J14" s="28">
        <f>(R17/E5)*100</f>
        <v>53.096471749321481</v>
      </c>
      <c r="K14" s="29">
        <f>J14</f>
        <v>53.096471749321481</v>
      </c>
    </row>
    <row r="15" spans="2:21" x14ac:dyDescent="0.25">
      <c r="B15" s="18"/>
      <c r="C15" s="18"/>
      <c r="D15" s="18"/>
      <c r="E15" s="18"/>
      <c r="F15" s="18"/>
      <c r="G15" s="18"/>
      <c r="I15" s="30" t="s">
        <v>11</v>
      </c>
      <c r="J15" s="31">
        <f>(1-(P19/C5))*100</f>
        <v>100</v>
      </c>
      <c r="K15" s="29">
        <f t="shared" ref="K15:K16" si="3">J15</f>
        <v>100</v>
      </c>
    </row>
    <row r="16" spans="2:21" x14ac:dyDescent="0.25">
      <c r="B16" s="18"/>
      <c r="C16" s="18"/>
      <c r="D16" s="18"/>
      <c r="E16" s="18"/>
      <c r="F16" s="18"/>
      <c r="G16" s="18"/>
      <c r="I16" s="32" t="s">
        <v>12</v>
      </c>
      <c r="J16" s="28">
        <f>(J14/J15)*100</f>
        <v>53.096471749321481</v>
      </c>
      <c r="K16" s="29">
        <f t="shared" si="3"/>
        <v>53.096471749321481</v>
      </c>
      <c r="P16" s="69" t="s">
        <v>49</v>
      </c>
      <c r="Q16" s="69" t="s">
        <v>48</v>
      </c>
      <c r="R16" s="69" t="s">
        <v>116</v>
      </c>
    </row>
    <row r="17" spans="1:23" x14ac:dyDescent="0.25">
      <c r="B17" s="18"/>
      <c r="C17" s="18"/>
      <c r="D17" s="18"/>
      <c r="E17" s="18"/>
      <c r="F17" s="18"/>
      <c r="G17" s="18"/>
      <c r="I17" s="33" t="s">
        <v>6</v>
      </c>
      <c r="J17" s="31">
        <f>Q17/D12*100</f>
        <v>44.494053659130579</v>
      </c>
      <c r="K17" s="29"/>
      <c r="N17" s="76" t="s">
        <v>3</v>
      </c>
      <c r="O17" s="76"/>
      <c r="P17" s="34">
        <v>0.17399999999999999</v>
      </c>
      <c r="Q17" s="34">
        <v>219.24</v>
      </c>
      <c r="R17" s="35">
        <f>(P17/Q17)*1000</f>
        <v>0.7936507936507935</v>
      </c>
    </row>
    <row r="18" spans="1:23" x14ac:dyDescent="0.25">
      <c r="B18" s="18"/>
      <c r="C18" s="18"/>
      <c r="D18" s="18"/>
      <c r="E18" s="18"/>
      <c r="F18" s="18"/>
      <c r="G18" s="18"/>
      <c r="I18" s="27" t="s">
        <v>7</v>
      </c>
      <c r="J18" s="28">
        <f>P17/C12*100</f>
        <v>22.985468956406869</v>
      </c>
      <c r="K18" s="30" t="s">
        <v>84</v>
      </c>
      <c r="L18" s="31">
        <f>(J18/J17)*100</f>
        <v>51.659642280514142</v>
      </c>
      <c r="P18" s="36" t="s">
        <v>0</v>
      </c>
      <c r="Q18" s="37"/>
    </row>
    <row r="19" spans="1:23" ht="30" customHeight="1" x14ac:dyDescent="0.25">
      <c r="B19" s="18"/>
      <c r="C19" s="18"/>
      <c r="D19" s="18"/>
      <c r="E19" s="18"/>
      <c r="F19" s="18"/>
      <c r="G19" s="18"/>
      <c r="I19" s="33" t="s">
        <v>8</v>
      </c>
      <c r="J19" s="31">
        <f>(C12+G12+I12+M12+O12+S12)/P17</f>
        <v>692.07471264367825</v>
      </c>
      <c r="N19" s="74" t="s">
        <v>50</v>
      </c>
      <c r="O19" s="75"/>
      <c r="P19" s="38">
        <v>0</v>
      </c>
    </row>
    <row r="20" spans="1:23" x14ac:dyDescent="0.25">
      <c r="B20" s="18"/>
      <c r="C20" s="18"/>
      <c r="D20" s="18"/>
      <c r="E20" s="18"/>
      <c r="F20" s="18"/>
      <c r="G20" s="18"/>
      <c r="I20" s="1" t="s">
        <v>9</v>
      </c>
      <c r="J20" s="39">
        <f>(C12+G12+I12+M12)/P17</f>
        <v>30.833333333333336</v>
      </c>
      <c r="M20" s="18"/>
      <c r="N20" s="18"/>
      <c r="O20" s="40"/>
      <c r="P20" s="18"/>
    </row>
    <row r="21" spans="1:23" ht="32.25" customHeight="1" x14ac:dyDescent="0.25">
      <c r="B21" s="18"/>
      <c r="C21" s="18"/>
      <c r="D21" s="18"/>
      <c r="E21" s="18"/>
      <c r="F21" s="18"/>
      <c r="G21" s="18"/>
      <c r="H21" s="18"/>
      <c r="I21" s="5" t="s">
        <v>14</v>
      </c>
      <c r="J21" s="41">
        <f>(C12+G12+I12)/P17</f>
        <v>6.235632183908046</v>
      </c>
      <c r="M21" s="18"/>
      <c r="N21" s="18"/>
      <c r="O21" s="18"/>
      <c r="P21" s="18"/>
    </row>
    <row r="22" spans="1:23" ht="33.75" customHeight="1" x14ac:dyDescent="0.25">
      <c r="G22" s="18"/>
      <c r="H22" s="18"/>
      <c r="I22" s="6" t="s">
        <v>16</v>
      </c>
      <c r="J22" s="2">
        <f>(M12)/P17</f>
        <v>24.597701149425291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3" ht="32.25" customHeight="1" x14ac:dyDescent="0.25">
      <c r="I23" s="3" t="s">
        <v>10</v>
      </c>
      <c r="J23" s="4">
        <f>(O12+S12)/P17</f>
        <v>661.241379310345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3" ht="30" customHeight="1" x14ac:dyDescent="0.25">
      <c r="B24" s="70" t="s">
        <v>118</v>
      </c>
      <c r="I24" s="5" t="s">
        <v>17</v>
      </c>
      <c r="J24" s="41">
        <f>(O12)/P17</f>
        <v>0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3" ht="31.5" customHeight="1" x14ac:dyDescent="0.25">
      <c r="I25" s="6" t="s">
        <v>18</v>
      </c>
      <c r="J25" s="2">
        <f>(S12)/P17</f>
        <v>661.241379310345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3" ht="13.5" customHeight="1" x14ac:dyDescent="0.25">
      <c r="I26" s="71" t="s">
        <v>117</v>
      </c>
      <c r="J26" s="72">
        <f>((C12+G12+I12+M12+O12+S12)-P17)/P17</f>
        <v>691.07471264367825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3" ht="16.5" customHeight="1" x14ac:dyDescent="0.25">
      <c r="A27" s="61"/>
      <c r="B27" s="113" t="s">
        <v>57</v>
      </c>
      <c r="C27" s="114"/>
      <c r="I27" s="153" t="s">
        <v>85</v>
      </c>
      <c r="J27" s="154"/>
      <c r="K27" s="18"/>
      <c r="L27" s="18"/>
      <c r="M27" s="18"/>
      <c r="N27" s="18"/>
      <c r="O27" s="18"/>
      <c r="P27" s="18"/>
      <c r="Q27" s="18"/>
      <c r="T27" s="18"/>
    </row>
    <row r="28" spans="1:23" ht="47.25" customHeight="1" x14ac:dyDescent="0.25">
      <c r="B28" s="118" t="s">
        <v>30</v>
      </c>
      <c r="C28" s="87"/>
      <c r="D28" s="87" t="s">
        <v>90</v>
      </c>
      <c r="E28" s="87"/>
      <c r="F28" s="87"/>
      <c r="G28" s="87"/>
      <c r="H28" s="87"/>
      <c r="I28" s="155"/>
      <c r="J28" s="156"/>
      <c r="K28" s="18"/>
      <c r="Q28" s="18"/>
      <c r="T28" s="18"/>
      <c r="W28" s="42"/>
    </row>
    <row r="29" spans="1:23" ht="61.5" customHeight="1" x14ac:dyDescent="0.25">
      <c r="B29" s="81" t="s">
        <v>91</v>
      </c>
      <c r="C29" s="83"/>
      <c r="D29" s="81" t="s">
        <v>92</v>
      </c>
      <c r="E29" s="82"/>
      <c r="F29" s="82"/>
      <c r="G29" s="82"/>
      <c r="H29" s="83"/>
      <c r="I29" s="157"/>
      <c r="J29" s="158"/>
    </row>
    <row r="30" spans="1:23" ht="47.25" customHeight="1" x14ac:dyDescent="0.25">
      <c r="B30" s="84" t="s">
        <v>93</v>
      </c>
      <c r="C30" s="85"/>
      <c r="D30" s="84" t="s">
        <v>94</v>
      </c>
      <c r="E30" s="86"/>
      <c r="F30" s="86"/>
      <c r="G30" s="86"/>
      <c r="H30" s="85"/>
      <c r="I30" s="159"/>
      <c r="J30" s="160"/>
    </row>
    <row r="31" spans="1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61"/>
      <c r="J31" s="162"/>
    </row>
    <row r="32" spans="1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19" t="s">
        <v>96</v>
      </c>
      <c r="C34" s="120"/>
      <c r="D34" s="121"/>
      <c r="E34" s="67" t="s">
        <v>83</v>
      </c>
      <c r="F34" s="44"/>
      <c r="G34" s="45"/>
      <c r="H34" s="128" t="s">
        <v>61</v>
      </c>
      <c r="I34" s="128"/>
      <c r="J34" s="128"/>
      <c r="K34" s="67" t="s">
        <v>83</v>
      </c>
      <c r="L34" s="67"/>
    </row>
    <row r="35" spans="2:12" ht="30" x14ac:dyDescent="0.25">
      <c r="B35" s="122" t="s">
        <v>60</v>
      </c>
      <c r="C35" s="123"/>
      <c r="D35" s="124"/>
      <c r="E35" s="68" t="s">
        <v>64</v>
      </c>
      <c r="F35" s="68"/>
      <c r="G35" s="45"/>
      <c r="H35" s="129" t="s">
        <v>62</v>
      </c>
      <c r="I35" s="129"/>
      <c r="J35" s="129"/>
      <c r="K35" s="68" t="s">
        <v>64</v>
      </c>
      <c r="L35" s="68"/>
    </row>
    <row r="36" spans="2:12" ht="34.5" customHeight="1" x14ac:dyDescent="0.25">
      <c r="B36" s="125" t="s">
        <v>59</v>
      </c>
      <c r="C36" s="126"/>
      <c r="D36" s="127"/>
      <c r="E36" s="64" t="s">
        <v>103</v>
      </c>
      <c r="F36" s="48"/>
      <c r="G36" s="45"/>
      <c r="H36" s="45"/>
      <c r="I36" s="45"/>
    </row>
    <row r="37" spans="2:12" ht="18.75" customHeight="1" x14ac:dyDescent="0.25">
      <c r="B37" s="45"/>
      <c r="C37" s="45"/>
      <c r="D37" s="45"/>
      <c r="E37" s="45"/>
      <c r="F37" s="45"/>
      <c r="G37" s="45"/>
      <c r="H37" s="45"/>
    </row>
    <row r="38" spans="2:12" ht="20.25" customHeight="1" x14ac:dyDescent="0.25">
      <c r="B38" s="45"/>
      <c r="C38" s="45"/>
      <c r="D38" s="45"/>
      <c r="E38" s="45"/>
      <c r="F38" s="45"/>
      <c r="G38" s="45"/>
      <c r="H38" s="45"/>
    </row>
    <row r="39" spans="2:12" x14ac:dyDescent="0.25">
      <c r="B39" s="9" t="s">
        <v>54</v>
      </c>
      <c r="D39" s="45"/>
      <c r="E39" s="45"/>
      <c r="F39" s="45"/>
      <c r="G39" s="45"/>
      <c r="H39" s="45"/>
    </row>
    <row r="40" spans="2:12" ht="30" x14ac:dyDescent="0.25">
      <c r="B40" s="16" t="s">
        <v>38</v>
      </c>
      <c r="C40" s="16" t="s">
        <v>39</v>
      </c>
      <c r="D40" s="16" t="s">
        <v>88</v>
      </c>
      <c r="E40" s="45"/>
      <c r="F40" s="45"/>
      <c r="G40" s="45"/>
      <c r="H40" s="45"/>
    </row>
    <row r="41" spans="2:12" ht="21" customHeight="1" x14ac:dyDescent="0.25">
      <c r="B41" s="49" t="s">
        <v>34</v>
      </c>
      <c r="C41" s="50" t="s">
        <v>35</v>
      </c>
      <c r="D41" s="50"/>
      <c r="E41" s="45"/>
      <c r="F41" s="45"/>
      <c r="G41" s="45"/>
      <c r="H41" s="45"/>
    </row>
    <row r="42" spans="2:12" ht="30.75" customHeight="1" x14ac:dyDescent="0.25">
      <c r="B42" s="49" t="s">
        <v>36</v>
      </c>
      <c r="C42" s="51" t="s">
        <v>64</v>
      </c>
      <c r="D42" s="51"/>
      <c r="E42" s="45"/>
      <c r="F42" s="45"/>
      <c r="G42" s="45"/>
      <c r="H42" s="45"/>
    </row>
    <row r="43" spans="2:12" ht="30.75" customHeight="1" x14ac:dyDescent="0.25">
      <c r="B43" s="49" t="s">
        <v>37</v>
      </c>
      <c r="C43" s="65" t="s">
        <v>40</v>
      </c>
      <c r="D43" s="65"/>
      <c r="E43" s="45"/>
      <c r="F43" s="45"/>
      <c r="G43" s="45"/>
      <c r="H43" s="45"/>
    </row>
    <row r="44" spans="2:12" ht="21" customHeight="1" x14ac:dyDescent="0.25">
      <c r="B44" s="45"/>
      <c r="C44" s="45"/>
      <c r="D44" s="45"/>
      <c r="E44" s="45"/>
      <c r="F44" s="45"/>
      <c r="G44" s="45"/>
      <c r="H44" s="45"/>
    </row>
    <row r="45" spans="2:12" ht="21" customHeight="1" x14ac:dyDescent="0.25">
      <c r="B45" s="45"/>
      <c r="C45" s="45"/>
      <c r="D45" s="45"/>
      <c r="E45" s="45"/>
      <c r="F45" s="45"/>
      <c r="G45" s="45"/>
      <c r="H45" s="45"/>
    </row>
    <row r="46" spans="2:12" ht="26.25" customHeight="1" x14ac:dyDescent="0.25">
      <c r="D46" s="45"/>
      <c r="E46" s="45"/>
      <c r="F46" s="45"/>
      <c r="G46" s="45"/>
      <c r="H46" s="45"/>
    </row>
    <row r="47" spans="2:12" ht="21" customHeight="1" x14ac:dyDescent="0.25">
      <c r="B47" s="45"/>
      <c r="C47" s="45"/>
      <c r="D47" s="45"/>
      <c r="E47" s="45"/>
      <c r="F47" s="45"/>
      <c r="G47" s="45"/>
      <c r="H47" s="45"/>
    </row>
    <row r="48" spans="2:12" ht="21" customHeight="1" x14ac:dyDescent="0.25">
      <c r="B48" s="45"/>
      <c r="C48" s="45"/>
      <c r="D48" s="45"/>
      <c r="E48" s="45"/>
      <c r="F48" s="45"/>
      <c r="G48" s="45"/>
      <c r="H48" s="45"/>
    </row>
    <row r="49" spans="2:13" ht="21" customHeight="1" x14ac:dyDescent="0.25">
      <c r="B49" s="45"/>
      <c r="C49" s="45"/>
      <c r="D49" s="45"/>
      <c r="E49" s="45"/>
      <c r="F49" s="45"/>
      <c r="G49" s="45"/>
      <c r="H49" s="45"/>
    </row>
    <row r="50" spans="2:13" x14ac:dyDescent="0.25">
      <c r="B50" s="45"/>
      <c r="C50" s="45"/>
      <c r="D50" s="45"/>
      <c r="E50" s="45"/>
      <c r="F50" s="45"/>
      <c r="G50" s="45"/>
      <c r="H50" s="45"/>
    </row>
    <row r="51" spans="2:13" ht="18" customHeight="1" x14ac:dyDescent="0.25">
      <c r="B51" s="45"/>
      <c r="C51" s="45"/>
      <c r="D51" s="45"/>
      <c r="E51" s="45"/>
      <c r="F51" s="45"/>
      <c r="G51" s="45"/>
      <c r="H51" s="45"/>
    </row>
    <row r="52" spans="2:13" ht="15" customHeight="1" x14ac:dyDescent="0.25">
      <c r="B52" s="45"/>
      <c r="C52" s="45"/>
      <c r="D52" s="45"/>
      <c r="E52" s="45"/>
      <c r="F52" s="45"/>
      <c r="G52" s="45"/>
      <c r="H52" s="45"/>
    </row>
    <row r="53" spans="2:13" x14ac:dyDescent="0.25">
      <c r="B53" s="45"/>
      <c r="C53" s="45"/>
      <c r="D53" s="45"/>
      <c r="E53" s="45"/>
      <c r="F53" s="45"/>
      <c r="G53" s="45"/>
      <c r="H53" s="45"/>
    </row>
    <row r="54" spans="2:13" x14ac:dyDescent="0.25">
      <c r="B54" s="15" t="s">
        <v>63</v>
      </c>
      <c r="C54" s="45"/>
      <c r="D54" s="45"/>
      <c r="E54" s="22" t="s">
        <v>86</v>
      </c>
      <c r="F54" s="45"/>
      <c r="G54" s="45"/>
      <c r="H54" s="45"/>
      <c r="K54" s="22" t="s">
        <v>86</v>
      </c>
    </row>
    <row r="55" spans="2:13" ht="31.5" customHeight="1" x14ac:dyDescent="0.25">
      <c r="B55" s="112" t="s">
        <v>97</v>
      </c>
      <c r="C55" s="112"/>
      <c r="D55" s="65" t="s">
        <v>40</v>
      </c>
      <c r="E55" s="66"/>
      <c r="F55" s="45"/>
      <c r="G55" s="109" t="s">
        <v>65</v>
      </c>
      <c r="H55" s="109"/>
      <c r="I55" s="109"/>
      <c r="J55" s="64" t="s">
        <v>35</v>
      </c>
      <c r="K55" s="64" t="s">
        <v>87</v>
      </c>
    </row>
    <row r="56" spans="2:13" ht="33" customHeight="1" x14ac:dyDescent="0.25">
      <c r="B56" s="107" t="s">
        <v>98</v>
      </c>
      <c r="C56" s="108"/>
      <c r="D56" s="68" t="s">
        <v>64</v>
      </c>
      <c r="E56" s="68"/>
      <c r="F56" s="45"/>
      <c r="G56" s="110" t="s">
        <v>99</v>
      </c>
      <c r="H56" s="110"/>
      <c r="I56" s="110"/>
      <c r="J56" s="111" t="s">
        <v>40</v>
      </c>
      <c r="K56" s="111"/>
    </row>
    <row r="57" spans="2:13" ht="34.5" customHeight="1" x14ac:dyDescent="0.25">
      <c r="B57" s="107" t="s">
        <v>100</v>
      </c>
      <c r="C57" s="108"/>
      <c r="D57" s="64" t="s">
        <v>35</v>
      </c>
      <c r="E57" s="48"/>
      <c r="F57" s="45"/>
      <c r="G57" s="110"/>
      <c r="H57" s="110"/>
      <c r="I57" s="110"/>
      <c r="J57" s="111"/>
      <c r="K57" s="111"/>
    </row>
    <row r="58" spans="2:13" x14ac:dyDescent="0.25">
      <c r="B58" s="15"/>
      <c r="C58" s="45"/>
      <c r="D58" s="45"/>
      <c r="E58" s="45"/>
      <c r="F58" s="45"/>
      <c r="G58" s="45"/>
      <c r="H58" s="45"/>
    </row>
    <row r="59" spans="2:13" x14ac:dyDescent="0.25">
      <c r="B59" s="15" t="s">
        <v>105</v>
      </c>
      <c r="C59" s="45"/>
      <c r="D59" s="45"/>
      <c r="E59" s="22" t="s">
        <v>86</v>
      </c>
      <c r="G59" s="15" t="s">
        <v>104</v>
      </c>
      <c r="J59" s="45"/>
      <c r="K59" s="22" t="s">
        <v>109</v>
      </c>
      <c r="L59" s="45"/>
      <c r="M59" s="45"/>
    </row>
    <row r="60" spans="2:13" x14ac:dyDescent="0.25">
      <c r="B60" s="54" t="s">
        <v>66</v>
      </c>
      <c r="C60" s="94" t="s">
        <v>40</v>
      </c>
      <c r="D60" s="95"/>
      <c r="E60" s="55"/>
      <c r="G60" s="101" t="s">
        <v>74</v>
      </c>
      <c r="H60" s="102"/>
      <c r="I60" s="103"/>
      <c r="J60" s="98" t="s">
        <v>40</v>
      </c>
      <c r="K60" s="98"/>
      <c r="L60" s="45"/>
    </row>
    <row r="61" spans="2:13" x14ac:dyDescent="0.25">
      <c r="B61" s="54" t="s">
        <v>67</v>
      </c>
      <c r="C61" s="96" t="s">
        <v>64</v>
      </c>
      <c r="D61" s="97"/>
      <c r="E61" s="56"/>
      <c r="G61" s="104" t="s">
        <v>68</v>
      </c>
      <c r="H61" s="105"/>
      <c r="I61" s="106"/>
      <c r="J61" s="99"/>
      <c r="K61" s="99"/>
      <c r="L61" s="45"/>
    </row>
    <row r="62" spans="2:13" x14ac:dyDescent="0.25">
      <c r="G62" s="104" t="s">
        <v>69</v>
      </c>
      <c r="H62" s="105"/>
      <c r="I62" s="106"/>
      <c r="J62" s="99"/>
      <c r="K62" s="99"/>
      <c r="L62" s="45"/>
    </row>
    <row r="63" spans="2:13" x14ac:dyDescent="0.25">
      <c r="G63" s="104" t="s">
        <v>70</v>
      </c>
      <c r="H63" s="105"/>
      <c r="I63" s="106"/>
      <c r="J63" s="99"/>
      <c r="K63" s="99"/>
      <c r="L63" s="45"/>
    </row>
    <row r="64" spans="2:13" ht="30" customHeight="1" x14ac:dyDescent="0.25">
      <c r="G64" s="140" t="s">
        <v>101</v>
      </c>
      <c r="H64" s="141"/>
      <c r="I64" s="142"/>
      <c r="J64" s="100"/>
      <c r="K64" s="100"/>
      <c r="L64" s="45"/>
    </row>
    <row r="65" spans="2:15" ht="29.25" customHeight="1" x14ac:dyDescent="0.25">
      <c r="G65" s="143" t="s">
        <v>82</v>
      </c>
      <c r="H65" s="144"/>
      <c r="I65" s="145"/>
      <c r="J65" s="51" t="s">
        <v>64</v>
      </c>
      <c r="K65" s="51"/>
      <c r="M65" s="45"/>
    </row>
    <row r="66" spans="2:15" ht="15" customHeight="1" x14ac:dyDescent="0.25">
      <c r="G66" s="101" t="s">
        <v>81</v>
      </c>
      <c r="H66" s="102"/>
      <c r="I66" s="103"/>
      <c r="J66" s="137" t="s">
        <v>35</v>
      </c>
      <c r="K66" s="137"/>
      <c r="L66" s="45"/>
      <c r="M66" s="45"/>
    </row>
    <row r="67" spans="2:15" ht="13.5" customHeight="1" x14ac:dyDescent="0.25">
      <c r="G67" s="104" t="s">
        <v>102</v>
      </c>
      <c r="H67" s="105"/>
      <c r="I67" s="106"/>
      <c r="J67" s="138"/>
      <c r="K67" s="138"/>
      <c r="L67" s="45"/>
      <c r="M67" s="45"/>
    </row>
    <row r="68" spans="2:15" x14ac:dyDescent="0.25">
      <c r="G68" s="146" t="s">
        <v>75</v>
      </c>
      <c r="H68" s="147"/>
      <c r="I68" s="148"/>
      <c r="J68" s="139"/>
      <c r="K68" s="139"/>
      <c r="L68" s="18"/>
      <c r="M68" s="18"/>
    </row>
    <row r="69" spans="2:15" x14ac:dyDescent="0.25">
      <c r="C69" s="57"/>
      <c r="D69" s="57"/>
      <c r="E69" s="57"/>
      <c r="F69" s="57"/>
      <c r="G69" s="57"/>
      <c r="H69" s="18"/>
      <c r="I69" s="18"/>
    </row>
    <row r="70" spans="2:15" ht="15" customHeight="1" x14ac:dyDescent="0.25">
      <c r="G70" s="18"/>
      <c r="H70" s="18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8"/>
      <c r="H71" s="18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168"/>
      <c r="L72" s="168"/>
      <c r="M72" s="163"/>
      <c r="N72" s="163"/>
      <c r="O72" s="163"/>
    </row>
    <row r="73" spans="2:15" ht="29.25" customHeight="1" x14ac:dyDescent="0.25">
      <c r="B73" s="13" t="s">
        <v>21</v>
      </c>
      <c r="C73" s="77" t="s">
        <v>19</v>
      </c>
      <c r="D73" s="78"/>
      <c r="E73" s="79" t="s">
        <v>33</v>
      </c>
      <c r="F73" s="80"/>
      <c r="G73" s="131" t="s">
        <v>73</v>
      </c>
      <c r="H73" s="132"/>
      <c r="I73" s="165"/>
      <c r="J73" s="165"/>
      <c r="K73" s="168"/>
      <c r="L73" s="168"/>
      <c r="M73" s="163"/>
      <c r="N73" s="163"/>
      <c r="O73" s="163"/>
    </row>
    <row r="74" spans="2:15" x14ac:dyDescent="0.25">
      <c r="B74" s="14" t="s">
        <v>22</v>
      </c>
      <c r="C74" s="77" t="s">
        <v>23</v>
      </c>
      <c r="D74" s="78"/>
      <c r="E74" s="92" t="s">
        <v>24</v>
      </c>
      <c r="F74" s="93"/>
      <c r="G74" s="131"/>
      <c r="H74" s="132"/>
      <c r="I74" s="165"/>
      <c r="J74" s="165"/>
      <c r="K74" s="168"/>
      <c r="L74" s="168"/>
      <c r="M74" s="163"/>
      <c r="N74" s="163"/>
      <c r="O74" s="163"/>
    </row>
    <row r="75" spans="2:15" ht="15" customHeight="1" x14ac:dyDescent="0.25">
      <c r="B75" s="13" t="s">
        <v>25</v>
      </c>
      <c r="C75" s="77" t="s">
        <v>20</v>
      </c>
      <c r="D75" s="78"/>
      <c r="E75" s="79" t="s">
        <v>26</v>
      </c>
      <c r="F75" s="80"/>
      <c r="G75" s="131"/>
      <c r="H75" s="132"/>
      <c r="I75" s="165"/>
      <c r="J75" s="165"/>
      <c r="K75" s="168"/>
      <c r="L75" s="168"/>
      <c r="M75" s="163"/>
      <c r="N75" s="163"/>
      <c r="O75" s="163"/>
    </row>
    <row r="76" spans="2:15" ht="30" customHeight="1" x14ac:dyDescent="0.25">
      <c r="B76" s="14" t="s">
        <v>27</v>
      </c>
      <c r="C76" s="77" t="s">
        <v>28</v>
      </c>
      <c r="D76" s="78"/>
      <c r="E76" s="92" t="s">
        <v>31</v>
      </c>
      <c r="F76" s="93"/>
      <c r="G76" s="131"/>
      <c r="H76" s="132"/>
      <c r="I76" s="165"/>
      <c r="J76" s="165"/>
      <c r="K76" s="168"/>
      <c r="L76" s="168"/>
      <c r="M76" s="163"/>
      <c r="N76" s="163"/>
      <c r="O76" s="163"/>
    </row>
    <row r="77" spans="2:15" ht="30" customHeight="1" x14ac:dyDescent="0.25">
      <c r="B77" s="13" t="s">
        <v>29</v>
      </c>
      <c r="C77" s="77" t="s">
        <v>77</v>
      </c>
      <c r="D77" s="78"/>
      <c r="E77" s="79" t="s">
        <v>32</v>
      </c>
      <c r="F77" s="80"/>
      <c r="G77" s="133"/>
      <c r="H77" s="134"/>
      <c r="I77" s="165"/>
      <c r="J77" s="165"/>
      <c r="K77" s="168"/>
      <c r="L77" s="168"/>
      <c r="M77" s="163"/>
      <c r="N77" s="163"/>
      <c r="O77" s="163"/>
    </row>
    <row r="78" spans="2:15" x14ac:dyDescent="0.25">
      <c r="I78" s="18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107" t="s">
        <v>107</v>
      </c>
      <c r="C80" s="130"/>
      <c r="D80" s="130"/>
      <c r="E80" s="108"/>
      <c r="F80" s="24" t="s">
        <v>71</v>
      </c>
      <c r="G80" s="58"/>
      <c r="H80" s="59"/>
      <c r="I80" s="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3:O73"/>
    <mergeCell ref="C74:D74"/>
    <mergeCell ref="E74:F74"/>
    <mergeCell ref="I74:J74"/>
    <mergeCell ref="K74:L74"/>
    <mergeCell ref="C73:D73"/>
    <mergeCell ref="E73:F73"/>
    <mergeCell ref="G73:H77"/>
    <mergeCell ref="I73:J73"/>
    <mergeCell ref="K73:L73"/>
    <mergeCell ref="M74:O74"/>
    <mergeCell ref="C75:D75"/>
    <mergeCell ref="E75:F75"/>
    <mergeCell ref="I75:J75"/>
    <mergeCell ref="K75:L75"/>
    <mergeCell ref="M75:O75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J56:J57"/>
    <mergeCell ref="G64:I64"/>
    <mergeCell ref="B36:D36"/>
    <mergeCell ref="B55:C55"/>
    <mergeCell ref="G55:I55"/>
    <mergeCell ref="B56:C56"/>
    <mergeCell ref="G56:I57"/>
    <mergeCell ref="B35:D35"/>
    <mergeCell ref="H35:J35"/>
    <mergeCell ref="B29:C29"/>
    <mergeCell ref="D29:H29"/>
    <mergeCell ref="I29:J29"/>
    <mergeCell ref="B30:C30"/>
    <mergeCell ref="D30:H30"/>
    <mergeCell ref="I30:J30"/>
    <mergeCell ref="B31:C31"/>
    <mergeCell ref="D31:H31"/>
    <mergeCell ref="I31:J31"/>
    <mergeCell ref="B34:D34"/>
    <mergeCell ref="H34:J34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8C68E-E1A2-46E5-AA77-BFD271DFC485}">
  <sheetPr>
    <pageSetUpPr fitToPage="1"/>
  </sheetPr>
  <dimension ref="A1:W80"/>
  <sheetViews>
    <sheetView zoomScaleNormal="100" workbookViewId="0">
      <selection activeCell="B7" sqref="B7:D7"/>
    </sheetView>
  </sheetViews>
  <sheetFormatPr defaultRowHeight="15" x14ac:dyDescent="0.25"/>
  <cols>
    <col min="1" max="1" width="3.42578125" style="25" customWidth="1"/>
    <col min="2" max="2" width="39.7109375" style="25" bestFit="1" customWidth="1"/>
    <col min="3" max="4" width="11" style="25" customWidth="1"/>
    <col min="5" max="5" width="9.140625" style="25"/>
    <col min="6" max="6" width="10.42578125" style="25" customWidth="1"/>
    <col min="7" max="7" width="8.5703125" style="25" customWidth="1"/>
    <col min="8" max="8" width="18" style="25" bestFit="1" customWidth="1"/>
    <col min="9" max="9" width="15" style="25" customWidth="1"/>
    <col min="10" max="10" width="12" style="25" customWidth="1"/>
    <col min="11" max="11" width="16.5703125" style="25" customWidth="1"/>
    <col min="12" max="12" width="10.42578125" style="25" customWidth="1"/>
    <col min="13" max="13" width="9.5703125" style="25" customWidth="1"/>
    <col min="14" max="14" width="12" style="25" customWidth="1"/>
    <col min="15" max="15" width="9.42578125" style="25" customWidth="1"/>
    <col min="16" max="16" width="13.5703125" style="25" customWidth="1"/>
    <col min="17" max="17" width="9.7109375" style="25" customWidth="1"/>
    <col min="18" max="18" width="12.140625" style="25" customWidth="1"/>
    <col min="19" max="19" width="9.42578125" style="25" customWidth="1"/>
    <col min="20" max="16384" width="9.140625" style="25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116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136</v>
      </c>
      <c r="C5" s="10">
        <v>0.246</v>
      </c>
      <c r="D5" s="10">
        <v>123.11</v>
      </c>
      <c r="E5" s="26">
        <f>(C5/D5)*1000</f>
        <v>1.9982129802615547</v>
      </c>
      <c r="F5" s="11"/>
      <c r="G5" s="11"/>
      <c r="H5" s="10" t="s">
        <v>137</v>
      </c>
      <c r="I5" s="10">
        <v>0.442</v>
      </c>
      <c r="J5" s="11" t="s">
        <v>115</v>
      </c>
      <c r="K5" s="11">
        <v>4</v>
      </c>
      <c r="L5" s="11">
        <v>1.07</v>
      </c>
      <c r="M5" s="26">
        <f>K5*L5</f>
        <v>4.28</v>
      </c>
      <c r="N5" s="10"/>
      <c r="O5" s="10"/>
      <c r="P5" s="11" t="s">
        <v>13</v>
      </c>
      <c r="Q5" s="11">
        <v>24</v>
      </c>
      <c r="R5" s="11">
        <v>0.89400000000000002</v>
      </c>
      <c r="S5" s="26">
        <f>Q5*R5</f>
        <v>21.456</v>
      </c>
    </row>
    <row r="6" spans="2:21" x14ac:dyDescent="0.25">
      <c r="B6" s="10" t="s">
        <v>119</v>
      </c>
      <c r="C6" s="10">
        <v>0.216</v>
      </c>
      <c r="D6" s="10">
        <v>108.14</v>
      </c>
      <c r="E6" s="26">
        <f>(C6/D6)*1000</f>
        <v>1.9974107638246716</v>
      </c>
      <c r="F6" s="11"/>
      <c r="G6" s="11"/>
      <c r="H6" s="10"/>
      <c r="I6" s="10"/>
      <c r="J6" s="11"/>
      <c r="K6" s="11"/>
      <c r="L6" s="11"/>
      <c r="M6" s="26">
        <f t="shared" ref="M6:M11" si="0">K6*L6</f>
        <v>0</v>
      </c>
      <c r="N6" s="10"/>
      <c r="O6" s="10"/>
      <c r="P6" s="11" t="s">
        <v>80</v>
      </c>
      <c r="Q6" s="11">
        <v>120</v>
      </c>
      <c r="R6" s="11">
        <v>0.78</v>
      </c>
      <c r="S6" s="26">
        <f>Q6*R6</f>
        <v>93.600000000000009</v>
      </c>
      <c r="U6" s="18"/>
    </row>
    <row r="7" spans="2:21" x14ac:dyDescent="0.25">
      <c r="B7" s="10" t="s">
        <v>113</v>
      </c>
      <c r="C7" s="10">
        <v>0.54</v>
      </c>
      <c r="D7" s="10">
        <v>255.48</v>
      </c>
      <c r="E7" s="26">
        <f t="shared" ref="E7" si="1">(C7/D7)*1000</f>
        <v>2.1136683889149839</v>
      </c>
      <c r="F7" s="11"/>
      <c r="G7" s="11"/>
      <c r="H7" s="10"/>
      <c r="I7" s="10"/>
      <c r="J7" s="11"/>
      <c r="K7" s="11"/>
      <c r="L7" s="11"/>
      <c r="M7" s="26">
        <f t="shared" si="0"/>
        <v>0</v>
      </c>
      <c r="N7" s="10"/>
      <c r="O7" s="10"/>
      <c r="P7" s="11"/>
      <c r="Q7" s="11"/>
      <c r="R7" s="11"/>
      <c r="S7" s="26">
        <f t="shared" ref="S7:S11" si="2">Q7*R7</f>
        <v>0</v>
      </c>
      <c r="T7" s="18"/>
      <c r="U7" s="18"/>
    </row>
    <row r="8" spans="2:21" x14ac:dyDescent="0.25">
      <c r="B8" s="10"/>
      <c r="C8" s="10"/>
      <c r="D8" s="10"/>
      <c r="E8" s="26"/>
      <c r="F8" s="11"/>
      <c r="G8" s="11"/>
      <c r="H8" s="10"/>
      <c r="I8" s="10"/>
      <c r="J8" s="11"/>
      <c r="K8" s="11"/>
      <c r="L8" s="11"/>
      <c r="M8" s="26">
        <f t="shared" si="0"/>
        <v>0</v>
      </c>
      <c r="N8" s="10"/>
      <c r="O8" s="10"/>
      <c r="P8" s="11"/>
      <c r="Q8" s="11"/>
      <c r="R8" s="11"/>
      <c r="S8" s="26">
        <f t="shared" si="2"/>
        <v>0</v>
      </c>
      <c r="T8" s="18"/>
      <c r="U8" s="18"/>
    </row>
    <row r="9" spans="2:21" x14ac:dyDescent="0.25">
      <c r="B9" s="10"/>
      <c r="C9" s="10"/>
      <c r="D9" s="10"/>
      <c r="E9" s="26"/>
      <c r="F9" s="11"/>
      <c r="G9" s="11"/>
      <c r="H9" s="10"/>
      <c r="I9" s="10"/>
      <c r="J9" s="11"/>
      <c r="K9" s="11"/>
      <c r="L9" s="11"/>
      <c r="M9" s="26">
        <f t="shared" si="0"/>
        <v>0</v>
      </c>
      <c r="N9" s="10"/>
      <c r="O9" s="10"/>
      <c r="P9" s="11"/>
      <c r="Q9" s="11"/>
      <c r="R9" s="11"/>
      <c r="S9" s="26">
        <f t="shared" si="2"/>
        <v>0</v>
      </c>
      <c r="T9" s="18"/>
    </row>
    <row r="10" spans="2:21" x14ac:dyDescent="0.25">
      <c r="B10" s="10"/>
      <c r="C10" s="10"/>
      <c r="D10" s="10"/>
      <c r="E10" s="26"/>
      <c r="F10" s="11"/>
      <c r="G10" s="11"/>
      <c r="H10" s="10"/>
      <c r="I10" s="10"/>
      <c r="J10" s="11"/>
      <c r="K10" s="11"/>
      <c r="L10" s="11"/>
      <c r="M10" s="26">
        <f t="shared" si="0"/>
        <v>0</v>
      </c>
      <c r="N10" s="10"/>
      <c r="O10" s="10"/>
      <c r="P10" s="11"/>
      <c r="Q10" s="11"/>
      <c r="R10" s="11"/>
      <c r="S10" s="26">
        <f t="shared" si="2"/>
        <v>0</v>
      </c>
      <c r="T10" s="18"/>
    </row>
    <row r="11" spans="2:21" x14ac:dyDescent="0.25">
      <c r="B11" s="10"/>
      <c r="C11" s="10"/>
      <c r="D11" s="10"/>
      <c r="E11" s="26"/>
      <c r="F11" s="11"/>
      <c r="G11" s="11"/>
      <c r="H11" s="10"/>
      <c r="I11" s="10"/>
      <c r="J11" s="11"/>
      <c r="K11" s="11"/>
      <c r="L11" s="11"/>
      <c r="M11" s="26">
        <f t="shared" si="0"/>
        <v>0</v>
      </c>
      <c r="N11" s="10"/>
      <c r="O11" s="10"/>
      <c r="P11" s="11"/>
      <c r="Q11" s="11"/>
      <c r="R11" s="11"/>
      <c r="S11" s="26">
        <f t="shared" si="2"/>
        <v>0</v>
      </c>
      <c r="T11" s="18"/>
    </row>
    <row r="12" spans="2:21" x14ac:dyDescent="0.25">
      <c r="B12" s="26" t="s">
        <v>4</v>
      </c>
      <c r="C12" s="26">
        <f>SUM(C5:C11)</f>
        <v>1.002</v>
      </c>
      <c r="D12" s="26">
        <f>SUM(D5:D11)</f>
        <v>486.73</v>
      </c>
      <c r="E12" s="17"/>
      <c r="F12" s="17"/>
      <c r="G12" s="26">
        <f>SUM(G5:G11)</f>
        <v>0</v>
      </c>
      <c r="H12" s="17"/>
      <c r="I12" s="26">
        <f>SUM(I5:I11)</f>
        <v>0.442</v>
      </c>
      <c r="J12" s="17"/>
      <c r="K12" s="17"/>
      <c r="L12" s="17"/>
      <c r="M12" s="26">
        <f>SUM(M5:M11)</f>
        <v>4.28</v>
      </c>
      <c r="N12" s="17"/>
      <c r="O12" s="26">
        <f>SUM(O5:O11)</f>
        <v>0</v>
      </c>
      <c r="P12" s="17"/>
      <c r="Q12" s="17"/>
      <c r="R12" s="17"/>
      <c r="S12" s="26">
        <f>SUM(S5:S11)</f>
        <v>115.05600000000001</v>
      </c>
      <c r="T12" s="18"/>
    </row>
    <row r="13" spans="2:2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 t="s">
        <v>15</v>
      </c>
      <c r="L13" s="17"/>
      <c r="M13" s="17"/>
      <c r="N13" s="17"/>
      <c r="O13" s="17"/>
      <c r="P13" s="17"/>
      <c r="Q13" s="17"/>
      <c r="R13" s="17"/>
      <c r="S13" s="17"/>
      <c r="T13" s="18"/>
    </row>
    <row r="14" spans="2:21" x14ac:dyDescent="0.25">
      <c r="B14" s="18"/>
      <c r="C14" s="18"/>
      <c r="D14" s="18"/>
      <c r="E14" s="18"/>
      <c r="F14" s="18"/>
      <c r="G14" s="18"/>
      <c r="I14" s="27" t="s">
        <v>5</v>
      </c>
      <c r="J14" s="28">
        <f>(R17/E5)*100</f>
        <v>87.773042474375217</v>
      </c>
      <c r="K14" s="29">
        <f>J14</f>
        <v>87.773042474375217</v>
      </c>
    </row>
    <row r="15" spans="2:21" x14ac:dyDescent="0.25">
      <c r="B15" s="18"/>
      <c r="C15" s="18"/>
      <c r="D15" s="18"/>
      <c r="E15" s="18"/>
      <c r="F15" s="18"/>
      <c r="G15" s="18"/>
      <c r="I15" s="30" t="s">
        <v>11</v>
      </c>
      <c r="J15" s="31">
        <f>(1-(P19/C5))*100</f>
        <v>100</v>
      </c>
      <c r="K15" s="29">
        <f t="shared" ref="K15:K16" si="3">J15</f>
        <v>100</v>
      </c>
    </row>
    <row r="16" spans="2:21" x14ac:dyDescent="0.25">
      <c r="B16" s="18"/>
      <c r="C16" s="18"/>
      <c r="D16" s="18"/>
      <c r="E16" s="18"/>
      <c r="F16" s="18"/>
      <c r="G16" s="18"/>
      <c r="I16" s="32" t="s">
        <v>12</v>
      </c>
      <c r="J16" s="28">
        <f>(J14/J15)*100</f>
        <v>87.773042474375217</v>
      </c>
      <c r="K16" s="29">
        <f t="shared" si="3"/>
        <v>87.773042474375217</v>
      </c>
      <c r="P16" s="69" t="s">
        <v>49</v>
      </c>
      <c r="Q16" s="69" t="s">
        <v>48</v>
      </c>
      <c r="R16" s="69" t="s">
        <v>116</v>
      </c>
    </row>
    <row r="17" spans="1:23" x14ac:dyDescent="0.25">
      <c r="B17" s="18"/>
      <c r="C17" s="18"/>
      <c r="D17" s="18"/>
      <c r="E17" s="18"/>
      <c r="F17" s="18"/>
      <c r="G17" s="18"/>
      <c r="I17" s="33" t="s">
        <v>6</v>
      </c>
      <c r="J17" s="31">
        <f>Q17/D12*100</f>
        <v>43.81073695888891</v>
      </c>
      <c r="K17" s="29"/>
      <c r="N17" s="76" t="s">
        <v>3</v>
      </c>
      <c r="O17" s="76"/>
      <c r="P17" s="34">
        <v>0.374</v>
      </c>
      <c r="Q17" s="34">
        <v>213.24</v>
      </c>
      <c r="R17" s="35">
        <f>(P17/Q17)*1000</f>
        <v>1.7538923278934533</v>
      </c>
    </row>
    <row r="18" spans="1:23" x14ac:dyDescent="0.25">
      <c r="B18" s="18"/>
      <c r="C18" s="18"/>
      <c r="D18" s="18"/>
      <c r="E18" s="18"/>
      <c r="F18" s="18"/>
      <c r="G18" s="18"/>
      <c r="I18" s="27" t="s">
        <v>7</v>
      </c>
      <c r="J18" s="28">
        <f>P17/C12*100</f>
        <v>37.325349301397203</v>
      </c>
      <c r="K18" s="30" t="s">
        <v>84</v>
      </c>
      <c r="L18" s="31">
        <f>(J18/J17)*100</f>
        <v>85.196807660237582</v>
      </c>
      <c r="P18" s="36" t="s">
        <v>0</v>
      </c>
      <c r="Q18" s="37"/>
    </row>
    <row r="19" spans="1:23" ht="30" customHeight="1" x14ac:dyDescent="0.25">
      <c r="B19" s="18"/>
      <c r="C19" s="18"/>
      <c r="D19" s="18"/>
      <c r="E19" s="18"/>
      <c r="F19" s="18"/>
      <c r="G19" s="18"/>
      <c r="I19" s="33" t="s">
        <v>8</v>
      </c>
      <c r="J19" s="31">
        <f>(C12+G12+I12+M12+O12+S12)/P17</f>
        <v>322.94117647058829</v>
      </c>
      <c r="N19" s="74" t="s">
        <v>50</v>
      </c>
      <c r="O19" s="75"/>
      <c r="P19" s="38">
        <v>0</v>
      </c>
    </row>
    <row r="20" spans="1:23" x14ac:dyDescent="0.25">
      <c r="B20" s="18"/>
      <c r="C20" s="18"/>
      <c r="D20" s="18"/>
      <c r="E20" s="18"/>
      <c r="F20" s="18"/>
      <c r="G20" s="18"/>
      <c r="I20" s="1" t="s">
        <v>9</v>
      </c>
      <c r="J20" s="39">
        <f>(C12+G12+I12+M12)/P17</f>
        <v>15.304812834224599</v>
      </c>
      <c r="M20" s="18"/>
      <c r="N20" s="18"/>
      <c r="O20" s="40"/>
      <c r="P20" s="18"/>
    </row>
    <row r="21" spans="1:23" ht="32.25" customHeight="1" x14ac:dyDescent="0.25">
      <c r="B21" s="18"/>
      <c r="C21" s="18"/>
      <c r="D21" s="18"/>
      <c r="E21" s="18"/>
      <c r="F21" s="18"/>
      <c r="G21" s="18"/>
      <c r="H21" s="18"/>
      <c r="I21" s="5" t="s">
        <v>14</v>
      </c>
      <c r="J21" s="41">
        <f>(C12+G12+I12)/P17</f>
        <v>3.8609625668449197</v>
      </c>
      <c r="M21" s="18"/>
      <c r="N21" s="18"/>
      <c r="O21" s="18"/>
      <c r="P21" s="18"/>
    </row>
    <row r="22" spans="1:23" ht="33.75" customHeight="1" x14ac:dyDescent="0.25">
      <c r="G22" s="18"/>
      <c r="H22" s="18"/>
      <c r="I22" s="6" t="s">
        <v>16</v>
      </c>
      <c r="J22" s="2">
        <f>(M12)/P17</f>
        <v>11.44385026737968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3" ht="32.25" customHeight="1" x14ac:dyDescent="0.25">
      <c r="I23" s="3" t="s">
        <v>10</v>
      </c>
      <c r="J23" s="4">
        <f>(O12+S12)/P17</f>
        <v>307.63636363636368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3" ht="30" customHeight="1" x14ac:dyDescent="0.25">
      <c r="B24" s="70" t="s">
        <v>118</v>
      </c>
      <c r="I24" s="5" t="s">
        <v>17</v>
      </c>
      <c r="J24" s="41">
        <f>(O12)/P17</f>
        <v>0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3" ht="31.5" customHeight="1" x14ac:dyDescent="0.25">
      <c r="I25" s="6" t="s">
        <v>18</v>
      </c>
      <c r="J25" s="2">
        <f>(S12)/P17</f>
        <v>307.63636363636368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3" ht="13.5" customHeight="1" x14ac:dyDescent="0.25">
      <c r="I26" s="71" t="s">
        <v>117</v>
      </c>
      <c r="J26" s="72">
        <f>((C12+G12+I12+M12+O12+S12)-P17)/P17</f>
        <v>321.94117647058829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3" ht="16.5" customHeight="1" x14ac:dyDescent="0.25">
      <c r="A27" s="61"/>
      <c r="B27" s="113" t="s">
        <v>57</v>
      </c>
      <c r="C27" s="114"/>
      <c r="I27" s="153" t="s">
        <v>85</v>
      </c>
      <c r="J27" s="154"/>
      <c r="K27" s="18"/>
      <c r="L27" s="18"/>
      <c r="M27" s="18"/>
      <c r="N27" s="18"/>
      <c r="O27" s="18"/>
      <c r="P27" s="18"/>
      <c r="Q27" s="18"/>
      <c r="T27" s="18"/>
    </row>
    <row r="28" spans="1:23" ht="47.25" customHeight="1" x14ac:dyDescent="0.25">
      <c r="B28" s="118" t="s">
        <v>30</v>
      </c>
      <c r="C28" s="87"/>
      <c r="D28" s="87" t="s">
        <v>90</v>
      </c>
      <c r="E28" s="87"/>
      <c r="F28" s="87"/>
      <c r="G28" s="87"/>
      <c r="H28" s="87"/>
      <c r="I28" s="155"/>
      <c r="J28" s="156"/>
      <c r="K28" s="18"/>
      <c r="Q28" s="18"/>
      <c r="T28" s="18"/>
      <c r="W28" s="42"/>
    </row>
    <row r="29" spans="1:23" ht="61.5" customHeight="1" x14ac:dyDescent="0.25">
      <c r="B29" s="81" t="s">
        <v>91</v>
      </c>
      <c r="C29" s="83"/>
      <c r="D29" s="81" t="s">
        <v>92</v>
      </c>
      <c r="E29" s="82"/>
      <c r="F29" s="82"/>
      <c r="G29" s="82"/>
      <c r="H29" s="83"/>
      <c r="I29" s="157"/>
      <c r="J29" s="158"/>
    </row>
    <row r="30" spans="1:23" ht="47.25" customHeight="1" x14ac:dyDescent="0.25">
      <c r="B30" s="84" t="s">
        <v>93</v>
      </c>
      <c r="C30" s="85"/>
      <c r="D30" s="84" t="s">
        <v>94</v>
      </c>
      <c r="E30" s="86"/>
      <c r="F30" s="86"/>
      <c r="G30" s="86"/>
      <c r="H30" s="85"/>
      <c r="I30" s="159"/>
      <c r="J30" s="160"/>
    </row>
    <row r="31" spans="1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61"/>
      <c r="J31" s="162"/>
    </row>
    <row r="32" spans="1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19" t="s">
        <v>96</v>
      </c>
      <c r="C34" s="120"/>
      <c r="D34" s="121"/>
      <c r="E34" s="67" t="s">
        <v>83</v>
      </c>
      <c r="F34" s="44"/>
      <c r="G34" s="45"/>
      <c r="H34" s="128" t="s">
        <v>61</v>
      </c>
      <c r="I34" s="128"/>
      <c r="J34" s="128"/>
      <c r="K34" s="67" t="s">
        <v>83</v>
      </c>
      <c r="L34" s="67"/>
    </row>
    <row r="35" spans="2:12" ht="30" x14ac:dyDescent="0.25">
      <c r="B35" s="122" t="s">
        <v>60</v>
      </c>
      <c r="C35" s="123"/>
      <c r="D35" s="124"/>
      <c r="E35" s="68" t="s">
        <v>64</v>
      </c>
      <c r="F35" s="68"/>
      <c r="G35" s="45"/>
      <c r="H35" s="129" t="s">
        <v>62</v>
      </c>
      <c r="I35" s="129"/>
      <c r="J35" s="129"/>
      <c r="K35" s="68" t="s">
        <v>64</v>
      </c>
      <c r="L35" s="68"/>
    </row>
    <row r="36" spans="2:12" ht="34.5" customHeight="1" x14ac:dyDescent="0.25">
      <c r="B36" s="125" t="s">
        <v>59</v>
      </c>
      <c r="C36" s="126"/>
      <c r="D36" s="127"/>
      <c r="E36" s="64" t="s">
        <v>103</v>
      </c>
      <c r="F36" s="48"/>
      <c r="G36" s="45"/>
      <c r="H36" s="45"/>
      <c r="I36" s="45"/>
    </row>
    <row r="37" spans="2:12" ht="18.75" customHeight="1" x14ac:dyDescent="0.25">
      <c r="B37" s="45"/>
      <c r="C37" s="45"/>
      <c r="D37" s="45"/>
      <c r="E37" s="45"/>
      <c r="F37" s="45"/>
      <c r="G37" s="45"/>
      <c r="H37" s="45"/>
    </row>
    <row r="38" spans="2:12" ht="20.25" customHeight="1" x14ac:dyDescent="0.25">
      <c r="B38" s="45"/>
      <c r="C38" s="45"/>
      <c r="D38" s="45"/>
      <c r="E38" s="45"/>
      <c r="F38" s="45"/>
      <c r="G38" s="45"/>
      <c r="H38" s="45"/>
    </row>
    <row r="39" spans="2:12" x14ac:dyDescent="0.25">
      <c r="B39" s="9" t="s">
        <v>54</v>
      </c>
      <c r="D39" s="45"/>
      <c r="E39" s="45"/>
      <c r="F39" s="45"/>
      <c r="G39" s="45"/>
      <c r="H39" s="45"/>
    </row>
    <row r="40" spans="2:12" ht="30" x14ac:dyDescent="0.25">
      <c r="B40" s="16" t="s">
        <v>38</v>
      </c>
      <c r="C40" s="16" t="s">
        <v>39</v>
      </c>
      <c r="D40" s="16" t="s">
        <v>88</v>
      </c>
      <c r="E40" s="45"/>
      <c r="F40" s="45"/>
      <c r="G40" s="45"/>
      <c r="H40" s="45"/>
    </row>
    <row r="41" spans="2:12" ht="21" customHeight="1" x14ac:dyDescent="0.25">
      <c r="B41" s="49" t="s">
        <v>34</v>
      </c>
      <c r="C41" s="50" t="s">
        <v>35</v>
      </c>
      <c r="D41" s="50"/>
      <c r="E41" s="45"/>
      <c r="F41" s="45"/>
      <c r="G41" s="45"/>
      <c r="H41" s="45"/>
    </row>
    <row r="42" spans="2:12" ht="30.75" customHeight="1" x14ac:dyDescent="0.25">
      <c r="B42" s="49" t="s">
        <v>36</v>
      </c>
      <c r="C42" s="51" t="s">
        <v>64</v>
      </c>
      <c r="D42" s="51"/>
      <c r="E42" s="45"/>
      <c r="F42" s="45"/>
      <c r="G42" s="45"/>
      <c r="H42" s="45"/>
    </row>
    <row r="43" spans="2:12" ht="30.75" customHeight="1" x14ac:dyDescent="0.25">
      <c r="B43" s="49" t="s">
        <v>37</v>
      </c>
      <c r="C43" s="65" t="s">
        <v>40</v>
      </c>
      <c r="D43" s="65"/>
      <c r="E43" s="45"/>
      <c r="F43" s="45"/>
      <c r="G43" s="45"/>
      <c r="H43" s="45"/>
    </row>
    <row r="44" spans="2:12" ht="21" customHeight="1" x14ac:dyDescent="0.25">
      <c r="B44" s="45"/>
      <c r="C44" s="45"/>
      <c r="D44" s="45"/>
      <c r="E44" s="45"/>
      <c r="F44" s="45"/>
      <c r="G44" s="45"/>
      <c r="H44" s="45"/>
    </row>
    <row r="45" spans="2:12" ht="21" customHeight="1" x14ac:dyDescent="0.25">
      <c r="B45" s="45"/>
      <c r="C45" s="45"/>
      <c r="D45" s="45"/>
      <c r="E45" s="45"/>
      <c r="F45" s="45"/>
      <c r="G45" s="45"/>
      <c r="H45" s="45"/>
    </row>
    <row r="46" spans="2:12" ht="26.25" customHeight="1" x14ac:dyDescent="0.25">
      <c r="D46" s="45"/>
      <c r="E46" s="45"/>
      <c r="F46" s="45"/>
      <c r="G46" s="45"/>
      <c r="H46" s="45"/>
    </row>
    <row r="47" spans="2:12" ht="21" customHeight="1" x14ac:dyDescent="0.25">
      <c r="B47" s="45"/>
      <c r="C47" s="45"/>
      <c r="D47" s="45"/>
      <c r="E47" s="45"/>
      <c r="F47" s="45"/>
      <c r="G47" s="45"/>
      <c r="H47" s="45"/>
    </row>
    <row r="48" spans="2:12" ht="21" customHeight="1" x14ac:dyDescent="0.25">
      <c r="B48" s="45"/>
      <c r="C48" s="45"/>
      <c r="D48" s="45"/>
      <c r="E48" s="45"/>
      <c r="F48" s="45"/>
      <c r="G48" s="45"/>
      <c r="H48" s="45"/>
    </row>
    <row r="49" spans="2:13" ht="21" customHeight="1" x14ac:dyDescent="0.25">
      <c r="B49" s="45"/>
      <c r="C49" s="45"/>
      <c r="D49" s="45"/>
      <c r="E49" s="45"/>
      <c r="F49" s="45"/>
      <c r="G49" s="45"/>
      <c r="H49" s="45"/>
    </row>
    <row r="50" spans="2:13" x14ac:dyDescent="0.25">
      <c r="B50" s="45"/>
      <c r="C50" s="45"/>
      <c r="D50" s="45"/>
      <c r="E50" s="45"/>
      <c r="F50" s="45"/>
      <c r="G50" s="45"/>
      <c r="H50" s="45"/>
    </row>
    <row r="51" spans="2:13" ht="18" customHeight="1" x14ac:dyDescent="0.25">
      <c r="B51" s="45"/>
      <c r="C51" s="45"/>
      <c r="D51" s="45"/>
      <c r="E51" s="45"/>
      <c r="F51" s="45"/>
      <c r="G51" s="45"/>
      <c r="H51" s="45"/>
    </row>
    <row r="52" spans="2:13" ht="15" customHeight="1" x14ac:dyDescent="0.25">
      <c r="B52" s="45"/>
      <c r="C52" s="45"/>
      <c r="D52" s="45"/>
      <c r="E52" s="45"/>
      <c r="F52" s="45"/>
      <c r="G52" s="45"/>
      <c r="H52" s="45"/>
    </row>
    <row r="53" spans="2:13" x14ac:dyDescent="0.25">
      <c r="B53" s="45"/>
      <c r="C53" s="45"/>
      <c r="D53" s="45"/>
      <c r="E53" s="45"/>
      <c r="F53" s="45"/>
      <c r="G53" s="45"/>
      <c r="H53" s="45"/>
    </row>
    <row r="54" spans="2:13" x14ac:dyDescent="0.25">
      <c r="B54" s="15" t="s">
        <v>63</v>
      </c>
      <c r="C54" s="45"/>
      <c r="D54" s="45"/>
      <c r="E54" s="22" t="s">
        <v>86</v>
      </c>
      <c r="F54" s="45"/>
      <c r="G54" s="45"/>
      <c r="H54" s="45"/>
      <c r="K54" s="22" t="s">
        <v>86</v>
      </c>
    </row>
    <row r="55" spans="2:13" ht="31.5" customHeight="1" x14ac:dyDescent="0.25">
      <c r="B55" s="112" t="s">
        <v>97</v>
      </c>
      <c r="C55" s="112"/>
      <c r="D55" s="65" t="s">
        <v>40</v>
      </c>
      <c r="E55" s="66"/>
      <c r="F55" s="45"/>
      <c r="G55" s="109" t="s">
        <v>65</v>
      </c>
      <c r="H55" s="109"/>
      <c r="I55" s="109"/>
      <c r="J55" s="64" t="s">
        <v>35</v>
      </c>
      <c r="K55" s="64" t="s">
        <v>87</v>
      </c>
    </row>
    <row r="56" spans="2:13" ht="33" customHeight="1" x14ac:dyDescent="0.25">
      <c r="B56" s="107" t="s">
        <v>98</v>
      </c>
      <c r="C56" s="108"/>
      <c r="D56" s="68" t="s">
        <v>64</v>
      </c>
      <c r="E56" s="68"/>
      <c r="F56" s="45"/>
      <c r="G56" s="110" t="s">
        <v>99</v>
      </c>
      <c r="H56" s="110"/>
      <c r="I56" s="110"/>
      <c r="J56" s="111" t="s">
        <v>40</v>
      </c>
      <c r="K56" s="111"/>
    </row>
    <row r="57" spans="2:13" ht="34.5" customHeight="1" x14ac:dyDescent="0.25">
      <c r="B57" s="107" t="s">
        <v>100</v>
      </c>
      <c r="C57" s="108"/>
      <c r="D57" s="64" t="s">
        <v>35</v>
      </c>
      <c r="E57" s="48"/>
      <c r="F57" s="45"/>
      <c r="G57" s="110"/>
      <c r="H57" s="110"/>
      <c r="I57" s="110"/>
      <c r="J57" s="111"/>
      <c r="K57" s="111"/>
    </row>
    <row r="58" spans="2:13" x14ac:dyDescent="0.25">
      <c r="B58" s="15"/>
      <c r="C58" s="45"/>
      <c r="D58" s="45"/>
      <c r="E58" s="45"/>
      <c r="F58" s="45"/>
      <c r="G58" s="45"/>
      <c r="H58" s="45"/>
    </row>
    <row r="59" spans="2:13" x14ac:dyDescent="0.25">
      <c r="B59" s="15" t="s">
        <v>105</v>
      </c>
      <c r="C59" s="45"/>
      <c r="D59" s="45"/>
      <c r="E59" s="22" t="s">
        <v>86</v>
      </c>
      <c r="G59" s="15" t="s">
        <v>104</v>
      </c>
      <c r="J59" s="45"/>
      <c r="K59" s="22" t="s">
        <v>109</v>
      </c>
      <c r="L59" s="45"/>
      <c r="M59" s="45"/>
    </row>
    <row r="60" spans="2:13" x14ac:dyDescent="0.25">
      <c r="B60" s="54" t="s">
        <v>66</v>
      </c>
      <c r="C60" s="94" t="s">
        <v>40</v>
      </c>
      <c r="D60" s="95"/>
      <c r="E60" s="55"/>
      <c r="G60" s="101" t="s">
        <v>74</v>
      </c>
      <c r="H60" s="102"/>
      <c r="I60" s="103"/>
      <c r="J60" s="98" t="s">
        <v>40</v>
      </c>
      <c r="K60" s="98"/>
      <c r="L60" s="45"/>
    </row>
    <row r="61" spans="2:13" x14ac:dyDescent="0.25">
      <c r="B61" s="54" t="s">
        <v>67</v>
      </c>
      <c r="C61" s="96" t="s">
        <v>64</v>
      </c>
      <c r="D61" s="97"/>
      <c r="E61" s="56"/>
      <c r="G61" s="104" t="s">
        <v>68</v>
      </c>
      <c r="H61" s="105"/>
      <c r="I61" s="106"/>
      <c r="J61" s="99"/>
      <c r="K61" s="99"/>
      <c r="L61" s="45"/>
    </row>
    <row r="62" spans="2:13" x14ac:dyDescent="0.25">
      <c r="G62" s="104" t="s">
        <v>69</v>
      </c>
      <c r="H62" s="105"/>
      <c r="I62" s="106"/>
      <c r="J62" s="99"/>
      <c r="K62" s="99"/>
      <c r="L62" s="45"/>
    </row>
    <row r="63" spans="2:13" x14ac:dyDescent="0.25">
      <c r="G63" s="104" t="s">
        <v>70</v>
      </c>
      <c r="H63" s="105"/>
      <c r="I63" s="106"/>
      <c r="J63" s="99"/>
      <c r="K63" s="99"/>
      <c r="L63" s="45"/>
    </row>
    <row r="64" spans="2:13" ht="30" customHeight="1" x14ac:dyDescent="0.25">
      <c r="G64" s="140" t="s">
        <v>101</v>
      </c>
      <c r="H64" s="141"/>
      <c r="I64" s="142"/>
      <c r="J64" s="100"/>
      <c r="K64" s="100"/>
      <c r="L64" s="45"/>
    </row>
    <row r="65" spans="2:15" ht="29.25" customHeight="1" x14ac:dyDescent="0.25">
      <c r="G65" s="143" t="s">
        <v>82</v>
      </c>
      <c r="H65" s="144"/>
      <c r="I65" s="145"/>
      <c r="J65" s="51" t="s">
        <v>64</v>
      </c>
      <c r="K65" s="51"/>
      <c r="M65" s="45"/>
    </row>
    <row r="66" spans="2:15" ht="15" customHeight="1" x14ac:dyDescent="0.25">
      <c r="G66" s="101" t="s">
        <v>81</v>
      </c>
      <c r="H66" s="102"/>
      <c r="I66" s="103"/>
      <c r="J66" s="137" t="s">
        <v>35</v>
      </c>
      <c r="K66" s="137"/>
      <c r="L66" s="45"/>
      <c r="M66" s="45"/>
    </row>
    <row r="67" spans="2:15" ht="13.5" customHeight="1" x14ac:dyDescent="0.25">
      <c r="G67" s="104" t="s">
        <v>102</v>
      </c>
      <c r="H67" s="105"/>
      <c r="I67" s="106"/>
      <c r="J67" s="138"/>
      <c r="K67" s="138"/>
      <c r="L67" s="45"/>
      <c r="M67" s="45"/>
    </row>
    <row r="68" spans="2:15" x14ac:dyDescent="0.25">
      <c r="G68" s="146" t="s">
        <v>75</v>
      </c>
      <c r="H68" s="147"/>
      <c r="I68" s="148"/>
      <c r="J68" s="139"/>
      <c r="K68" s="139"/>
      <c r="L68" s="18"/>
      <c r="M68" s="18"/>
    </row>
    <row r="69" spans="2:15" x14ac:dyDescent="0.25">
      <c r="C69" s="57"/>
      <c r="D69" s="57"/>
      <c r="E69" s="57"/>
      <c r="F69" s="57"/>
      <c r="G69" s="57"/>
      <c r="H69" s="18"/>
      <c r="I69" s="18"/>
    </row>
    <row r="70" spans="2:15" ht="15" customHeight="1" x14ac:dyDescent="0.25">
      <c r="G70" s="18"/>
      <c r="H70" s="18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8"/>
      <c r="H71" s="18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168"/>
      <c r="L72" s="168"/>
      <c r="M72" s="163"/>
      <c r="N72" s="163"/>
      <c r="O72" s="163"/>
    </row>
    <row r="73" spans="2:15" ht="29.25" customHeight="1" x14ac:dyDescent="0.25">
      <c r="B73" s="13" t="s">
        <v>21</v>
      </c>
      <c r="C73" s="77" t="s">
        <v>19</v>
      </c>
      <c r="D73" s="78"/>
      <c r="E73" s="79" t="s">
        <v>33</v>
      </c>
      <c r="F73" s="80"/>
      <c r="G73" s="131" t="s">
        <v>73</v>
      </c>
      <c r="H73" s="132"/>
      <c r="I73" s="165"/>
      <c r="J73" s="165"/>
      <c r="K73" s="168"/>
      <c r="L73" s="168"/>
      <c r="M73" s="163"/>
      <c r="N73" s="163"/>
      <c r="O73" s="163"/>
    </row>
    <row r="74" spans="2:15" x14ac:dyDescent="0.25">
      <c r="B74" s="14" t="s">
        <v>22</v>
      </c>
      <c r="C74" s="77" t="s">
        <v>23</v>
      </c>
      <c r="D74" s="78"/>
      <c r="E74" s="92" t="s">
        <v>24</v>
      </c>
      <c r="F74" s="93"/>
      <c r="G74" s="131"/>
      <c r="H74" s="132"/>
      <c r="I74" s="165"/>
      <c r="J74" s="165"/>
      <c r="K74" s="168"/>
      <c r="L74" s="168"/>
      <c r="M74" s="163"/>
      <c r="N74" s="163"/>
      <c r="O74" s="163"/>
    </row>
    <row r="75" spans="2:15" ht="15" customHeight="1" x14ac:dyDescent="0.25">
      <c r="B75" s="13" t="s">
        <v>25</v>
      </c>
      <c r="C75" s="77" t="s">
        <v>20</v>
      </c>
      <c r="D75" s="78"/>
      <c r="E75" s="79" t="s">
        <v>26</v>
      </c>
      <c r="F75" s="80"/>
      <c r="G75" s="131"/>
      <c r="H75" s="132"/>
      <c r="I75" s="165"/>
      <c r="J75" s="165"/>
      <c r="K75" s="168"/>
      <c r="L75" s="168"/>
      <c r="M75" s="163"/>
      <c r="N75" s="163"/>
      <c r="O75" s="163"/>
    </row>
    <row r="76" spans="2:15" ht="30" customHeight="1" x14ac:dyDescent="0.25">
      <c r="B76" s="14" t="s">
        <v>27</v>
      </c>
      <c r="C76" s="77" t="s">
        <v>28</v>
      </c>
      <c r="D76" s="78"/>
      <c r="E76" s="92" t="s">
        <v>31</v>
      </c>
      <c r="F76" s="93"/>
      <c r="G76" s="131"/>
      <c r="H76" s="132"/>
      <c r="I76" s="165"/>
      <c r="J76" s="165"/>
      <c r="K76" s="168"/>
      <c r="L76" s="168"/>
      <c r="M76" s="163"/>
      <c r="N76" s="163"/>
      <c r="O76" s="163"/>
    </row>
    <row r="77" spans="2:15" ht="30" customHeight="1" x14ac:dyDescent="0.25">
      <c r="B77" s="13" t="s">
        <v>29</v>
      </c>
      <c r="C77" s="77" t="s">
        <v>77</v>
      </c>
      <c r="D77" s="78"/>
      <c r="E77" s="79" t="s">
        <v>32</v>
      </c>
      <c r="F77" s="80"/>
      <c r="G77" s="133"/>
      <c r="H77" s="134"/>
      <c r="I77" s="165"/>
      <c r="J77" s="165"/>
      <c r="K77" s="168"/>
      <c r="L77" s="168"/>
      <c r="M77" s="163"/>
      <c r="N77" s="163"/>
      <c r="O77" s="163"/>
    </row>
    <row r="78" spans="2:15" x14ac:dyDescent="0.25">
      <c r="I78" s="18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107" t="s">
        <v>107</v>
      </c>
      <c r="C80" s="130"/>
      <c r="D80" s="130"/>
      <c r="E80" s="108"/>
      <c r="F80" s="24" t="s">
        <v>71</v>
      </c>
      <c r="G80" s="58"/>
      <c r="H80" s="59"/>
      <c r="I80" s="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3:O73"/>
    <mergeCell ref="C74:D74"/>
    <mergeCell ref="E74:F74"/>
    <mergeCell ref="I74:J74"/>
    <mergeCell ref="K74:L74"/>
    <mergeCell ref="C73:D73"/>
    <mergeCell ref="E73:F73"/>
    <mergeCell ref="G73:H77"/>
    <mergeCell ref="I73:J73"/>
    <mergeCell ref="K73:L73"/>
    <mergeCell ref="M74:O74"/>
    <mergeCell ref="C75:D75"/>
    <mergeCell ref="E75:F75"/>
    <mergeCell ref="I75:J75"/>
    <mergeCell ref="K75:L75"/>
    <mergeCell ref="M75:O75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J56:J57"/>
    <mergeCell ref="G64:I64"/>
    <mergeCell ref="B36:D36"/>
    <mergeCell ref="B55:C55"/>
    <mergeCell ref="G55:I55"/>
    <mergeCell ref="B56:C56"/>
    <mergeCell ref="G56:I57"/>
    <mergeCell ref="B35:D35"/>
    <mergeCell ref="H35:J35"/>
    <mergeCell ref="B29:C29"/>
    <mergeCell ref="D29:H29"/>
    <mergeCell ref="I29:J29"/>
    <mergeCell ref="B30:C30"/>
    <mergeCell ref="D30:H30"/>
    <mergeCell ref="I30:J30"/>
    <mergeCell ref="B31:C31"/>
    <mergeCell ref="D31:H31"/>
    <mergeCell ref="I31:J31"/>
    <mergeCell ref="B34:D34"/>
    <mergeCell ref="H34:J34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70DB2-1480-4572-94B7-A464A48AA938}">
  <sheetPr>
    <pageSetUpPr fitToPage="1"/>
  </sheetPr>
  <dimension ref="A1:W80"/>
  <sheetViews>
    <sheetView zoomScaleNormal="100" workbookViewId="0">
      <selection activeCell="I9" sqref="I9"/>
    </sheetView>
  </sheetViews>
  <sheetFormatPr defaultRowHeight="15" x14ac:dyDescent="0.25"/>
  <cols>
    <col min="1" max="1" width="3.42578125" style="25" customWidth="1"/>
    <col min="2" max="2" width="39.7109375" style="25" bestFit="1" customWidth="1"/>
    <col min="3" max="4" width="11" style="25" customWidth="1"/>
    <col min="5" max="5" width="9.140625" style="25"/>
    <col min="6" max="6" width="10.42578125" style="25" customWidth="1"/>
    <col min="7" max="7" width="8.5703125" style="25" customWidth="1"/>
    <col min="8" max="8" width="18" style="25" bestFit="1" customWidth="1"/>
    <col min="9" max="9" width="15" style="25" customWidth="1"/>
    <col min="10" max="10" width="12" style="25" customWidth="1"/>
    <col min="11" max="11" width="16.5703125" style="25" customWidth="1"/>
    <col min="12" max="12" width="10.42578125" style="25" customWidth="1"/>
    <col min="13" max="13" width="9.5703125" style="25" customWidth="1"/>
    <col min="14" max="14" width="12" style="25" customWidth="1"/>
    <col min="15" max="15" width="9.42578125" style="25" customWidth="1"/>
    <col min="16" max="16" width="13.5703125" style="25" customWidth="1"/>
    <col min="17" max="17" width="9.7109375" style="25" customWidth="1"/>
    <col min="18" max="18" width="12.140625" style="25" customWidth="1"/>
    <col min="19" max="19" width="9.42578125" style="25" customWidth="1"/>
    <col min="20" max="16384" width="9.140625" style="25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116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138</v>
      </c>
      <c r="C5" s="10">
        <v>0.23300000000000001</v>
      </c>
      <c r="D5" s="10">
        <v>162.15</v>
      </c>
      <c r="E5" s="26">
        <f>(C5/D5)*1000</f>
        <v>1.4369411039161273</v>
      </c>
      <c r="F5" s="11"/>
      <c r="G5" s="11"/>
      <c r="H5" s="10" t="s">
        <v>137</v>
      </c>
      <c r="I5" s="10">
        <v>0.442</v>
      </c>
      <c r="J5" s="11" t="s">
        <v>115</v>
      </c>
      <c r="K5" s="11">
        <v>4</v>
      </c>
      <c r="L5" s="11">
        <v>1.07</v>
      </c>
      <c r="M5" s="26">
        <f>K5*L5</f>
        <v>4.28</v>
      </c>
      <c r="N5" s="10"/>
      <c r="O5" s="10"/>
      <c r="P5" s="11" t="s">
        <v>13</v>
      </c>
      <c r="Q5" s="11">
        <v>24</v>
      </c>
      <c r="R5" s="11">
        <v>0.89400000000000002</v>
      </c>
      <c r="S5" s="26">
        <f>Q5*R5</f>
        <v>21.456</v>
      </c>
    </row>
    <row r="6" spans="2:21" x14ac:dyDescent="0.25">
      <c r="B6" s="10" t="s">
        <v>119</v>
      </c>
      <c r="C6" s="10">
        <v>0.156</v>
      </c>
      <c r="D6" s="10">
        <v>108.14</v>
      </c>
      <c r="E6" s="26">
        <f>(C6/D6)*1000</f>
        <v>1.4425744405400407</v>
      </c>
      <c r="F6" s="11"/>
      <c r="G6" s="11"/>
      <c r="H6" s="10"/>
      <c r="I6" s="10"/>
      <c r="J6" s="11"/>
      <c r="K6" s="11"/>
      <c r="L6" s="11"/>
      <c r="M6" s="26">
        <f t="shared" ref="M6:M11" si="0">K6*L6</f>
        <v>0</v>
      </c>
      <c r="N6" s="10"/>
      <c r="O6" s="10"/>
      <c r="P6" s="11" t="s">
        <v>80</v>
      </c>
      <c r="Q6" s="11">
        <v>120</v>
      </c>
      <c r="R6" s="11">
        <v>0.78</v>
      </c>
      <c r="S6" s="26">
        <f>Q6*R6</f>
        <v>93.600000000000009</v>
      </c>
      <c r="U6" s="18"/>
    </row>
    <row r="7" spans="2:21" x14ac:dyDescent="0.25">
      <c r="B7" s="10" t="s">
        <v>113</v>
      </c>
      <c r="C7" s="10">
        <v>0.38600000000000001</v>
      </c>
      <c r="D7" s="10">
        <v>255.48</v>
      </c>
      <c r="E7" s="26">
        <f t="shared" ref="E7" si="1">(C7/D7)*1000</f>
        <v>1.510881478002192</v>
      </c>
      <c r="F7" s="11"/>
      <c r="G7" s="11"/>
      <c r="H7" s="10"/>
      <c r="I7" s="10"/>
      <c r="J7" s="11"/>
      <c r="K7" s="11"/>
      <c r="L7" s="11"/>
      <c r="M7" s="26">
        <f t="shared" si="0"/>
        <v>0</v>
      </c>
      <c r="N7" s="10"/>
      <c r="O7" s="10"/>
      <c r="P7" s="11"/>
      <c r="Q7" s="11"/>
      <c r="R7" s="11"/>
      <c r="S7" s="26">
        <f t="shared" ref="S7:S11" si="2">Q7*R7</f>
        <v>0</v>
      </c>
      <c r="T7" s="18"/>
      <c r="U7" s="18"/>
    </row>
    <row r="8" spans="2:21" x14ac:dyDescent="0.25">
      <c r="B8" s="10"/>
      <c r="C8" s="10"/>
      <c r="D8" s="10"/>
      <c r="E8" s="26"/>
      <c r="F8" s="11"/>
      <c r="G8" s="11"/>
      <c r="H8" s="10"/>
      <c r="I8" s="10"/>
      <c r="J8" s="11"/>
      <c r="K8" s="11"/>
      <c r="L8" s="11"/>
      <c r="M8" s="26">
        <f t="shared" si="0"/>
        <v>0</v>
      </c>
      <c r="N8" s="10"/>
      <c r="O8" s="10"/>
      <c r="P8" s="11"/>
      <c r="Q8" s="11"/>
      <c r="R8" s="11"/>
      <c r="S8" s="26">
        <f t="shared" si="2"/>
        <v>0</v>
      </c>
      <c r="T8" s="18"/>
      <c r="U8" s="18"/>
    </row>
    <row r="9" spans="2:21" x14ac:dyDescent="0.25">
      <c r="B9" s="10"/>
      <c r="C9" s="10"/>
      <c r="D9" s="10"/>
      <c r="E9" s="26"/>
      <c r="F9" s="11"/>
      <c r="G9" s="11"/>
      <c r="H9" s="10"/>
      <c r="I9" s="10"/>
      <c r="J9" s="11"/>
      <c r="K9" s="11"/>
      <c r="L9" s="11"/>
      <c r="M9" s="26">
        <f t="shared" si="0"/>
        <v>0</v>
      </c>
      <c r="N9" s="10"/>
      <c r="O9" s="10"/>
      <c r="P9" s="11"/>
      <c r="Q9" s="11"/>
      <c r="R9" s="11"/>
      <c r="S9" s="26">
        <f t="shared" si="2"/>
        <v>0</v>
      </c>
      <c r="T9" s="18"/>
    </row>
    <row r="10" spans="2:21" x14ac:dyDescent="0.25">
      <c r="B10" s="10"/>
      <c r="C10" s="10"/>
      <c r="D10" s="10"/>
      <c r="E10" s="26"/>
      <c r="F10" s="11"/>
      <c r="G10" s="11"/>
      <c r="H10" s="10"/>
      <c r="I10" s="10"/>
      <c r="J10" s="11"/>
      <c r="K10" s="11"/>
      <c r="L10" s="11"/>
      <c r="M10" s="26">
        <f t="shared" si="0"/>
        <v>0</v>
      </c>
      <c r="N10" s="10"/>
      <c r="O10" s="10"/>
      <c r="P10" s="11"/>
      <c r="Q10" s="11"/>
      <c r="R10" s="11"/>
      <c r="S10" s="26">
        <f t="shared" si="2"/>
        <v>0</v>
      </c>
      <c r="T10" s="18"/>
    </row>
    <row r="11" spans="2:21" x14ac:dyDescent="0.25">
      <c r="B11" s="10"/>
      <c r="C11" s="10"/>
      <c r="D11" s="10"/>
      <c r="E11" s="26"/>
      <c r="F11" s="11"/>
      <c r="G11" s="11"/>
      <c r="H11" s="10"/>
      <c r="I11" s="10"/>
      <c r="J11" s="11"/>
      <c r="K11" s="11"/>
      <c r="L11" s="11"/>
      <c r="M11" s="26">
        <f t="shared" si="0"/>
        <v>0</v>
      </c>
      <c r="N11" s="10"/>
      <c r="O11" s="10"/>
      <c r="P11" s="11"/>
      <c r="Q11" s="11"/>
      <c r="R11" s="11"/>
      <c r="S11" s="26">
        <f t="shared" si="2"/>
        <v>0</v>
      </c>
      <c r="T11" s="18"/>
    </row>
    <row r="12" spans="2:21" x14ac:dyDescent="0.25">
      <c r="B12" s="26" t="s">
        <v>4</v>
      </c>
      <c r="C12" s="26">
        <f>SUM(C5:C11)</f>
        <v>0.77500000000000002</v>
      </c>
      <c r="D12" s="26">
        <f>SUM(D5:D11)</f>
        <v>525.77</v>
      </c>
      <c r="E12" s="17"/>
      <c r="F12" s="17"/>
      <c r="G12" s="26">
        <f>SUM(G5:G11)</f>
        <v>0</v>
      </c>
      <c r="H12" s="17"/>
      <c r="I12" s="26">
        <f>SUM(I5:I11)</f>
        <v>0.442</v>
      </c>
      <c r="J12" s="17"/>
      <c r="K12" s="17"/>
      <c r="L12" s="17"/>
      <c r="M12" s="26">
        <f>SUM(M5:M11)</f>
        <v>4.28</v>
      </c>
      <c r="N12" s="17"/>
      <c r="O12" s="26">
        <f>SUM(O5:O11)</f>
        <v>0</v>
      </c>
      <c r="P12" s="17"/>
      <c r="Q12" s="17"/>
      <c r="R12" s="17"/>
      <c r="S12" s="26">
        <f>SUM(S5:S11)</f>
        <v>115.05600000000001</v>
      </c>
      <c r="T12" s="18"/>
    </row>
    <row r="13" spans="2:2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 t="s">
        <v>15</v>
      </c>
      <c r="L13" s="17"/>
      <c r="M13" s="17"/>
      <c r="N13" s="17"/>
      <c r="O13" s="17"/>
      <c r="P13" s="17"/>
      <c r="Q13" s="17"/>
      <c r="R13" s="17"/>
      <c r="S13" s="17"/>
      <c r="T13" s="18"/>
    </row>
    <row r="14" spans="2:21" x14ac:dyDescent="0.25">
      <c r="B14" s="18"/>
      <c r="C14" s="18"/>
      <c r="D14" s="18"/>
      <c r="E14" s="18"/>
      <c r="F14" s="18"/>
      <c r="G14" s="18"/>
      <c r="I14" s="27" t="s">
        <v>5</v>
      </c>
      <c r="J14" s="28">
        <f>(R17/E5)*100</f>
        <v>16.275990827322243</v>
      </c>
      <c r="K14" s="29">
        <f>J14</f>
        <v>16.275990827322243</v>
      </c>
    </row>
    <row r="15" spans="2:21" x14ac:dyDescent="0.25">
      <c r="B15" s="18"/>
      <c r="C15" s="18"/>
      <c r="D15" s="18"/>
      <c r="E15" s="18"/>
      <c r="F15" s="18"/>
      <c r="G15" s="18"/>
      <c r="I15" s="30" t="s">
        <v>11</v>
      </c>
      <c r="J15" s="31">
        <f>(1-(P19/C5))*100</f>
        <v>100</v>
      </c>
      <c r="K15" s="29">
        <f t="shared" ref="K15:K16" si="3">J15</f>
        <v>100</v>
      </c>
    </row>
    <row r="16" spans="2:21" x14ac:dyDescent="0.25">
      <c r="B16" s="18"/>
      <c r="C16" s="18"/>
      <c r="D16" s="18"/>
      <c r="E16" s="18"/>
      <c r="F16" s="18"/>
      <c r="G16" s="18"/>
      <c r="I16" s="32" t="s">
        <v>12</v>
      </c>
      <c r="J16" s="28">
        <f>(J14/J15)*100</f>
        <v>16.275990827322243</v>
      </c>
      <c r="K16" s="29">
        <f t="shared" si="3"/>
        <v>16.275990827322243</v>
      </c>
      <c r="P16" s="69" t="s">
        <v>49</v>
      </c>
      <c r="Q16" s="69" t="s">
        <v>48</v>
      </c>
      <c r="R16" s="69" t="s">
        <v>116</v>
      </c>
    </row>
    <row r="17" spans="1:23" x14ac:dyDescent="0.25">
      <c r="B17" s="18"/>
      <c r="C17" s="18"/>
      <c r="D17" s="18"/>
      <c r="E17" s="18"/>
      <c r="F17" s="18"/>
      <c r="G17" s="18"/>
      <c r="I17" s="33" t="s">
        <v>6</v>
      </c>
      <c r="J17" s="31">
        <f>Q17/D12*100</f>
        <v>47.981056355440593</v>
      </c>
      <c r="K17" s="29"/>
      <c r="N17" s="76" t="s">
        <v>3</v>
      </c>
      <c r="O17" s="76"/>
      <c r="P17" s="34">
        <v>5.8999999999999997E-2</v>
      </c>
      <c r="Q17" s="34">
        <v>252.27</v>
      </c>
      <c r="R17" s="35">
        <f>(P17/Q17)*1000</f>
        <v>0.23387640226741185</v>
      </c>
    </row>
    <row r="18" spans="1:23" x14ac:dyDescent="0.25">
      <c r="B18" s="18"/>
      <c r="C18" s="18"/>
      <c r="D18" s="18"/>
      <c r="E18" s="18"/>
      <c r="F18" s="18"/>
      <c r="G18" s="18"/>
      <c r="I18" s="27" t="s">
        <v>7</v>
      </c>
      <c r="J18" s="28">
        <f>P17/C12*100</f>
        <v>7.6129032258064511</v>
      </c>
      <c r="K18" s="30" t="s">
        <v>84</v>
      </c>
      <c r="L18" s="31">
        <f>(J18/J17)*100</f>
        <v>15.866476905824149</v>
      </c>
      <c r="P18" s="36" t="s">
        <v>0</v>
      </c>
      <c r="Q18" s="37"/>
    </row>
    <row r="19" spans="1:23" ht="30" customHeight="1" x14ac:dyDescent="0.25">
      <c r="B19" s="18"/>
      <c r="C19" s="18"/>
      <c r="D19" s="18"/>
      <c r="E19" s="18"/>
      <c r="F19" s="18"/>
      <c r="G19" s="18"/>
      <c r="I19" s="33" t="s">
        <v>8</v>
      </c>
      <c r="J19" s="31">
        <f>(C12+G12+I12+M12+O12+S12)/P17</f>
        <v>2043.2711864406783</v>
      </c>
      <c r="N19" s="74" t="s">
        <v>50</v>
      </c>
      <c r="O19" s="75"/>
      <c r="P19" s="38">
        <v>0</v>
      </c>
    </row>
    <row r="20" spans="1:23" x14ac:dyDescent="0.25">
      <c r="B20" s="18"/>
      <c r="C20" s="18"/>
      <c r="D20" s="18"/>
      <c r="E20" s="18"/>
      <c r="F20" s="18"/>
      <c r="G20" s="18"/>
      <c r="I20" s="1" t="s">
        <v>9</v>
      </c>
      <c r="J20" s="39">
        <f>(C12+G12+I12+M12)/P17</f>
        <v>93.169491525423737</v>
      </c>
      <c r="M20" s="18"/>
      <c r="N20" s="18"/>
      <c r="O20" s="40"/>
      <c r="P20" s="18"/>
    </row>
    <row r="21" spans="1:23" ht="32.25" customHeight="1" x14ac:dyDescent="0.25">
      <c r="B21" s="18"/>
      <c r="C21" s="18"/>
      <c r="D21" s="18"/>
      <c r="E21" s="18"/>
      <c r="F21" s="18"/>
      <c r="G21" s="18"/>
      <c r="H21" s="18"/>
      <c r="I21" s="5" t="s">
        <v>14</v>
      </c>
      <c r="J21" s="41">
        <f>(C12+G12+I12)/P17</f>
        <v>20.627118644067799</v>
      </c>
      <c r="M21" s="18"/>
      <c r="N21" s="18"/>
      <c r="O21" s="18"/>
      <c r="P21" s="18"/>
    </row>
    <row r="22" spans="1:23" ht="33.75" customHeight="1" x14ac:dyDescent="0.25">
      <c r="G22" s="18"/>
      <c r="H22" s="18"/>
      <c r="I22" s="6" t="s">
        <v>16</v>
      </c>
      <c r="J22" s="2">
        <f>(M12)/P17</f>
        <v>72.542372881355945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3" ht="32.25" customHeight="1" x14ac:dyDescent="0.25">
      <c r="I23" s="3" t="s">
        <v>10</v>
      </c>
      <c r="J23" s="4">
        <f>(O12+S12)/P17</f>
        <v>1950.1016949152545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3" ht="30" customHeight="1" x14ac:dyDescent="0.25">
      <c r="B24" s="70" t="s">
        <v>118</v>
      </c>
      <c r="I24" s="5" t="s">
        <v>17</v>
      </c>
      <c r="J24" s="41">
        <f>(O12)/P17</f>
        <v>0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3" ht="31.5" customHeight="1" x14ac:dyDescent="0.25">
      <c r="I25" s="6" t="s">
        <v>18</v>
      </c>
      <c r="J25" s="2">
        <f>(S12)/P17</f>
        <v>1950.1016949152545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3" ht="13.5" customHeight="1" x14ac:dyDescent="0.25">
      <c r="I26" s="71" t="s">
        <v>117</v>
      </c>
      <c r="J26" s="72">
        <f>((C12+G12+I12+M12+O12+S12)-P17)/P17</f>
        <v>2042.2711864406783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3" ht="16.5" customHeight="1" x14ac:dyDescent="0.25">
      <c r="A27" s="61"/>
      <c r="B27" s="113" t="s">
        <v>57</v>
      </c>
      <c r="C27" s="114"/>
      <c r="I27" s="153" t="s">
        <v>85</v>
      </c>
      <c r="J27" s="154"/>
      <c r="K27" s="18"/>
      <c r="L27" s="18"/>
      <c r="M27" s="18"/>
      <c r="N27" s="18"/>
      <c r="O27" s="18"/>
      <c r="P27" s="18"/>
      <c r="Q27" s="18"/>
      <c r="T27" s="18"/>
    </row>
    <row r="28" spans="1:23" ht="47.25" customHeight="1" x14ac:dyDescent="0.25">
      <c r="B28" s="118" t="s">
        <v>30</v>
      </c>
      <c r="C28" s="87"/>
      <c r="D28" s="87" t="s">
        <v>90</v>
      </c>
      <c r="E28" s="87"/>
      <c r="F28" s="87"/>
      <c r="G28" s="87"/>
      <c r="H28" s="87"/>
      <c r="I28" s="155"/>
      <c r="J28" s="156"/>
      <c r="K28" s="18"/>
      <c r="Q28" s="18"/>
      <c r="T28" s="18"/>
      <c r="W28" s="42"/>
    </row>
    <row r="29" spans="1:23" ht="61.5" customHeight="1" x14ac:dyDescent="0.25">
      <c r="B29" s="81" t="s">
        <v>91</v>
      </c>
      <c r="C29" s="83"/>
      <c r="D29" s="81" t="s">
        <v>92</v>
      </c>
      <c r="E29" s="82"/>
      <c r="F29" s="82"/>
      <c r="G29" s="82"/>
      <c r="H29" s="83"/>
      <c r="I29" s="157"/>
      <c r="J29" s="158"/>
    </row>
    <row r="30" spans="1:23" ht="47.25" customHeight="1" x14ac:dyDescent="0.25">
      <c r="B30" s="84" t="s">
        <v>93</v>
      </c>
      <c r="C30" s="85"/>
      <c r="D30" s="84" t="s">
        <v>94</v>
      </c>
      <c r="E30" s="86"/>
      <c r="F30" s="86"/>
      <c r="G30" s="86"/>
      <c r="H30" s="85"/>
      <c r="I30" s="159"/>
      <c r="J30" s="160"/>
    </row>
    <row r="31" spans="1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61"/>
      <c r="J31" s="162"/>
    </row>
    <row r="32" spans="1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19" t="s">
        <v>96</v>
      </c>
      <c r="C34" s="120"/>
      <c r="D34" s="121"/>
      <c r="E34" s="67" t="s">
        <v>83</v>
      </c>
      <c r="F34" s="44"/>
      <c r="G34" s="45"/>
      <c r="H34" s="128" t="s">
        <v>61</v>
      </c>
      <c r="I34" s="128"/>
      <c r="J34" s="128"/>
      <c r="K34" s="67" t="s">
        <v>83</v>
      </c>
      <c r="L34" s="67"/>
    </row>
    <row r="35" spans="2:12" ht="30" x14ac:dyDescent="0.25">
      <c r="B35" s="122" t="s">
        <v>60</v>
      </c>
      <c r="C35" s="123"/>
      <c r="D35" s="124"/>
      <c r="E35" s="68" t="s">
        <v>64</v>
      </c>
      <c r="F35" s="68"/>
      <c r="G35" s="45"/>
      <c r="H35" s="129" t="s">
        <v>62</v>
      </c>
      <c r="I35" s="129"/>
      <c r="J35" s="129"/>
      <c r="K35" s="68" t="s">
        <v>64</v>
      </c>
      <c r="L35" s="68"/>
    </row>
    <row r="36" spans="2:12" ht="34.5" customHeight="1" x14ac:dyDescent="0.25">
      <c r="B36" s="125" t="s">
        <v>59</v>
      </c>
      <c r="C36" s="126"/>
      <c r="D36" s="127"/>
      <c r="E36" s="64" t="s">
        <v>103</v>
      </c>
      <c r="F36" s="48"/>
      <c r="G36" s="45"/>
      <c r="H36" s="45"/>
      <c r="I36" s="45"/>
    </row>
    <row r="37" spans="2:12" ht="18.75" customHeight="1" x14ac:dyDescent="0.25">
      <c r="B37" s="45"/>
      <c r="C37" s="45"/>
      <c r="D37" s="45"/>
      <c r="E37" s="45"/>
      <c r="F37" s="45"/>
      <c r="G37" s="45"/>
      <c r="H37" s="45"/>
    </row>
    <row r="38" spans="2:12" ht="20.25" customHeight="1" x14ac:dyDescent="0.25">
      <c r="B38" s="45"/>
      <c r="C38" s="45"/>
      <c r="D38" s="45"/>
      <c r="E38" s="45"/>
      <c r="F38" s="45"/>
      <c r="G38" s="45"/>
      <c r="H38" s="45"/>
    </row>
    <row r="39" spans="2:12" x14ac:dyDescent="0.25">
      <c r="B39" s="9" t="s">
        <v>54</v>
      </c>
      <c r="D39" s="45"/>
      <c r="E39" s="45"/>
      <c r="F39" s="45"/>
      <c r="G39" s="45"/>
      <c r="H39" s="45"/>
    </row>
    <row r="40" spans="2:12" ht="30" x14ac:dyDescent="0.25">
      <c r="B40" s="16" t="s">
        <v>38</v>
      </c>
      <c r="C40" s="16" t="s">
        <v>39</v>
      </c>
      <c r="D40" s="16" t="s">
        <v>88</v>
      </c>
      <c r="E40" s="45"/>
      <c r="F40" s="45"/>
      <c r="G40" s="45"/>
      <c r="H40" s="45"/>
    </row>
    <row r="41" spans="2:12" ht="21" customHeight="1" x14ac:dyDescent="0.25">
      <c r="B41" s="49" t="s">
        <v>34</v>
      </c>
      <c r="C41" s="50" t="s">
        <v>35</v>
      </c>
      <c r="D41" s="50"/>
      <c r="E41" s="45"/>
      <c r="F41" s="45"/>
      <c r="G41" s="45"/>
      <c r="H41" s="45"/>
    </row>
    <row r="42" spans="2:12" ht="30.75" customHeight="1" x14ac:dyDescent="0.25">
      <c r="B42" s="49" t="s">
        <v>36</v>
      </c>
      <c r="C42" s="51" t="s">
        <v>64</v>
      </c>
      <c r="D42" s="51"/>
      <c r="E42" s="45"/>
      <c r="F42" s="45"/>
      <c r="G42" s="45"/>
      <c r="H42" s="45"/>
    </row>
    <row r="43" spans="2:12" ht="30.75" customHeight="1" x14ac:dyDescent="0.25">
      <c r="B43" s="49" t="s">
        <v>37</v>
      </c>
      <c r="C43" s="65" t="s">
        <v>40</v>
      </c>
      <c r="D43" s="65"/>
      <c r="E43" s="45"/>
      <c r="F43" s="45"/>
      <c r="G43" s="45"/>
      <c r="H43" s="45"/>
    </row>
    <row r="44" spans="2:12" ht="21" customHeight="1" x14ac:dyDescent="0.25">
      <c r="B44" s="45"/>
      <c r="C44" s="45"/>
      <c r="D44" s="45"/>
      <c r="E44" s="45"/>
      <c r="F44" s="45"/>
      <c r="G44" s="45"/>
      <c r="H44" s="45"/>
    </row>
    <row r="45" spans="2:12" ht="21" customHeight="1" x14ac:dyDescent="0.25">
      <c r="B45" s="45"/>
      <c r="C45" s="45"/>
      <c r="D45" s="45"/>
      <c r="E45" s="45"/>
      <c r="F45" s="45"/>
      <c r="G45" s="45"/>
      <c r="H45" s="45"/>
    </row>
    <row r="46" spans="2:12" ht="26.25" customHeight="1" x14ac:dyDescent="0.25">
      <c r="D46" s="45"/>
      <c r="E46" s="45"/>
      <c r="F46" s="45"/>
      <c r="G46" s="45"/>
      <c r="H46" s="45"/>
    </row>
    <row r="47" spans="2:12" ht="21" customHeight="1" x14ac:dyDescent="0.25">
      <c r="B47" s="45"/>
      <c r="C47" s="45"/>
      <c r="D47" s="45"/>
      <c r="E47" s="45"/>
      <c r="F47" s="45"/>
      <c r="G47" s="45"/>
      <c r="H47" s="45"/>
    </row>
    <row r="48" spans="2:12" ht="21" customHeight="1" x14ac:dyDescent="0.25">
      <c r="B48" s="45"/>
      <c r="C48" s="45"/>
      <c r="D48" s="45"/>
      <c r="E48" s="45"/>
      <c r="F48" s="45"/>
      <c r="G48" s="45"/>
      <c r="H48" s="45"/>
    </row>
    <row r="49" spans="2:13" ht="21" customHeight="1" x14ac:dyDescent="0.25">
      <c r="B49" s="45"/>
      <c r="C49" s="45"/>
      <c r="D49" s="45"/>
      <c r="E49" s="45"/>
      <c r="F49" s="45"/>
      <c r="G49" s="45"/>
      <c r="H49" s="45"/>
    </row>
    <row r="50" spans="2:13" x14ac:dyDescent="0.25">
      <c r="B50" s="45"/>
      <c r="C50" s="45"/>
      <c r="D50" s="45"/>
      <c r="E50" s="45"/>
      <c r="F50" s="45"/>
      <c r="G50" s="45"/>
      <c r="H50" s="45"/>
    </row>
    <row r="51" spans="2:13" ht="18" customHeight="1" x14ac:dyDescent="0.25">
      <c r="B51" s="45"/>
      <c r="C51" s="45"/>
      <c r="D51" s="45"/>
      <c r="E51" s="45"/>
      <c r="F51" s="45"/>
      <c r="G51" s="45"/>
      <c r="H51" s="45"/>
    </row>
    <row r="52" spans="2:13" ht="15" customHeight="1" x14ac:dyDescent="0.25">
      <c r="B52" s="45"/>
      <c r="C52" s="45"/>
      <c r="D52" s="45"/>
      <c r="E52" s="45"/>
      <c r="F52" s="45"/>
      <c r="G52" s="45"/>
      <c r="H52" s="45"/>
    </row>
    <row r="53" spans="2:13" x14ac:dyDescent="0.25">
      <c r="B53" s="45"/>
      <c r="C53" s="45"/>
      <c r="D53" s="45"/>
      <c r="E53" s="45"/>
      <c r="F53" s="45"/>
      <c r="G53" s="45"/>
      <c r="H53" s="45"/>
    </row>
    <row r="54" spans="2:13" x14ac:dyDescent="0.25">
      <c r="B54" s="15" t="s">
        <v>63</v>
      </c>
      <c r="C54" s="45"/>
      <c r="D54" s="45"/>
      <c r="E54" s="22" t="s">
        <v>86</v>
      </c>
      <c r="F54" s="45"/>
      <c r="G54" s="45"/>
      <c r="H54" s="45"/>
      <c r="K54" s="22" t="s">
        <v>86</v>
      </c>
    </row>
    <row r="55" spans="2:13" ht="31.5" customHeight="1" x14ac:dyDescent="0.25">
      <c r="B55" s="112" t="s">
        <v>97</v>
      </c>
      <c r="C55" s="112"/>
      <c r="D55" s="65" t="s">
        <v>40</v>
      </c>
      <c r="E55" s="66"/>
      <c r="F55" s="45"/>
      <c r="G55" s="109" t="s">
        <v>65</v>
      </c>
      <c r="H55" s="109"/>
      <c r="I55" s="109"/>
      <c r="J55" s="64" t="s">
        <v>35</v>
      </c>
      <c r="K55" s="64" t="s">
        <v>87</v>
      </c>
    </row>
    <row r="56" spans="2:13" ht="33" customHeight="1" x14ac:dyDescent="0.25">
      <c r="B56" s="107" t="s">
        <v>98</v>
      </c>
      <c r="C56" s="108"/>
      <c r="D56" s="68" t="s">
        <v>64</v>
      </c>
      <c r="E56" s="68"/>
      <c r="F56" s="45"/>
      <c r="G56" s="110" t="s">
        <v>99</v>
      </c>
      <c r="H56" s="110"/>
      <c r="I56" s="110"/>
      <c r="J56" s="111" t="s">
        <v>40</v>
      </c>
      <c r="K56" s="111"/>
    </row>
    <row r="57" spans="2:13" ht="34.5" customHeight="1" x14ac:dyDescent="0.25">
      <c r="B57" s="107" t="s">
        <v>100</v>
      </c>
      <c r="C57" s="108"/>
      <c r="D57" s="64" t="s">
        <v>35</v>
      </c>
      <c r="E57" s="48"/>
      <c r="F57" s="45"/>
      <c r="G57" s="110"/>
      <c r="H57" s="110"/>
      <c r="I57" s="110"/>
      <c r="J57" s="111"/>
      <c r="K57" s="111"/>
    </row>
    <row r="58" spans="2:13" x14ac:dyDescent="0.25">
      <c r="B58" s="15"/>
      <c r="C58" s="45"/>
      <c r="D58" s="45"/>
      <c r="E58" s="45"/>
      <c r="F58" s="45"/>
      <c r="G58" s="45"/>
      <c r="H58" s="45"/>
    </row>
    <row r="59" spans="2:13" x14ac:dyDescent="0.25">
      <c r="B59" s="15" t="s">
        <v>105</v>
      </c>
      <c r="C59" s="45"/>
      <c r="D59" s="45"/>
      <c r="E59" s="22" t="s">
        <v>86</v>
      </c>
      <c r="G59" s="15" t="s">
        <v>104</v>
      </c>
      <c r="J59" s="45"/>
      <c r="K59" s="22" t="s">
        <v>109</v>
      </c>
      <c r="L59" s="45"/>
      <c r="M59" s="45"/>
    </row>
    <row r="60" spans="2:13" x14ac:dyDescent="0.25">
      <c r="B60" s="54" t="s">
        <v>66</v>
      </c>
      <c r="C60" s="94" t="s">
        <v>40</v>
      </c>
      <c r="D60" s="95"/>
      <c r="E60" s="55"/>
      <c r="G60" s="101" t="s">
        <v>74</v>
      </c>
      <c r="H60" s="102"/>
      <c r="I60" s="103"/>
      <c r="J60" s="98" t="s">
        <v>40</v>
      </c>
      <c r="K60" s="98"/>
      <c r="L60" s="45"/>
    </row>
    <row r="61" spans="2:13" x14ac:dyDescent="0.25">
      <c r="B61" s="54" t="s">
        <v>67</v>
      </c>
      <c r="C61" s="96" t="s">
        <v>64</v>
      </c>
      <c r="D61" s="97"/>
      <c r="E61" s="56"/>
      <c r="G61" s="104" t="s">
        <v>68</v>
      </c>
      <c r="H61" s="105"/>
      <c r="I61" s="106"/>
      <c r="J61" s="99"/>
      <c r="K61" s="99"/>
      <c r="L61" s="45"/>
    </row>
    <row r="62" spans="2:13" x14ac:dyDescent="0.25">
      <c r="G62" s="104" t="s">
        <v>69</v>
      </c>
      <c r="H62" s="105"/>
      <c r="I62" s="106"/>
      <c r="J62" s="99"/>
      <c r="K62" s="99"/>
      <c r="L62" s="45"/>
    </row>
    <row r="63" spans="2:13" x14ac:dyDescent="0.25">
      <c r="G63" s="104" t="s">
        <v>70</v>
      </c>
      <c r="H63" s="105"/>
      <c r="I63" s="106"/>
      <c r="J63" s="99"/>
      <c r="K63" s="99"/>
      <c r="L63" s="45"/>
    </row>
    <row r="64" spans="2:13" ht="30" customHeight="1" x14ac:dyDescent="0.25">
      <c r="G64" s="140" t="s">
        <v>101</v>
      </c>
      <c r="H64" s="141"/>
      <c r="I64" s="142"/>
      <c r="J64" s="100"/>
      <c r="K64" s="100"/>
      <c r="L64" s="45"/>
    </row>
    <row r="65" spans="2:15" ht="29.25" customHeight="1" x14ac:dyDescent="0.25">
      <c r="G65" s="143" t="s">
        <v>82</v>
      </c>
      <c r="H65" s="144"/>
      <c r="I65" s="145"/>
      <c r="J65" s="51" t="s">
        <v>64</v>
      </c>
      <c r="K65" s="51"/>
      <c r="M65" s="45"/>
    </row>
    <row r="66" spans="2:15" ht="15" customHeight="1" x14ac:dyDescent="0.25">
      <c r="G66" s="101" t="s">
        <v>81</v>
      </c>
      <c r="H66" s="102"/>
      <c r="I66" s="103"/>
      <c r="J66" s="137" t="s">
        <v>35</v>
      </c>
      <c r="K66" s="137"/>
      <c r="L66" s="45"/>
      <c r="M66" s="45"/>
    </row>
    <row r="67" spans="2:15" ht="13.5" customHeight="1" x14ac:dyDescent="0.25">
      <c r="G67" s="104" t="s">
        <v>102</v>
      </c>
      <c r="H67" s="105"/>
      <c r="I67" s="106"/>
      <c r="J67" s="138"/>
      <c r="K67" s="138"/>
      <c r="L67" s="45"/>
      <c r="M67" s="45"/>
    </row>
    <row r="68" spans="2:15" x14ac:dyDescent="0.25">
      <c r="G68" s="146" t="s">
        <v>75</v>
      </c>
      <c r="H68" s="147"/>
      <c r="I68" s="148"/>
      <c r="J68" s="139"/>
      <c r="K68" s="139"/>
      <c r="L68" s="18"/>
      <c r="M68" s="18"/>
    </row>
    <row r="69" spans="2:15" x14ac:dyDescent="0.25">
      <c r="C69" s="57"/>
      <c r="D69" s="57"/>
      <c r="E69" s="57"/>
      <c r="F69" s="57"/>
      <c r="G69" s="57"/>
      <c r="H69" s="18"/>
      <c r="I69" s="18"/>
    </row>
    <row r="70" spans="2:15" ht="15" customHeight="1" x14ac:dyDescent="0.25">
      <c r="G70" s="18"/>
      <c r="H70" s="18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8"/>
      <c r="H71" s="18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168"/>
      <c r="L72" s="168"/>
      <c r="M72" s="163"/>
      <c r="N72" s="163"/>
      <c r="O72" s="163"/>
    </row>
    <row r="73" spans="2:15" ht="29.25" customHeight="1" x14ac:dyDescent="0.25">
      <c r="B73" s="13" t="s">
        <v>21</v>
      </c>
      <c r="C73" s="77" t="s">
        <v>19</v>
      </c>
      <c r="D73" s="78"/>
      <c r="E73" s="79" t="s">
        <v>33</v>
      </c>
      <c r="F73" s="80"/>
      <c r="G73" s="131" t="s">
        <v>73</v>
      </c>
      <c r="H73" s="132"/>
      <c r="I73" s="165"/>
      <c r="J73" s="165"/>
      <c r="K73" s="168"/>
      <c r="L73" s="168"/>
      <c r="M73" s="163"/>
      <c r="N73" s="163"/>
      <c r="O73" s="163"/>
    </row>
    <row r="74" spans="2:15" x14ac:dyDescent="0.25">
      <c r="B74" s="14" t="s">
        <v>22</v>
      </c>
      <c r="C74" s="77" t="s">
        <v>23</v>
      </c>
      <c r="D74" s="78"/>
      <c r="E74" s="92" t="s">
        <v>24</v>
      </c>
      <c r="F74" s="93"/>
      <c r="G74" s="131"/>
      <c r="H74" s="132"/>
      <c r="I74" s="165"/>
      <c r="J74" s="165"/>
      <c r="K74" s="168"/>
      <c r="L74" s="168"/>
      <c r="M74" s="163"/>
      <c r="N74" s="163"/>
      <c r="O74" s="163"/>
    </row>
    <row r="75" spans="2:15" ht="15" customHeight="1" x14ac:dyDescent="0.25">
      <c r="B75" s="13" t="s">
        <v>25</v>
      </c>
      <c r="C75" s="77" t="s">
        <v>20</v>
      </c>
      <c r="D75" s="78"/>
      <c r="E75" s="79" t="s">
        <v>26</v>
      </c>
      <c r="F75" s="80"/>
      <c r="G75" s="131"/>
      <c r="H75" s="132"/>
      <c r="I75" s="165"/>
      <c r="J75" s="165"/>
      <c r="K75" s="168"/>
      <c r="L75" s="168"/>
      <c r="M75" s="163"/>
      <c r="N75" s="163"/>
      <c r="O75" s="163"/>
    </row>
    <row r="76" spans="2:15" ht="30" customHeight="1" x14ac:dyDescent="0.25">
      <c r="B76" s="14" t="s">
        <v>27</v>
      </c>
      <c r="C76" s="77" t="s">
        <v>28</v>
      </c>
      <c r="D76" s="78"/>
      <c r="E76" s="92" t="s">
        <v>31</v>
      </c>
      <c r="F76" s="93"/>
      <c r="G76" s="131"/>
      <c r="H76" s="132"/>
      <c r="I76" s="165"/>
      <c r="J76" s="165"/>
      <c r="K76" s="168"/>
      <c r="L76" s="168"/>
      <c r="M76" s="163"/>
      <c r="N76" s="163"/>
      <c r="O76" s="163"/>
    </row>
    <row r="77" spans="2:15" ht="30" customHeight="1" x14ac:dyDescent="0.25">
      <c r="B77" s="13" t="s">
        <v>29</v>
      </c>
      <c r="C77" s="77" t="s">
        <v>77</v>
      </c>
      <c r="D77" s="78"/>
      <c r="E77" s="79" t="s">
        <v>32</v>
      </c>
      <c r="F77" s="80"/>
      <c r="G77" s="133"/>
      <c r="H77" s="134"/>
      <c r="I77" s="165"/>
      <c r="J77" s="165"/>
      <c r="K77" s="168"/>
      <c r="L77" s="168"/>
      <c r="M77" s="163"/>
      <c r="N77" s="163"/>
      <c r="O77" s="163"/>
    </row>
    <row r="78" spans="2:15" x14ac:dyDescent="0.25">
      <c r="I78" s="18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107" t="s">
        <v>107</v>
      </c>
      <c r="C80" s="130"/>
      <c r="D80" s="130"/>
      <c r="E80" s="108"/>
      <c r="F80" s="24" t="s">
        <v>71</v>
      </c>
      <c r="G80" s="58"/>
      <c r="H80" s="59"/>
      <c r="I80" s="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3:O73"/>
    <mergeCell ref="C74:D74"/>
    <mergeCell ref="E74:F74"/>
    <mergeCell ref="I74:J74"/>
    <mergeCell ref="K74:L74"/>
    <mergeCell ref="C73:D73"/>
    <mergeCell ref="E73:F73"/>
    <mergeCell ref="G73:H77"/>
    <mergeCell ref="I73:J73"/>
    <mergeCell ref="K73:L73"/>
    <mergeCell ref="M74:O74"/>
    <mergeCell ref="C75:D75"/>
    <mergeCell ref="E75:F75"/>
    <mergeCell ref="I75:J75"/>
    <mergeCell ref="K75:L75"/>
    <mergeCell ref="M75:O75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J56:J57"/>
    <mergeCell ref="G64:I64"/>
    <mergeCell ref="B36:D36"/>
    <mergeCell ref="B55:C55"/>
    <mergeCell ref="G55:I55"/>
    <mergeCell ref="B56:C56"/>
    <mergeCell ref="G56:I57"/>
    <mergeCell ref="B35:D35"/>
    <mergeCell ref="H35:J35"/>
    <mergeCell ref="B29:C29"/>
    <mergeCell ref="D29:H29"/>
    <mergeCell ref="I29:J29"/>
    <mergeCell ref="B30:C30"/>
    <mergeCell ref="D30:H30"/>
    <mergeCell ref="I30:J30"/>
    <mergeCell ref="B31:C31"/>
    <mergeCell ref="D31:H31"/>
    <mergeCell ref="I31:J31"/>
    <mergeCell ref="B34:D34"/>
    <mergeCell ref="H34:J34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B49C8-7FF6-4429-B8E8-5968DC6CA12E}">
  <sheetPr>
    <pageSetUpPr fitToPage="1"/>
  </sheetPr>
  <dimension ref="A1:W80"/>
  <sheetViews>
    <sheetView zoomScaleNormal="100" workbookViewId="0">
      <selection activeCell="B8" sqref="B7:E8"/>
    </sheetView>
  </sheetViews>
  <sheetFormatPr defaultRowHeight="15" x14ac:dyDescent="0.25"/>
  <cols>
    <col min="1" max="1" width="3.42578125" style="25" customWidth="1"/>
    <col min="2" max="2" width="39.7109375" style="25" bestFit="1" customWidth="1"/>
    <col min="3" max="4" width="11" style="25" customWidth="1"/>
    <col min="5" max="5" width="9.140625" style="25"/>
    <col min="6" max="6" width="10.42578125" style="25" customWidth="1"/>
    <col min="7" max="7" width="8.5703125" style="25" customWidth="1"/>
    <col min="8" max="8" width="18" style="25" bestFit="1" customWidth="1"/>
    <col min="9" max="9" width="15" style="25" customWidth="1"/>
    <col min="10" max="10" width="12" style="25" customWidth="1"/>
    <col min="11" max="11" width="16.5703125" style="25" customWidth="1"/>
    <col min="12" max="12" width="10.42578125" style="25" customWidth="1"/>
    <col min="13" max="13" width="9.5703125" style="25" customWidth="1"/>
    <col min="14" max="14" width="12" style="25" customWidth="1"/>
    <col min="15" max="15" width="9.42578125" style="25" customWidth="1"/>
    <col min="16" max="16" width="13.5703125" style="25" customWidth="1"/>
    <col min="17" max="17" width="9.7109375" style="25" customWidth="1"/>
    <col min="18" max="18" width="12.140625" style="25" customWidth="1"/>
    <col min="19" max="19" width="9.42578125" style="25" customWidth="1"/>
    <col min="20" max="16384" width="9.140625" style="25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116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141</v>
      </c>
      <c r="C5" s="10">
        <v>0.45700000000000002</v>
      </c>
      <c r="D5" s="10">
        <v>228.37</v>
      </c>
      <c r="E5" s="26">
        <f>(C5/D5)*1000</f>
        <v>2.0011385033060383</v>
      </c>
      <c r="F5" s="11"/>
      <c r="G5" s="11"/>
      <c r="H5" s="10" t="s">
        <v>114</v>
      </c>
      <c r="I5" s="10">
        <v>0.51400000000000001</v>
      </c>
      <c r="J5" s="11" t="s">
        <v>115</v>
      </c>
      <c r="K5" s="11">
        <v>3</v>
      </c>
      <c r="L5" s="11">
        <v>1.07</v>
      </c>
      <c r="M5" s="26">
        <f>K5*L5</f>
        <v>3.21</v>
      </c>
      <c r="N5" s="10"/>
      <c r="O5" s="10"/>
      <c r="P5" s="11" t="s">
        <v>13</v>
      </c>
      <c r="Q5" s="11">
        <v>24</v>
      </c>
      <c r="R5" s="11">
        <v>0.89400000000000002</v>
      </c>
      <c r="S5" s="26">
        <f>Q5*R5</f>
        <v>21.456</v>
      </c>
    </row>
    <row r="6" spans="2:21" x14ac:dyDescent="0.25">
      <c r="B6" s="10" t="s">
        <v>140</v>
      </c>
      <c r="C6" s="10">
        <v>0.77300000000000002</v>
      </c>
      <c r="D6" s="10">
        <v>386.7</v>
      </c>
      <c r="E6" s="26">
        <f>(C6/D6)*1000</f>
        <v>1.9989656064132404</v>
      </c>
      <c r="F6" s="11"/>
      <c r="G6" s="11"/>
      <c r="H6" s="10"/>
      <c r="I6" s="10"/>
      <c r="J6" s="11" t="s">
        <v>139</v>
      </c>
      <c r="K6" s="11">
        <v>2</v>
      </c>
      <c r="L6" s="11">
        <v>0.86299999999999999</v>
      </c>
      <c r="M6" s="26">
        <f t="shared" ref="M6:M11" si="0">K6*L6</f>
        <v>1.726</v>
      </c>
      <c r="N6" s="10"/>
      <c r="O6" s="10"/>
      <c r="P6" s="11" t="s">
        <v>80</v>
      </c>
      <c r="Q6" s="11">
        <v>120</v>
      </c>
      <c r="R6" s="11">
        <v>0.78</v>
      </c>
      <c r="S6" s="26">
        <f>Q6*R6</f>
        <v>93.600000000000009</v>
      </c>
      <c r="U6" s="18"/>
    </row>
    <row r="7" spans="2:21" x14ac:dyDescent="0.25">
      <c r="B7" s="10" t="s">
        <v>113</v>
      </c>
      <c r="C7" s="10">
        <v>0.54</v>
      </c>
      <c r="D7" s="10">
        <v>255.48</v>
      </c>
      <c r="E7" s="26">
        <f>(C7/D7)*1000</f>
        <v>2.1136683889149839</v>
      </c>
      <c r="F7" s="11"/>
      <c r="G7" s="11"/>
      <c r="H7" s="10"/>
      <c r="I7" s="10"/>
      <c r="J7" s="11"/>
      <c r="K7" s="11"/>
      <c r="L7" s="11"/>
      <c r="M7" s="26">
        <f t="shared" si="0"/>
        <v>0</v>
      </c>
      <c r="N7" s="10"/>
      <c r="O7" s="10"/>
      <c r="P7" s="11" t="s">
        <v>125</v>
      </c>
      <c r="Q7" s="11">
        <v>10</v>
      </c>
      <c r="R7" s="11">
        <v>1</v>
      </c>
      <c r="S7" s="26">
        <f t="shared" ref="S7:S11" si="1">Q7*R7</f>
        <v>10</v>
      </c>
      <c r="T7" s="18"/>
      <c r="U7" s="18"/>
    </row>
    <row r="8" spans="2:21" x14ac:dyDescent="0.25">
      <c r="B8" s="10"/>
      <c r="C8" s="10"/>
      <c r="D8" s="10"/>
      <c r="E8" s="26"/>
      <c r="F8" s="11"/>
      <c r="G8" s="11"/>
      <c r="H8" s="10"/>
      <c r="I8" s="10"/>
      <c r="J8" s="11"/>
      <c r="K8" s="11"/>
      <c r="L8" s="11"/>
      <c r="M8" s="26">
        <f t="shared" si="0"/>
        <v>0</v>
      </c>
      <c r="N8" s="10"/>
      <c r="O8" s="10"/>
      <c r="P8" s="11" t="s">
        <v>126</v>
      </c>
      <c r="Q8" s="11">
        <v>10</v>
      </c>
      <c r="R8" s="11">
        <v>1.02</v>
      </c>
      <c r="S8" s="26">
        <f t="shared" si="1"/>
        <v>10.199999999999999</v>
      </c>
      <c r="T8" s="18"/>
      <c r="U8" s="18"/>
    </row>
    <row r="9" spans="2:21" x14ac:dyDescent="0.25">
      <c r="B9" s="10"/>
      <c r="C9" s="10"/>
      <c r="D9" s="10"/>
      <c r="E9" s="26"/>
      <c r="F9" s="11"/>
      <c r="G9" s="11"/>
      <c r="H9" s="10"/>
      <c r="I9" s="10"/>
      <c r="J9" s="11"/>
      <c r="K9" s="11"/>
      <c r="L9" s="11"/>
      <c r="M9" s="26">
        <f t="shared" si="0"/>
        <v>0</v>
      </c>
      <c r="N9" s="10"/>
      <c r="O9" s="10"/>
      <c r="P9" s="11" t="s">
        <v>127</v>
      </c>
      <c r="Q9" s="11">
        <v>10</v>
      </c>
      <c r="R9" s="11">
        <v>1.1000000000000001</v>
      </c>
      <c r="S9" s="26">
        <f t="shared" si="1"/>
        <v>11</v>
      </c>
      <c r="T9" s="18"/>
    </row>
    <row r="10" spans="2:21" x14ac:dyDescent="0.25">
      <c r="B10" s="10"/>
      <c r="C10" s="10"/>
      <c r="D10" s="10"/>
      <c r="E10" s="26"/>
      <c r="F10" s="11"/>
      <c r="G10" s="11"/>
      <c r="H10" s="10"/>
      <c r="I10" s="10"/>
      <c r="J10" s="11"/>
      <c r="K10" s="11"/>
      <c r="L10" s="11"/>
      <c r="M10" s="26">
        <f t="shared" si="0"/>
        <v>0</v>
      </c>
      <c r="N10" s="10"/>
      <c r="O10" s="10"/>
      <c r="P10" s="11"/>
      <c r="Q10" s="11"/>
      <c r="R10" s="11"/>
      <c r="S10" s="26">
        <f t="shared" si="1"/>
        <v>0</v>
      </c>
      <c r="T10" s="18"/>
    </row>
    <row r="11" spans="2:21" x14ac:dyDescent="0.25">
      <c r="B11" s="10"/>
      <c r="C11" s="10"/>
      <c r="D11" s="10"/>
      <c r="E11" s="26"/>
      <c r="F11" s="11"/>
      <c r="G11" s="11"/>
      <c r="H11" s="10"/>
      <c r="I11" s="10"/>
      <c r="J11" s="11"/>
      <c r="K11" s="11"/>
      <c r="L11" s="11"/>
      <c r="M11" s="26">
        <f t="shared" si="0"/>
        <v>0</v>
      </c>
      <c r="N11" s="10"/>
      <c r="O11" s="10"/>
      <c r="P11" s="11"/>
      <c r="Q11" s="11"/>
      <c r="R11" s="11"/>
      <c r="S11" s="26">
        <f t="shared" si="1"/>
        <v>0</v>
      </c>
      <c r="T11" s="18"/>
    </row>
    <row r="12" spans="2:21" x14ac:dyDescent="0.25">
      <c r="B12" s="26" t="s">
        <v>4</v>
      </c>
      <c r="C12" s="26">
        <f>SUM(C5:C11)</f>
        <v>1.77</v>
      </c>
      <c r="D12" s="26">
        <f>SUM(D5:D11)</f>
        <v>870.55</v>
      </c>
      <c r="E12" s="17"/>
      <c r="F12" s="17"/>
      <c r="G12" s="26">
        <f>SUM(G5:G11)</f>
        <v>0</v>
      </c>
      <c r="H12" s="17"/>
      <c r="I12" s="26">
        <f>SUM(I5:I11)</f>
        <v>0.51400000000000001</v>
      </c>
      <c r="J12" s="17"/>
      <c r="K12" s="17"/>
      <c r="L12" s="17"/>
      <c r="M12" s="26">
        <f>SUM(M5:M11)</f>
        <v>4.9359999999999999</v>
      </c>
      <c r="N12" s="17"/>
      <c r="O12" s="26">
        <f>SUM(O5:O11)</f>
        <v>0</v>
      </c>
      <c r="P12" s="17"/>
      <c r="Q12" s="17"/>
      <c r="R12" s="17"/>
      <c r="S12" s="26">
        <f>SUM(S5:S11)</f>
        <v>146.256</v>
      </c>
      <c r="T12" s="18"/>
    </row>
    <row r="13" spans="2:2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 t="s">
        <v>15</v>
      </c>
      <c r="L13" s="17"/>
      <c r="M13" s="17"/>
      <c r="N13" s="17"/>
      <c r="O13" s="17"/>
      <c r="P13" s="17"/>
      <c r="Q13" s="17"/>
      <c r="R13" s="17"/>
      <c r="S13" s="17"/>
      <c r="T13" s="18"/>
    </row>
    <row r="14" spans="2:21" x14ac:dyDescent="0.25">
      <c r="B14" s="18"/>
      <c r="C14" s="18"/>
      <c r="D14" s="18"/>
      <c r="E14" s="18"/>
      <c r="F14" s="18"/>
      <c r="G14" s="18"/>
      <c r="I14" s="27" t="s">
        <v>5</v>
      </c>
      <c r="J14" s="28">
        <f>(R17/E5)*100</f>
        <v>34.149697457557139</v>
      </c>
      <c r="K14" s="29">
        <f>J14</f>
        <v>34.149697457557139</v>
      </c>
    </row>
    <row r="15" spans="2:21" x14ac:dyDescent="0.25">
      <c r="B15" s="18"/>
      <c r="C15" s="18"/>
      <c r="D15" s="18"/>
      <c r="E15" s="18"/>
      <c r="F15" s="18"/>
      <c r="G15" s="18"/>
      <c r="I15" s="30" t="s">
        <v>11</v>
      </c>
      <c r="J15" s="31">
        <f>(1-(P19/C5))*100</f>
        <v>100</v>
      </c>
      <c r="K15" s="29">
        <f t="shared" ref="K15:K16" si="2">J15</f>
        <v>100</v>
      </c>
    </row>
    <row r="16" spans="2:21" x14ac:dyDescent="0.25">
      <c r="B16" s="18"/>
      <c r="C16" s="18"/>
      <c r="D16" s="18"/>
      <c r="E16" s="18"/>
      <c r="F16" s="18"/>
      <c r="G16" s="18"/>
      <c r="I16" s="32" t="s">
        <v>12</v>
      </c>
      <c r="J16" s="28">
        <f>(J14/J15)*100</f>
        <v>34.149697457557139</v>
      </c>
      <c r="K16" s="29">
        <f t="shared" si="2"/>
        <v>34.149697457557139</v>
      </c>
      <c r="P16" s="69" t="s">
        <v>49</v>
      </c>
      <c r="Q16" s="69" t="s">
        <v>48</v>
      </c>
      <c r="R16" s="69" t="s">
        <v>116</v>
      </c>
    </row>
    <row r="17" spans="1:23" x14ac:dyDescent="0.25">
      <c r="B17" s="18"/>
      <c r="C17" s="18"/>
      <c r="D17" s="18"/>
      <c r="E17" s="18"/>
      <c r="F17" s="18"/>
      <c r="G17" s="18"/>
      <c r="I17" s="33" t="s">
        <v>6</v>
      </c>
      <c r="J17" s="31">
        <f>Q17/D12*100</f>
        <v>68.580782264085926</v>
      </c>
      <c r="K17" s="29"/>
      <c r="N17" s="76" t="s">
        <v>3</v>
      </c>
      <c r="O17" s="76"/>
      <c r="P17" s="34">
        <v>0.40799999999999997</v>
      </c>
      <c r="Q17" s="34">
        <v>597.03</v>
      </c>
      <c r="R17" s="35">
        <f>(P17/Q17)*1000</f>
        <v>0.68338274458569914</v>
      </c>
    </row>
    <row r="18" spans="1:23" x14ac:dyDescent="0.25">
      <c r="B18" s="18"/>
      <c r="C18" s="18"/>
      <c r="D18" s="18"/>
      <c r="E18" s="18"/>
      <c r="F18" s="18"/>
      <c r="G18" s="18"/>
      <c r="I18" s="27" t="s">
        <v>7</v>
      </c>
      <c r="J18" s="28">
        <f>P17/C12*100</f>
        <v>23.050847457627118</v>
      </c>
      <c r="K18" s="30" t="s">
        <v>84</v>
      </c>
      <c r="L18" s="31">
        <f>(J18/J17)*100</f>
        <v>33.611234367179684</v>
      </c>
      <c r="P18" s="36" t="s">
        <v>0</v>
      </c>
      <c r="Q18" s="37"/>
    </row>
    <row r="19" spans="1:23" ht="30" customHeight="1" x14ac:dyDescent="0.25">
      <c r="B19" s="18"/>
      <c r="C19" s="18"/>
      <c r="D19" s="18"/>
      <c r="E19" s="18"/>
      <c r="F19" s="18"/>
      <c r="G19" s="18"/>
      <c r="I19" s="33" t="s">
        <v>8</v>
      </c>
      <c r="J19" s="31">
        <f>(C12+G12+I12+M12+O12+S12)/P17</f>
        <v>376.16666666666669</v>
      </c>
      <c r="N19" s="74" t="s">
        <v>50</v>
      </c>
      <c r="O19" s="75"/>
      <c r="P19" s="38">
        <v>0</v>
      </c>
    </row>
    <row r="20" spans="1:23" x14ac:dyDescent="0.25">
      <c r="B20" s="18"/>
      <c r="C20" s="18"/>
      <c r="D20" s="18"/>
      <c r="E20" s="18"/>
      <c r="F20" s="18"/>
      <c r="G20" s="18"/>
      <c r="I20" s="1" t="s">
        <v>9</v>
      </c>
      <c r="J20" s="39">
        <f>(C12+G12+I12+M12)/P17</f>
        <v>17.696078431372548</v>
      </c>
      <c r="M20" s="18"/>
      <c r="N20" s="18"/>
      <c r="O20" s="40"/>
      <c r="P20" s="18"/>
    </row>
    <row r="21" spans="1:23" ht="32.25" customHeight="1" x14ac:dyDescent="0.25">
      <c r="B21" s="18"/>
      <c r="C21" s="18"/>
      <c r="D21" s="18"/>
      <c r="E21" s="18"/>
      <c r="F21" s="18"/>
      <c r="G21" s="18"/>
      <c r="H21" s="18"/>
      <c r="I21" s="5" t="s">
        <v>14</v>
      </c>
      <c r="J21" s="41">
        <f>(C12+G12+I12)/P17</f>
        <v>5.5980392156862742</v>
      </c>
      <c r="M21" s="18"/>
      <c r="N21" s="18"/>
      <c r="O21" s="18"/>
      <c r="P21" s="18"/>
    </row>
    <row r="22" spans="1:23" ht="33.75" customHeight="1" x14ac:dyDescent="0.25">
      <c r="G22" s="18"/>
      <c r="H22" s="18"/>
      <c r="I22" s="6" t="s">
        <v>16</v>
      </c>
      <c r="J22" s="2">
        <f>(M12)/P17</f>
        <v>12.098039215686276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3" ht="32.25" customHeight="1" x14ac:dyDescent="0.25">
      <c r="I23" s="3" t="s">
        <v>10</v>
      </c>
      <c r="J23" s="4">
        <f>(O12+S12)/P17</f>
        <v>358.47058823529414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3" ht="30" customHeight="1" x14ac:dyDescent="0.25">
      <c r="B24" s="70" t="s">
        <v>118</v>
      </c>
      <c r="I24" s="5" t="s">
        <v>17</v>
      </c>
      <c r="J24" s="41">
        <f>(O12)/P17</f>
        <v>0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3" ht="31.5" customHeight="1" x14ac:dyDescent="0.25">
      <c r="I25" s="6" t="s">
        <v>18</v>
      </c>
      <c r="J25" s="2">
        <f>(S12)/P17</f>
        <v>358.47058823529414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3" ht="13.5" customHeight="1" x14ac:dyDescent="0.25">
      <c r="I26" s="71" t="s">
        <v>117</v>
      </c>
      <c r="J26" s="72">
        <f>((C12+G12+I12+M12+O12+S12)-P17)/P17</f>
        <v>375.16666666666674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3" ht="16.5" customHeight="1" x14ac:dyDescent="0.25">
      <c r="A27" s="61"/>
      <c r="B27" s="113" t="s">
        <v>57</v>
      </c>
      <c r="C27" s="114"/>
      <c r="I27" s="153" t="s">
        <v>85</v>
      </c>
      <c r="J27" s="154"/>
      <c r="K27" s="18"/>
      <c r="L27" s="18"/>
      <c r="M27" s="18"/>
      <c r="N27" s="18"/>
      <c r="O27" s="18"/>
      <c r="P27" s="18"/>
      <c r="Q27" s="18"/>
      <c r="T27" s="18"/>
    </row>
    <row r="28" spans="1:23" ht="47.25" customHeight="1" x14ac:dyDescent="0.25">
      <c r="B28" s="118" t="s">
        <v>30</v>
      </c>
      <c r="C28" s="87"/>
      <c r="D28" s="87" t="s">
        <v>90</v>
      </c>
      <c r="E28" s="87"/>
      <c r="F28" s="87"/>
      <c r="G28" s="87"/>
      <c r="H28" s="87"/>
      <c r="I28" s="155"/>
      <c r="J28" s="156"/>
      <c r="K28" s="18"/>
      <c r="Q28" s="18"/>
      <c r="T28" s="18"/>
      <c r="W28" s="42"/>
    </row>
    <row r="29" spans="1:23" ht="61.5" customHeight="1" x14ac:dyDescent="0.25">
      <c r="B29" s="81" t="s">
        <v>91</v>
      </c>
      <c r="C29" s="83"/>
      <c r="D29" s="81" t="s">
        <v>92</v>
      </c>
      <c r="E29" s="82"/>
      <c r="F29" s="82"/>
      <c r="G29" s="82"/>
      <c r="H29" s="83"/>
      <c r="I29" s="157"/>
      <c r="J29" s="158"/>
    </row>
    <row r="30" spans="1:23" ht="47.25" customHeight="1" x14ac:dyDescent="0.25">
      <c r="B30" s="84" t="s">
        <v>93</v>
      </c>
      <c r="C30" s="85"/>
      <c r="D30" s="84" t="s">
        <v>94</v>
      </c>
      <c r="E30" s="86"/>
      <c r="F30" s="86"/>
      <c r="G30" s="86"/>
      <c r="H30" s="85"/>
      <c r="I30" s="159"/>
      <c r="J30" s="160"/>
    </row>
    <row r="31" spans="1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61"/>
      <c r="J31" s="162"/>
    </row>
    <row r="32" spans="1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19" t="s">
        <v>96</v>
      </c>
      <c r="C34" s="120"/>
      <c r="D34" s="121"/>
      <c r="E34" s="67" t="s">
        <v>83</v>
      </c>
      <c r="F34" s="44"/>
      <c r="G34" s="45"/>
      <c r="H34" s="128" t="s">
        <v>61</v>
      </c>
      <c r="I34" s="128"/>
      <c r="J34" s="128"/>
      <c r="K34" s="67" t="s">
        <v>83</v>
      </c>
      <c r="L34" s="67"/>
    </row>
    <row r="35" spans="2:12" ht="30" x14ac:dyDescent="0.25">
      <c r="B35" s="122" t="s">
        <v>60</v>
      </c>
      <c r="C35" s="123"/>
      <c r="D35" s="124"/>
      <c r="E35" s="68" t="s">
        <v>64</v>
      </c>
      <c r="F35" s="68"/>
      <c r="G35" s="45"/>
      <c r="H35" s="129" t="s">
        <v>62</v>
      </c>
      <c r="I35" s="129"/>
      <c r="J35" s="129"/>
      <c r="K35" s="68" t="s">
        <v>64</v>
      </c>
      <c r="L35" s="68"/>
    </row>
    <row r="36" spans="2:12" ht="34.5" customHeight="1" x14ac:dyDescent="0.25">
      <c r="B36" s="125" t="s">
        <v>59</v>
      </c>
      <c r="C36" s="126"/>
      <c r="D36" s="127"/>
      <c r="E36" s="64" t="s">
        <v>103</v>
      </c>
      <c r="F36" s="48"/>
      <c r="G36" s="45"/>
      <c r="H36" s="45"/>
      <c r="I36" s="45"/>
    </row>
    <row r="37" spans="2:12" ht="18.75" customHeight="1" x14ac:dyDescent="0.25">
      <c r="B37" s="45"/>
      <c r="C37" s="45"/>
      <c r="D37" s="45"/>
      <c r="E37" s="45"/>
      <c r="F37" s="45"/>
      <c r="G37" s="45"/>
      <c r="H37" s="45"/>
    </row>
    <row r="38" spans="2:12" ht="20.25" customHeight="1" x14ac:dyDescent="0.25">
      <c r="B38" s="45"/>
      <c r="C38" s="45"/>
      <c r="D38" s="45"/>
      <c r="E38" s="45"/>
      <c r="F38" s="45"/>
      <c r="G38" s="45"/>
      <c r="H38" s="45"/>
    </row>
    <row r="39" spans="2:12" x14ac:dyDescent="0.25">
      <c r="B39" s="9" t="s">
        <v>54</v>
      </c>
      <c r="D39" s="45"/>
      <c r="E39" s="45"/>
      <c r="F39" s="45"/>
      <c r="G39" s="45"/>
      <c r="H39" s="45"/>
    </row>
    <row r="40" spans="2:12" ht="30" x14ac:dyDescent="0.25">
      <c r="B40" s="16" t="s">
        <v>38</v>
      </c>
      <c r="C40" s="16" t="s">
        <v>39</v>
      </c>
      <c r="D40" s="16" t="s">
        <v>88</v>
      </c>
      <c r="E40" s="45"/>
      <c r="F40" s="45"/>
      <c r="G40" s="45"/>
      <c r="H40" s="45"/>
    </row>
    <row r="41" spans="2:12" ht="21" customHeight="1" x14ac:dyDescent="0.25">
      <c r="B41" s="49" t="s">
        <v>34</v>
      </c>
      <c r="C41" s="50" t="s">
        <v>35</v>
      </c>
      <c r="D41" s="50"/>
      <c r="E41" s="45"/>
      <c r="F41" s="45"/>
      <c r="G41" s="45"/>
      <c r="H41" s="45"/>
    </row>
    <row r="42" spans="2:12" ht="30.75" customHeight="1" x14ac:dyDescent="0.25">
      <c r="B42" s="49" t="s">
        <v>36</v>
      </c>
      <c r="C42" s="51" t="s">
        <v>64</v>
      </c>
      <c r="D42" s="51"/>
      <c r="E42" s="45"/>
      <c r="F42" s="45"/>
      <c r="G42" s="45"/>
      <c r="H42" s="45"/>
    </row>
    <row r="43" spans="2:12" ht="30.75" customHeight="1" x14ac:dyDescent="0.25">
      <c r="B43" s="49" t="s">
        <v>37</v>
      </c>
      <c r="C43" s="65" t="s">
        <v>40</v>
      </c>
      <c r="D43" s="65"/>
      <c r="E43" s="45"/>
      <c r="F43" s="45"/>
      <c r="G43" s="45"/>
      <c r="H43" s="45"/>
    </row>
    <row r="44" spans="2:12" ht="21" customHeight="1" x14ac:dyDescent="0.25">
      <c r="B44" s="45"/>
      <c r="C44" s="45"/>
      <c r="D44" s="45"/>
      <c r="E44" s="45"/>
      <c r="F44" s="45"/>
      <c r="G44" s="45"/>
      <c r="H44" s="45"/>
    </row>
    <row r="45" spans="2:12" ht="21" customHeight="1" x14ac:dyDescent="0.25">
      <c r="B45" s="45"/>
      <c r="C45" s="45"/>
      <c r="D45" s="45"/>
      <c r="E45" s="45"/>
      <c r="F45" s="45"/>
      <c r="G45" s="45"/>
      <c r="H45" s="45"/>
    </row>
    <row r="46" spans="2:12" ht="26.25" customHeight="1" x14ac:dyDescent="0.25">
      <c r="D46" s="45"/>
      <c r="E46" s="45"/>
      <c r="F46" s="45"/>
      <c r="G46" s="45"/>
      <c r="H46" s="45"/>
    </row>
    <row r="47" spans="2:12" ht="21" customHeight="1" x14ac:dyDescent="0.25">
      <c r="B47" s="45"/>
      <c r="C47" s="45"/>
      <c r="D47" s="45"/>
      <c r="E47" s="45"/>
      <c r="F47" s="45"/>
      <c r="G47" s="45"/>
      <c r="H47" s="45"/>
    </row>
    <row r="48" spans="2:12" ht="21" customHeight="1" x14ac:dyDescent="0.25">
      <c r="B48" s="45"/>
      <c r="C48" s="45"/>
      <c r="D48" s="45"/>
      <c r="E48" s="45"/>
      <c r="F48" s="45"/>
      <c r="G48" s="45"/>
      <c r="H48" s="45"/>
    </row>
    <row r="49" spans="2:13" ht="21" customHeight="1" x14ac:dyDescent="0.25">
      <c r="B49" s="45"/>
      <c r="C49" s="45"/>
      <c r="D49" s="45"/>
      <c r="E49" s="45"/>
      <c r="F49" s="45"/>
      <c r="G49" s="45"/>
      <c r="H49" s="45"/>
    </row>
    <row r="50" spans="2:13" x14ac:dyDescent="0.25">
      <c r="B50" s="45"/>
      <c r="C50" s="45"/>
      <c r="D50" s="45"/>
      <c r="E50" s="45"/>
      <c r="F50" s="45"/>
      <c r="G50" s="45"/>
      <c r="H50" s="45"/>
    </row>
    <row r="51" spans="2:13" ht="18" customHeight="1" x14ac:dyDescent="0.25">
      <c r="B51" s="45"/>
      <c r="C51" s="45"/>
      <c r="D51" s="45"/>
      <c r="E51" s="45"/>
      <c r="F51" s="45"/>
      <c r="G51" s="45"/>
      <c r="H51" s="45"/>
    </row>
    <row r="52" spans="2:13" ht="15" customHeight="1" x14ac:dyDescent="0.25">
      <c r="B52" s="45"/>
      <c r="C52" s="45"/>
      <c r="D52" s="45"/>
      <c r="E52" s="45"/>
      <c r="F52" s="45"/>
      <c r="G52" s="45"/>
      <c r="H52" s="45"/>
    </row>
    <row r="53" spans="2:13" x14ac:dyDescent="0.25">
      <c r="B53" s="45"/>
      <c r="C53" s="45"/>
      <c r="D53" s="45"/>
      <c r="E53" s="45"/>
      <c r="F53" s="45"/>
      <c r="G53" s="45"/>
      <c r="H53" s="45"/>
    </row>
    <row r="54" spans="2:13" x14ac:dyDescent="0.25">
      <c r="B54" s="15" t="s">
        <v>63</v>
      </c>
      <c r="C54" s="45"/>
      <c r="D54" s="45"/>
      <c r="E54" s="22" t="s">
        <v>86</v>
      </c>
      <c r="F54" s="45"/>
      <c r="G54" s="45"/>
      <c r="H54" s="45"/>
      <c r="K54" s="22" t="s">
        <v>86</v>
      </c>
    </row>
    <row r="55" spans="2:13" ht="31.5" customHeight="1" x14ac:dyDescent="0.25">
      <c r="B55" s="112" t="s">
        <v>97</v>
      </c>
      <c r="C55" s="112"/>
      <c r="D55" s="65" t="s">
        <v>40</v>
      </c>
      <c r="E55" s="66"/>
      <c r="F55" s="45"/>
      <c r="G55" s="109" t="s">
        <v>65</v>
      </c>
      <c r="H55" s="109"/>
      <c r="I55" s="109"/>
      <c r="J55" s="64" t="s">
        <v>35</v>
      </c>
      <c r="K55" s="64" t="s">
        <v>87</v>
      </c>
    </row>
    <row r="56" spans="2:13" ht="33" customHeight="1" x14ac:dyDescent="0.25">
      <c r="B56" s="107" t="s">
        <v>98</v>
      </c>
      <c r="C56" s="108"/>
      <c r="D56" s="68" t="s">
        <v>64</v>
      </c>
      <c r="E56" s="68"/>
      <c r="F56" s="45"/>
      <c r="G56" s="110" t="s">
        <v>99</v>
      </c>
      <c r="H56" s="110"/>
      <c r="I56" s="110"/>
      <c r="J56" s="111" t="s">
        <v>40</v>
      </c>
      <c r="K56" s="111"/>
    </row>
    <row r="57" spans="2:13" ht="34.5" customHeight="1" x14ac:dyDescent="0.25">
      <c r="B57" s="107" t="s">
        <v>100</v>
      </c>
      <c r="C57" s="108"/>
      <c r="D57" s="64" t="s">
        <v>35</v>
      </c>
      <c r="E57" s="48"/>
      <c r="F57" s="45"/>
      <c r="G57" s="110"/>
      <c r="H57" s="110"/>
      <c r="I57" s="110"/>
      <c r="J57" s="111"/>
      <c r="K57" s="111"/>
    </row>
    <row r="58" spans="2:13" x14ac:dyDescent="0.25">
      <c r="B58" s="15"/>
      <c r="C58" s="45"/>
      <c r="D58" s="45"/>
      <c r="E58" s="45"/>
      <c r="F58" s="45"/>
      <c r="G58" s="45"/>
      <c r="H58" s="45"/>
    </row>
    <row r="59" spans="2:13" x14ac:dyDescent="0.25">
      <c r="B59" s="15" t="s">
        <v>105</v>
      </c>
      <c r="C59" s="45"/>
      <c r="D59" s="45"/>
      <c r="E59" s="22" t="s">
        <v>86</v>
      </c>
      <c r="G59" s="15" t="s">
        <v>104</v>
      </c>
      <c r="J59" s="45"/>
      <c r="K59" s="22" t="s">
        <v>109</v>
      </c>
      <c r="L59" s="45"/>
      <c r="M59" s="45"/>
    </row>
    <row r="60" spans="2:13" x14ac:dyDescent="0.25">
      <c r="B60" s="54" t="s">
        <v>66</v>
      </c>
      <c r="C60" s="94" t="s">
        <v>40</v>
      </c>
      <c r="D60" s="95"/>
      <c r="E60" s="55"/>
      <c r="G60" s="101" t="s">
        <v>74</v>
      </c>
      <c r="H60" s="102"/>
      <c r="I60" s="103"/>
      <c r="J60" s="98" t="s">
        <v>40</v>
      </c>
      <c r="K60" s="98"/>
      <c r="L60" s="45"/>
    </row>
    <row r="61" spans="2:13" x14ac:dyDescent="0.25">
      <c r="B61" s="54" t="s">
        <v>67</v>
      </c>
      <c r="C61" s="96" t="s">
        <v>64</v>
      </c>
      <c r="D61" s="97"/>
      <c r="E61" s="56"/>
      <c r="G61" s="104" t="s">
        <v>68</v>
      </c>
      <c r="H61" s="105"/>
      <c r="I61" s="106"/>
      <c r="J61" s="99"/>
      <c r="K61" s="99"/>
      <c r="L61" s="45"/>
    </row>
    <row r="62" spans="2:13" x14ac:dyDescent="0.25">
      <c r="G62" s="104" t="s">
        <v>69</v>
      </c>
      <c r="H62" s="105"/>
      <c r="I62" s="106"/>
      <c r="J62" s="99"/>
      <c r="K62" s="99"/>
      <c r="L62" s="45"/>
    </row>
    <row r="63" spans="2:13" x14ac:dyDescent="0.25">
      <c r="G63" s="104" t="s">
        <v>70</v>
      </c>
      <c r="H63" s="105"/>
      <c r="I63" s="106"/>
      <c r="J63" s="99"/>
      <c r="K63" s="99"/>
      <c r="L63" s="45"/>
    </row>
    <row r="64" spans="2:13" ht="30" customHeight="1" x14ac:dyDescent="0.25">
      <c r="G64" s="140" t="s">
        <v>101</v>
      </c>
      <c r="H64" s="141"/>
      <c r="I64" s="142"/>
      <c r="J64" s="100"/>
      <c r="K64" s="100"/>
      <c r="L64" s="45"/>
    </row>
    <row r="65" spans="2:15" ht="29.25" customHeight="1" x14ac:dyDescent="0.25">
      <c r="G65" s="143" t="s">
        <v>82</v>
      </c>
      <c r="H65" s="144"/>
      <c r="I65" s="145"/>
      <c r="J65" s="51" t="s">
        <v>64</v>
      </c>
      <c r="K65" s="51"/>
      <c r="M65" s="45"/>
    </row>
    <row r="66" spans="2:15" ht="15" customHeight="1" x14ac:dyDescent="0.25">
      <c r="G66" s="101" t="s">
        <v>81</v>
      </c>
      <c r="H66" s="102"/>
      <c r="I66" s="103"/>
      <c r="J66" s="137" t="s">
        <v>35</v>
      </c>
      <c r="K66" s="137"/>
      <c r="L66" s="45"/>
      <c r="M66" s="45"/>
    </row>
    <row r="67" spans="2:15" ht="13.5" customHeight="1" x14ac:dyDescent="0.25">
      <c r="G67" s="104" t="s">
        <v>102</v>
      </c>
      <c r="H67" s="105"/>
      <c r="I67" s="106"/>
      <c r="J67" s="138"/>
      <c r="K67" s="138"/>
      <c r="L67" s="45"/>
      <c r="M67" s="45"/>
    </row>
    <row r="68" spans="2:15" x14ac:dyDescent="0.25">
      <c r="G68" s="146" t="s">
        <v>75</v>
      </c>
      <c r="H68" s="147"/>
      <c r="I68" s="148"/>
      <c r="J68" s="139"/>
      <c r="K68" s="139"/>
      <c r="L68" s="18"/>
      <c r="M68" s="18"/>
    </row>
    <row r="69" spans="2:15" x14ac:dyDescent="0.25">
      <c r="C69" s="57"/>
      <c r="D69" s="57"/>
      <c r="E69" s="57"/>
      <c r="F69" s="57"/>
      <c r="G69" s="57"/>
      <c r="H69" s="18"/>
      <c r="I69" s="18"/>
    </row>
    <row r="70" spans="2:15" ht="15" customHeight="1" x14ac:dyDescent="0.25">
      <c r="G70" s="18"/>
      <c r="H70" s="18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8"/>
      <c r="H71" s="18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168"/>
      <c r="L72" s="168"/>
      <c r="M72" s="163"/>
      <c r="N72" s="163"/>
      <c r="O72" s="163"/>
    </row>
    <row r="73" spans="2:15" ht="29.25" customHeight="1" x14ac:dyDescent="0.25">
      <c r="B73" s="13" t="s">
        <v>21</v>
      </c>
      <c r="C73" s="77" t="s">
        <v>19</v>
      </c>
      <c r="D73" s="78"/>
      <c r="E73" s="79" t="s">
        <v>33</v>
      </c>
      <c r="F73" s="80"/>
      <c r="G73" s="131" t="s">
        <v>73</v>
      </c>
      <c r="H73" s="132"/>
      <c r="I73" s="165"/>
      <c r="J73" s="165"/>
      <c r="K73" s="168"/>
      <c r="L73" s="168"/>
      <c r="M73" s="163"/>
      <c r="N73" s="163"/>
      <c r="O73" s="163"/>
    </row>
    <row r="74" spans="2:15" x14ac:dyDescent="0.25">
      <c r="B74" s="14" t="s">
        <v>22</v>
      </c>
      <c r="C74" s="77" t="s">
        <v>23</v>
      </c>
      <c r="D74" s="78"/>
      <c r="E74" s="92" t="s">
        <v>24</v>
      </c>
      <c r="F74" s="93"/>
      <c r="G74" s="131"/>
      <c r="H74" s="132"/>
      <c r="I74" s="165"/>
      <c r="J74" s="165"/>
      <c r="K74" s="168"/>
      <c r="L74" s="168"/>
      <c r="M74" s="163"/>
      <c r="N74" s="163"/>
      <c r="O74" s="163"/>
    </row>
    <row r="75" spans="2:15" ht="15" customHeight="1" x14ac:dyDescent="0.25">
      <c r="B75" s="13" t="s">
        <v>25</v>
      </c>
      <c r="C75" s="77" t="s">
        <v>20</v>
      </c>
      <c r="D75" s="78"/>
      <c r="E75" s="79" t="s">
        <v>26</v>
      </c>
      <c r="F75" s="80"/>
      <c r="G75" s="131"/>
      <c r="H75" s="132"/>
      <c r="I75" s="165"/>
      <c r="J75" s="165"/>
      <c r="K75" s="168"/>
      <c r="L75" s="168"/>
      <c r="M75" s="163"/>
      <c r="N75" s="163"/>
      <c r="O75" s="163"/>
    </row>
    <row r="76" spans="2:15" ht="30" customHeight="1" x14ac:dyDescent="0.25">
      <c r="B76" s="14" t="s">
        <v>27</v>
      </c>
      <c r="C76" s="77" t="s">
        <v>28</v>
      </c>
      <c r="D76" s="78"/>
      <c r="E76" s="92" t="s">
        <v>31</v>
      </c>
      <c r="F76" s="93"/>
      <c r="G76" s="131"/>
      <c r="H76" s="132"/>
      <c r="I76" s="165"/>
      <c r="J76" s="165"/>
      <c r="K76" s="168"/>
      <c r="L76" s="168"/>
      <c r="M76" s="163"/>
      <c r="N76" s="163"/>
      <c r="O76" s="163"/>
    </row>
    <row r="77" spans="2:15" ht="30" customHeight="1" x14ac:dyDescent="0.25">
      <c r="B77" s="13" t="s">
        <v>29</v>
      </c>
      <c r="C77" s="77" t="s">
        <v>77</v>
      </c>
      <c r="D77" s="78"/>
      <c r="E77" s="79" t="s">
        <v>32</v>
      </c>
      <c r="F77" s="80"/>
      <c r="G77" s="133"/>
      <c r="H77" s="134"/>
      <c r="I77" s="165"/>
      <c r="J77" s="165"/>
      <c r="K77" s="168"/>
      <c r="L77" s="168"/>
      <c r="M77" s="163"/>
      <c r="N77" s="163"/>
      <c r="O77" s="163"/>
    </row>
    <row r="78" spans="2:15" x14ac:dyDescent="0.25">
      <c r="I78" s="18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107" t="s">
        <v>107</v>
      </c>
      <c r="C80" s="130"/>
      <c r="D80" s="130"/>
      <c r="E80" s="108"/>
      <c r="F80" s="24" t="s">
        <v>71</v>
      </c>
      <c r="G80" s="58"/>
      <c r="H80" s="59"/>
      <c r="I80" s="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3:O73"/>
    <mergeCell ref="C74:D74"/>
    <mergeCell ref="E74:F74"/>
    <mergeCell ref="I74:J74"/>
    <mergeCell ref="K74:L74"/>
    <mergeCell ref="C73:D73"/>
    <mergeCell ref="E73:F73"/>
    <mergeCell ref="G73:H77"/>
    <mergeCell ref="I73:J73"/>
    <mergeCell ref="K73:L73"/>
    <mergeCell ref="M74:O74"/>
    <mergeCell ref="C75:D75"/>
    <mergeCell ref="E75:F75"/>
    <mergeCell ref="I75:J75"/>
    <mergeCell ref="K75:L75"/>
    <mergeCell ref="M75:O75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J56:J57"/>
    <mergeCell ref="G64:I64"/>
    <mergeCell ref="B36:D36"/>
    <mergeCell ref="B55:C55"/>
    <mergeCell ref="G55:I55"/>
    <mergeCell ref="B56:C56"/>
    <mergeCell ref="G56:I57"/>
    <mergeCell ref="B35:D35"/>
    <mergeCell ref="H35:J35"/>
    <mergeCell ref="B29:C29"/>
    <mergeCell ref="D29:H29"/>
    <mergeCell ref="I29:J29"/>
    <mergeCell ref="B30:C30"/>
    <mergeCell ref="D30:H30"/>
    <mergeCell ref="I30:J30"/>
    <mergeCell ref="B31:C31"/>
    <mergeCell ref="D31:H31"/>
    <mergeCell ref="I31:J31"/>
    <mergeCell ref="B34:D34"/>
    <mergeCell ref="H34:J34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634BA-3980-43B7-8550-A07FE8E5F49B}">
  <sheetPr>
    <pageSetUpPr fitToPage="1"/>
  </sheetPr>
  <dimension ref="A1:W80"/>
  <sheetViews>
    <sheetView topLeftCell="A19" zoomScaleNormal="100" workbookViewId="0">
      <selection activeCell="K28" sqref="K28"/>
    </sheetView>
  </sheetViews>
  <sheetFormatPr defaultRowHeight="15" x14ac:dyDescent="0.25"/>
  <cols>
    <col min="1" max="1" width="3.42578125" style="25" customWidth="1"/>
    <col min="2" max="2" width="39.7109375" style="25" bestFit="1" customWidth="1"/>
    <col min="3" max="4" width="11" style="25" customWidth="1"/>
    <col min="5" max="5" width="9.140625" style="25"/>
    <col min="6" max="6" width="10.42578125" style="25" customWidth="1"/>
    <col min="7" max="7" width="8.5703125" style="25" customWidth="1"/>
    <col min="8" max="8" width="18" style="25" bestFit="1" customWidth="1"/>
    <col min="9" max="9" width="15" style="25" customWidth="1"/>
    <col min="10" max="10" width="12" style="25" customWidth="1"/>
    <col min="11" max="11" width="16.5703125" style="25" customWidth="1"/>
    <col min="12" max="12" width="10.42578125" style="25" customWidth="1"/>
    <col min="13" max="13" width="9.5703125" style="25" customWidth="1"/>
    <col min="14" max="14" width="12" style="25" customWidth="1"/>
    <col min="15" max="15" width="9.42578125" style="25" customWidth="1"/>
    <col min="16" max="16" width="13.5703125" style="25" customWidth="1"/>
    <col min="17" max="17" width="9.7109375" style="25" customWidth="1"/>
    <col min="18" max="18" width="12.140625" style="25" customWidth="1"/>
    <col min="19" max="19" width="9.42578125" style="25" customWidth="1"/>
    <col min="20" max="16384" width="9.140625" style="25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116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120</v>
      </c>
      <c r="C5" s="10">
        <v>0.24399999999999999</v>
      </c>
      <c r="D5" s="10">
        <v>122.12</v>
      </c>
      <c r="E5" s="26">
        <f>(C5/D5)*1000</f>
        <v>1.9980347199475925</v>
      </c>
      <c r="F5" s="11"/>
      <c r="G5" s="11"/>
      <c r="H5" s="10" t="s">
        <v>114</v>
      </c>
      <c r="I5" s="10">
        <v>0.51400000000000001</v>
      </c>
      <c r="J5" s="11" t="s">
        <v>115</v>
      </c>
      <c r="K5" s="11">
        <v>3</v>
      </c>
      <c r="L5" s="11">
        <v>1.07</v>
      </c>
      <c r="M5" s="26">
        <f>K5*L5</f>
        <v>3.21</v>
      </c>
      <c r="N5" s="10"/>
      <c r="O5" s="10"/>
      <c r="P5" s="11" t="s">
        <v>13</v>
      </c>
      <c r="Q5" s="11">
        <v>24</v>
      </c>
      <c r="R5" s="11">
        <v>0.89400000000000002</v>
      </c>
      <c r="S5" s="26">
        <f>Q5*R5</f>
        <v>21.456</v>
      </c>
    </row>
    <row r="6" spans="2:21" x14ac:dyDescent="0.25">
      <c r="B6" s="10" t="s">
        <v>140</v>
      </c>
      <c r="C6" s="10">
        <v>0.77300000000000002</v>
      </c>
      <c r="D6" s="10">
        <v>386.7</v>
      </c>
      <c r="E6" s="26">
        <f>(C6/D6)*1000</f>
        <v>1.9989656064132404</v>
      </c>
      <c r="F6" s="11"/>
      <c r="G6" s="11"/>
      <c r="H6" s="10"/>
      <c r="I6" s="10"/>
      <c r="J6" s="11" t="s">
        <v>139</v>
      </c>
      <c r="K6" s="11">
        <v>2</v>
      </c>
      <c r="L6" s="11">
        <v>0.86299999999999999</v>
      </c>
      <c r="M6" s="26">
        <f t="shared" ref="M6:M11" si="0">K6*L6</f>
        <v>1.726</v>
      </c>
      <c r="N6" s="10"/>
      <c r="O6" s="10"/>
      <c r="P6" s="11" t="s">
        <v>80</v>
      </c>
      <c r="Q6" s="11">
        <v>120</v>
      </c>
      <c r="R6" s="11">
        <v>0.78</v>
      </c>
      <c r="S6" s="26">
        <f>Q6*R6</f>
        <v>93.600000000000009</v>
      </c>
      <c r="U6" s="18"/>
    </row>
    <row r="7" spans="2:21" x14ac:dyDescent="0.25">
      <c r="B7" s="10" t="s">
        <v>113</v>
      </c>
      <c r="C7" s="10">
        <v>0.54</v>
      </c>
      <c r="D7" s="10">
        <v>255.48</v>
      </c>
      <c r="E7" s="26">
        <f>(C7/D7)*1000</f>
        <v>2.1136683889149839</v>
      </c>
      <c r="F7" s="11"/>
      <c r="G7" s="11"/>
      <c r="H7" s="10"/>
      <c r="I7" s="10"/>
      <c r="J7" s="11"/>
      <c r="K7" s="11"/>
      <c r="L7" s="11"/>
      <c r="M7" s="26">
        <f t="shared" si="0"/>
        <v>0</v>
      </c>
      <c r="N7" s="10"/>
      <c r="O7" s="10"/>
      <c r="P7" s="11" t="s">
        <v>125</v>
      </c>
      <c r="Q7" s="11">
        <v>10</v>
      </c>
      <c r="R7" s="11">
        <v>1</v>
      </c>
      <c r="S7" s="26">
        <f t="shared" ref="S7:S11" si="1">Q7*R7</f>
        <v>10</v>
      </c>
      <c r="T7" s="18"/>
      <c r="U7" s="18"/>
    </row>
    <row r="8" spans="2:21" x14ac:dyDescent="0.25">
      <c r="B8" s="10"/>
      <c r="C8" s="10"/>
      <c r="D8" s="10"/>
      <c r="E8" s="26"/>
      <c r="F8" s="11"/>
      <c r="G8" s="11"/>
      <c r="H8" s="10"/>
      <c r="I8" s="10"/>
      <c r="J8" s="11"/>
      <c r="K8" s="11"/>
      <c r="L8" s="11"/>
      <c r="M8" s="26">
        <f t="shared" si="0"/>
        <v>0</v>
      </c>
      <c r="N8" s="10"/>
      <c r="O8" s="10"/>
      <c r="P8" s="11" t="s">
        <v>126</v>
      </c>
      <c r="Q8" s="11">
        <v>10</v>
      </c>
      <c r="R8" s="11">
        <v>1.02</v>
      </c>
      <c r="S8" s="26">
        <f t="shared" si="1"/>
        <v>10.199999999999999</v>
      </c>
      <c r="T8" s="18"/>
      <c r="U8" s="18"/>
    </row>
    <row r="9" spans="2:21" x14ac:dyDescent="0.25">
      <c r="B9" s="10"/>
      <c r="C9" s="10"/>
      <c r="D9" s="10"/>
      <c r="E9" s="26"/>
      <c r="F9" s="11"/>
      <c r="G9" s="11"/>
      <c r="H9" s="10"/>
      <c r="I9" s="10"/>
      <c r="J9" s="11"/>
      <c r="K9" s="11"/>
      <c r="L9" s="11"/>
      <c r="M9" s="26">
        <f t="shared" si="0"/>
        <v>0</v>
      </c>
      <c r="N9" s="10"/>
      <c r="O9" s="10"/>
      <c r="P9" s="11" t="s">
        <v>127</v>
      </c>
      <c r="Q9" s="11">
        <v>10</v>
      </c>
      <c r="R9" s="11">
        <v>1.1000000000000001</v>
      </c>
      <c r="S9" s="26">
        <f t="shared" si="1"/>
        <v>11</v>
      </c>
      <c r="T9" s="18"/>
    </row>
    <row r="10" spans="2:21" x14ac:dyDescent="0.25">
      <c r="B10" s="10"/>
      <c r="C10" s="10"/>
      <c r="D10" s="10"/>
      <c r="E10" s="26"/>
      <c r="F10" s="11"/>
      <c r="G10" s="11"/>
      <c r="H10" s="10"/>
      <c r="I10" s="10"/>
      <c r="J10" s="11"/>
      <c r="K10" s="11"/>
      <c r="L10" s="11"/>
      <c r="M10" s="26">
        <f t="shared" si="0"/>
        <v>0</v>
      </c>
      <c r="N10" s="10"/>
      <c r="O10" s="10"/>
      <c r="P10" s="11"/>
      <c r="Q10" s="11"/>
      <c r="R10" s="11"/>
      <c r="S10" s="26">
        <f t="shared" si="1"/>
        <v>0</v>
      </c>
      <c r="T10" s="18"/>
    </row>
    <row r="11" spans="2:21" x14ac:dyDescent="0.25">
      <c r="B11" s="10"/>
      <c r="C11" s="10"/>
      <c r="D11" s="10"/>
      <c r="E11" s="26"/>
      <c r="F11" s="11"/>
      <c r="G11" s="11"/>
      <c r="H11" s="10"/>
      <c r="I11" s="10"/>
      <c r="J11" s="11"/>
      <c r="K11" s="11"/>
      <c r="L11" s="11"/>
      <c r="M11" s="26">
        <f t="shared" si="0"/>
        <v>0</v>
      </c>
      <c r="N11" s="10"/>
      <c r="O11" s="10"/>
      <c r="P11" s="11"/>
      <c r="Q11" s="11"/>
      <c r="R11" s="11"/>
      <c r="S11" s="26">
        <f t="shared" si="1"/>
        <v>0</v>
      </c>
      <c r="T11" s="18"/>
    </row>
    <row r="12" spans="2:21" x14ac:dyDescent="0.25">
      <c r="B12" s="26" t="s">
        <v>4</v>
      </c>
      <c r="C12" s="26">
        <f>SUM(C5:C11)</f>
        <v>1.5569999999999999</v>
      </c>
      <c r="D12" s="26">
        <f>SUM(D5:D11)</f>
        <v>764.3</v>
      </c>
      <c r="E12" s="17"/>
      <c r="F12" s="17"/>
      <c r="G12" s="26">
        <f>SUM(G5:G11)</f>
        <v>0</v>
      </c>
      <c r="H12" s="17"/>
      <c r="I12" s="26">
        <f>SUM(I5:I11)</f>
        <v>0.51400000000000001</v>
      </c>
      <c r="J12" s="17"/>
      <c r="K12" s="17"/>
      <c r="L12" s="17"/>
      <c r="M12" s="26">
        <f>SUM(M5:M11)</f>
        <v>4.9359999999999999</v>
      </c>
      <c r="N12" s="17"/>
      <c r="O12" s="26">
        <f>SUM(O5:O11)</f>
        <v>0</v>
      </c>
      <c r="P12" s="17"/>
      <c r="Q12" s="17"/>
      <c r="R12" s="17"/>
      <c r="S12" s="26">
        <f>SUM(S5:S11)</f>
        <v>146.256</v>
      </c>
      <c r="T12" s="18"/>
    </row>
    <row r="13" spans="2:2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 t="s">
        <v>15</v>
      </c>
      <c r="L13" s="17"/>
      <c r="M13" s="17"/>
      <c r="N13" s="17"/>
      <c r="O13" s="17"/>
      <c r="P13" s="17"/>
      <c r="Q13" s="17"/>
      <c r="R13" s="17"/>
      <c r="S13" s="17"/>
      <c r="T13" s="18"/>
    </row>
    <row r="14" spans="2:21" x14ac:dyDescent="0.25">
      <c r="B14" s="18"/>
      <c r="C14" s="18"/>
      <c r="D14" s="18"/>
      <c r="E14" s="18"/>
      <c r="F14" s="18"/>
      <c r="G14" s="18"/>
      <c r="I14" s="27" t="s">
        <v>5</v>
      </c>
      <c r="J14" s="28">
        <f>(R17/E5)*100</f>
        <v>33.653706437224614</v>
      </c>
      <c r="K14" s="29">
        <f>J14</f>
        <v>33.653706437224614</v>
      </c>
    </row>
    <row r="15" spans="2:21" x14ac:dyDescent="0.25">
      <c r="B15" s="18"/>
      <c r="C15" s="18"/>
      <c r="D15" s="18"/>
      <c r="E15" s="18"/>
      <c r="F15" s="18"/>
      <c r="G15" s="18"/>
      <c r="I15" s="30" t="s">
        <v>11</v>
      </c>
      <c r="J15" s="31">
        <f>(1-(P19/C5))*100</f>
        <v>100</v>
      </c>
      <c r="K15" s="29">
        <f t="shared" ref="K15:K16" si="2">J15</f>
        <v>100</v>
      </c>
    </row>
    <row r="16" spans="2:21" x14ac:dyDescent="0.25">
      <c r="B16" s="18"/>
      <c r="C16" s="18"/>
      <c r="D16" s="18"/>
      <c r="E16" s="18"/>
      <c r="F16" s="18"/>
      <c r="G16" s="18"/>
      <c r="I16" s="32" t="s">
        <v>12</v>
      </c>
      <c r="J16" s="28">
        <f>(J14/J15)*100</f>
        <v>33.653706437224614</v>
      </c>
      <c r="K16" s="29">
        <f t="shared" si="2"/>
        <v>33.653706437224614</v>
      </c>
      <c r="P16" s="69" t="s">
        <v>49</v>
      </c>
      <c r="Q16" s="69" t="s">
        <v>48</v>
      </c>
      <c r="R16" s="69" t="s">
        <v>116</v>
      </c>
    </row>
    <row r="17" spans="1:23" x14ac:dyDescent="0.25">
      <c r="B17" s="18"/>
      <c r="C17" s="18"/>
      <c r="D17" s="18"/>
      <c r="E17" s="18"/>
      <c r="F17" s="18"/>
      <c r="G17" s="18"/>
      <c r="I17" s="33" t="s">
        <v>6</v>
      </c>
      <c r="J17" s="31">
        <f>Q17/D12*100</f>
        <v>64.211696977626588</v>
      </c>
      <c r="K17" s="29"/>
      <c r="N17" s="76" t="s">
        <v>3</v>
      </c>
      <c r="O17" s="76"/>
      <c r="P17" s="34">
        <v>0.33</v>
      </c>
      <c r="Q17" s="34">
        <v>490.77</v>
      </c>
      <c r="R17" s="35">
        <f>(P17/Q17)*1000</f>
        <v>0.67241273916498567</v>
      </c>
    </row>
    <row r="18" spans="1:23" x14ac:dyDescent="0.25">
      <c r="B18" s="18"/>
      <c r="C18" s="18"/>
      <c r="D18" s="18"/>
      <c r="E18" s="18"/>
      <c r="F18" s="18"/>
      <c r="G18" s="18"/>
      <c r="I18" s="27" t="s">
        <v>7</v>
      </c>
      <c r="J18" s="28">
        <f>P17/C12*100</f>
        <v>21.194605009633914</v>
      </c>
      <c r="K18" s="30" t="s">
        <v>84</v>
      </c>
      <c r="L18" s="31">
        <f>(J18/J17)*100</f>
        <v>33.007389630301773</v>
      </c>
      <c r="P18" s="36" t="s">
        <v>0</v>
      </c>
      <c r="Q18" s="37"/>
    </row>
    <row r="19" spans="1:23" ht="30" customHeight="1" x14ac:dyDescent="0.25">
      <c r="B19" s="18"/>
      <c r="C19" s="18"/>
      <c r="D19" s="18"/>
      <c r="E19" s="18"/>
      <c r="F19" s="18"/>
      <c r="G19" s="18"/>
      <c r="I19" s="33" t="s">
        <v>8</v>
      </c>
      <c r="J19" s="31">
        <f>(C12+G12+I12+M12+O12+S12)/P17</f>
        <v>464.43333333333334</v>
      </c>
      <c r="N19" s="74" t="s">
        <v>50</v>
      </c>
      <c r="O19" s="75"/>
      <c r="P19" s="38">
        <v>0</v>
      </c>
    </row>
    <row r="20" spans="1:23" x14ac:dyDescent="0.25">
      <c r="B20" s="18"/>
      <c r="C20" s="18"/>
      <c r="D20" s="18"/>
      <c r="E20" s="18"/>
      <c r="F20" s="18"/>
      <c r="G20" s="18"/>
      <c r="I20" s="1" t="s">
        <v>9</v>
      </c>
      <c r="J20" s="39">
        <f>(C12+G12+I12+M12)/P17</f>
        <v>21.233333333333331</v>
      </c>
      <c r="M20" s="18"/>
      <c r="N20" s="18"/>
      <c r="O20" s="40"/>
      <c r="P20" s="18"/>
    </row>
    <row r="21" spans="1:23" ht="32.25" customHeight="1" x14ac:dyDescent="0.25">
      <c r="B21" s="18"/>
      <c r="C21" s="18"/>
      <c r="D21" s="18"/>
      <c r="E21" s="18"/>
      <c r="F21" s="18"/>
      <c r="G21" s="18"/>
      <c r="H21" s="18"/>
      <c r="I21" s="5" t="s">
        <v>14</v>
      </c>
      <c r="J21" s="41">
        <f>(C12+G12+I12)/P17</f>
        <v>6.2757575757575745</v>
      </c>
      <c r="M21" s="18"/>
      <c r="N21" s="18"/>
      <c r="O21" s="18"/>
      <c r="P21" s="18"/>
    </row>
    <row r="22" spans="1:23" ht="33.75" customHeight="1" x14ac:dyDescent="0.25">
      <c r="G22" s="18"/>
      <c r="H22" s="18"/>
      <c r="I22" s="6" t="s">
        <v>16</v>
      </c>
      <c r="J22" s="2">
        <f>(M12)/P17</f>
        <v>14.957575757575757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3" ht="32.25" customHeight="1" x14ac:dyDescent="0.25">
      <c r="I23" s="3" t="s">
        <v>10</v>
      </c>
      <c r="J23" s="4">
        <f>(O12+S12)/P17</f>
        <v>443.2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3" ht="30" customHeight="1" x14ac:dyDescent="0.25">
      <c r="B24" s="70" t="s">
        <v>118</v>
      </c>
      <c r="I24" s="5" t="s">
        <v>17</v>
      </c>
      <c r="J24" s="41">
        <f>(O12)/P17</f>
        <v>0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3" ht="31.5" customHeight="1" x14ac:dyDescent="0.25">
      <c r="I25" s="6" t="s">
        <v>18</v>
      </c>
      <c r="J25" s="2">
        <f>(S12)/P17</f>
        <v>443.2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3" ht="13.5" customHeight="1" x14ac:dyDescent="0.25">
      <c r="I26" s="71" t="s">
        <v>117</v>
      </c>
      <c r="J26" s="72">
        <f>((C12+G12+I12+M12+O12+S12)-P17)/P17</f>
        <v>463.43333333333328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3" ht="16.5" customHeight="1" x14ac:dyDescent="0.25">
      <c r="A27" s="61"/>
      <c r="B27" s="113" t="s">
        <v>57</v>
      </c>
      <c r="C27" s="114"/>
      <c r="I27" s="153" t="s">
        <v>85</v>
      </c>
      <c r="J27" s="154"/>
      <c r="K27" s="18"/>
      <c r="L27" s="18"/>
      <c r="M27" s="18"/>
      <c r="N27" s="18"/>
      <c r="O27" s="18"/>
      <c r="P27" s="18"/>
      <c r="Q27" s="18"/>
      <c r="T27" s="18"/>
    </row>
    <row r="28" spans="1:23" ht="47.25" customHeight="1" x14ac:dyDescent="0.25">
      <c r="B28" s="118" t="s">
        <v>30</v>
      </c>
      <c r="C28" s="87"/>
      <c r="D28" s="87" t="s">
        <v>90</v>
      </c>
      <c r="E28" s="87"/>
      <c r="F28" s="87"/>
      <c r="G28" s="87"/>
      <c r="H28" s="87"/>
      <c r="I28" s="155"/>
      <c r="J28" s="156"/>
      <c r="K28" s="18"/>
      <c r="Q28" s="18"/>
      <c r="T28" s="18"/>
      <c r="W28" s="42"/>
    </row>
    <row r="29" spans="1:23" ht="61.5" customHeight="1" x14ac:dyDescent="0.25">
      <c r="B29" s="81" t="s">
        <v>91</v>
      </c>
      <c r="C29" s="83"/>
      <c r="D29" s="81" t="s">
        <v>92</v>
      </c>
      <c r="E29" s="82"/>
      <c r="F29" s="82"/>
      <c r="G29" s="82"/>
      <c r="H29" s="83"/>
      <c r="I29" s="157"/>
      <c r="J29" s="158"/>
    </row>
    <row r="30" spans="1:23" ht="47.25" customHeight="1" x14ac:dyDescent="0.25">
      <c r="B30" s="84" t="s">
        <v>93</v>
      </c>
      <c r="C30" s="85"/>
      <c r="D30" s="84" t="s">
        <v>94</v>
      </c>
      <c r="E30" s="86"/>
      <c r="F30" s="86"/>
      <c r="G30" s="86"/>
      <c r="H30" s="85"/>
      <c r="I30" s="159"/>
      <c r="J30" s="160"/>
    </row>
    <row r="31" spans="1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61"/>
      <c r="J31" s="162"/>
    </row>
    <row r="32" spans="1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19" t="s">
        <v>96</v>
      </c>
      <c r="C34" s="120"/>
      <c r="D34" s="121"/>
      <c r="E34" s="67" t="s">
        <v>83</v>
      </c>
      <c r="F34" s="44"/>
      <c r="G34" s="45"/>
      <c r="H34" s="128" t="s">
        <v>61</v>
      </c>
      <c r="I34" s="128"/>
      <c r="J34" s="128"/>
      <c r="K34" s="67" t="s">
        <v>83</v>
      </c>
      <c r="L34" s="67"/>
    </row>
    <row r="35" spans="2:12" ht="30" x14ac:dyDescent="0.25">
      <c r="B35" s="122" t="s">
        <v>60</v>
      </c>
      <c r="C35" s="123"/>
      <c r="D35" s="124"/>
      <c r="E35" s="68" t="s">
        <v>64</v>
      </c>
      <c r="F35" s="68"/>
      <c r="G35" s="45"/>
      <c r="H35" s="129" t="s">
        <v>62</v>
      </c>
      <c r="I35" s="129"/>
      <c r="J35" s="129"/>
      <c r="K35" s="68" t="s">
        <v>64</v>
      </c>
      <c r="L35" s="68"/>
    </row>
    <row r="36" spans="2:12" ht="34.5" customHeight="1" x14ac:dyDescent="0.25">
      <c r="B36" s="125" t="s">
        <v>59</v>
      </c>
      <c r="C36" s="126"/>
      <c r="D36" s="127"/>
      <c r="E36" s="64" t="s">
        <v>103</v>
      </c>
      <c r="F36" s="48"/>
      <c r="G36" s="45"/>
      <c r="H36" s="45"/>
      <c r="I36" s="45"/>
    </row>
    <row r="37" spans="2:12" ht="18.75" customHeight="1" x14ac:dyDescent="0.25">
      <c r="B37" s="45"/>
      <c r="C37" s="45"/>
      <c r="D37" s="45"/>
      <c r="E37" s="45"/>
      <c r="F37" s="45"/>
      <c r="G37" s="45"/>
      <c r="H37" s="45"/>
    </row>
    <row r="38" spans="2:12" ht="20.25" customHeight="1" x14ac:dyDescent="0.25">
      <c r="B38" s="45"/>
      <c r="C38" s="45"/>
      <c r="D38" s="45"/>
      <c r="E38" s="45"/>
      <c r="F38" s="45"/>
      <c r="G38" s="45"/>
      <c r="H38" s="45"/>
    </row>
    <row r="39" spans="2:12" x14ac:dyDescent="0.25">
      <c r="B39" s="9" t="s">
        <v>54</v>
      </c>
      <c r="D39" s="45"/>
      <c r="E39" s="45"/>
      <c r="F39" s="45"/>
      <c r="G39" s="45"/>
      <c r="H39" s="45"/>
    </row>
    <row r="40" spans="2:12" ht="30" x14ac:dyDescent="0.25">
      <c r="B40" s="16" t="s">
        <v>38</v>
      </c>
      <c r="C40" s="16" t="s">
        <v>39</v>
      </c>
      <c r="D40" s="16" t="s">
        <v>88</v>
      </c>
      <c r="E40" s="45"/>
      <c r="F40" s="45"/>
      <c r="G40" s="45"/>
      <c r="H40" s="45"/>
    </row>
    <row r="41" spans="2:12" ht="21" customHeight="1" x14ac:dyDescent="0.25">
      <c r="B41" s="49" t="s">
        <v>34</v>
      </c>
      <c r="C41" s="50" t="s">
        <v>35</v>
      </c>
      <c r="D41" s="50"/>
      <c r="E41" s="45"/>
      <c r="F41" s="45"/>
      <c r="G41" s="45"/>
      <c r="H41" s="45"/>
    </row>
    <row r="42" spans="2:12" ht="30.75" customHeight="1" x14ac:dyDescent="0.25">
      <c r="B42" s="49" t="s">
        <v>36</v>
      </c>
      <c r="C42" s="51" t="s">
        <v>64</v>
      </c>
      <c r="D42" s="51"/>
      <c r="E42" s="45"/>
      <c r="F42" s="45"/>
      <c r="G42" s="45"/>
      <c r="H42" s="45"/>
    </row>
    <row r="43" spans="2:12" ht="30.75" customHeight="1" x14ac:dyDescent="0.25">
      <c r="B43" s="49" t="s">
        <v>37</v>
      </c>
      <c r="C43" s="65" t="s">
        <v>40</v>
      </c>
      <c r="D43" s="65"/>
      <c r="E43" s="45"/>
      <c r="F43" s="45"/>
      <c r="G43" s="45"/>
      <c r="H43" s="45"/>
    </row>
    <row r="44" spans="2:12" ht="21" customHeight="1" x14ac:dyDescent="0.25">
      <c r="B44" s="45"/>
      <c r="C44" s="45"/>
      <c r="D44" s="45"/>
      <c r="E44" s="45"/>
      <c r="F44" s="45"/>
      <c r="G44" s="45"/>
      <c r="H44" s="45"/>
    </row>
    <row r="45" spans="2:12" ht="21" customHeight="1" x14ac:dyDescent="0.25">
      <c r="B45" s="45"/>
      <c r="C45" s="45"/>
      <c r="D45" s="45"/>
      <c r="E45" s="45"/>
      <c r="F45" s="45"/>
      <c r="G45" s="45"/>
      <c r="H45" s="45"/>
    </row>
    <row r="46" spans="2:12" ht="26.25" customHeight="1" x14ac:dyDescent="0.25">
      <c r="D46" s="45"/>
      <c r="E46" s="45"/>
      <c r="F46" s="45"/>
      <c r="G46" s="45"/>
      <c r="H46" s="45"/>
    </row>
    <row r="47" spans="2:12" ht="21" customHeight="1" x14ac:dyDescent="0.25">
      <c r="B47" s="45"/>
      <c r="C47" s="45"/>
      <c r="D47" s="45"/>
      <c r="E47" s="45"/>
      <c r="F47" s="45"/>
      <c r="G47" s="45"/>
      <c r="H47" s="45"/>
    </row>
    <row r="48" spans="2:12" ht="21" customHeight="1" x14ac:dyDescent="0.25">
      <c r="B48" s="45"/>
      <c r="C48" s="45"/>
      <c r="D48" s="45"/>
      <c r="E48" s="45"/>
      <c r="F48" s="45"/>
      <c r="G48" s="45"/>
      <c r="H48" s="45"/>
    </row>
    <row r="49" spans="2:13" ht="21" customHeight="1" x14ac:dyDescent="0.25">
      <c r="B49" s="45"/>
      <c r="C49" s="45"/>
      <c r="D49" s="45"/>
      <c r="E49" s="45"/>
      <c r="F49" s="45"/>
      <c r="G49" s="45"/>
      <c r="H49" s="45"/>
    </row>
    <row r="50" spans="2:13" x14ac:dyDescent="0.25">
      <c r="B50" s="45"/>
      <c r="C50" s="45"/>
      <c r="D50" s="45"/>
      <c r="E50" s="45"/>
      <c r="F50" s="45"/>
      <c r="G50" s="45"/>
      <c r="H50" s="45"/>
    </row>
    <row r="51" spans="2:13" ht="18" customHeight="1" x14ac:dyDescent="0.25">
      <c r="B51" s="45"/>
      <c r="C51" s="45"/>
      <c r="D51" s="45"/>
      <c r="E51" s="45"/>
      <c r="F51" s="45"/>
      <c r="G51" s="45"/>
      <c r="H51" s="45"/>
    </row>
    <row r="52" spans="2:13" ht="15" customHeight="1" x14ac:dyDescent="0.25">
      <c r="B52" s="45"/>
      <c r="C52" s="45"/>
      <c r="D52" s="45"/>
      <c r="E52" s="45"/>
      <c r="F52" s="45"/>
      <c r="G52" s="45"/>
      <c r="H52" s="45"/>
    </row>
    <row r="53" spans="2:13" x14ac:dyDescent="0.25">
      <c r="B53" s="45"/>
      <c r="C53" s="45"/>
      <c r="D53" s="45"/>
      <c r="E53" s="45"/>
      <c r="F53" s="45"/>
      <c r="G53" s="45"/>
      <c r="H53" s="45"/>
    </row>
    <row r="54" spans="2:13" x14ac:dyDescent="0.25">
      <c r="B54" s="15" t="s">
        <v>63</v>
      </c>
      <c r="C54" s="45"/>
      <c r="D54" s="45"/>
      <c r="E54" s="22" t="s">
        <v>86</v>
      </c>
      <c r="F54" s="45"/>
      <c r="G54" s="45"/>
      <c r="H54" s="45"/>
      <c r="K54" s="22" t="s">
        <v>86</v>
      </c>
    </row>
    <row r="55" spans="2:13" ht="31.5" customHeight="1" x14ac:dyDescent="0.25">
      <c r="B55" s="112" t="s">
        <v>97</v>
      </c>
      <c r="C55" s="112"/>
      <c r="D55" s="65" t="s">
        <v>40</v>
      </c>
      <c r="E55" s="66"/>
      <c r="F55" s="45"/>
      <c r="G55" s="109" t="s">
        <v>65</v>
      </c>
      <c r="H55" s="109"/>
      <c r="I55" s="109"/>
      <c r="J55" s="64" t="s">
        <v>35</v>
      </c>
      <c r="K55" s="64" t="s">
        <v>87</v>
      </c>
    </row>
    <row r="56" spans="2:13" ht="33" customHeight="1" x14ac:dyDescent="0.25">
      <c r="B56" s="107" t="s">
        <v>98</v>
      </c>
      <c r="C56" s="108"/>
      <c r="D56" s="68" t="s">
        <v>64</v>
      </c>
      <c r="E56" s="68"/>
      <c r="F56" s="45"/>
      <c r="G56" s="110" t="s">
        <v>99</v>
      </c>
      <c r="H56" s="110"/>
      <c r="I56" s="110"/>
      <c r="J56" s="111" t="s">
        <v>40</v>
      </c>
      <c r="K56" s="111"/>
    </row>
    <row r="57" spans="2:13" ht="34.5" customHeight="1" x14ac:dyDescent="0.25">
      <c r="B57" s="107" t="s">
        <v>100</v>
      </c>
      <c r="C57" s="108"/>
      <c r="D57" s="64" t="s">
        <v>35</v>
      </c>
      <c r="E57" s="48"/>
      <c r="F57" s="45"/>
      <c r="G57" s="110"/>
      <c r="H57" s="110"/>
      <c r="I57" s="110"/>
      <c r="J57" s="111"/>
      <c r="K57" s="111"/>
    </row>
    <row r="58" spans="2:13" x14ac:dyDescent="0.25">
      <c r="B58" s="15"/>
      <c r="C58" s="45"/>
      <c r="D58" s="45"/>
      <c r="E58" s="45"/>
      <c r="F58" s="45"/>
      <c r="G58" s="45"/>
      <c r="H58" s="45"/>
    </row>
    <row r="59" spans="2:13" x14ac:dyDescent="0.25">
      <c r="B59" s="15" t="s">
        <v>105</v>
      </c>
      <c r="C59" s="45"/>
      <c r="D59" s="45"/>
      <c r="E59" s="22" t="s">
        <v>86</v>
      </c>
      <c r="G59" s="15" t="s">
        <v>104</v>
      </c>
      <c r="J59" s="45"/>
      <c r="K59" s="22" t="s">
        <v>109</v>
      </c>
      <c r="L59" s="45"/>
      <c r="M59" s="45"/>
    </row>
    <row r="60" spans="2:13" x14ac:dyDescent="0.25">
      <c r="B60" s="54" t="s">
        <v>66</v>
      </c>
      <c r="C60" s="94" t="s">
        <v>40</v>
      </c>
      <c r="D60" s="95"/>
      <c r="E60" s="55"/>
      <c r="G60" s="101" t="s">
        <v>74</v>
      </c>
      <c r="H60" s="102"/>
      <c r="I60" s="103"/>
      <c r="J60" s="98" t="s">
        <v>40</v>
      </c>
      <c r="K60" s="98"/>
      <c r="L60" s="45"/>
    </row>
    <row r="61" spans="2:13" x14ac:dyDescent="0.25">
      <c r="B61" s="54" t="s">
        <v>67</v>
      </c>
      <c r="C61" s="96" t="s">
        <v>64</v>
      </c>
      <c r="D61" s="97"/>
      <c r="E61" s="56"/>
      <c r="G61" s="104" t="s">
        <v>68</v>
      </c>
      <c r="H61" s="105"/>
      <c r="I61" s="106"/>
      <c r="J61" s="99"/>
      <c r="K61" s="99"/>
      <c r="L61" s="45"/>
    </row>
    <row r="62" spans="2:13" x14ac:dyDescent="0.25">
      <c r="G62" s="104" t="s">
        <v>69</v>
      </c>
      <c r="H62" s="105"/>
      <c r="I62" s="106"/>
      <c r="J62" s="99"/>
      <c r="K62" s="99"/>
      <c r="L62" s="45"/>
    </row>
    <row r="63" spans="2:13" x14ac:dyDescent="0.25">
      <c r="G63" s="104" t="s">
        <v>70</v>
      </c>
      <c r="H63" s="105"/>
      <c r="I63" s="106"/>
      <c r="J63" s="99"/>
      <c r="K63" s="99"/>
      <c r="L63" s="45"/>
    </row>
    <row r="64" spans="2:13" ht="30" customHeight="1" x14ac:dyDescent="0.25">
      <c r="G64" s="140" t="s">
        <v>101</v>
      </c>
      <c r="H64" s="141"/>
      <c r="I64" s="142"/>
      <c r="J64" s="100"/>
      <c r="K64" s="100"/>
      <c r="L64" s="45"/>
    </row>
    <row r="65" spans="2:15" ht="29.25" customHeight="1" x14ac:dyDescent="0.25">
      <c r="G65" s="143" t="s">
        <v>82</v>
      </c>
      <c r="H65" s="144"/>
      <c r="I65" s="145"/>
      <c r="J65" s="51" t="s">
        <v>64</v>
      </c>
      <c r="K65" s="51"/>
      <c r="M65" s="45"/>
    </row>
    <row r="66" spans="2:15" ht="15" customHeight="1" x14ac:dyDescent="0.25">
      <c r="G66" s="101" t="s">
        <v>81</v>
      </c>
      <c r="H66" s="102"/>
      <c r="I66" s="103"/>
      <c r="J66" s="137" t="s">
        <v>35</v>
      </c>
      <c r="K66" s="137"/>
      <c r="L66" s="45"/>
      <c r="M66" s="45"/>
    </row>
    <row r="67" spans="2:15" ht="13.5" customHeight="1" x14ac:dyDescent="0.25">
      <c r="G67" s="104" t="s">
        <v>102</v>
      </c>
      <c r="H67" s="105"/>
      <c r="I67" s="106"/>
      <c r="J67" s="138"/>
      <c r="K67" s="138"/>
      <c r="L67" s="45"/>
      <c r="M67" s="45"/>
    </row>
    <row r="68" spans="2:15" x14ac:dyDescent="0.25">
      <c r="G68" s="146" t="s">
        <v>75</v>
      </c>
      <c r="H68" s="147"/>
      <c r="I68" s="148"/>
      <c r="J68" s="139"/>
      <c r="K68" s="139"/>
      <c r="L68" s="18"/>
      <c r="M68" s="18"/>
    </row>
    <row r="69" spans="2:15" x14ac:dyDescent="0.25">
      <c r="C69" s="57"/>
      <c r="D69" s="57"/>
      <c r="E69" s="57"/>
      <c r="F69" s="57"/>
      <c r="G69" s="57"/>
      <c r="H69" s="18"/>
      <c r="I69" s="18"/>
    </row>
    <row r="70" spans="2:15" ht="15" customHeight="1" x14ac:dyDescent="0.25">
      <c r="G70" s="18"/>
      <c r="H70" s="18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8"/>
      <c r="H71" s="18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168"/>
      <c r="L72" s="168"/>
      <c r="M72" s="163"/>
      <c r="N72" s="163"/>
      <c r="O72" s="163"/>
    </row>
    <row r="73" spans="2:15" ht="29.25" customHeight="1" x14ac:dyDescent="0.25">
      <c r="B73" s="13" t="s">
        <v>21</v>
      </c>
      <c r="C73" s="77" t="s">
        <v>19</v>
      </c>
      <c r="D73" s="78"/>
      <c r="E73" s="79" t="s">
        <v>33</v>
      </c>
      <c r="F73" s="80"/>
      <c r="G73" s="131" t="s">
        <v>73</v>
      </c>
      <c r="H73" s="132"/>
      <c r="I73" s="165"/>
      <c r="J73" s="165"/>
      <c r="K73" s="168"/>
      <c r="L73" s="168"/>
      <c r="M73" s="163"/>
      <c r="N73" s="163"/>
      <c r="O73" s="163"/>
    </row>
    <row r="74" spans="2:15" x14ac:dyDescent="0.25">
      <c r="B74" s="14" t="s">
        <v>22</v>
      </c>
      <c r="C74" s="77" t="s">
        <v>23</v>
      </c>
      <c r="D74" s="78"/>
      <c r="E74" s="92" t="s">
        <v>24</v>
      </c>
      <c r="F74" s="93"/>
      <c r="G74" s="131"/>
      <c r="H74" s="132"/>
      <c r="I74" s="165"/>
      <c r="J74" s="165"/>
      <c r="K74" s="168"/>
      <c r="L74" s="168"/>
      <c r="M74" s="163"/>
      <c r="N74" s="163"/>
      <c r="O74" s="163"/>
    </row>
    <row r="75" spans="2:15" ht="15" customHeight="1" x14ac:dyDescent="0.25">
      <c r="B75" s="13" t="s">
        <v>25</v>
      </c>
      <c r="C75" s="77" t="s">
        <v>20</v>
      </c>
      <c r="D75" s="78"/>
      <c r="E75" s="79" t="s">
        <v>26</v>
      </c>
      <c r="F75" s="80"/>
      <c r="G75" s="131"/>
      <c r="H75" s="132"/>
      <c r="I75" s="165"/>
      <c r="J75" s="165"/>
      <c r="K75" s="168"/>
      <c r="L75" s="168"/>
      <c r="M75" s="163"/>
      <c r="N75" s="163"/>
      <c r="O75" s="163"/>
    </row>
    <row r="76" spans="2:15" ht="30" customHeight="1" x14ac:dyDescent="0.25">
      <c r="B76" s="14" t="s">
        <v>27</v>
      </c>
      <c r="C76" s="77" t="s">
        <v>28</v>
      </c>
      <c r="D76" s="78"/>
      <c r="E76" s="92" t="s">
        <v>31</v>
      </c>
      <c r="F76" s="93"/>
      <c r="G76" s="131"/>
      <c r="H76" s="132"/>
      <c r="I76" s="165"/>
      <c r="J76" s="165"/>
      <c r="K76" s="168"/>
      <c r="L76" s="168"/>
      <c r="M76" s="163"/>
      <c r="N76" s="163"/>
      <c r="O76" s="163"/>
    </row>
    <row r="77" spans="2:15" ht="30" customHeight="1" x14ac:dyDescent="0.25">
      <c r="B77" s="13" t="s">
        <v>29</v>
      </c>
      <c r="C77" s="77" t="s">
        <v>77</v>
      </c>
      <c r="D77" s="78"/>
      <c r="E77" s="79" t="s">
        <v>32</v>
      </c>
      <c r="F77" s="80"/>
      <c r="G77" s="133"/>
      <c r="H77" s="134"/>
      <c r="I77" s="165"/>
      <c r="J77" s="165"/>
      <c r="K77" s="168"/>
      <c r="L77" s="168"/>
      <c r="M77" s="163"/>
      <c r="N77" s="163"/>
      <c r="O77" s="163"/>
    </row>
    <row r="78" spans="2:15" x14ac:dyDescent="0.25">
      <c r="I78" s="18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107" t="s">
        <v>107</v>
      </c>
      <c r="C80" s="130"/>
      <c r="D80" s="130"/>
      <c r="E80" s="108"/>
      <c r="F80" s="24" t="s">
        <v>71</v>
      </c>
      <c r="G80" s="58"/>
      <c r="H80" s="59"/>
      <c r="I80" s="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3:O73"/>
    <mergeCell ref="C74:D74"/>
    <mergeCell ref="E74:F74"/>
    <mergeCell ref="I74:J74"/>
    <mergeCell ref="K74:L74"/>
    <mergeCell ref="C73:D73"/>
    <mergeCell ref="E73:F73"/>
    <mergeCell ref="G73:H77"/>
    <mergeCell ref="I73:J73"/>
    <mergeCell ref="K73:L73"/>
    <mergeCell ref="M74:O74"/>
    <mergeCell ref="C75:D75"/>
    <mergeCell ref="E75:F75"/>
    <mergeCell ref="I75:J75"/>
    <mergeCell ref="K75:L75"/>
    <mergeCell ref="M75:O75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J56:J57"/>
    <mergeCell ref="G64:I64"/>
    <mergeCell ref="B36:D36"/>
    <mergeCell ref="B55:C55"/>
    <mergeCell ref="G55:I55"/>
    <mergeCell ref="B56:C56"/>
    <mergeCell ref="G56:I57"/>
    <mergeCell ref="B35:D35"/>
    <mergeCell ref="H35:J35"/>
    <mergeCell ref="B29:C29"/>
    <mergeCell ref="D29:H29"/>
    <mergeCell ref="I29:J29"/>
    <mergeCell ref="B30:C30"/>
    <mergeCell ref="D30:H30"/>
    <mergeCell ref="I30:J30"/>
    <mergeCell ref="B31:C31"/>
    <mergeCell ref="D31:H31"/>
    <mergeCell ref="I31:J31"/>
    <mergeCell ref="B34:D34"/>
    <mergeCell ref="H34:J34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7780B-2F24-4EC6-9865-F38CA59373EF}">
  <sheetPr>
    <pageSetUpPr fitToPage="1"/>
  </sheetPr>
  <dimension ref="B1:W80"/>
  <sheetViews>
    <sheetView topLeftCell="A4" zoomScale="115" zoomScaleNormal="115" workbookViewId="0">
      <selection activeCell="J14" sqref="J14"/>
    </sheetView>
  </sheetViews>
  <sheetFormatPr defaultRowHeight="15" x14ac:dyDescent="0.25"/>
  <cols>
    <col min="1" max="1" width="3.42578125" customWidth="1"/>
    <col min="2" max="2" width="20.85546875" customWidth="1"/>
    <col min="3" max="4" width="11" customWidth="1"/>
    <col min="6" max="6" width="10.42578125" customWidth="1"/>
    <col min="7" max="7" width="8.5703125" customWidth="1"/>
    <col min="8" max="8" width="12" customWidth="1"/>
    <col min="9" max="9" width="15" customWidth="1"/>
    <col min="10" max="10" width="16.140625" bestFit="1" customWidth="1"/>
    <col min="11" max="11" width="16.5703125" customWidth="1"/>
    <col min="12" max="12" width="10.42578125" customWidth="1"/>
    <col min="13" max="13" width="9.5703125" customWidth="1"/>
    <col min="14" max="14" width="12" customWidth="1"/>
    <col min="15" max="15" width="9.42578125" customWidth="1"/>
    <col min="16" max="16" width="13.5703125" customWidth="1"/>
    <col min="17" max="17" width="9.7109375" customWidth="1"/>
    <col min="18" max="18" width="12.140625" customWidth="1"/>
    <col min="19" max="19" width="9.42578125" customWidth="1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142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111</v>
      </c>
      <c r="C5" s="169">
        <v>27.23</v>
      </c>
      <c r="D5" s="10">
        <v>136.15</v>
      </c>
      <c r="E5" s="170">
        <f>C5/D5</f>
        <v>0.19999999999999998</v>
      </c>
      <c r="F5" s="11"/>
      <c r="G5" s="11"/>
      <c r="H5" s="10" t="s">
        <v>122</v>
      </c>
      <c r="I5" s="169">
        <v>6.1</v>
      </c>
      <c r="J5" s="11" t="s">
        <v>143</v>
      </c>
      <c r="K5" s="11">
        <v>1</v>
      </c>
      <c r="L5" s="11">
        <v>1.33</v>
      </c>
      <c r="M5" s="171">
        <f>K5*L5</f>
        <v>1.33</v>
      </c>
      <c r="N5" s="10"/>
      <c r="O5" s="10"/>
      <c r="P5" s="11"/>
      <c r="Q5" s="11"/>
      <c r="R5" s="11"/>
      <c r="S5" s="171">
        <f>Q5*R5</f>
        <v>0</v>
      </c>
    </row>
    <row r="6" spans="2:21" x14ac:dyDescent="0.25">
      <c r="B6" s="10" t="s">
        <v>112</v>
      </c>
      <c r="C6" s="169">
        <v>18.899999999999999</v>
      </c>
      <c r="D6" s="10">
        <v>94.113</v>
      </c>
      <c r="E6" s="170">
        <f t="shared" ref="E6:E11" si="0">C6/D6</f>
        <v>0.20082241560677058</v>
      </c>
      <c r="F6" s="11"/>
      <c r="G6" s="11"/>
      <c r="H6" s="10"/>
      <c r="I6" s="10"/>
      <c r="J6" s="11"/>
      <c r="K6" s="11"/>
      <c r="L6" s="11"/>
      <c r="M6" s="171">
        <f>K6*L6</f>
        <v>0</v>
      </c>
      <c r="N6" s="10"/>
      <c r="O6" s="10"/>
      <c r="P6" s="11"/>
      <c r="Q6" s="11"/>
      <c r="R6" s="11"/>
      <c r="S6" s="171">
        <f>Q6*R6</f>
        <v>0</v>
      </c>
      <c r="U6" s="172"/>
    </row>
    <row r="7" spans="2:21" x14ac:dyDescent="0.25">
      <c r="B7" s="10" t="s">
        <v>146</v>
      </c>
      <c r="C7" s="169">
        <v>41.26</v>
      </c>
      <c r="D7" s="10">
        <v>206.3</v>
      </c>
      <c r="E7" s="170">
        <f t="shared" si="0"/>
        <v>0.19999999999999998</v>
      </c>
      <c r="F7" s="11"/>
      <c r="G7" s="11"/>
      <c r="H7" s="10"/>
      <c r="I7" s="10"/>
      <c r="J7" s="11"/>
      <c r="K7" s="11"/>
      <c r="L7" s="11"/>
      <c r="M7" s="171">
        <f t="shared" ref="M7:M11" si="1">K7*L7</f>
        <v>0</v>
      </c>
      <c r="N7" s="10"/>
      <c r="O7" s="10"/>
      <c r="P7" s="11"/>
      <c r="Q7" s="11"/>
      <c r="R7" s="11"/>
      <c r="S7" s="171">
        <f t="shared" ref="S7:S11" si="2">Q7*R7</f>
        <v>0</v>
      </c>
      <c r="T7" s="172"/>
      <c r="U7" s="172"/>
    </row>
    <row r="8" spans="2:21" x14ac:dyDescent="0.25">
      <c r="B8" s="10"/>
      <c r="C8" s="169"/>
      <c r="D8" s="10"/>
      <c r="E8" s="171" t="e">
        <f t="shared" si="0"/>
        <v>#DIV/0!</v>
      </c>
      <c r="F8" s="11"/>
      <c r="G8" s="11"/>
      <c r="H8" s="10"/>
      <c r="I8" s="10"/>
      <c r="J8" s="11"/>
      <c r="K8" s="11"/>
      <c r="L8" s="11"/>
      <c r="M8" s="171">
        <f t="shared" si="1"/>
        <v>0</v>
      </c>
      <c r="N8" s="10"/>
      <c r="O8" s="10"/>
      <c r="P8" s="11"/>
      <c r="Q8" s="11"/>
      <c r="R8" s="11"/>
      <c r="S8" s="171">
        <f t="shared" si="2"/>
        <v>0</v>
      </c>
      <c r="T8" s="172"/>
      <c r="U8" s="172"/>
    </row>
    <row r="9" spans="2:21" x14ac:dyDescent="0.25">
      <c r="B9" s="10"/>
      <c r="C9" s="169"/>
      <c r="D9" s="10"/>
      <c r="E9" s="171" t="e">
        <f t="shared" si="0"/>
        <v>#DIV/0!</v>
      </c>
      <c r="F9" s="11"/>
      <c r="G9" s="11"/>
      <c r="H9" s="10"/>
      <c r="I9" s="10"/>
      <c r="J9" s="11"/>
      <c r="K9" s="11"/>
      <c r="L9" s="11"/>
      <c r="M9" s="171">
        <f t="shared" si="1"/>
        <v>0</v>
      </c>
      <c r="N9" s="10"/>
      <c r="O9" s="10"/>
      <c r="P9" s="11"/>
      <c r="Q9" s="11"/>
      <c r="R9" s="11"/>
      <c r="S9" s="171">
        <f t="shared" si="2"/>
        <v>0</v>
      </c>
      <c r="T9" s="172"/>
    </row>
    <row r="10" spans="2:21" x14ac:dyDescent="0.25">
      <c r="B10" s="10"/>
      <c r="C10" s="169"/>
      <c r="D10" s="10"/>
      <c r="E10" s="171" t="e">
        <f t="shared" si="0"/>
        <v>#DIV/0!</v>
      </c>
      <c r="F10" s="11"/>
      <c r="G10" s="11"/>
      <c r="H10" s="10"/>
      <c r="I10" s="10"/>
      <c r="J10" s="11"/>
      <c r="K10" s="11"/>
      <c r="L10" s="11"/>
      <c r="M10" s="171">
        <f t="shared" si="1"/>
        <v>0</v>
      </c>
      <c r="N10" s="10"/>
      <c r="O10" s="10"/>
      <c r="P10" s="11"/>
      <c r="Q10" s="11"/>
      <c r="R10" s="11"/>
      <c r="S10" s="171">
        <f t="shared" si="2"/>
        <v>0</v>
      </c>
      <c r="T10" s="172"/>
    </row>
    <row r="11" spans="2:21" x14ac:dyDescent="0.25">
      <c r="B11" s="10"/>
      <c r="C11" s="169"/>
      <c r="D11" s="10"/>
      <c r="E11" s="171" t="e">
        <f t="shared" si="0"/>
        <v>#DIV/0!</v>
      </c>
      <c r="F11" s="11"/>
      <c r="G11" s="11"/>
      <c r="H11" s="10"/>
      <c r="I11" s="10"/>
      <c r="J11" s="11"/>
      <c r="K11" s="11"/>
      <c r="L11" s="11"/>
      <c r="M11" s="171">
        <f t="shared" si="1"/>
        <v>0</v>
      </c>
      <c r="N11" s="10"/>
      <c r="O11" s="10"/>
      <c r="P11" s="11"/>
      <c r="Q11" s="11"/>
      <c r="R11" s="11"/>
      <c r="S11" s="171">
        <f t="shared" si="2"/>
        <v>0</v>
      </c>
      <c r="T11" s="172"/>
    </row>
    <row r="12" spans="2:21" x14ac:dyDescent="0.25">
      <c r="B12" s="171" t="s">
        <v>4</v>
      </c>
      <c r="C12" s="173">
        <f>SUM(C5:C11)</f>
        <v>87.389999999999986</v>
      </c>
      <c r="D12" s="171">
        <f>SUM(D5:D11)</f>
        <v>436.56299999999999</v>
      </c>
      <c r="E12" s="174"/>
      <c r="F12" s="174"/>
      <c r="G12" s="171">
        <f>SUM(G5:G11)</f>
        <v>0</v>
      </c>
      <c r="H12" s="174"/>
      <c r="I12" s="171">
        <f>SUM(I5:I11)</f>
        <v>6.1</v>
      </c>
      <c r="J12" s="174"/>
      <c r="K12" s="174"/>
      <c r="L12" s="174"/>
      <c r="M12" s="171">
        <f>SUM(M5:M11)</f>
        <v>1.33</v>
      </c>
      <c r="N12" s="174"/>
      <c r="O12" s="171">
        <f>SUM(O5:O11)</f>
        <v>0</v>
      </c>
      <c r="P12" s="174"/>
      <c r="Q12" s="174"/>
      <c r="R12" s="174"/>
      <c r="S12" s="171">
        <f>SUM(S5:S11)</f>
        <v>0</v>
      </c>
      <c r="T12" s="172"/>
    </row>
    <row r="13" spans="2:21" x14ac:dyDescent="0.25">
      <c r="B13" s="174"/>
      <c r="C13" s="175"/>
      <c r="D13" s="174"/>
      <c r="E13" s="174"/>
      <c r="F13" s="174"/>
      <c r="G13" s="174"/>
      <c r="H13" s="174"/>
      <c r="I13" s="174"/>
      <c r="J13" s="174"/>
      <c r="K13" s="174" t="s">
        <v>15</v>
      </c>
      <c r="L13" s="174"/>
      <c r="M13" s="174"/>
      <c r="N13" s="174"/>
      <c r="O13" s="174"/>
      <c r="P13" s="174"/>
      <c r="Q13" s="174"/>
      <c r="R13" s="174"/>
      <c r="S13" s="174"/>
      <c r="T13" s="172"/>
    </row>
    <row r="14" spans="2:21" x14ac:dyDescent="0.25">
      <c r="B14" s="172"/>
      <c r="C14" s="172"/>
      <c r="D14" s="172"/>
      <c r="E14" s="172"/>
      <c r="F14" s="172"/>
      <c r="G14" s="172"/>
      <c r="I14" s="176" t="s">
        <v>5</v>
      </c>
      <c r="J14" s="177">
        <f>(R17/E5)*100</f>
        <v>100.00094229392033</v>
      </c>
      <c r="K14" s="178">
        <f>J14</f>
        <v>100.00094229392033</v>
      </c>
    </row>
    <row r="15" spans="2:21" x14ac:dyDescent="0.25">
      <c r="B15" s="172"/>
      <c r="C15" s="172"/>
      <c r="D15" s="172"/>
      <c r="E15" s="172"/>
      <c r="F15" s="172"/>
      <c r="G15" s="172"/>
      <c r="I15" s="179" t="s">
        <v>11</v>
      </c>
      <c r="J15" s="180">
        <f>(1-(P19/C5))*100</f>
        <v>100</v>
      </c>
      <c r="K15" s="178">
        <f t="shared" ref="K15:K16" si="3">J15</f>
        <v>100</v>
      </c>
    </row>
    <row r="16" spans="2:21" x14ac:dyDescent="0.25">
      <c r="B16" s="172"/>
      <c r="C16" s="172"/>
      <c r="D16" s="172"/>
      <c r="E16" s="172"/>
      <c r="F16" s="172"/>
      <c r="G16" s="172"/>
      <c r="I16" s="181" t="s">
        <v>12</v>
      </c>
      <c r="J16" s="177">
        <f>(J14/J15)*100</f>
        <v>100.00094229392033</v>
      </c>
      <c r="K16" s="178">
        <f t="shared" si="3"/>
        <v>100.00094229392033</v>
      </c>
      <c r="P16" s="73" t="s">
        <v>49</v>
      </c>
      <c r="Q16" s="73" t="s">
        <v>48</v>
      </c>
      <c r="R16" s="73" t="s">
        <v>142</v>
      </c>
    </row>
    <row r="17" spans="2:23" x14ac:dyDescent="0.25">
      <c r="B17" s="172"/>
      <c r="C17" s="172"/>
      <c r="D17" s="172"/>
      <c r="E17" s="172"/>
      <c r="F17" s="172"/>
      <c r="G17" s="172"/>
      <c r="I17" s="182" t="s">
        <v>6</v>
      </c>
      <c r="J17" s="180">
        <f>Q17/D12*100</f>
        <v>48.617954338778134</v>
      </c>
      <c r="K17" s="178"/>
      <c r="N17" s="76" t="s">
        <v>3</v>
      </c>
      <c r="O17" s="76"/>
      <c r="P17" s="183">
        <v>42.45</v>
      </c>
      <c r="Q17" s="183">
        <v>212.24799999999999</v>
      </c>
      <c r="R17" s="184">
        <f>P17/Q17</f>
        <v>0.20000188458784066</v>
      </c>
    </row>
    <row r="18" spans="2:23" x14ac:dyDescent="0.25">
      <c r="B18" s="172"/>
      <c r="C18" s="172"/>
      <c r="D18" s="172"/>
      <c r="E18" s="172"/>
      <c r="F18" s="172"/>
      <c r="G18" s="172"/>
      <c r="I18" s="176" t="s">
        <v>7</v>
      </c>
      <c r="J18" s="177">
        <f>P17/C12*100</f>
        <v>48.575351870923456</v>
      </c>
      <c r="K18" s="179" t="s">
        <v>84</v>
      </c>
      <c r="L18" s="180">
        <f>(J18/J17)*100</f>
        <v>99.912372973248083</v>
      </c>
      <c r="P18" s="185" t="s">
        <v>0</v>
      </c>
      <c r="Q18" s="186"/>
    </row>
    <row r="19" spans="2:23" ht="30" customHeight="1" x14ac:dyDescent="0.25">
      <c r="B19" s="172"/>
      <c r="C19" s="172"/>
      <c r="D19" s="172"/>
      <c r="E19" s="172"/>
      <c r="F19" s="172"/>
      <c r="G19" s="172"/>
      <c r="I19" s="182" t="s">
        <v>8</v>
      </c>
      <c r="J19" s="180">
        <f>(C12+G12+I12+M12+O12+S12)/P17</f>
        <v>2.233686690223792</v>
      </c>
      <c r="N19" s="74" t="s">
        <v>50</v>
      </c>
      <c r="O19" s="75"/>
      <c r="P19" s="187">
        <v>0</v>
      </c>
      <c r="R19" s="188"/>
    </row>
    <row r="20" spans="2:23" x14ac:dyDescent="0.25">
      <c r="B20" s="172"/>
      <c r="C20" s="172"/>
      <c r="D20" s="172"/>
      <c r="E20" s="172"/>
      <c r="F20" s="172"/>
      <c r="G20" s="172"/>
      <c r="I20" s="1" t="s">
        <v>9</v>
      </c>
      <c r="J20" s="39">
        <f>(C12+G12+I12+M12)/P17</f>
        <v>2.233686690223792</v>
      </c>
      <c r="M20" s="172"/>
      <c r="N20" s="172"/>
      <c r="O20" s="172"/>
      <c r="P20" s="172"/>
    </row>
    <row r="21" spans="2:23" ht="32.25" customHeight="1" x14ac:dyDescent="0.25">
      <c r="B21" s="172"/>
      <c r="C21" s="172"/>
      <c r="D21" s="172"/>
      <c r="E21" s="172"/>
      <c r="F21" s="172"/>
      <c r="G21" s="172"/>
      <c r="H21" s="172"/>
      <c r="I21" s="5" t="s">
        <v>14</v>
      </c>
      <c r="J21" s="41">
        <f>(C12+G12+I12)/P17</f>
        <v>2.2023557126030617</v>
      </c>
      <c r="M21" s="172"/>
      <c r="N21" s="172"/>
      <c r="O21" s="172"/>
      <c r="P21" s="172"/>
    </row>
    <row r="22" spans="2:23" ht="33.75" customHeight="1" x14ac:dyDescent="0.25">
      <c r="G22" s="172"/>
      <c r="H22" s="172"/>
      <c r="I22" s="6" t="s">
        <v>16</v>
      </c>
      <c r="J22" s="2">
        <f>(M12)/P17</f>
        <v>3.1330977620730269E-2</v>
      </c>
      <c r="K22" s="172"/>
      <c r="L22" s="172"/>
      <c r="M22" s="172"/>
      <c r="N22" s="172"/>
      <c r="O22" s="172"/>
      <c r="P22" s="172"/>
      <c r="Q22" s="172"/>
      <c r="R22" s="172"/>
      <c r="S22" s="172"/>
      <c r="T22" s="172"/>
    </row>
    <row r="23" spans="2:23" ht="32.25" customHeight="1" x14ac:dyDescent="0.25">
      <c r="I23" s="3" t="s">
        <v>10</v>
      </c>
      <c r="J23" s="4">
        <f>(O12+S12)/P17</f>
        <v>0</v>
      </c>
      <c r="K23" s="172"/>
      <c r="L23" s="172"/>
      <c r="M23" s="172"/>
      <c r="N23" s="172"/>
      <c r="O23" s="172"/>
      <c r="P23" s="172"/>
      <c r="Q23" s="172"/>
      <c r="R23" s="172"/>
      <c r="S23" s="172"/>
      <c r="T23" s="172"/>
    </row>
    <row r="24" spans="2:23" ht="30" customHeight="1" x14ac:dyDescent="0.25">
      <c r="I24" s="5" t="s">
        <v>17</v>
      </c>
      <c r="J24" s="41">
        <f>(O12)/P17</f>
        <v>0</v>
      </c>
      <c r="K24" s="172"/>
      <c r="L24" s="172"/>
      <c r="M24" s="172"/>
      <c r="N24" s="172"/>
      <c r="O24" s="172"/>
      <c r="P24" s="172"/>
      <c r="Q24" s="172"/>
      <c r="R24" s="172"/>
      <c r="S24" s="172"/>
      <c r="T24" s="172"/>
    </row>
    <row r="25" spans="2:23" ht="31.5" customHeight="1" x14ac:dyDescent="0.25">
      <c r="I25" s="6" t="s">
        <v>18</v>
      </c>
      <c r="J25" s="2">
        <f>(S12)/P17</f>
        <v>0</v>
      </c>
      <c r="K25" s="172"/>
      <c r="L25" s="172"/>
      <c r="M25" s="172"/>
      <c r="N25" s="172"/>
      <c r="O25" s="172"/>
      <c r="P25" s="172"/>
      <c r="Q25" s="172"/>
      <c r="R25" s="172"/>
      <c r="S25" s="172"/>
      <c r="T25" s="172"/>
    </row>
    <row r="26" spans="2:23" ht="13.5" customHeight="1" x14ac:dyDescent="0.25"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</row>
    <row r="27" spans="2:23" ht="16.5" customHeight="1" x14ac:dyDescent="0.25">
      <c r="B27" s="113" t="s">
        <v>57</v>
      </c>
      <c r="C27" s="114"/>
      <c r="I27" s="153" t="s">
        <v>85</v>
      </c>
      <c r="J27" s="154"/>
      <c r="K27" s="172"/>
      <c r="L27" s="172"/>
      <c r="M27" s="172"/>
      <c r="N27" s="172"/>
      <c r="O27" s="172"/>
      <c r="P27" s="172"/>
      <c r="Q27" s="172"/>
      <c r="T27" s="172"/>
    </row>
    <row r="28" spans="2:23" ht="47.25" customHeight="1" x14ac:dyDescent="0.25">
      <c r="B28" s="118" t="s">
        <v>30</v>
      </c>
      <c r="C28" s="189"/>
      <c r="D28" s="189" t="s">
        <v>90</v>
      </c>
      <c r="E28" s="189"/>
      <c r="F28" s="189"/>
      <c r="G28" s="189"/>
      <c r="H28" s="189"/>
      <c r="I28" s="155"/>
      <c r="J28" s="156"/>
      <c r="K28" s="172"/>
      <c r="Q28" s="172"/>
      <c r="T28" s="172"/>
      <c r="W28" s="190"/>
    </row>
    <row r="29" spans="2:23" ht="61.5" customHeight="1" x14ac:dyDescent="0.25">
      <c r="B29" s="191" t="s">
        <v>91</v>
      </c>
      <c r="C29" s="192"/>
      <c r="D29" s="191" t="s">
        <v>92</v>
      </c>
      <c r="E29" s="193"/>
      <c r="F29" s="193"/>
      <c r="G29" s="193"/>
      <c r="H29" s="192"/>
      <c r="I29" s="157"/>
      <c r="J29" s="158"/>
    </row>
    <row r="30" spans="2:23" ht="47.25" customHeight="1" x14ac:dyDescent="0.25">
      <c r="B30" s="194" t="s">
        <v>93</v>
      </c>
      <c r="C30" s="195"/>
      <c r="D30" s="194" t="s">
        <v>94</v>
      </c>
      <c r="E30" s="196"/>
      <c r="F30" s="196"/>
      <c r="G30" s="196"/>
      <c r="H30" s="195"/>
      <c r="I30" s="159"/>
      <c r="J30" s="160"/>
    </row>
    <row r="31" spans="2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97"/>
      <c r="J31" s="198"/>
    </row>
    <row r="32" spans="2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99" t="s">
        <v>96</v>
      </c>
      <c r="C34" s="200"/>
      <c r="D34" s="201"/>
      <c r="E34" s="202" t="s">
        <v>83</v>
      </c>
      <c r="F34" s="203"/>
      <c r="G34" s="204"/>
      <c r="H34" s="205" t="s">
        <v>61</v>
      </c>
      <c r="I34" s="205"/>
      <c r="J34" s="205"/>
      <c r="K34" s="202" t="s">
        <v>83</v>
      </c>
      <c r="L34" s="202"/>
    </row>
    <row r="35" spans="2:12" ht="30" x14ac:dyDescent="0.25">
      <c r="B35" s="206" t="s">
        <v>60</v>
      </c>
      <c r="C35" s="207"/>
      <c r="D35" s="208"/>
      <c r="E35" s="209" t="s">
        <v>64</v>
      </c>
      <c r="F35" s="209"/>
      <c r="G35" s="204"/>
      <c r="H35" s="210" t="s">
        <v>62</v>
      </c>
      <c r="I35" s="210"/>
      <c r="J35" s="210"/>
      <c r="K35" s="209" t="s">
        <v>64</v>
      </c>
      <c r="L35" s="209"/>
    </row>
    <row r="36" spans="2:12" ht="34.5" customHeight="1" x14ac:dyDescent="0.25">
      <c r="B36" s="211" t="s">
        <v>59</v>
      </c>
      <c r="C36" s="212"/>
      <c r="D36" s="213"/>
      <c r="E36" s="214" t="s">
        <v>103</v>
      </c>
      <c r="F36" s="215"/>
      <c r="G36" s="204"/>
      <c r="H36" s="204"/>
      <c r="I36" s="204"/>
    </row>
    <row r="37" spans="2:12" ht="18.75" customHeight="1" x14ac:dyDescent="0.25">
      <c r="B37" s="204"/>
      <c r="C37" s="204"/>
      <c r="D37" s="204"/>
      <c r="E37" s="204"/>
      <c r="F37" s="204"/>
      <c r="G37" s="204"/>
      <c r="H37" s="204"/>
    </row>
    <row r="38" spans="2:12" ht="20.25" customHeight="1" x14ac:dyDescent="0.25">
      <c r="B38" s="204"/>
      <c r="C38" s="204"/>
      <c r="D38" s="204"/>
      <c r="E38" s="204"/>
      <c r="F38" s="204"/>
      <c r="G38" s="204"/>
      <c r="H38" s="204"/>
    </row>
    <row r="39" spans="2:12" x14ac:dyDescent="0.25">
      <c r="B39" s="9" t="s">
        <v>54</v>
      </c>
      <c r="D39" s="204"/>
      <c r="E39" s="204"/>
      <c r="F39" s="204"/>
      <c r="G39" s="204"/>
      <c r="H39" s="204"/>
    </row>
    <row r="40" spans="2:12" ht="30" x14ac:dyDescent="0.25">
      <c r="B40" s="16" t="s">
        <v>38</v>
      </c>
      <c r="C40" s="16" t="s">
        <v>39</v>
      </c>
      <c r="D40" s="16" t="s">
        <v>88</v>
      </c>
      <c r="E40" s="204"/>
      <c r="F40" s="204"/>
      <c r="G40" s="204"/>
      <c r="H40" s="204"/>
    </row>
    <row r="41" spans="2:12" ht="21" customHeight="1" x14ac:dyDescent="0.25">
      <c r="B41" s="216" t="s">
        <v>34</v>
      </c>
      <c r="C41" s="214" t="s">
        <v>35</v>
      </c>
      <c r="D41" s="214"/>
      <c r="E41" s="204"/>
      <c r="F41" s="204"/>
      <c r="G41" s="204"/>
      <c r="H41" s="204"/>
    </row>
    <row r="42" spans="2:12" ht="30.75" customHeight="1" x14ac:dyDescent="0.25">
      <c r="B42" s="216" t="s">
        <v>36</v>
      </c>
      <c r="C42" s="209" t="s">
        <v>64</v>
      </c>
      <c r="D42" s="209"/>
      <c r="E42" s="204"/>
      <c r="F42" s="204"/>
      <c r="G42" s="204"/>
      <c r="H42" s="204"/>
    </row>
    <row r="43" spans="2:12" ht="30.75" customHeight="1" x14ac:dyDescent="0.25">
      <c r="B43" s="216" t="s">
        <v>37</v>
      </c>
      <c r="C43" s="202" t="s">
        <v>40</v>
      </c>
      <c r="D43" s="202"/>
      <c r="E43" s="204"/>
      <c r="F43" s="204"/>
      <c r="G43" s="204"/>
      <c r="H43" s="204"/>
    </row>
    <row r="44" spans="2:12" ht="21" customHeight="1" x14ac:dyDescent="0.25">
      <c r="B44" s="204"/>
      <c r="C44" s="204"/>
      <c r="D44" s="204"/>
      <c r="E44" s="204"/>
      <c r="F44" s="204"/>
      <c r="G44" s="204"/>
      <c r="H44" s="204"/>
    </row>
    <row r="45" spans="2:12" ht="21" customHeight="1" x14ac:dyDescent="0.25">
      <c r="B45" s="204"/>
      <c r="C45" s="204"/>
      <c r="D45" s="204"/>
      <c r="E45" s="204"/>
      <c r="F45" s="204"/>
      <c r="G45" s="204"/>
      <c r="H45" s="204"/>
    </row>
    <row r="46" spans="2:12" ht="26.25" customHeight="1" x14ac:dyDescent="0.25">
      <c r="D46" s="204"/>
      <c r="E46" s="204"/>
      <c r="F46" s="204"/>
      <c r="G46" s="204"/>
      <c r="H46" s="204"/>
    </row>
    <row r="47" spans="2:12" ht="21" customHeight="1" x14ac:dyDescent="0.25">
      <c r="B47" s="204"/>
      <c r="C47" s="204"/>
      <c r="D47" s="204"/>
      <c r="E47" s="204"/>
      <c r="F47" s="204"/>
      <c r="G47" s="204"/>
      <c r="H47" s="204"/>
    </row>
    <row r="48" spans="2:12" ht="21" customHeight="1" x14ac:dyDescent="0.25">
      <c r="B48" s="204"/>
      <c r="C48" s="204"/>
      <c r="D48" s="204"/>
      <c r="E48" s="204"/>
      <c r="F48" s="204"/>
      <c r="G48" s="204"/>
      <c r="H48" s="204"/>
    </row>
    <row r="49" spans="2:13" ht="21" customHeight="1" x14ac:dyDescent="0.25">
      <c r="B49" s="204"/>
      <c r="C49" s="204"/>
      <c r="D49" s="204"/>
      <c r="E49" s="204"/>
      <c r="F49" s="204"/>
      <c r="G49" s="204"/>
      <c r="H49" s="204"/>
    </row>
    <row r="50" spans="2:13" x14ac:dyDescent="0.25">
      <c r="B50" s="204"/>
      <c r="C50" s="204"/>
      <c r="D50" s="204"/>
      <c r="E50" s="204"/>
      <c r="F50" s="204"/>
      <c r="G50" s="204"/>
      <c r="H50" s="204"/>
    </row>
    <row r="51" spans="2:13" ht="18" customHeight="1" x14ac:dyDescent="0.25">
      <c r="B51" s="204"/>
      <c r="C51" s="204"/>
      <c r="D51" s="204"/>
      <c r="E51" s="204"/>
      <c r="F51" s="204"/>
      <c r="G51" s="204"/>
      <c r="H51" s="204"/>
    </row>
    <row r="52" spans="2:13" ht="15" customHeight="1" x14ac:dyDescent="0.25">
      <c r="B52" s="204"/>
      <c r="C52" s="204"/>
      <c r="D52" s="204"/>
      <c r="E52" s="204"/>
      <c r="F52" s="204"/>
      <c r="G52" s="204"/>
      <c r="H52" s="204"/>
    </row>
    <row r="53" spans="2:13" x14ac:dyDescent="0.25">
      <c r="B53" s="204"/>
      <c r="C53" s="204"/>
      <c r="D53" s="204"/>
      <c r="E53" s="204"/>
      <c r="F53" s="204"/>
      <c r="G53" s="204"/>
      <c r="H53" s="204"/>
    </row>
    <row r="54" spans="2:13" x14ac:dyDescent="0.25">
      <c r="B54" s="15" t="s">
        <v>63</v>
      </c>
      <c r="C54" s="204"/>
      <c r="D54" s="204"/>
      <c r="E54" s="22" t="s">
        <v>86</v>
      </c>
      <c r="F54" s="204"/>
      <c r="G54" s="204"/>
      <c r="H54" s="204"/>
      <c r="K54" s="22" t="s">
        <v>86</v>
      </c>
    </row>
    <row r="55" spans="2:13" ht="31.5" customHeight="1" x14ac:dyDescent="0.25">
      <c r="B55" s="217" t="s">
        <v>97</v>
      </c>
      <c r="C55" s="217"/>
      <c r="D55" s="202" t="s">
        <v>40</v>
      </c>
      <c r="E55" s="203"/>
      <c r="F55" s="204"/>
      <c r="G55" s="218" t="s">
        <v>65</v>
      </c>
      <c r="H55" s="218"/>
      <c r="I55" s="218"/>
      <c r="J55" s="214" t="s">
        <v>35</v>
      </c>
      <c r="K55" s="214" t="s">
        <v>87</v>
      </c>
    </row>
    <row r="56" spans="2:13" ht="33" customHeight="1" x14ac:dyDescent="0.25">
      <c r="B56" s="219" t="s">
        <v>98</v>
      </c>
      <c r="C56" s="220"/>
      <c r="D56" s="209" t="s">
        <v>64</v>
      </c>
      <c r="E56" s="209"/>
      <c r="F56" s="204"/>
      <c r="G56" s="221" t="s">
        <v>99</v>
      </c>
      <c r="H56" s="221"/>
      <c r="I56" s="221"/>
      <c r="J56" s="205" t="s">
        <v>40</v>
      </c>
      <c r="K56" s="205"/>
    </row>
    <row r="57" spans="2:13" ht="34.5" customHeight="1" x14ac:dyDescent="0.25">
      <c r="B57" s="219" t="s">
        <v>100</v>
      </c>
      <c r="C57" s="220"/>
      <c r="D57" s="214" t="s">
        <v>35</v>
      </c>
      <c r="E57" s="215"/>
      <c r="F57" s="204"/>
      <c r="G57" s="221"/>
      <c r="H57" s="221"/>
      <c r="I57" s="221"/>
      <c r="J57" s="205"/>
      <c r="K57" s="205"/>
    </row>
    <row r="58" spans="2:13" x14ac:dyDescent="0.25">
      <c r="B58" s="15"/>
      <c r="C58" s="204"/>
      <c r="D58" s="204"/>
      <c r="E58" s="204"/>
      <c r="F58" s="204"/>
      <c r="G58" s="204"/>
      <c r="H58" s="204"/>
    </row>
    <row r="59" spans="2:13" x14ac:dyDescent="0.25">
      <c r="B59" s="15" t="s">
        <v>105</v>
      </c>
      <c r="C59" s="204"/>
      <c r="D59" s="204"/>
      <c r="E59" s="22" t="s">
        <v>86</v>
      </c>
      <c r="G59" s="15" t="s">
        <v>104</v>
      </c>
      <c r="J59" s="204"/>
      <c r="K59" s="22" t="s">
        <v>109</v>
      </c>
      <c r="L59" s="204"/>
      <c r="M59" s="204"/>
    </row>
    <row r="60" spans="2:13" x14ac:dyDescent="0.25">
      <c r="B60" s="222" t="s">
        <v>66</v>
      </c>
      <c r="C60" s="199" t="s">
        <v>40</v>
      </c>
      <c r="D60" s="201"/>
      <c r="E60" s="223"/>
      <c r="G60" s="224" t="s">
        <v>74</v>
      </c>
      <c r="H60" s="225"/>
      <c r="I60" s="226"/>
      <c r="J60" s="227" t="s">
        <v>40</v>
      </c>
      <c r="K60" s="227"/>
      <c r="L60" s="204"/>
    </row>
    <row r="61" spans="2:13" x14ac:dyDescent="0.25">
      <c r="B61" s="222" t="s">
        <v>67</v>
      </c>
      <c r="C61" s="206" t="s">
        <v>64</v>
      </c>
      <c r="D61" s="208"/>
      <c r="E61" s="228"/>
      <c r="G61" s="229" t="s">
        <v>68</v>
      </c>
      <c r="H61" s="230"/>
      <c r="I61" s="231"/>
      <c r="J61" s="232"/>
      <c r="K61" s="232"/>
      <c r="L61" s="204"/>
    </row>
    <row r="62" spans="2:13" x14ac:dyDescent="0.25">
      <c r="G62" s="229" t="s">
        <v>69</v>
      </c>
      <c r="H62" s="230"/>
      <c r="I62" s="231"/>
      <c r="J62" s="232"/>
      <c r="K62" s="232"/>
      <c r="L62" s="204"/>
    </row>
    <row r="63" spans="2:13" x14ac:dyDescent="0.25">
      <c r="G63" s="229" t="s">
        <v>70</v>
      </c>
      <c r="H63" s="230"/>
      <c r="I63" s="231"/>
      <c r="J63" s="232"/>
      <c r="K63" s="232"/>
      <c r="L63" s="204"/>
    </row>
    <row r="64" spans="2:13" ht="30" customHeight="1" x14ac:dyDescent="0.25">
      <c r="G64" s="233" t="s">
        <v>101</v>
      </c>
      <c r="H64" s="234"/>
      <c r="I64" s="235"/>
      <c r="J64" s="236"/>
      <c r="K64" s="236"/>
      <c r="L64" s="204"/>
    </row>
    <row r="65" spans="2:15" ht="29.25" customHeight="1" x14ac:dyDescent="0.25">
      <c r="G65" s="237" t="s">
        <v>82</v>
      </c>
      <c r="H65" s="238"/>
      <c r="I65" s="239"/>
      <c r="J65" s="209" t="s">
        <v>64</v>
      </c>
      <c r="K65" s="209"/>
      <c r="M65" s="204"/>
    </row>
    <row r="66" spans="2:15" ht="15" customHeight="1" x14ac:dyDescent="0.25">
      <c r="G66" s="224" t="s">
        <v>81</v>
      </c>
      <c r="H66" s="225"/>
      <c r="I66" s="226"/>
      <c r="J66" s="240" t="s">
        <v>35</v>
      </c>
      <c r="K66" s="240"/>
      <c r="L66" s="204"/>
      <c r="M66" s="204"/>
    </row>
    <row r="67" spans="2:15" ht="13.5" customHeight="1" x14ac:dyDescent="0.25">
      <c r="G67" s="229" t="s">
        <v>102</v>
      </c>
      <c r="H67" s="230"/>
      <c r="I67" s="231"/>
      <c r="J67" s="241"/>
      <c r="K67" s="241"/>
      <c r="L67" s="204"/>
      <c r="M67" s="204"/>
    </row>
    <row r="68" spans="2:15" x14ac:dyDescent="0.25">
      <c r="G68" s="242" t="s">
        <v>75</v>
      </c>
      <c r="H68" s="243"/>
      <c r="I68" s="244"/>
      <c r="J68" s="245"/>
      <c r="K68" s="245"/>
      <c r="L68" s="172"/>
      <c r="M68" s="172"/>
    </row>
    <row r="69" spans="2:15" x14ac:dyDescent="0.25">
      <c r="C69" s="246"/>
      <c r="D69" s="246"/>
      <c r="E69" s="246"/>
      <c r="F69" s="246"/>
      <c r="G69" s="246"/>
      <c r="H69" s="172"/>
      <c r="I69" s="172"/>
    </row>
    <row r="70" spans="2:15" ht="15" customHeight="1" x14ac:dyDescent="0.25">
      <c r="G70" s="172"/>
      <c r="H70" s="172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72"/>
      <c r="H71" s="172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247"/>
      <c r="L72" s="247"/>
      <c r="M72" s="248"/>
      <c r="N72" s="248"/>
      <c r="O72" s="248"/>
    </row>
    <row r="73" spans="2:15" ht="29.25" customHeight="1" x14ac:dyDescent="0.25">
      <c r="B73" s="13" t="s">
        <v>21</v>
      </c>
      <c r="C73" s="77" t="s">
        <v>19</v>
      </c>
      <c r="D73" s="78"/>
      <c r="E73" s="249" t="s">
        <v>33</v>
      </c>
      <c r="F73" s="250"/>
      <c r="G73" s="251" t="s">
        <v>73</v>
      </c>
      <c r="H73" s="252"/>
      <c r="I73" s="165"/>
      <c r="J73" s="165"/>
      <c r="K73" s="247"/>
      <c r="L73" s="247"/>
      <c r="M73" s="248"/>
      <c r="N73" s="248"/>
      <c r="O73" s="248"/>
    </row>
    <row r="74" spans="2:15" ht="30" x14ac:dyDescent="0.25">
      <c r="B74" s="14" t="s">
        <v>22</v>
      </c>
      <c r="C74" s="77" t="s">
        <v>23</v>
      </c>
      <c r="D74" s="78"/>
      <c r="E74" s="253" t="s">
        <v>24</v>
      </c>
      <c r="F74" s="254"/>
      <c r="G74" s="251"/>
      <c r="H74" s="252"/>
      <c r="I74" s="165"/>
      <c r="J74" s="165"/>
      <c r="K74" s="247"/>
      <c r="L74" s="247"/>
      <c r="M74" s="248"/>
      <c r="N74" s="248"/>
      <c r="O74" s="248"/>
    </row>
    <row r="75" spans="2:15" ht="15" customHeight="1" x14ac:dyDescent="0.25">
      <c r="B75" s="13" t="s">
        <v>25</v>
      </c>
      <c r="C75" s="77" t="s">
        <v>20</v>
      </c>
      <c r="D75" s="78"/>
      <c r="E75" s="249" t="s">
        <v>26</v>
      </c>
      <c r="F75" s="250"/>
      <c r="G75" s="251"/>
      <c r="H75" s="252"/>
      <c r="I75" s="165"/>
      <c r="J75" s="165"/>
      <c r="K75" s="247"/>
      <c r="L75" s="247"/>
      <c r="M75" s="248"/>
      <c r="N75" s="248"/>
      <c r="O75" s="248"/>
    </row>
    <row r="76" spans="2:15" ht="30" customHeight="1" x14ac:dyDescent="0.25">
      <c r="B76" s="14" t="s">
        <v>27</v>
      </c>
      <c r="C76" s="77" t="s">
        <v>28</v>
      </c>
      <c r="D76" s="78"/>
      <c r="E76" s="253" t="s">
        <v>31</v>
      </c>
      <c r="F76" s="254"/>
      <c r="G76" s="251"/>
      <c r="H76" s="252"/>
      <c r="I76" s="165"/>
      <c r="J76" s="165"/>
      <c r="K76" s="247"/>
      <c r="L76" s="247"/>
      <c r="M76" s="248"/>
      <c r="N76" s="248"/>
      <c r="O76" s="248"/>
    </row>
    <row r="77" spans="2:15" ht="30" customHeight="1" x14ac:dyDescent="0.25">
      <c r="B77" s="13" t="s">
        <v>29</v>
      </c>
      <c r="C77" s="77" t="s">
        <v>77</v>
      </c>
      <c r="D77" s="78"/>
      <c r="E77" s="249" t="s">
        <v>32</v>
      </c>
      <c r="F77" s="250"/>
      <c r="G77" s="255"/>
      <c r="H77" s="256"/>
      <c r="I77" s="165"/>
      <c r="J77" s="165"/>
      <c r="K77" s="247"/>
      <c r="L77" s="247"/>
      <c r="M77" s="248"/>
      <c r="N77" s="248"/>
      <c r="O77" s="248"/>
    </row>
    <row r="78" spans="2:15" x14ac:dyDescent="0.25">
      <c r="I78" s="172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219" t="s">
        <v>107</v>
      </c>
      <c r="C80" s="257"/>
      <c r="D80" s="257"/>
      <c r="E80" s="220"/>
      <c r="F80" s="24" t="s">
        <v>71</v>
      </c>
      <c r="G80" s="258"/>
      <c r="H80" s="259"/>
      <c r="I80" s="2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4:O74"/>
    <mergeCell ref="C75:D75"/>
    <mergeCell ref="E75:F75"/>
    <mergeCell ref="I75:J75"/>
    <mergeCell ref="K75:L75"/>
    <mergeCell ref="M75:O75"/>
    <mergeCell ref="C73:D73"/>
    <mergeCell ref="E73:F73"/>
    <mergeCell ref="G73:H77"/>
    <mergeCell ref="I73:J73"/>
    <mergeCell ref="K73:L73"/>
    <mergeCell ref="M73:O73"/>
    <mergeCell ref="C74:D74"/>
    <mergeCell ref="E74:F74"/>
    <mergeCell ref="I74:J74"/>
    <mergeCell ref="K74:L74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4:I64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B36:D36"/>
    <mergeCell ref="B55:C55"/>
    <mergeCell ref="G55:I55"/>
    <mergeCell ref="B56:C56"/>
    <mergeCell ref="G56:I57"/>
    <mergeCell ref="J56:J57"/>
    <mergeCell ref="B31:C31"/>
    <mergeCell ref="D31:H31"/>
    <mergeCell ref="I31:J31"/>
    <mergeCell ref="B34:D34"/>
    <mergeCell ref="H34:J34"/>
    <mergeCell ref="B35:D35"/>
    <mergeCell ref="H35:J35"/>
    <mergeCell ref="B29:C29"/>
    <mergeCell ref="D29:H29"/>
    <mergeCell ref="I29:J29"/>
    <mergeCell ref="B30:C30"/>
    <mergeCell ref="D30:H30"/>
    <mergeCell ref="I30:J30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7121A-ABE8-4F49-80BA-3C7BD96D060F}">
  <sheetPr>
    <pageSetUpPr fitToPage="1"/>
  </sheetPr>
  <dimension ref="B1:W80"/>
  <sheetViews>
    <sheetView topLeftCell="A4" zoomScale="115" zoomScaleNormal="115" workbookViewId="0">
      <selection activeCell="G16" sqref="G16"/>
    </sheetView>
  </sheetViews>
  <sheetFormatPr defaultRowHeight="15" x14ac:dyDescent="0.25"/>
  <cols>
    <col min="1" max="1" width="3.42578125" customWidth="1"/>
    <col min="2" max="2" width="20.85546875" customWidth="1"/>
    <col min="3" max="4" width="11" customWidth="1"/>
    <col min="6" max="6" width="10.42578125" customWidth="1"/>
    <col min="7" max="7" width="8.5703125" customWidth="1"/>
    <col min="8" max="8" width="12" customWidth="1"/>
    <col min="9" max="9" width="15" customWidth="1"/>
    <col min="10" max="10" width="16.140625" bestFit="1" customWidth="1"/>
    <col min="11" max="11" width="16.5703125" customWidth="1"/>
    <col min="12" max="12" width="10.42578125" customWidth="1"/>
    <col min="13" max="13" width="9.5703125" customWidth="1"/>
    <col min="14" max="14" width="12" customWidth="1"/>
    <col min="15" max="15" width="9.42578125" customWidth="1"/>
    <col min="16" max="16" width="13.5703125" customWidth="1"/>
    <col min="17" max="17" width="9.7109375" customWidth="1"/>
    <col min="18" max="18" width="12.140625" customWidth="1"/>
    <col min="19" max="19" width="9.42578125" customWidth="1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142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111</v>
      </c>
      <c r="C5" s="169">
        <v>27.23</v>
      </c>
      <c r="D5" s="10">
        <v>136.15</v>
      </c>
      <c r="E5" s="170">
        <f>C5/D5</f>
        <v>0.19999999999999998</v>
      </c>
      <c r="F5" s="11"/>
      <c r="G5" s="11"/>
      <c r="H5" s="10" t="s">
        <v>137</v>
      </c>
      <c r="I5" s="169">
        <v>60.713999999999999</v>
      </c>
      <c r="J5" s="11" t="s">
        <v>143</v>
      </c>
      <c r="K5" s="11">
        <v>1</v>
      </c>
      <c r="L5" s="11">
        <v>1.33</v>
      </c>
      <c r="M5" s="171">
        <f>K5*L5</f>
        <v>1.33</v>
      </c>
      <c r="N5" s="10"/>
      <c r="O5" s="10"/>
      <c r="P5" s="11"/>
      <c r="Q5" s="11"/>
      <c r="R5" s="11"/>
      <c r="S5" s="171">
        <f>Q5*R5</f>
        <v>0</v>
      </c>
    </row>
    <row r="6" spans="2:21" x14ac:dyDescent="0.25">
      <c r="B6" s="10" t="s">
        <v>112</v>
      </c>
      <c r="C6" s="169">
        <v>18.899999999999999</v>
      </c>
      <c r="D6" s="10">
        <v>94.113</v>
      </c>
      <c r="E6" s="170">
        <f t="shared" ref="E6:E11" si="0">C6/D6</f>
        <v>0.20082241560677058</v>
      </c>
      <c r="F6" s="11"/>
      <c r="G6" s="11"/>
      <c r="H6" s="10"/>
      <c r="I6" s="10"/>
      <c r="J6" s="11"/>
      <c r="K6" s="11"/>
      <c r="L6" s="11"/>
      <c r="M6" s="171">
        <f>K6*L6</f>
        <v>0</v>
      </c>
      <c r="N6" s="10"/>
      <c r="O6" s="10"/>
      <c r="P6" s="11"/>
      <c r="Q6" s="11"/>
      <c r="R6" s="11"/>
      <c r="S6" s="171">
        <f>Q6*R6</f>
        <v>0</v>
      </c>
      <c r="U6" s="172"/>
    </row>
    <row r="7" spans="2:21" x14ac:dyDescent="0.25">
      <c r="B7" s="10" t="s">
        <v>147</v>
      </c>
      <c r="C7" s="169">
        <v>85.65</v>
      </c>
      <c r="D7" s="10">
        <v>428.27</v>
      </c>
      <c r="E7" s="170">
        <f t="shared" si="0"/>
        <v>0.199990660097602</v>
      </c>
      <c r="F7" s="11"/>
      <c r="G7" s="11"/>
      <c r="H7" s="10"/>
      <c r="I7" s="10"/>
      <c r="J7" s="11"/>
      <c r="K7" s="11"/>
      <c r="L7" s="11"/>
      <c r="M7" s="171">
        <f t="shared" ref="M7:M11" si="1">K7*L7</f>
        <v>0</v>
      </c>
      <c r="N7" s="10"/>
      <c r="O7" s="10"/>
      <c r="P7" s="11"/>
      <c r="Q7" s="11"/>
      <c r="R7" s="11"/>
      <c r="S7" s="171">
        <f t="shared" ref="S7:S11" si="2">Q7*R7</f>
        <v>0</v>
      </c>
      <c r="T7" s="172"/>
      <c r="U7" s="172"/>
    </row>
    <row r="8" spans="2:21" x14ac:dyDescent="0.25">
      <c r="B8" s="10"/>
      <c r="C8" s="169"/>
      <c r="D8" s="10"/>
      <c r="E8" s="171"/>
      <c r="F8" s="11"/>
      <c r="G8" s="11"/>
      <c r="H8" s="10"/>
      <c r="I8" s="10"/>
      <c r="J8" s="11"/>
      <c r="K8" s="11"/>
      <c r="L8" s="11"/>
      <c r="M8" s="171">
        <f t="shared" si="1"/>
        <v>0</v>
      </c>
      <c r="N8" s="10"/>
      <c r="O8" s="10"/>
      <c r="P8" s="11"/>
      <c r="Q8" s="11"/>
      <c r="R8" s="11"/>
      <c r="S8" s="171">
        <f t="shared" si="2"/>
        <v>0</v>
      </c>
      <c r="T8" s="172"/>
      <c r="U8" s="172"/>
    </row>
    <row r="9" spans="2:21" x14ac:dyDescent="0.25">
      <c r="B9" s="10"/>
      <c r="C9" s="169"/>
      <c r="D9" s="10"/>
      <c r="E9" s="171" t="e">
        <f t="shared" si="0"/>
        <v>#DIV/0!</v>
      </c>
      <c r="F9" s="11"/>
      <c r="G9" s="11"/>
      <c r="H9" s="10"/>
      <c r="I9" s="10"/>
      <c r="J9" s="11"/>
      <c r="K9" s="11"/>
      <c r="L9" s="11"/>
      <c r="M9" s="171">
        <f t="shared" si="1"/>
        <v>0</v>
      </c>
      <c r="N9" s="10"/>
      <c r="O9" s="10"/>
      <c r="P9" s="11"/>
      <c r="Q9" s="11"/>
      <c r="R9" s="11"/>
      <c r="S9" s="171">
        <f t="shared" si="2"/>
        <v>0</v>
      </c>
      <c r="T9" s="172"/>
    </row>
    <row r="10" spans="2:21" x14ac:dyDescent="0.25">
      <c r="B10" s="10"/>
      <c r="C10" s="169"/>
      <c r="D10" s="10"/>
      <c r="E10" s="171" t="e">
        <f t="shared" si="0"/>
        <v>#DIV/0!</v>
      </c>
      <c r="F10" s="11"/>
      <c r="G10" s="11"/>
      <c r="H10" s="10"/>
      <c r="I10" s="10"/>
      <c r="J10" s="11"/>
      <c r="K10" s="11"/>
      <c r="L10" s="11"/>
      <c r="M10" s="171">
        <f t="shared" si="1"/>
        <v>0</v>
      </c>
      <c r="N10" s="10"/>
      <c r="O10" s="10"/>
      <c r="P10" s="11"/>
      <c r="Q10" s="11"/>
      <c r="R10" s="11"/>
      <c r="S10" s="171">
        <f t="shared" si="2"/>
        <v>0</v>
      </c>
      <c r="T10" s="172"/>
    </row>
    <row r="11" spans="2:21" x14ac:dyDescent="0.25">
      <c r="B11" s="10"/>
      <c r="C11" s="169"/>
      <c r="D11" s="10"/>
      <c r="E11" s="171" t="e">
        <f t="shared" si="0"/>
        <v>#DIV/0!</v>
      </c>
      <c r="F11" s="11"/>
      <c r="G11" s="11"/>
      <c r="H11" s="10"/>
      <c r="I11" s="10"/>
      <c r="J11" s="11"/>
      <c r="K11" s="11"/>
      <c r="L11" s="11"/>
      <c r="M11" s="171">
        <f t="shared" si="1"/>
        <v>0</v>
      </c>
      <c r="N11" s="10"/>
      <c r="O11" s="10"/>
      <c r="P11" s="11"/>
      <c r="Q11" s="11"/>
      <c r="R11" s="11"/>
      <c r="S11" s="171">
        <f t="shared" si="2"/>
        <v>0</v>
      </c>
      <c r="T11" s="172"/>
    </row>
    <row r="12" spans="2:21" x14ac:dyDescent="0.25">
      <c r="B12" s="171" t="s">
        <v>4</v>
      </c>
      <c r="C12" s="173">
        <f>SUM(C5:C11)</f>
        <v>131.78</v>
      </c>
      <c r="D12" s="171">
        <f>SUM(D5:D11)</f>
        <v>658.53300000000002</v>
      </c>
      <c r="E12" s="174"/>
      <c r="F12" s="174"/>
      <c r="G12" s="171">
        <f>SUM(G5:G11)</f>
        <v>0</v>
      </c>
      <c r="H12" s="174"/>
      <c r="I12" s="171">
        <f>SUM(I5:I11)</f>
        <v>60.713999999999999</v>
      </c>
      <c r="J12" s="174"/>
      <c r="K12" s="174"/>
      <c r="L12" s="174"/>
      <c r="M12" s="171">
        <f>SUM(M5:M11)</f>
        <v>1.33</v>
      </c>
      <c r="N12" s="174"/>
      <c r="O12" s="171">
        <f>SUM(O5:O11)</f>
        <v>0</v>
      </c>
      <c r="P12" s="174"/>
      <c r="Q12" s="174"/>
      <c r="R12" s="174"/>
      <c r="S12" s="171">
        <f>SUM(S5:S11)</f>
        <v>0</v>
      </c>
      <c r="T12" s="172"/>
    </row>
    <row r="13" spans="2:21" x14ac:dyDescent="0.25">
      <c r="B13" s="174"/>
      <c r="C13" s="175"/>
      <c r="D13" s="174"/>
      <c r="E13" s="174"/>
      <c r="F13" s="174"/>
      <c r="G13" s="174"/>
      <c r="H13" s="174"/>
      <c r="I13" s="174"/>
      <c r="J13" s="174"/>
      <c r="K13" s="174" t="s">
        <v>15</v>
      </c>
      <c r="L13" s="174"/>
      <c r="M13" s="174"/>
      <c r="N13" s="174"/>
      <c r="O13" s="174"/>
      <c r="P13" s="174"/>
      <c r="Q13" s="174"/>
      <c r="R13" s="174"/>
      <c r="S13" s="174"/>
      <c r="T13" s="172"/>
    </row>
    <row r="14" spans="2:21" x14ac:dyDescent="0.25">
      <c r="B14" s="172"/>
      <c r="C14" s="172"/>
      <c r="D14" s="172"/>
      <c r="E14" s="172"/>
      <c r="F14" s="172"/>
      <c r="G14" s="172"/>
      <c r="I14" s="176" t="s">
        <v>5</v>
      </c>
      <c r="J14" s="177">
        <f>(R17/E5)*100</f>
        <v>100.00094229392033</v>
      </c>
      <c r="K14" s="178">
        <f>J14</f>
        <v>100.00094229392033</v>
      </c>
    </row>
    <row r="15" spans="2:21" x14ac:dyDescent="0.25">
      <c r="B15" s="172"/>
      <c r="C15" s="172"/>
      <c r="D15" s="172"/>
      <c r="E15" s="172"/>
      <c r="F15" s="172"/>
      <c r="G15" s="172"/>
      <c r="I15" s="179" t="s">
        <v>11</v>
      </c>
      <c r="J15" s="180">
        <f>(1-(P19/C5))*100</f>
        <v>100</v>
      </c>
      <c r="K15" s="178">
        <f t="shared" ref="K15:K16" si="3">J15</f>
        <v>100</v>
      </c>
    </row>
    <row r="16" spans="2:21" x14ac:dyDescent="0.25">
      <c r="B16" s="172"/>
      <c r="C16" s="172"/>
      <c r="D16" s="172"/>
      <c r="E16" s="172"/>
      <c r="F16" s="172"/>
      <c r="G16" s="172"/>
      <c r="I16" s="181" t="s">
        <v>12</v>
      </c>
      <c r="J16" s="177">
        <f>(J14/J15)*100</f>
        <v>100.00094229392033</v>
      </c>
      <c r="K16" s="178">
        <f t="shared" si="3"/>
        <v>100.00094229392033</v>
      </c>
      <c r="P16" s="73" t="s">
        <v>49</v>
      </c>
      <c r="Q16" s="73" t="s">
        <v>48</v>
      </c>
      <c r="R16" s="73" t="s">
        <v>142</v>
      </c>
    </row>
    <row r="17" spans="2:23" x14ac:dyDescent="0.25">
      <c r="B17" s="172"/>
      <c r="C17" s="172"/>
      <c r="D17" s="172"/>
      <c r="E17" s="172"/>
      <c r="F17" s="172"/>
      <c r="G17" s="172"/>
      <c r="I17" s="182" t="s">
        <v>6</v>
      </c>
      <c r="J17" s="180">
        <f>Q17/D12*100</f>
        <v>32.230427328622859</v>
      </c>
      <c r="K17" s="178"/>
      <c r="N17" s="76" t="s">
        <v>3</v>
      </c>
      <c r="O17" s="76"/>
      <c r="P17" s="183">
        <v>42.45</v>
      </c>
      <c r="Q17" s="183">
        <v>212.24799999999999</v>
      </c>
      <c r="R17" s="184">
        <f>P17/Q17</f>
        <v>0.20000188458784066</v>
      </c>
    </row>
    <row r="18" spans="2:23" x14ac:dyDescent="0.25">
      <c r="B18" s="172"/>
      <c r="C18" s="172"/>
      <c r="D18" s="172"/>
      <c r="E18" s="172"/>
      <c r="F18" s="172"/>
      <c r="G18" s="172"/>
      <c r="I18" s="176" t="s">
        <v>7</v>
      </c>
      <c r="J18" s="177">
        <f>P17/C12*100</f>
        <v>32.212778873880708</v>
      </c>
      <c r="K18" s="179" t="s">
        <v>84</v>
      </c>
      <c r="L18" s="180">
        <f>(J18/J17)*100</f>
        <v>99.94524287698016</v>
      </c>
      <c r="P18" s="185" t="s">
        <v>0</v>
      </c>
      <c r="Q18" s="186"/>
    </row>
    <row r="19" spans="2:23" ht="30" customHeight="1" x14ac:dyDescent="0.25">
      <c r="B19" s="172"/>
      <c r="C19" s="172"/>
      <c r="D19" s="172"/>
      <c r="E19" s="172"/>
      <c r="F19" s="172"/>
      <c r="G19" s="172"/>
      <c r="I19" s="182" t="s">
        <v>8</v>
      </c>
      <c r="J19" s="180">
        <f>(C12+G12+I12+M12+O12+S12)/P17</f>
        <v>4.5659363957597172</v>
      </c>
      <c r="N19" s="74" t="s">
        <v>50</v>
      </c>
      <c r="O19" s="75"/>
      <c r="P19" s="187">
        <v>0</v>
      </c>
      <c r="R19" s="188"/>
    </row>
    <row r="20" spans="2:23" x14ac:dyDescent="0.25">
      <c r="B20" s="172"/>
      <c r="C20" s="172"/>
      <c r="D20" s="172"/>
      <c r="E20" s="172"/>
      <c r="F20" s="172"/>
      <c r="G20" s="172"/>
      <c r="I20" s="1" t="s">
        <v>9</v>
      </c>
      <c r="J20" s="39">
        <f>(C12+G12+I12+M12)/P17</f>
        <v>4.5659363957597172</v>
      </c>
      <c r="M20" s="172"/>
      <c r="N20" s="172"/>
      <c r="O20" s="172"/>
      <c r="P20" s="172"/>
    </row>
    <row r="21" spans="2:23" ht="32.25" customHeight="1" x14ac:dyDescent="0.25">
      <c r="B21" s="172"/>
      <c r="C21" s="172"/>
      <c r="D21" s="172"/>
      <c r="E21" s="172"/>
      <c r="F21" s="172"/>
      <c r="G21" s="172"/>
      <c r="H21" s="172"/>
      <c r="I21" s="5" t="s">
        <v>14</v>
      </c>
      <c r="J21" s="41">
        <f>(C12+G12+I12)/P17</f>
        <v>4.5346054181389865</v>
      </c>
      <c r="M21" s="172"/>
      <c r="N21" s="172"/>
      <c r="O21" s="172"/>
      <c r="P21" s="172"/>
    </row>
    <row r="22" spans="2:23" ht="33.75" customHeight="1" x14ac:dyDescent="0.25">
      <c r="G22" s="172"/>
      <c r="H22" s="172"/>
      <c r="I22" s="6" t="s">
        <v>16</v>
      </c>
      <c r="J22" s="2">
        <f>(M12)/P17</f>
        <v>3.1330977620730269E-2</v>
      </c>
      <c r="K22" s="172"/>
      <c r="L22" s="172"/>
      <c r="M22" s="172"/>
      <c r="N22" s="172"/>
      <c r="O22" s="172"/>
      <c r="P22" s="172"/>
      <c r="Q22" s="172"/>
      <c r="R22" s="172"/>
      <c r="S22" s="172"/>
      <c r="T22" s="172"/>
    </row>
    <row r="23" spans="2:23" ht="32.25" customHeight="1" x14ac:dyDescent="0.25">
      <c r="I23" s="3" t="s">
        <v>10</v>
      </c>
      <c r="J23" s="4">
        <f>(O12+S12)/P17</f>
        <v>0</v>
      </c>
      <c r="K23" s="172"/>
      <c r="L23" s="172"/>
      <c r="M23" s="172"/>
      <c r="N23" s="172"/>
      <c r="O23" s="172"/>
      <c r="P23" s="172"/>
      <c r="Q23" s="172"/>
      <c r="R23" s="172"/>
      <c r="S23" s="172"/>
      <c r="T23" s="172"/>
    </row>
    <row r="24" spans="2:23" ht="30" customHeight="1" x14ac:dyDescent="0.25">
      <c r="I24" s="5" t="s">
        <v>17</v>
      </c>
      <c r="J24" s="41">
        <f>(O12)/P17</f>
        <v>0</v>
      </c>
      <c r="K24" s="172"/>
      <c r="L24" s="172"/>
      <c r="M24" s="172"/>
      <c r="N24" s="172"/>
      <c r="O24" s="172"/>
      <c r="P24" s="172"/>
      <c r="Q24" s="172"/>
      <c r="R24" s="172"/>
      <c r="S24" s="172"/>
      <c r="T24" s="172"/>
    </row>
    <row r="25" spans="2:23" ht="31.5" customHeight="1" x14ac:dyDescent="0.25">
      <c r="I25" s="6" t="s">
        <v>18</v>
      </c>
      <c r="J25" s="2">
        <f>(S12)/P17</f>
        <v>0</v>
      </c>
      <c r="K25" s="172"/>
      <c r="L25" s="172"/>
      <c r="M25" s="172"/>
      <c r="N25" s="172"/>
      <c r="O25" s="172"/>
      <c r="P25" s="172"/>
      <c r="Q25" s="172"/>
      <c r="R25" s="172"/>
      <c r="S25" s="172"/>
      <c r="T25" s="172"/>
    </row>
    <row r="26" spans="2:23" ht="13.5" customHeight="1" x14ac:dyDescent="0.25"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</row>
    <row r="27" spans="2:23" ht="16.5" customHeight="1" x14ac:dyDescent="0.25">
      <c r="B27" s="113" t="s">
        <v>57</v>
      </c>
      <c r="C27" s="114"/>
      <c r="I27" s="153" t="s">
        <v>85</v>
      </c>
      <c r="J27" s="154"/>
      <c r="K27" s="172"/>
      <c r="L27" s="172"/>
      <c r="M27" s="172"/>
      <c r="N27" s="172"/>
      <c r="O27" s="172"/>
      <c r="P27" s="172"/>
      <c r="Q27" s="172"/>
      <c r="T27" s="172"/>
    </row>
    <row r="28" spans="2:23" ht="47.25" customHeight="1" x14ac:dyDescent="0.25">
      <c r="B28" s="118" t="s">
        <v>30</v>
      </c>
      <c r="C28" s="189"/>
      <c r="D28" s="189" t="s">
        <v>90</v>
      </c>
      <c r="E28" s="189"/>
      <c r="F28" s="189"/>
      <c r="G28" s="189"/>
      <c r="H28" s="189"/>
      <c r="I28" s="155"/>
      <c r="J28" s="156"/>
      <c r="K28" s="172"/>
      <c r="Q28" s="172"/>
      <c r="T28" s="172"/>
      <c r="W28" s="190"/>
    </row>
    <row r="29" spans="2:23" ht="61.5" customHeight="1" x14ac:dyDescent="0.25">
      <c r="B29" s="191" t="s">
        <v>91</v>
      </c>
      <c r="C29" s="192"/>
      <c r="D29" s="191" t="s">
        <v>92</v>
      </c>
      <c r="E29" s="193"/>
      <c r="F29" s="193"/>
      <c r="G29" s="193"/>
      <c r="H29" s="192"/>
      <c r="I29" s="157"/>
      <c r="J29" s="158"/>
    </row>
    <row r="30" spans="2:23" ht="47.25" customHeight="1" x14ac:dyDescent="0.25">
      <c r="B30" s="194" t="s">
        <v>93</v>
      </c>
      <c r="C30" s="195"/>
      <c r="D30" s="194" t="s">
        <v>94</v>
      </c>
      <c r="E30" s="196"/>
      <c r="F30" s="196"/>
      <c r="G30" s="196"/>
      <c r="H30" s="195"/>
      <c r="I30" s="159"/>
      <c r="J30" s="160"/>
    </row>
    <row r="31" spans="2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97"/>
      <c r="J31" s="198"/>
    </row>
    <row r="32" spans="2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99" t="s">
        <v>96</v>
      </c>
      <c r="C34" s="200"/>
      <c r="D34" s="201"/>
      <c r="E34" s="202" t="s">
        <v>83</v>
      </c>
      <c r="F34" s="203"/>
      <c r="G34" s="204"/>
      <c r="H34" s="205" t="s">
        <v>61</v>
      </c>
      <c r="I34" s="205"/>
      <c r="J34" s="205"/>
      <c r="K34" s="202" t="s">
        <v>83</v>
      </c>
      <c r="L34" s="202"/>
    </row>
    <row r="35" spans="2:12" ht="30" x14ac:dyDescent="0.25">
      <c r="B35" s="206" t="s">
        <v>60</v>
      </c>
      <c r="C35" s="207"/>
      <c r="D35" s="208"/>
      <c r="E35" s="209" t="s">
        <v>64</v>
      </c>
      <c r="F35" s="209"/>
      <c r="G35" s="204"/>
      <c r="H35" s="210" t="s">
        <v>62</v>
      </c>
      <c r="I35" s="210"/>
      <c r="J35" s="210"/>
      <c r="K35" s="209" t="s">
        <v>64</v>
      </c>
      <c r="L35" s="209"/>
    </row>
    <row r="36" spans="2:12" ht="34.5" customHeight="1" x14ac:dyDescent="0.25">
      <c r="B36" s="211" t="s">
        <v>59</v>
      </c>
      <c r="C36" s="212"/>
      <c r="D36" s="213"/>
      <c r="E36" s="214" t="s">
        <v>103</v>
      </c>
      <c r="F36" s="215"/>
      <c r="G36" s="204"/>
      <c r="H36" s="204"/>
      <c r="I36" s="204"/>
    </row>
    <row r="37" spans="2:12" ht="18.75" customHeight="1" x14ac:dyDescent="0.25">
      <c r="B37" s="204"/>
      <c r="C37" s="204"/>
      <c r="D37" s="204"/>
      <c r="E37" s="204"/>
      <c r="F37" s="204"/>
      <c r="G37" s="204"/>
      <c r="H37" s="204"/>
    </row>
    <row r="38" spans="2:12" ht="20.25" customHeight="1" x14ac:dyDescent="0.25">
      <c r="B38" s="204"/>
      <c r="C38" s="204"/>
      <c r="D38" s="204"/>
      <c r="E38" s="204"/>
      <c r="F38" s="204"/>
      <c r="G38" s="204"/>
      <c r="H38" s="204"/>
    </row>
    <row r="39" spans="2:12" x14ac:dyDescent="0.25">
      <c r="B39" s="9" t="s">
        <v>54</v>
      </c>
      <c r="D39" s="204"/>
      <c r="E39" s="204"/>
      <c r="F39" s="204"/>
      <c r="G39" s="204"/>
      <c r="H39" s="204"/>
    </row>
    <row r="40" spans="2:12" ht="30" x14ac:dyDescent="0.25">
      <c r="B40" s="16" t="s">
        <v>38</v>
      </c>
      <c r="C40" s="16" t="s">
        <v>39</v>
      </c>
      <c r="D40" s="16" t="s">
        <v>88</v>
      </c>
      <c r="E40" s="204"/>
      <c r="F40" s="204"/>
      <c r="G40" s="204"/>
      <c r="H40" s="204"/>
    </row>
    <row r="41" spans="2:12" ht="21" customHeight="1" x14ac:dyDescent="0.25">
      <c r="B41" s="216" t="s">
        <v>34</v>
      </c>
      <c r="C41" s="214" t="s">
        <v>35</v>
      </c>
      <c r="D41" s="214"/>
      <c r="E41" s="204"/>
      <c r="F41" s="204"/>
      <c r="G41" s="204"/>
      <c r="H41" s="204"/>
    </row>
    <row r="42" spans="2:12" ht="30.75" customHeight="1" x14ac:dyDescent="0.25">
      <c r="B42" s="216" t="s">
        <v>36</v>
      </c>
      <c r="C42" s="209" t="s">
        <v>64</v>
      </c>
      <c r="D42" s="209"/>
      <c r="E42" s="204"/>
      <c r="F42" s="204"/>
      <c r="G42" s="204"/>
      <c r="H42" s="204"/>
    </row>
    <row r="43" spans="2:12" ht="30.75" customHeight="1" x14ac:dyDescent="0.25">
      <c r="B43" s="216" t="s">
        <v>37</v>
      </c>
      <c r="C43" s="202" t="s">
        <v>40</v>
      </c>
      <c r="D43" s="202"/>
      <c r="E43" s="204"/>
      <c r="F43" s="204"/>
      <c r="G43" s="204"/>
      <c r="H43" s="204"/>
    </row>
    <row r="44" spans="2:12" ht="21" customHeight="1" x14ac:dyDescent="0.25">
      <c r="B44" s="204"/>
      <c r="C44" s="204"/>
      <c r="D44" s="204"/>
      <c r="E44" s="204"/>
      <c r="F44" s="204"/>
      <c r="G44" s="204"/>
      <c r="H44" s="204"/>
    </row>
    <row r="45" spans="2:12" ht="21" customHeight="1" x14ac:dyDescent="0.25">
      <c r="B45" s="204"/>
      <c r="C45" s="204"/>
      <c r="D45" s="204"/>
      <c r="E45" s="204"/>
      <c r="F45" s="204"/>
      <c r="G45" s="204"/>
      <c r="H45" s="204"/>
    </row>
    <row r="46" spans="2:12" ht="26.25" customHeight="1" x14ac:dyDescent="0.25">
      <c r="D46" s="204"/>
      <c r="E46" s="204"/>
      <c r="F46" s="204"/>
      <c r="G46" s="204"/>
      <c r="H46" s="204"/>
    </row>
    <row r="47" spans="2:12" ht="21" customHeight="1" x14ac:dyDescent="0.25">
      <c r="B47" s="204"/>
      <c r="C47" s="204"/>
      <c r="D47" s="204"/>
      <c r="E47" s="204"/>
      <c r="F47" s="204"/>
      <c r="G47" s="204"/>
      <c r="H47" s="204"/>
    </row>
    <row r="48" spans="2:12" ht="21" customHeight="1" x14ac:dyDescent="0.25">
      <c r="B48" s="204"/>
      <c r="C48" s="204"/>
      <c r="D48" s="204"/>
      <c r="E48" s="204"/>
      <c r="F48" s="204"/>
      <c r="G48" s="204"/>
      <c r="H48" s="204"/>
    </row>
    <row r="49" spans="2:13" ht="21" customHeight="1" x14ac:dyDescent="0.25">
      <c r="B49" s="204"/>
      <c r="C49" s="204"/>
      <c r="D49" s="204"/>
      <c r="E49" s="204"/>
      <c r="F49" s="204"/>
      <c r="G49" s="204"/>
      <c r="H49" s="204"/>
    </row>
    <row r="50" spans="2:13" x14ac:dyDescent="0.25">
      <c r="B50" s="204"/>
      <c r="C50" s="204"/>
      <c r="D50" s="204"/>
      <c r="E50" s="204"/>
      <c r="F50" s="204"/>
      <c r="G50" s="204"/>
      <c r="H50" s="204"/>
    </row>
    <row r="51" spans="2:13" ht="18" customHeight="1" x14ac:dyDescent="0.25">
      <c r="B51" s="204"/>
      <c r="C51" s="204"/>
      <c r="D51" s="204"/>
      <c r="E51" s="204"/>
      <c r="F51" s="204"/>
      <c r="G51" s="204"/>
      <c r="H51" s="204"/>
    </row>
    <row r="52" spans="2:13" ht="15" customHeight="1" x14ac:dyDescent="0.25">
      <c r="B52" s="204"/>
      <c r="C52" s="204"/>
      <c r="D52" s="204"/>
      <c r="E52" s="204"/>
      <c r="F52" s="204"/>
      <c r="G52" s="204"/>
      <c r="H52" s="204"/>
    </row>
    <row r="53" spans="2:13" x14ac:dyDescent="0.25">
      <c r="B53" s="204"/>
      <c r="C53" s="204"/>
      <c r="D53" s="204"/>
      <c r="E53" s="204"/>
      <c r="F53" s="204"/>
      <c r="G53" s="204"/>
      <c r="H53" s="204"/>
    </row>
    <row r="54" spans="2:13" x14ac:dyDescent="0.25">
      <c r="B54" s="15" t="s">
        <v>63</v>
      </c>
      <c r="C54" s="204"/>
      <c r="D54" s="204"/>
      <c r="E54" s="22" t="s">
        <v>86</v>
      </c>
      <c r="F54" s="204"/>
      <c r="G54" s="204"/>
      <c r="H54" s="204"/>
      <c r="K54" s="22" t="s">
        <v>86</v>
      </c>
    </row>
    <row r="55" spans="2:13" ht="31.5" customHeight="1" x14ac:dyDescent="0.25">
      <c r="B55" s="217" t="s">
        <v>97</v>
      </c>
      <c r="C55" s="217"/>
      <c r="D55" s="202" t="s">
        <v>40</v>
      </c>
      <c r="E55" s="203"/>
      <c r="F55" s="204"/>
      <c r="G55" s="218" t="s">
        <v>65</v>
      </c>
      <c r="H55" s="218"/>
      <c r="I55" s="218"/>
      <c r="J55" s="214" t="s">
        <v>35</v>
      </c>
      <c r="K55" s="214" t="s">
        <v>87</v>
      </c>
    </row>
    <row r="56" spans="2:13" ht="33" customHeight="1" x14ac:dyDescent="0.25">
      <c r="B56" s="219" t="s">
        <v>98</v>
      </c>
      <c r="C56" s="220"/>
      <c r="D56" s="209" t="s">
        <v>64</v>
      </c>
      <c r="E56" s="209"/>
      <c r="F56" s="204"/>
      <c r="G56" s="221" t="s">
        <v>99</v>
      </c>
      <c r="H56" s="221"/>
      <c r="I56" s="221"/>
      <c r="J56" s="205" t="s">
        <v>40</v>
      </c>
      <c r="K56" s="205"/>
    </row>
    <row r="57" spans="2:13" ht="34.5" customHeight="1" x14ac:dyDescent="0.25">
      <c r="B57" s="219" t="s">
        <v>100</v>
      </c>
      <c r="C57" s="220"/>
      <c r="D57" s="214" t="s">
        <v>35</v>
      </c>
      <c r="E57" s="215"/>
      <c r="F57" s="204"/>
      <c r="G57" s="221"/>
      <c r="H57" s="221"/>
      <c r="I57" s="221"/>
      <c r="J57" s="205"/>
      <c r="K57" s="205"/>
    </row>
    <row r="58" spans="2:13" x14ac:dyDescent="0.25">
      <c r="B58" s="15"/>
      <c r="C58" s="204"/>
      <c r="D58" s="204"/>
      <c r="E58" s="204"/>
      <c r="F58" s="204"/>
      <c r="G58" s="204"/>
      <c r="H58" s="204"/>
    </row>
    <row r="59" spans="2:13" x14ac:dyDescent="0.25">
      <c r="B59" s="15" t="s">
        <v>105</v>
      </c>
      <c r="C59" s="204"/>
      <c r="D59" s="204"/>
      <c r="E59" s="22" t="s">
        <v>86</v>
      </c>
      <c r="G59" s="15" t="s">
        <v>104</v>
      </c>
      <c r="J59" s="204"/>
      <c r="K59" s="22" t="s">
        <v>109</v>
      </c>
      <c r="L59" s="204"/>
      <c r="M59" s="204"/>
    </row>
    <row r="60" spans="2:13" x14ac:dyDescent="0.25">
      <c r="B60" s="222" t="s">
        <v>66</v>
      </c>
      <c r="C60" s="199" t="s">
        <v>40</v>
      </c>
      <c r="D60" s="201"/>
      <c r="E60" s="223"/>
      <c r="G60" s="224" t="s">
        <v>74</v>
      </c>
      <c r="H60" s="225"/>
      <c r="I60" s="226"/>
      <c r="J60" s="227" t="s">
        <v>40</v>
      </c>
      <c r="K60" s="227"/>
      <c r="L60" s="204"/>
    </row>
    <row r="61" spans="2:13" x14ac:dyDescent="0.25">
      <c r="B61" s="222" t="s">
        <v>67</v>
      </c>
      <c r="C61" s="206" t="s">
        <v>64</v>
      </c>
      <c r="D61" s="208"/>
      <c r="E61" s="228"/>
      <c r="G61" s="229" t="s">
        <v>68</v>
      </c>
      <c r="H61" s="230"/>
      <c r="I61" s="231"/>
      <c r="J61" s="232"/>
      <c r="K61" s="232"/>
      <c r="L61" s="204"/>
    </row>
    <row r="62" spans="2:13" x14ac:dyDescent="0.25">
      <c r="G62" s="229" t="s">
        <v>69</v>
      </c>
      <c r="H62" s="230"/>
      <c r="I62" s="231"/>
      <c r="J62" s="232"/>
      <c r="K62" s="232"/>
      <c r="L62" s="204"/>
    </row>
    <row r="63" spans="2:13" x14ac:dyDescent="0.25">
      <c r="G63" s="229" t="s">
        <v>70</v>
      </c>
      <c r="H63" s="230"/>
      <c r="I63" s="231"/>
      <c r="J63" s="232"/>
      <c r="K63" s="232"/>
      <c r="L63" s="204"/>
    </row>
    <row r="64" spans="2:13" ht="30" customHeight="1" x14ac:dyDescent="0.25">
      <c r="G64" s="233" t="s">
        <v>101</v>
      </c>
      <c r="H64" s="234"/>
      <c r="I64" s="235"/>
      <c r="J64" s="236"/>
      <c r="K64" s="236"/>
      <c r="L64" s="204"/>
    </row>
    <row r="65" spans="2:15" ht="29.25" customHeight="1" x14ac:dyDescent="0.25">
      <c r="G65" s="237" t="s">
        <v>82</v>
      </c>
      <c r="H65" s="238"/>
      <c r="I65" s="239"/>
      <c r="J65" s="209" t="s">
        <v>64</v>
      </c>
      <c r="K65" s="209"/>
      <c r="M65" s="204"/>
    </row>
    <row r="66" spans="2:15" ht="15" customHeight="1" x14ac:dyDescent="0.25">
      <c r="G66" s="224" t="s">
        <v>81</v>
      </c>
      <c r="H66" s="225"/>
      <c r="I66" s="226"/>
      <c r="J66" s="240" t="s">
        <v>35</v>
      </c>
      <c r="K66" s="240"/>
      <c r="L66" s="204"/>
      <c r="M66" s="204"/>
    </row>
    <row r="67" spans="2:15" ht="13.5" customHeight="1" x14ac:dyDescent="0.25">
      <c r="G67" s="229" t="s">
        <v>102</v>
      </c>
      <c r="H67" s="230"/>
      <c r="I67" s="231"/>
      <c r="J67" s="241"/>
      <c r="K67" s="241"/>
      <c r="L67" s="204"/>
      <c r="M67" s="204"/>
    </row>
    <row r="68" spans="2:15" x14ac:dyDescent="0.25">
      <c r="G68" s="242" t="s">
        <v>75</v>
      </c>
      <c r="H68" s="243"/>
      <c r="I68" s="244"/>
      <c r="J68" s="245"/>
      <c r="K68" s="245"/>
      <c r="L68" s="172"/>
      <c r="M68" s="172"/>
    </row>
    <row r="69" spans="2:15" x14ac:dyDescent="0.25">
      <c r="C69" s="246"/>
      <c r="D69" s="246"/>
      <c r="E69" s="246"/>
      <c r="F69" s="246"/>
      <c r="G69" s="246"/>
      <c r="H69" s="172"/>
      <c r="I69" s="172"/>
    </row>
    <row r="70" spans="2:15" ht="15" customHeight="1" x14ac:dyDescent="0.25">
      <c r="G70" s="172"/>
      <c r="H70" s="172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72"/>
      <c r="H71" s="172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247"/>
      <c r="L72" s="247"/>
      <c r="M72" s="248"/>
      <c r="N72" s="248"/>
      <c r="O72" s="248"/>
    </row>
    <row r="73" spans="2:15" ht="29.25" customHeight="1" x14ac:dyDescent="0.25">
      <c r="B73" s="13" t="s">
        <v>21</v>
      </c>
      <c r="C73" s="77" t="s">
        <v>19</v>
      </c>
      <c r="D73" s="78"/>
      <c r="E73" s="249" t="s">
        <v>33</v>
      </c>
      <c r="F73" s="250"/>
      <c r="G73" s="251" t="s">
        <v>73</v>
      </c>
      <c r="H73" s="252"/>
      <c r="I73" s="165"/>
      <c r="J73" s="165"/>
      <c r="K73" s="247"/>
      <c r="L73" s="247"/>
      <c r="M73" s="248"/>
      <c r="N73" s="248"/>
      <c r="O73" s="248"/>
    </row>
    <row r="74" spans="2:15" ht="30" x14ac:dyDescent="0.25">
      <c r="B74" s="14" t="s">
        <v>22</v>
      </c>
      <c r="C74" s="77" t="s">
        <v>23</v>
      </c>
      <c r="D74" s="78"/>
      <c r="E74" s="253" t="s">
        <v>24</v>
      </c>
      <c r="F74" s="254"/>
      <c r="G74" s="251"/>
      <c r="H74" s="252"/>
      <c r="I74" s="165"/>
      <c r="J74" s="165"/>
      <c r="K74" s="247"/>
      <c r="L74" s="247"/>
      <c r="M74" s="248"/>
      <c r="N74" s="248"/>
      <c r="O74" s="248"/>
    </row>
    <row r="75" spans="2:15" ht="15" customHeight="1" x14ac:dyDescent="0.25">
      <c r="B75" s="13" t="s">
        <v>25</v>
      </c>
      <c r="C75" s="77" t="s">
        <v>20</v>
      </c>
      <c r="D75" s="78"/>
      <c r="E75" s="249" t="s">
        <v>26</v>
      </c>
      <c r="F75" s="250"/>
      <c r="G75" s="251"/>
      <c r="H75" s="252"/>
      <c r="I75" s="165"/>
      <c r="J75" s="165"/>
      <c r="K75" s="247"/>
      <c r="L75" s="247"/>
      <c r="M75" s="248"/>
      <c r="N75" s="248"/>
      <c r="O75" s="248"/>
    </row>
    <row r="76" spans="2:15" ht="30" customHeight="1" x14ac:dyDescent="0.25">
      <c r="B76" s="14" t="s">
        <v>27</v>
      </c>
      <c r="C76" s="77" t="s">
        <v>28</v>
      </c>
      <c r="D76" s="78"/>
      <c r="E76" s="253" t="s">
        <v>31</v>
      </c>
      <c r="F76" s="254"/>
      <c r="G76" s="251"/>
      <c r="H76" s="252"/>
      <c r="I76" s="165"/>
      <c r="J76" s="165"/>
      <c r="K76" s="247"/>
      <c r="L76" s="247"/>
      <c r="M76" s="248"/>
      <c r="N76" s="248"/>
      <c r="O76" s="248"/>
    </row>
    <row r="77" spans="2:15" ht="30" customHeight="1" x14ac:dyDescent="0.25">
      <c r="B77" s="13" t="s">
        <v>29</v>
      </c>
      <c r="C77" s="77" t="s">
        <v>77</v>
      </c>
      <c r="D77" s="78"/>
      <c r="E77" s="249" t="s">
        <v>32</v>
      </c>
      <c r="F77" s="250"/>
      <c r="G77" s="255"/>
      <c r="H77" s="256"/>
      <c r="I77" s="165"/>
      <c r="J77" s="165"/>
      <c r="K77" s="247"/>
      <c r="L77" s="247"/>
      <c r="M77" s="248"/>
      <c r="N77" s="248"/>
      <c r="O77" s="248"/>
    </row>
    <row r="78" spans="2:15" x14ac:dyDescent="0.25">
      <c r="I78" s="172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219" t="s">
        <v>107</v>
      </c>
      <c r="C80" s="257"/>
      <c r="D80" s="257"/>
      <c r="E80" s="220"/>
      <c r="F80" s="24" t="s">
        <v>71</v>
      </c>
      <c r="G80" s="258"/>
      <c r="H80" s="259"/>
      <c r="I80" s="2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4:O74"/>
    <mergeCell ref="C75:D75"/>
    <mergeCell ref="E75:F75"/>
    <mergeCell ref="I75:J75"/>
    <mergeCell ref="K75:L75"/>
    <mergeCell ref="M75:O75"/>
    <mergeCell ref="C73:D73"/>
    <mergeCell ref="E73:F73"/>
    <mergeCell ref="G73:H77"/>
    <mergeCell ref="I73:J73"/>
    <mergeCell ref="K73:L73"/>
    <mergeCell ref="M73:O73"/>
    <mergeCell ref="C74:D74"/>
    <mergeCell ref="E74:F74"/>
    <mergeCell ref="I74:J74"/>
    <mergeCell ref="K74:L74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4:I64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B36:D36"/>
    <mergeCell ref="B55:C55"/>
    <mergeCell ref="G55:I55"/>
    <mergeCell ref="B56:C56"/>
    <mergeCell ref="G56:I57"/>
    <mergeCell ref="J56:J57"/>
    <mergeCell ref="B31:C31"/>
    <mergeCell ref="D31:H31"/>
    <mergeCell ref="I31:J31"/>
    <mergeCell ref="B34:D34"/>
    <mergeCell ref="H34:J34"/>
    <mergeCell ref="B35:D35"/>
    <mergeCell ref="H35:J35"/>
    <mergeCell ref="B29:C29"/>
    <mergeCell ref="D29:H29"/>
    <mergeCell ref="I29:J29"/>
    <mergeCell ref="B30:C30"/>
    <mergeCell ref="D30:H30"/>
    <mergeCell ref="I30:J30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A5DCD-1E92-4807-A550-E12273B87A6C}">
  <sheetPr>
    <pageSetUpPr fitToPage="1"/>
  </sheetPr>
  <dimension ref="B1:W80"/>
  <sheetViews>
    <sheetView zoomScale="115" zoomScaleNormal="115" workbookViewId="0">
      <selection activeCell="B5" sqref="B5:D6"/>
    </sheetView>
  </sheetViews>
  <sheetFormatPr defaultRowHeight="15" x14ac:dyDescent="0.25"/>
  <cols>
    <col min="1" max="1" width="3.42578125" customWidth="1"/>
    <col min="2" max="2" width="20.85546875" customWidth="1"/>
    <col min="3" max="4" width="11" customWidth="1"/>
    <col min="6" max="6" width="10.42578125" customWidth="1"/>
    <col min="7" max="7" width="8.5703125" customWidth="1"/>
    <col min="8" max="8" width="12" customWidth="1"/>
    <col min="9" max="9" width="15" customWidth="1"/>
    <col min="10" max="10" width="16.140625" bestFit="1" customWidth="1"/>
    <col min="11" max="11" width="16.5703125" customWidth="1"/>
    <col min="12" max="12" width="10.42578125" customWidth="1"/>
    <col min="13" max="13" width="9.5703125" customWidth="1"/>
    <col min="14" max="14" width="12" customWidth="1"/>
    <col min="15" max="15" width="9.42578125" customWidth="1"/>
    <col min="16" max="16" width="13.5703125" customWidth="1"/>
    <col min="17" max="17" width="9.7109375" customWidth="1"/>
    <col min="18" max="18" width="12.140625" customWidth="1"/>
    <col min="19" max="19" width="9.42578125" customWidth="1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142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111</v>
      </c>
      <c r="C5" s="169">
        <v>27.23</v>
      </c>
      <c r="D5" s="10">
        <v>136.15</v>
      </c>
      <c r="E5" s="170">
        <f>C5/D5</f>
        <v>0.19999999999999998</v>
      </c>
      <c r="F5" s="11"/>
      <c r="G5" s="11"/>
      <c r="H5" s="10" t="s">
        <v>137</v>
      </c>
      <c r="I5" s="169">
        <v>60.713999999999999</v>
      </c>
      <c r="J5" s="11" t="s">
        <v>143</v>
      </c>
      <c r="K5" s="11">
        <v>1</v>
      </c>
      <c r="L5" s="11">
        <v>1.33</v>
      </c>
      <c r="M5" s="171">
        <f>K5*L5</f>
        <v>1.33</v>
      </c>
      <c r="N5" s="10"/>
      <c r="O5" s="10"/>
      <c r="P5" s="11"/>
      <c r="Q5" s="11"/>
      <c r="R5" s="11"/>
      <c r="S5" s="171">
        <f>Q5*R5</f>
        <v>0</v>
      </c>
    </row>
    <row r="6" spans="2:21" x14ac:dyDescent="0.25">
      <c r="B6" s="10" t="s">
        <v>112</v>
      </c>
      <c r="C6" s="169">
        <v>18.899999999999999</v>
      </c>
      <c r="D6" s="10">
        <v>94.113</v>
      </c>
      <c r="E6" s="170">
        <f t="shared" ref="E6:E11" si="0">C6/D6</f>
        <v>0.20082241560677058</v>
      </c>
      <c r="F6" s="11"/>
      <c r="G6" s="11"/>
      <c r="H6" s="10" t="s">
        <v>122</v>
      </c>
      <c r="I6" s="169">
        <v>6.1</v>
      </c>
      <c r="J6" s="11"/>
      <c r="K6" s="11"/>
      <c r="L6" s="11"/>
      <c r="M6" s="171">
        <f>K6*L6</f>
        <v>0</v>
      </c>
      <c r="N6" s="10"/>
      <c r="O6" s="10"/>
      <c r="P6" s="11"/>
      <c r="Q6" s="11"/>
      <c r="R6" s="11"/>
      <c r="S6" s="171">
        <f>Q6*R6</f>
        <v>0</v>
      </c>
      <c r="U6" s="172"/>
    </row>
    <row r="7" spans="2:21" x14ac:dyDescent="0.25">
      <c r="B7" s="10" t="s">
        <v>148</v>
      </c>
      <c r="C7" s="169">
        <v>63.64</v>
      </c>
      <c r="D7" s="10">
        <v>318.2</v>
      </c>
      <c r="E7" s="170">
        <f t="shared" si="0"/>
        <v>0.2</v>
      </c>
      <c r="F7" s="11"/>
      <c r="G7" s="11"/>
      <c r="H7" s="10"/>
      <c r="I7" s="10"/>
      <c r="J7" s="11"/>
      <c r="K7" s="11"/>
      <c r="L7" s="11"/>
      <c r="M7" s="171">
        <f t="shared" ref="M7:M11" si="1">K7*L7</f>
        <v>0</v>
      </c>
      <c r="N7" s="10"/>
      <c r="O7" s="10"/>
      <c r="P7" s="11"/>
      <c r="Q7" s="11"/>
      <c r="R7" s="11"/>
      <c r="S7" s="171">
        <f t="shared" ref="S7:S11" si="2">Q7*R7</f>
        <v>0</v>
      </c>
      <c r="T7" s="172"/>
      <c r="U7" s="172"/>
    </row>
    <row r="8" spans="2:21" x14ac:dyDescent="0.25">
      <c r="B8" s="10"/>
      <c r="C8" s="169"/>
      <c r="D8" s="10"/>
      <c r="E8" s="171"/>
      <c r="F8" s="11"/>
      <c r="G8" s="11"/>
      <c r="H8" s="10"/>
      <c r="I8" s="10"/>
      <c r="J8" s="11"/>
      <c r="K8" s="11"/>
      <c r="L8" s="11"/>
      <c r="M8" s="171">
        <f t="shared" si="1"/>
        <v>0</v>
      </c>
      <c r="N8" s="10"/>
      <c r="O8" s="10"/>
      <c r="P8" s="11"/>
      <c r="Q8" s="11"/>
      <c r="R8" s="11"/>
      <c r="S8" s="171">
        <f t="shared" si="2"/>
        <v>0</v>
      </c>
      <c r="T8" s="172"/>
      <c r="U8" s="172"/>
    </row>
    <row r="9" spans="2:21" x14ac:dyDescent="0.25">
      <c r="B9" s="10"/>
      <c r="C9" s="169"/>
      <c r="D9" s="10"/>
      <c r="E9" s="171" t="e">
        <f t="shared" si="0"/>
        <v>#DIV/0!</v>
      </c>
      <c r="F9" s="11"/>
      <c r="G9" s="11"/>
      <c r="H9" s="10"/>
      <c r="I9" s="10"/>
      <c r="J9" s="11"/>
      <c r="K9" s="11"/>
      <c r="L9" s="11"/>
      <c r="M9" s="171">
        <f t="shared" si="1"/>
        <v>0</v>
      </c>
      <c r="N9" s="10"/>
      <c r="O9" s="10"/>
      <c r="P9" s="11"/>
      <c r="Q9" s="11"/>
      <c r="R9" s="11"/>
      <c r="S9" s="171">
        <f t="shared" si="2"/>
        <v>0</v>
      </c>
      <c r="T9" s="172"/>
    </row>
    <row r="10" spans="2:21" x14ac:dyDescent="0.25">
      <c r="B10" s="10"/>
      <c r="C10" s="169"/>
      <c r="D10" s="10"/>
      <c r="E10" s="171" t="e">
        <f t="shared" si="0"/>
        <v>#DIV/0!</v>
      </c>
      <c r="F10" s="11"/>
      <c r="G10" s="11"/>
      <c r="H10" s="10"/>
      <c r="I10" s="10"/>
      <c r="J10" s="11"/>
      <c r="K10" s="11"/>
      <c r="L10" s="11"/>
      <c r="M10" s="171">
        <f t="shared" si="1"/>
        <v>0</v>
      </c>
      <c r="N10" s="10"/>
      <c r="O10" s="10"/>
      <c r="P10" s="11"/>
      <c r="Q10" s="11"/>
      <c r="R10" s="11"/>
      <c r="S10" s="171">
        <f t="shared" si="2"/>
        <v>0</v>
      </c>
      <c r="T10" s="172"/>
    </row>
    <row r="11" spans="2:21" x14ac:dyDescent="0.25">
      <c r="B11" s="10"/>
      <c r="C11" s="169"/>
      <c r="D11" s="10"/>
      <c r="E11" s="171" t="e">
        <f t="shared" si="0"/>
        <v>#DIV/0!</v>
      </c>
      <c r="F11" s="11"/>
      <c r="G11" s="11"/>
      <c r="H11" s="10"/>
      <c r="I11" s="10"/>
      <c r="J11" s="11"/>
      <c r="K11" s="11"/>
      <c r="L11" s="11"/>
      <c r="M11" s="171">
        <f t="shared" si="1"/>
        <v>0</v>
      </c>
      <c r="N11" s="10"/>
      <c r="O11" s="10"/>
      <c r="P11" s="11"/>
      <c r="Q11" s="11"/>
      <c r="R11" s="11"/>
      <c r="S11" s="171">
        <f t="shared" si="2"/>
        <v>0</v>
      </c>
      <c r="T11" s="172"/>
    </row>
    <row r="12" spans="2:21" x14ac:dyDescent="0.25">
      <c r="B12" s="171" t="s">
        <v>4</v>
      </c>
      <c r="C12" s="173">
        <f>SUM(C5:C11)</f>
        <v>109.77</v>
      </c>
      <c r="D12" s="171">
        <f>SUM(D5:D11)</f>
        <v>548.46299999999997</v>
      </c>
      <c r="E12" s="174"/>
      <c r="F12" s="174"/>
      <c r="G12" s="171">
        <f>SUM(G5:G11)</f>
        <v>0</v>
      </c>
      <c r="H12" s="174"/>
      <c r="I12" s="171">
        <f>SUM(I5:I11)</f>
        <v>66.813999999999993</v>
      </c>
      <c r="J12" s="174"/>
      <c r="K12" s="174"/>
      <c r="L12" s="174"/>
      <c r="M12" s="171">
        <f>SUM(M5:M11)</f>
        <v>1.33</v>
      </c>
      <c r="N12" s="174"/>
      <c r="O12" s="171">
        <f>SUM(O5:O11)</f>
        <v>0</v>
      </c>
      <c r="P12" s="174"/>
      <c r="Q12" s="174"/>
      <c r="R12" s="174"/>
      <c r="S12" s="171">
        <f>SUM(S5:S11)</f>
        <v>0</v>
      </c>
      <c r="T12" s="172"/>
    </row>
    <row r="13" spans="2:21" x14ac:dyDescent="0.25">
      <c r="B13" s="174"/>
      <c r="C13" s="175"/>
      <c r="D13" s="174"/>
      <c r="E13" s="174"/>
      <c r="F13" s="174"/>
      <c r="G13" s="174"/>
      <c r="H13" s="174"/>
      <c r="I13" s="174"/>
      <c r="J13" s="174"/>
      <c r="K13" s="174" t="s">
        <v>15</v>
      </c>
      <c r="L13" s="174"/>
      <c r="M13" s="174"/>
      <c r="N13" s="174"/>
      <c r="O13" s="174"/>
      <c r="P13" s="174"/>
      <c r="Q13" s="174"/>
      <c r="R13" s="174"/>
      <c r="S13" s="174"/>
      <c r="T13" s="172"/>
    </row>
    <row r="14" spans="2:21" x14ac:dyDescent="0.25">
      <c r="B14" s="172"/>
      <c r="C14" s="172"/>
      <c r="D14" s="172"/>
      <c r="E14" s="172"/>
      <c r="F14" s="172"/>
      <c r="G14" s="172"/>
      <c r="I14" s="176" t="s">
        <v>5</v>
      </c>
      <c r="J14" s="177">
        <f>(R17/E5)*100</f>
        <v>100.00094229392033</v>
      </c>
      <c r="K14" s="178">
        <f>J14</f>
        <v>100.00094229392033</v>
      </c>
    </row>
    <row r="15" spans="2:21" x14ac:dyDescent="0.25">
      <c r="B15" s="172"/>
      <c r="C15" s="172"/>
      <c r="D15" s="172"/>
      <c r="E15" s="172"/>
      <c r="F15" s="172"/>
      <c r="G15" s="172"/>
      <c r="I15" s="179" t="s">
        <v>11</v>
      </c>
      <c r="J15" s="180">
        <f>(1-(P19/C5))*100</f>
        <v>100</v>
      </c>
      <c r="K15" s="178">
        <f t="shared" ref="K15:K16" si="3">J15</f>
        <v>100</v>
      </c>
    </row>
    <row r="16" spans="2:21" x14ac:dyDescent="0.25">
      <c r="B16" s="172"/>
      <c r="C16" s="172"/>
      <c r="D16" s="172"/>
      <c r="E16" s="172"/>
      <c r="F16" s="172"/>
      <c r="G16" s="172"/>
      <c r="I16" s="181" t="s">
        <v>12</v>
      </c>
      <c r="J16" s="177">
        <f>(J14/J15)*100</f>
        <v>100.00094229392033</v>
      </c>
      <c r="K16" s="178">
        <f t="shared" si="3"/>
        <v>100.00094229392033</v>
      </c>
      <c r="P16" s="73" t="s">
        <v>49</v>
      </c>
      <c r="Q16" s="73" t="s">
        <v>48</v>
      </c>
      <c r="R16" s="73" t="s">
        <v>142</v>
      </c>
    </row>
    <row r="17" spans="2:23" x14ac:dyDescent="0.25">
      <c r="B17" s="172"/>
      <c r="C17" s="172"/>
      <c r="D17" s="172"/>
      <c r="E17" s="172"/>
      <c r="F17" s="172"/>
      <c r="G17" s="172"/>
      <c r="I17" s="182" t="s">
        <v>6</v>
      </c>
      <c r="J17" s="180">
        <f>Q17/D12*100</f>
        <v>38.698690704751279</v>
      </c>
      <c r="K17" s="178"/>
      <c r="N17" s="76" t="s">
        <v>3</v>
      </c>
      <c r="O17" s="76"/>
      <c r="P17" s="183">
        <v>42.45</v>
      </c>
      <c r="Q17" s="183">
        <v>212.24799999999999</v>
      </c>
      <c r="R17" s="184">
        <f>P17/Q17</f>
        <v>0.20000188458784066</v>
      </c>
    </row>
    <row r="18" spans="2:23" x14ac:dyDescent="0.25">
      <c r="B18" s="172"/>
      <c r="C18" s="172"/>
      <c r="D18" s="172"/>
      <c r="E18" s="172"/>
      <c r="F18" s="172"/>
      <c r="G18" s="172"/>
      <c r="I18" s="176" t="s">
        <v>7</v>
      </c>
      <c r="J18" s="177">
        <f>P17/C12*100</f>
        <v>38.671768242689261</v>
      </c>
      <c r="K18" s="179" t="s">
        <v>84</v>
      </c>
      <c r="L18" s="180">
        <f>(J18/J17)*100</f>
        <v>99.930430560900831</v>
      </c>
      <c r="P18" s="185" t="s">
        <v>0</v>
      </c>
      <c r="Q18" s="186"/>
    </row>
    <row r="19" spans="2:23" ht="30" customHeight="1" x14ac:dyDescent="0.25">
      <c r="B19" s="172"/>
      <c r="C19" s="172"/>
      <c r="D19" s="172"/>
      <c r="E19" s="172"/>
      <c r="F19" s="172"/>
      <c r="G19" s="172"/>
      <c r="I19" s="182" t="s">
        <v>8</v>
      </c>
      <c r="J19" s="180">
        <f>(C12+G12+I12+M12+O12+S12)/P17</f>
        <v>4.1911425206124857</v>
      </c>
      <c r="N19" s="74" t="s">
        <v>50</v>
      </c>
      <c r="O19" s="75"/>
      <c r="P19" s="187">
        <v>0</v>
      </c>
      <c r="R19" s="188"/>
    </row>
    <row r="20" spans="2:23" x14ac:dyDescent="0.25">
      <c r="B20" s="172"/>
      <c r="C20" s="172"/>
      <c r="D20" s="172"/>
      <c r="E20" s="172"/>
      <c r="F20" s="172"/>
      <c r="G20" s="172"/>
      <c r="I20" s="1" t="s">
        <v>9</v>
      </c>
      <c r="J20" s="39">
        <f>(C12+G12+I12+M12)/P17</f>
        <v>4.1911425206124857</v>
      </c>
      <c r="M20" s="172"/>
      <c r="N20" s="172"/>
      <c r="O20" s="172"/>
      <c r="P20" s="172"/>
    </row>
    <row r="21" spans="2:23" ht="32.25" customHeight="1" x14ac:dyDescent="0.25">
      <c r="B21" s="172"/>
      <c r="C21" s="172"/>
      <c r="D21" s="172"/>
      <c r="E21" s="172"/>
      <c r="F21" s="172"/>
      <c r="G21" s="172"/>
      <c r="H21" s="172"/>
      <c r="I21" s="5" t="s">
        <v>14</v>
      </c>
      <c r="J21" s="41">
        <f>(C12+G12+I12)/P17</f>
        <v>4.159811542991755</v>
      </c>
      <c r="M21" s="172"/>
      <c r="N21" s="172"/>
      <c r="O21" s="172"/>
      <c r="P21" s="172"/>
    </row>
    <row r="22" spans="2:23" ht="33.75" customHeight="1" x14ac:dyDescent="0.25">
      <c r="G22" s="172"/>
      <c r="H22" s="172"/>
      <c r="I22" s="6" t="s">
        <v>16</v>
      </c>
      <c r="J22" s="2">
        <f>(M12)/P17</f>
        <v>3.1330977620730269E-2</v>
      </c>
      <c r="K22" s="172"/>
      <c r="L22" s="172"/>
      <c r="M22" s="172"/>
      <c r="N22" s="172"/>
      <c r="O22" s="172"/>
      <c r="P22" s="172"/>
      <c r="Q22" s="172"/>
      <c r="R22" s="172"/>
      <c r="S22" s="172"/>
      <c r="T22" s="172"/>
    </row>
    <row r="23" spans="2:23" ht="32.25" customHeight="1" x14ac:dyDescent="0.25">
      <c r="I23" s="3" t="s">
        <v>10</v>
      </c>
      <c r="J23" s="4">
        <f>(O12+S12)/P17</f>
        <v>0</v>
      </c>
      <c r="K23" s="172"/>
      <c r="L23" s="172"/>
      <c r="M23" s="172"/>
      <c r="N23" s="172"/>
      <c r="O23" s="172"/>
      <c r="P23" s="172"/>
      <c r="Q23" s="172"/>
      <c r="R23" s="172"/>
      <c r="S23" s="172"/>
      <c r="T23" s="172"/>
    </row>
    <row r="24" spans="2:23" ht="30" customHeight="1" x14ac:dyDescent="0.25">
      <c r="I24" s="5" t="s">
        <v>17</v>
      </c>
      <c r="J24" s="41">
        <f>(O12)/P17</f>
        <v>0</v>
      </c>
      <c r="K24" s="172"/>
      <c r="L24" s="172"/>
      <c r="M24" s="172"/>
      <c r="N24" s="172"/>
      <c r="O24" s="172"/>
      <c r="P24" s="172"/>
      <c r="Q24" s="172"/>
      <c r="R24" s="172"/>
      <c r="S24" s="172"/>
      <c r="T24" s="172"/>
    </row>
    <row r="25" spans="2:23" ht="31.5" customHeight="1" x14ac:dyDescent="0.25">
      <c r="I25" s="6" t="s">
        <v>18</v>
      </c>
      <c r="J25" s="2">
        <f>(S12)/P17</f>
        <v>0</v>
      </c>
      <c r="K25" s="172"/>
      <c r="L25" s="172"/>
      <c r="M25" s="172"/>
      <c r="N25" s="172"/>
      <c r="O25" s="172"/>
      <c r="P25" s="172"/>
      <c r="Q25" s="172"/>
      <c r="R25" s="172"/>
      <c r="S25" s="172"/>
      <c r="T25" s="172"/>
    </row>
    <row r="26" spans="2:23" ht="13.5" customHeight="1" x14ac:dyDescent="0.25"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</row>
    <row r="27" spans="2:23" ht="16.5" customHeight="1" x14ac:dyDescent="0.25">
      <c r="B27" s="113" t="s">
        <v>57</v>
      </c>
      <c r="C27" s="114"/>
      <c r="I27" s="153" t="s">
        <v>85</v>
      </c>
      <c r="J27" s="154"/>
      <c r="K27" s="172"/>
      <c r="L27" s="172"/>
      <c r="M27" s="172"/>
      <c r="N27" s="172"/>
      <c r="O27" s="172"/>
      <c r="P27" s="172"/>
      <c r="Q27" s="172"/>
      <c r="T27" s="172"/>
    </row>
    <row r="28" spans="2:23" ht="47.25" customHeight="1" x14ac:dyDescent="0.25">
      <c r="B28" s="118" t="s">
        <v>30</v>
      </c>
      <c r="C28" s="189"/>
      <c r="D28" s="189" t="s">
        <v>90</v>
      </c>
      <c r="E28" s="189"/>
      <c r="F28" s="189"/>
      <c r="G28" s="189"/>
      <c r="H28" s="189"/>
      <c r="I28" s="155"/>
      <c r="J28" s="156"/>
      <c r="K28" s="172"/>
      <c r="Q28" s="172"/>
      <c r="T28" s="172"/>
      <c r="W28" s="190"/>
    </row>
    <row r="29" spans="2:23" ht="61.5" customHeight="1" x14ac:dyDescent="0.25">
      <c r="B29" s="191" t="s">
        <v>91</v>
      </c>
      <c r="C29" s="192"/>
      <c r="D29" s="191" t="s">
        <v>92</v>
      </c>
      <c r="E29" s="193"/>
      <c r="F29" s="193"/>
      <c r="G29" s="193"/>
      <c r="H29" s="192"/>
      <c r="I29" s="157"/>
      <c r="J29" s="158"/>
    </row>
    <row r="30" spans="2:23" ht="47.25" customHeight="1" x14ac:dyDescent="0.25">
      <c r="B30" s="194" t="s">
        <v>93</v>
      </c>
      <c r="C30" s="195"/>
      <c r="D30" s="194" t="s">
        <v>94</v>
      </c>
      <c r="E30" s="196"/>
      <c r="F30" s="196"/>
      <c r="G30" s="196"/>
      <c r="H30" s="195"/>
      <c r="I30" s="159"/>
      <c r="J30" s="160"/>
    </row>
    <row r="31" spans="2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97"/>
      <c r="J31" s="198"/>
    </row>
    <row r="32" spans="2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99" t="s">
        <v>96</v>
      </c>
      <c r="C34" s="200"/>
      <c r="D34" s="201"/>
      <c r="E34" s="202" t="s">
        <v>83</v>
      </c>
      <c r="F34" s="203"/>
      <c r="G34" s="204"/>
      <c r="H34" s="205" t="s">
        <v>61</v>
      </c>
      <c r="I34" s="205"/>
      <c r="J34" s="205"/>
      <c r="K34" s="202" t="s">
        <v>83</v>
      </c>
      <c r="L34" s="202"/>
    </row>
    <row r="35" spans="2:12" ht="30" x14ac:dyDescent="0.25">
      <c r="B35" s="206" t="s">
        <v>60</v>
      </c>
      <c r="C35" s="207"/>
      <c r="D35" s="208"/>
      <c r="E35" s="209" t="s">
        <v>64</v>
      </c>
      <c r="F35" s="209"/>
      <c r="G35" s="204"/>
      <c r="H35" s="210" t="s">
        <v>62</v>
      </c>
      <c r="I35" s="210"/>
      <c r="J35" s="210"/>
      <c r="K35" s="209" t="s">
        <v>64</v>
      </c>
      <c r="L35" s="209"/>
    </row>
    <row r="36" spans="2:12" ht="34.5" customHeight="1" x14ac:dyDescent="0.25">
      <c r="B36" s="211" t="s">
        <v>59</v>
      </c>
      <c r="C36" s="212"/>
      <c r="D36" s="213"/>
      <c r="E36" s="214" t="s">
        <v>103</v>
      </c>
      <c r="F36" s="215"/>
      <c r="G36" s="204"/>
      <c r="H36" s="204"/>
      <c r="I36" s="204"/>
    </row>
    <row r="37" spans="2:12" ht="18.75" customHeight="1" x14ac:dyDescent="0.25">
      <c r="B37" s="204"/>
      <c r="C37" s="204"/>
      <c r="D37" s="204"/>
      <c r="E37" s="204"/>
      <c r="F37" s="204"/>
      <c r="G37" s="204"/>
      <c r="H37" s="204"/>
    </row>
    <row r="38" spans="2:12" ht="20.25" customHeight="1" x14ac:dyDescent="0.25">
      <c r="B38" s="204"/>
      <c r="C38" s="204"/>
      <c r="D38" s="204"/>
      <c r="E38" s="204"/>
      <c r="F38" s="204"/>
      <c r="G38" s="204"/>
      <c r="H38" s="204"/>
    </row>
    <row r="39" spans="2:12" x14ac:dyDescent="0.25">
      <c r="B39" s="9" t="s">
        <v>54</v>
      </c>
      <c r="D39" s="204"/>
      <c r="E39" s="204"/>
      <c r="F39" s="204"/>
      <c r="G39" s="204"/>
      <c r="H39" s="204"/>
    </row>
    <row r="40" spans="2:12" ht="30" x14ac:dyDescent="0.25">
      <c r="B40" s="16" t="s">
        <v>38</v>
      </c>
      <c r="C40" s="16" t="s">
        <v>39</v>
      </c>
      <c r="D40" s="16" t="s">
        <v>88</v>
      </c>
      <c r="E40" s="204"/>
      <c r="F40" s="204"/>
      <c r="G40" s="204"/>
      <c r="H40" s="204"/>
    </row>
    <row r="41" spans="2:12" ht="21" customHeight="1" x14ac:dyDescent="0.25">
      <c r="B41" s="216" t="s">
        <v>34</v>
      </c>
      <c r="C41" s="214" t="s">
        <v>35</v>
      </c>
      <c r="D41" s="214"/>
      <c r="E41" s="204"/>
      <c r="F41" s="204"/>
      <c r="G41" s="204"/>
      <c r="H41" s="204"/>
    </row>
    <row r="42" spans="2:12" ht="30.75" customHeight="1" x14ac:dyDescent="0.25">
      <c r="B42" s="216" t="s">
        <v>36</v>
      </c>
      <c r="C42" s="209" t="s">
        <v>64</v>
      </c>
      <c r="D42" s="209"/>
      <c r="E42" s="204"/>
      <c r="F42" s="204"/>
      <c r="G42" s="204"/>
      <c r="H42" s="204"/>
    </row>
    <row r="43" spans="2:12" ht="30.75" customHeight="1" x14ac:dyDescent="0.25">
      <c r="B43" s="216" t="s">
        <v>37</v>
      </c>
      <c r="C43" s="202" t="s">
        <v>40</v>
      </c>
      <c r="D43" s="202"/>
      <c r="E43" s="204"/>
      <c r="F43" s="204"/>
      <c r="G43" s="204"/>
      <c r="H43" s="204"/>
    </row>
    <row r="44" spans="2:12" ht="21" customHeight="1" x14ac:dyDescent="0.25">
      <c r="B44" s="204"/>
      <c r="C44" s="204"/>
      <c r="D44" s="204"/>
      <c r="E44" s="204"/>
      <c r="F44" s="204"/>
      <c r="G44" s="204"/>
      <c r="H44" s="204"/>
    </row>
    <row r="45" spans="2:12" ht="21" customHeight="1" x14ac:dyDescent="0.25">
      <c r="B45" s="204"/>
      <c r="C45" s="204"/>
      <c r="D45" s="204"/>
      <c r="E45" s="204"/>
      <c r="F45" s="204"/>
      <c r="G45" s="204"/>
      <c r="H45" s="204"/>
    </row>
    <row r="46" spans="2:12" ht="26.25" customHeight="1" x14ac:dyDescent="0.25">
      <c r="D46" s="204"/>
      <c r="E46" s="204"/>
      <c r="F46" s="204"/>
      <c r="G46" s="204"/>
      <c r="H46" s="204"/>
    </row>
    <row r="47" spans="2:12" ht="21" customHeight="1" x14ac:dyDescent="0.25">
      <c r="B47" s="204"/>
      <c r="C47" s="204"/>
      <c r="D47" s="204"/>
      <c r="E47" s="204"/>
      <c r="F47" s="204"/>
      <c r="G47" s="204"/>
      <c r="H47" s="204"/>
    </row>
    <row r="48" spans="2:12" ht="21" customHeight="1" x14ac:dyDescent="0.25">
      <c r="B48" s="204"/>
      <c r="C48" s="204"/>
      <c r="D48" s="204"/>
      <c r="E48" s="204"/>
      <c r="F48" s="204"/>
      <c r="G48" s="204"/>
      <c r="H48" s="204"/>
    </row>
    <row r="49" spans="2:13" ht="21" customHeight="1" x14ac:dyDescent="0.25">
      <c r="B49" s="204"/>
      <c r="C49" s="204"/>
      <c r="D49" s="204"/>
      <c r="E49" s="204"/>
      <c r="F49" s="204"/>
      <c r="G49" s="204"/>
      <c r="H49" s="204"/>
    </row>
    <row r="50" spans="2:13" x14ac:dyDescent="0.25">
      <c r="B50" s="204"/>
      <c r="C50" s="204"/>
      <c r="D50" s="204"/>
      <c r="E50" s="204"/>
      <c r="F50" s="204"/>
      <c r="G50" s="204"/>
      <c r="H50" s="204"/>
    </row>
    <row r="51" spans="2:13" ht="18" customHeight="1" x14ac:dyDescent="0.25">
      <c r="B51" s="204"/>
      <c r="C51" s="204"/>
      <c r="D51" s="204"/>
      <c r="E51" s="204"/>
      <c r="F51" s="204"/>
      <c r="G51" s="204"/>
      <c r="H51" s="204"/>
    </row>
    <row r="52" spans="2:13" ht="15" customHeight="1" x14ac:dyDescent="0.25">
      <c r="B52" s="204"/>
      <c r="C52" s="204"/>
      <c r="D52" s="204"/>
      <c r="E52" s="204"/>
      <c r="F52" s="204"/>
      <c r="G52" s="204"/>
      <c r="H52" s="204"/>
    </row>
    <row r="53" spans="2:13" x14ac:dyDescent="0.25">
      <c r="B53" s="204"/>
      <c r="C53" s="204"/>
      <c r="D53" s="204"/>
      <c r="E53" s="204"/>
      <c r="F53" s="204"/>
      <c r="G53" s="204"/>
      <c r="H53" s="204"/>
    </row>
    <row r="54" spans="2:13" x14ac:dyDescent="0.25">
      <c r="B54" s="15" t="s">
        <v>63</v>
      </c>
      <c r="C54" s="204"/>
      <c r="D54" s="204"/>
      <c r="E54" s="22" t="s">
        <v>86</v>
      </c>
      <c r="F54" s="204"/>
      <c r="G54" s="204"/>
      <c r="H54" s="204"/>
      <c r="K54" s="22" t="s">
        <v>86</v>
      </c>
    </row>
    <row r="55" spans="2:13" ht="31.5" customHeight="1" x14ac:dyDescent="0.25">
      <c r="B55" s="217" t="s">
        <v>97</v>
      </c>
      <c r="C55" s="217"/>
      <c r="D55" s="202" t="s">
        <v>40</v>
      </c>
      <c r="E55" s="203"/>
      <c r="F55" s="204"/>
      <c r="G55" s="218" t="s">
        <v>65</v>
      </c>
      <c r="H55" s="218"/>
      <c r="I55" s="218"/>
      <c r="J55" s="214" t="s">
        <v>35</v>
      </c>
      <c r="K55" s="214" t="s">
        <v>87</v>
      </c>
    </row>
    <row r="56" spans="2:13" ht="33" customHeight="1" x14ac:dyDescent="0.25">
      <c r="B56" s="219" t="s">
        <v>98</v>
      </c>
      <c r="C56" s="220"/>
      <c r="D56" s="209" t="s">
        <v>64</v>
      </c>
      <c r="E56" s="209"/>
      <c r="F56" s="204"/>
      <c r="G56" s="221" t="s">
        <v>99</v>
      </c>
      <c r="H56" s="221"/>
      <c r="I56" s="221"/>
      <c r="J56" s="205" t="s">
        <v>40</v>
      </c>
      <c r="K56" s="205"/>
    </row>
    <row r="57" spans="2:13" ht="34.5" customHeight="1" x14ac:dyDescent="0.25">
      <c r="B57" s="219" t="s">
        <v>100</v>
      </c>
      <c r="C57" s="220"/>
      <c r="D57" s="214" t="s">
        <v>35</v>
      </c>
      <c r="E57" s="215"/>
      <c r="F57" s="204"/>
      <c r="G57" s="221"/>
      <c r="H57" s="221"/>
      <c r="I57" s="221"/>
      <c r="J57" s="205"/>
      <c r="K57" s="205"/>
    </row>
    <row r="58" spans="2:13" x14ac:dyDescent="0.25">
      <c r="B58" s="15"/>
      <c r="C58" s="204"/>
      <c r="D58" s="204"/>
      <c r="E58" s="204"/>
      <c r="F58" s="204"/>
      <c r="G58" s="204"/>
      <c r="H58" s="204"/>
    </row>
    <row r="59" spans="2:13" x14ac:dyDescent="0.25">
      <c r="B59" s="15" t="s">
        <v>105</v>
      </c>
      <c r="C59" s="204"/>
      <c r="D59" s="204"/>
      <c r="E59" s="22" t="s">
        <v>86</v>
      </c>
      <c r="G59" s="15" t="s">
        <v>104</v>
      </c>
      <c r="J59" s="204"/>
      <c r="K59" s="22" t="s">
        <v>109</v>
      </c>
      <c r="L59" s="204"/>
      <c r="M59" s="204"/>
    </row>
    <row r="60" spans="2:13" x14ac:dyDescent="0.25">
      <c r="B60" s="222" t="s">
        <v>66</v>
      </c>
      <c r="C60" s="199" t="s">
        <v>40</v>
      </c>
      <c r="D60" s="201"/>
      <c r="E60" s="223"/>
      <c r="G60" s="224" t="s">
        <v>74</v>
      </c>
      <c r="H60" s="225"/>
      <c r="I60" s="226"/>
      <c r="J60" s="227" t="s">
        <v>40</v>
      </c>
      <c r="K60" s="227"/>
      <c r="L60" s="204"/>
    </row>
    <row r="61" spans="2:13" x14ac:dyDescent="0.25">
      <c r="B61" s="222" t="s">
        <v>67</v>
      </c>
      <c r="C61" s="206" t="s">
        <v>64</v>
      </c>
      <c r="D61" s="208"/>
      <c r="E61" s="228"/>
      <c r="G61" s="229" t="s">
        <v>68</v>
      </c>
      <c r="H61" s="230"/>
      <c r="I61" s="231"/>
      <c r="J61" s="232"/>
      <c r="K61" s="232"/>
      <c r="L61" s="204"/>
    </row>
    <row r="62" spans="2:13" x14ac:dyDescent="0.25">
      <c r="G62" s="229" t="s">
        <v>69</v>
      </c>
      <c r="H62" s="230"/>
      <c r="I62" s="231"/>
      <c r="J62" s="232"/>
      <c r="K62" s="232"/>
      <c r="L62" s="204"/>
    </row>
    <row r="63" spans="2:13" x14ac:dyDescent="0.25">
      <c r="G63" s="229" t="s">
        <v>70</v>
      </c>
      <c r="H63" s="230"/>
      <c r="I63" s="231"/>
      <c r="J63" s="232"/>
      <c r="K63" s="232"/>
      <c r="L63" s="204"/>
    </row>
    <row r="64" spans="2:13" ht="30" customHeight="1" x14ac:dyDescent="0.25">
      <c r="G64" s="233" t="s">
        <v>101</v>
      </c>
      <c r="H64" s="234"/>
      <c r="I64" s="235"/>
      <c r="J64" s="236"/>
      <c r="K64" s="236"/>
      <c r="L64" s="204"/>
    </row>
    <row r="65" spans="2:15" ht="29.25" customHeight="1" x14ac:dyDescent="0.25">
      <c r="G65" s="237" t="s">
        <v>82</v>
      </c>
      <c r="H65" s="238"/>
      <c r="I65" s="239"/>
      <c r="J65" s="209" t="s">
        <v>64</v>
      </c>
      <c r="K65" s="209"/>
      <c r="M65" s="204"/>
    </row>
    <row r="66" spans="2:15" ht="15" customHeight="1" x14ac:dyDescent="0.25">
      <c r="G66" s="224" t="s">
        <v>81</v>
      </c>
      <c r="H66" s="225"/>
      <c r="I66" s="226"/>
      <c r="J66" s="240" t="s">
        <v>35</v>
      </c>
      <c r="K66" s="240"/>
      <c r="L66" s="204"/>
      <c r="M66" s="204"/>
    </row>
    <row r="67" spans="2:15" ht="13.5" customHeight="1" x14ac:dyDescent="0.25">
      <c r="G67" s="229" t="s">
        <v>102</v>
      </c>
      <c r="H67" s="230"/>
      <c r="I67" s="231"/>
      <c r="J67" s="241"/>
      <c r="K67" s="241"/>
      <c r="L67" s="204"/>
      <c r="M67" s="204"/>
    </row>
    <row r="68" spans="2:15" x14ac:dyDescent="0.25">
      <c r="G68" s="242" t="s">
        <v>75</v>
      </c>
      <c r="H68" s="243"/>
      <c r="I68" s="244"/>
      <c r="J68" s="245"/>
      <c r="K68" s="245"/>
      <c r="L68" s="172"/>
      <c r="M68" s="172"/>
    </row>
    <row r="69" spans="2:15" x14ac:dyDescent="0.25">
      <c r="C69" s="246"/>
      <c r="D69" s="246"/>
      <c r="E69" s="246"/>
      <c r="F69" s="246"/>
      <c r="G69" s="246"/>
      <c r="H69" s="172"/>
      <c r="I69" s="172"/>
    </row>
    <row r="70" spans="2:15" ht="15" customHeight="1" x14ac:dyDescent="0.25">
      <c r="G70" s="172"/>
      <c r="H70" s="172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72"/>
      <c r="H71" s="172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247"/>
      <c r="L72" s="247"/>
      <c r="M72" s="248"/>
      <c r="N72" s="248"/>
      <c r="O72" s="248"/>
    </row>
    <row r="73" spans="2:15" ht="29.25" customHeight="1" x14ac:dyDescent="0.25">
      <c r="B73" s="13" t="s">
        <v>21</v>
      </c>
      <c r="C73" s="77" t="s">
        <v>19</v>
      </c>
      <c r="D73" s="78"/>
      <c r="E73" s="249" t="s">
        <v>33</v>
      </c>
      <c r="F73" s="250"/>
      <c r="G73" s="251" t="s">
        <v>73</v>
      </c>
      <c r="H73" s="252"/>
      <c r="I73" s="165"/>
      <c r="J73" s="165"/>
      <c r="K73" s="247"/>
      <c r="L73" s="247"/>
      <c r="M73" s="248"/>
      <c r="N73" s="248"/>
      <c r="O73" s="248"/>
    </row>
    <row r="74" spans="2:15" ht="30" x14ac:dyDescent="0.25">
      <c r="B74" s="14" t="s">
        <v>22</v>
      </c>
      <c r="C74" s="77" t="s">
        <v>23</v>
      </c>
      <c r="D74" s="78"/>
      <c r="E74" s="253" t="s">
        <v>24</v>
      </c>
      <c r="F74" s="254"/>
      <c r="G74" s="251"/>
      <c r="H74" s="252"/>
      <c r="I74" s="165"/>
      <c r="J74" s="165"/>
      <c r="K74" s="247"/>
      <c r="L74" s="247"/>
      <c r="M74" s="248"/>
      <c r="N74" s="248"/>
      <c r="O74" s="248"/>
    </row>
    <row r="75" spans="2:15" ht="15" customHeight="1" x14ac:dyDescent="0.25">
      <c r="B75" s="13" t="s">
        <v>25</v>
      </c>
      <c r="C75" s="77" t="s">
        <v>20</v>
      </c>
      <c r="D75" s="78"/>
      <c r="E75" s="249" t="s">
        <v>26</v>
      </c>
      <c r="F75" s="250"/>
      <c r="G75" s="251"/>
      <c r="H75" s="252"/>
      <c r="I75" s="165"/>
      <c r="J75" s="165"/>
      <c r="K75" s="247"/>
      <c r="L75" s="247"/>
      <c r="M75" s="248"/>
      <c r="N75" s="248"/>
      <c r="O75" s="248"/>
    </row>
    <row r="76" spans="2:15" ht="30" customHeight="1" x14ac:dyDescent="0.25">
      <c r="B76" s="14" t="s">
        <v>27</v>
      </c>
      <c r="C76" s="77" t="s">
        <v>28</v>
      </c>
      <c r="D76" s="78"/>
      <c r="E76" s="253" t="s">
        <v>31</v>
      </c>
      <c r="F76" s="254"/>
      <c r="G76" s="251"/>
      <c r="H76" s="252"/>
      <c r="I76" s="165"/>
      <c r="J76" s="165"/>
      <c r="K76" s="247"/>
      <c r="L76" s="247"/>
      <c r="M76" s="248"/>
      <c r="N76" s="248"/>
      <c r="O76" s="248"/>
    </row>
    <row r="77" spans="2:15" ht="30" customHeight="1" x14ac:dyDescent="0.25">
      <c r="B77" s="13" t="s">
        <v>29</v>
      </c>
      <c r="C77" s="77" t="s">
        <v>77</v>
      </c>
      <c r="D77" s="78"/>
      <c r="E77" s="249" t="s">
        <v>32</v>
      </c>
      <c r="F77" s="250"/>
      <c r="G77" s="255"/>
      <c r="H77" s="256"/>
      <c r="I77" s="165"/>
      <c r="J77" s="165"/>
      <c r="K77" s="247"/>
      <c r="L77" s="247"/>
      <c r="M77" s="248"/>
      <c r="N77" s="248"/>
      <c r="O77" s="248"/>
    </row>
    <row r="78" spans="2:15" x14ac:dyDescent="0.25">
      <c r="I78" s="172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219" t="s">
        <v>107</v>
      </c>
      <c r="C80" s="257"/>
      <c r="D80" s="257"/>
      <c r="E80" s="220"/>
      <c r="F80" s="24" t="s">
        <v>71</v>
      </c>
      <c r="G80" s="258"/>
      <c r="H80" s="259"/>
      <c r="I80" s="2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4:O74"/>
    <mergeCell ref="C75:D75"/>
    <mergeCell ref="E75:F75"/>
    <mergeCell ref="I75:J75"/>
    <mergeCell ref="K75:L75"/>
    <mergeCell ref="M75:O75"/>
    <mergeCell ref="C73:D73"/>
    <mergeCell ref="E73:F73"/>
    <mergeCell ref="G73:H77"/>
    <mergeCell ref="I73:J73"/>
    <mergeCell ref="K73:L73"/>
    <mergeCell ref="M73:O73"/>
    <mergeCell ref="C74:D74"/>
    <mergeCell ref="E74:F74"/>
    <mergeCell ref="I74:J74"/>
    <mergeCell ref="K74:L74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4:I64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B36:D36"/>
    <mergeCell ref="B55:C55"/>
    <mergeCell ref="G55:I55"/>
    <mergeCell ref="B56:C56"/>
    <mergeCell ref="G56:I57"/>
    <mergeCell ref="J56:J57"/>
    <mergeCell ref="B31:C31"/>
    <mergeCell ref="D31:H31"/>
    <mergeCell ref="I31:J31"/>
    <mergeCell ref="B34:D34"/>
    <mergeCell ref="H34:J34"/>
    <mergeCell ref="B35:D35"/>
    <mergeCell ref="H35:J35"/>
    <mergeCell ref="B29:C29"/>
    <mergeCell ref="D29:H29"/>
    <mergeCell ref="I29:J29"/>
    <mergeCell ref="B30:C30"/>
    <mergeCell ref="D30:H30"/>
    <mergeCell ref="I30:J30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F6F11-A673-4D2D-A8BA-B96B318BDCDD}">
  <sheetPr>
    <pageSetUpPr fitToPage="1"/>
  </sheetPr>
  <dimension ref="B1:W80"/>
  <sheetViews>
    <sheetView topLeftCell="A7" zoomScale="115" zoomScaleNormal="115" workbookViewId="0">
      <selection activeCell="G13" sqref="G13"/>
    </sheetView>
  </sheetViews>
  <sheetFormatPr defaultRowHeight="15" x14ac:dyDescent="0.25"/>
  <cols>
    <col min="1" max="1" width="3.42578125" customWidth="1"/>
    <col min="2" max="2" width="20.85546875" customWidth="1"/>
    <col min="3" max="4" width="11" customWidth="1"/>
    <col min="6" max="6" width="10.42578125" customWidth="1"/>
    <col min="7" max="7" width="8.5703125" customWidth="1"/>
    <col min="8" max="8" width="12" customWidth="1"/>
    <col min="9" max="9" width="15" customWidth="1"/>
    <col min="10" max="10" width="16.140625" bestFit="1" customWidth="1"/>
    <col min="11" max="11" width="16.5703125" customWidth="1"/>
    <col min="12" max="12" width="10.42578125" customWidth="1"/>
    <col min="13" max="13" width="9.5703125" customWidth="1"/>
    <col min="14" max="14" width="12" customWidth="1"/>
    <col min="15" max="15" width="9.42578125" customWidth="1"/>
    <col min="16" max="16" width="13.5703125" customWidth="1"/>
    <col min="17" max="17" width="9.7109375" customWidth="1"/>
    <col min="18" max="18" width="12.140625" customWidth="1"/>
    <col min="19" max="19" width="9.42578125" customWidth="1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142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111</v>
      </c>
      <c r="C5" s="169">
        <v>27.23</v>
      </c>
      <c r="D5" s="10">
        <v>136.15</v>
      </c>
      <c r="E5" s="170">
        <f>C5/D5</f>
        <v>0.19999999999999998</v>
      </c>
      <c r="F5" s="11"/>
      <c r="G5" s="11"/>
      <c r="H5" s="10"/>
      <c r="I5" s="169"/>
      <c r="J5" s="11" t="s">
        <v>143</v>
      </c>
      <c r="K5" s="11">
        <v>1</v>
      </c>
      <c r="L5" s="11">
        <v>1.33</v>
      </c>
      <c r="M5" s="171">
        <f>K5*L5</f>
        <v>1.33</v>
      </c>
      <c r="N5" s="10"/>
      <c r="O5" s="10"/>
      <c r="P5" s="11"/>
      <c r="Q5" s="11"/>
      <c r="R5" s="11"/>
      <c r="S5" s="171">
        <f>Q5*R5</f>
        <v>0</v>
      </c>
    </row>
    <row r="6" spans="2:21" x14ac:dyDescent="0.25">
      <c r="B6" s="10" t="s">
        <v>112</v>
      </c>
      <c r="C6" s="169">
        <v>18.899999999999999</v>
      </c>
      <c r="D6" s="10">
        <v>94.113</v>
      </c>
      <c r="E6" s="170">
        <f t="shared" ref="E6:E11" si="0">C6/D6</f>
        <v>0.20082241560677058</v>
      </c>
      <c r="F6" s="11"/>
      <c r="G6" s="11"/>
      <c r="H6" s="10"/>
      <c r="I6" s="169"/>
      <c r="J6" s="11"/>
      <c r="K6" s="11"/>
      <c r="L6" s="11"/>
      <c r="M6" s="171">
        <f>K6*L6</f>
        <v>0</v>
      </c>
      <c r="N6" s="10"/>
      <c r="O6" s="10"/>
      <c r="P6" s="11"/>
      <c r="Q6" s="11"/>
      <c r="R6" s="11"/>
      <c r="S6" s="171">
        <f>Q6*R6</f>
        <v>0</v>
      </c>
      <c r="U6" s="172"/>
    </row>
    <row r="7" spans="2:21" x14ac:dyDescent="0.25">
      <c r="B7" s="10" t="s">
        <v>149</v>
      </c>
      <c r="C7" s="169">
        <v>32.43</v>
      </c>
      <c r="D7" s="10">
        <v>162.15</v>
      </c>
      <c r="E7" s="170">
        <f t="shared" si="0"/>
        <v>0.19999999999999998</v>
      </c>
      <c r="F7" s="11"/>
      <c r="G7" s="11"/>
      <c r="H7" s="10"/>
      <c r="I7" s="10"/>
      <c r="J7" s="11"/>
      <c r="K7" s="11"/>
      <c r="L7" s="11"/>
      <c r="M7" s="171">
        <f t="shared" ref="M7:M11" si="1">K7*L7</f>
        <v>0</v>
      </c>
      <c r="N7" s="10"/>
      <c r="O7" s="10"/>
      <c r="P7" s="11"/>
      <c r="Q7" s="11"/>
      <c r="R7" s="11"/>
      <c r="S7" s="171">
        <f t="shared" ref="S7:S11" si="2">Q7*R7</f>
        <v>0</v>
      </c>
      <c r="T7" s="172"/>
      <c r="U7" s="172"/>
    </row>
    <row r="8" spans="2:21" x14ac:dyDescent="0.25">
      <c r="B8" s="10"/>
      <c r="C8" s="169"/>
      <c r="D8" s="10"/>
      <c r="E8" s="171"/>
      <c r="F8" s="11"/>
      <c r="G8" s="11"/>
      <c r="H8" s="10"/>
      <c r="I8" s="10"/>
      <c r="J8" s="11"/>
      <c r="K8" s="11"/>
      <c r="L8" s="11"/>
      <c r="M8" s="171">
        <f t="shared" si="1"/>
        <v>0</v>
      </c>
      <c r="N8" s="10"/>
      <c r="O8" s="10"/>
      <c r="P8" s="11"/>
      <c r="Q8" s="11"/>
      <c r="R8" s="11"/>
      <c r="S8" s="171">
        <f t="shared" si="2"/>
        <v>0</v>
      </c>
      <c r="T8" s="172"/>
      <c r="U8" s="172"/>
    </row>
    <row r="9" spans="2:21" x14ac:dyDescent="0.25">
      <c r="B9" s="10"/>
      <c r="C9" s="169"/>
      <c r="D9" s="10"/>
      <c r="E9" s="171" t="e">
        <f t="shared" si="0"/>
        <v>#DIV/0!</v>
      </c>
      <c r="F9" s="11"/>
      <c r="G9" s="11"/>
      <c r="H9" s="10"/>
      <c r="I9" s="10"/>
      <c r="J9" s="11"/>
      <c r="K9" s="11"/>
      <c r="L9" s="11"/>
      <c r="M9" s="171">
        <f t="shared" si="1"/>
        <v>0</v>
      </c>
      <c r="N9" s="10"/>
      <c r="O9" s="10"/>
      <c r="P9" s="11"/>
      <c r="Q9" s="11"/>
      <c r="R9" s="11"/>
      <c r="S9" s="171">
        <f t="shared" si="2"/>
        <v>0</v>
      </c>
      <c r="T9" s="172"/>
    </row>
    <row r="10" spans="2:21" x14ac:dyDescent="0.25">
      <c r="B10" s="10"/>
      <c r="C10" s="169"/>
      <c r="D10" s="10"/>
      <c r="E10" s="171" t="e">
        <f t="shared" si="0"/>
        <v>#DIV/0!</v>
      </c>
      <c r="F10" s="11"/>
      <c r="G10" s="11"/>
      <c r="H10" s="10"/>
      <c r="I10" s="10"/>
      <c r="J10" s="11"/>
      <c r="K10" s="11"/>
      <c r="L10" s="11"/>
      <c r="M10" s="171">
        <f t="shared" si="1"/>
        <v>0</v>
      </c>
      <c r="N10" s="10"/>
      <c r="O10" s="10"/>
      <c r="P10" s="11"/>
      <c r="Q10" s="11"/>
      <c r="R10" s="11"/>
      <c r="S10" s="171">
        <f t="shared" si="2"/>
        <v>0</v>
      </c>
      <c r="T10" s="172"/>
    </row>
    <row r="11" spans="2:21" x14ac:dyDescent="0.25">
      <c r="B11" s="10"/>
      <c r="C11" s="169"/>
      <c r="D11" s="10"/>
      <c r="E11" s="171" t="e">
        <f t="shared" si="0"/>
        <v>#DIV/0!</v>
      </c>
      <c r="F11" s="11"/>
      <c r="G11" s="11"/>
      <c r="H11" s="10"/>
      <c r="I11" s="10"/>
      <c r="J11" s="11"/>
      <c r="K11" s="11"/>
      <c r="L11" s="11"/>
      <c r="M11" s="171">
        <f t="shared" si="1"/>
        <v>0</v>
      </c>
      <c r="N11" s="10"/>
      <c r="O11" s="10"/>
      <c r="P11" s="11"/>
      <c r="Q11" s="11"/>
      <c r="R11" s="11"/>
      <c r="S11" s="171">
        <f t="shared" si="2"/>
        <v>0</v>
      </c>
      <c r="T11" s="172"/>
    </row>
    <row r="12" spans="2:21" x14ac:dyDescent="0.25">
      <c r="B12" s="171" t="s">
        <v>4</v>
      </c>
      <c r="C12" s="173">
        <f>SUM(C5:C11)</f>
        <v>78.56</v>
      </c>
      <c r="D12" s="171">
        <f>SUM(D5:D11)</f>
        <v>392.41300000000001</v>
      </c>
      <c r="E12" s="174"/>
      <c r="F12" s="174"/>
      <c r="G12" s="171">
        <f>SUM(G5:G11)</f>
        <v>0</v>
      </c>
      <c r="H12" s="174"/>
      <c r="I12" s="171">
        <f>SUM(I5:I11)</f>
        <v>0</v>
      </c>
      <c r="J12" s="174"/>
      <c r="K12" s="174"/>
      <c r="L12" s="174"/>
      <c r="M12" s="171">
        <f>SUM(M5:M11)</f>
        <v>1.33</v>
      </c>
      <c r="N12" s="174"/>
      <c r="O12" s="171">
        <f>SUM(O5:O11)</f>
        <v>0</v>
      </c>
      <c r="P12" s="174"/>
      <c r="Q12" s="174"/>
      <c r="R12" s="174"/>
      <c r="S12" s="171">
        <f>SUM(S5:S11)</f>
        <v>0</v>
      </c>
      <c r="T12" s="172"/>
    </row>
    <row r="13" spans="2:21" x14ac:dyDescent="0.25">
      <c r="B13" s="174"/>
      <c r="C13" s="175"/>
      <c r="D13" s="174"/>
      <c r="E13" s="174"/>
      <c r="F13" s="174"/>
      <c r="G13" s="174"/>
      <c r="H13" s="174"/>
      <c r="I13" s="174"/>
      <c r="J13" s="174"/>
      <c r="K13" s="174" t="s">
        <v>15</v>
      </c>
      <c r="L13" s="174"/>
      <c r="M13" s="174"/>
      <c r="N13" s="174"/>
      <c r="O13" s="174"/>
      <c r="P13" s="174"/>
      <c r="Q13" s="174"/>
      <c r="R13" s="174"/>
      <c r="S13" s="174"/>
      <c r="T13" s="172"/>
    </row>
    <row r="14" spans="2:21" x14ac:dyDescent="0.25">
      <c r="B14" s="172"/>
      <c r="C14" s="172"/>
      <c r="D14" s="172"/>
      <c r="E14" s="172"/>
      <c r="F14" s="172"/>
      <c r="G14" s="172"/>
      <c r="I14" s="176" t="s">
        <v>5</v>
      </c>
      <c r="J14" s="177">
        <f>(R17/E5)*100</f>
        <v>100.00094229392033</v>
      </c>
      <c r="K14" s="178">
        <f>J14</f>
        <v>100.00094229392033</v>
      </c>
    </row>
    <row r="15" spans="2:21" x14ac:dyDescent="0.25">
      <c r="B15" s="172"/>
      <c r="C15" s="172"/>
      <c r="D15" s="172"/>
      <c r="E15" s="172"/>
      <c r="F15" s="172"/>
      <c r="G15" s="172"/>
      <c r="I15" s="179" t="s">
        <v>11</v>
      </c>
      <c r="J15" s="180">
        <f>(1-(P19/C5))*100</f>
        <v>100</v>
      </c>
      <c r="K15" s="178">
        <f t="shared" ref="K15:K16" si="3">J15</f>
        <v>100</v>
      </c>
    </row>
    <row r="16" spans="2:21" x14ac:dyDescent="0.25">
      <c r="B16" s="172"/>
      <c r="C16" s="172"/>
      <c r="D16" s="172"/>
      <c r="E16" s="172"/>
      <c r="F16" s="172"/>
      <c r="G16" s="172"/>
      <c r="I16" s="181" t="s">
        <v>12</v>
      </c>
      <c r="J16" s="177">
        <f>(J14/J15)*100</f>
        <v>100.00094229392033</v>
      </c>
      <c r="K16" s="178">
        <f t="shared" si="3"/>
        <v>100.00094229392033</v>
      </c>
      <c r="P16" s="73" t="s">
        <v>49</v>
      </c>
      <c r="Q16" s="73" t="s">
        <v>48</v>
      </c>
      <c r="R16" s="73" t="s">
        <v>142</v>
      </c>
    </row>
    <row r="17" spans="2:23" x14ac:dyDescent="0.25">
      <c r="B17" s="172"/>
      <c r="C17" s="172"/>
      <c r="D17" s="172"/>
      <c r="E17" s="172"/>
      <c r="F17" s="172"/>
      <c r="G17" s="172"/>
      <c r="I17" s="182" t="s">
        <v>6</v>
      </c>
      <c r="J17" s="180">
        <f>Q17/D12*100</f>
        <v>54.087912479963705</v>
      </c>
      <c r="K17" s="178"/>
      <c r="N17" s="76" t="s">
        <v>3</v>
      </c>
      <c r="O17" s="76"/>
      <c r="P17" s="183">
        <v>42.45</v>
      </c>
      <c r="Q17" s="183">
        <v>212.24799999999999</v>
      </c>
      <c r="R17" s="184">
        <f>P17/Q17</f>
        <v>0.20000188458784066</v>
      </c>
    </row>
    <row r="18" spans="2:23" x14ac:dyDescent="0.25">
      <c r="B18" s="172"/>
      <c r="C18" s="172"/>
      <c r="D18" s="172"/>
      <c r="E18" s="172"/>
      <c r="F18" s="172"/>
      <c r="G18" s="172"/>
      <c r="I18" s="176" t="s">
        <v>7</v>
      </c>
      <c r="J18" s="177">
        <f>P17/C12*100</f>
        <v>54.035132382892058</v>
      </c>
      <c r="K18" s="179" t="s">
        <v>84</v>
      </c>
      <c r="L18" s="180">
        <f>(J18/J17)*100</f>
        <v>99.902417943951534</v>
      </c>
      <c r="P18" s="185" t="s">
        <v>0</v>
      </c>
      <c r="Q18" s="186"/>
    </row>
    <row r="19" spans="2:23" ht="30" customHeight="1" x14ac:dyDescent="0.25">
      <c r="B19" s="172"/>
      <c r="C19" s="172"/>
      <c r="D19" s="172"/>
      <c r="E19" s="172"/>
      <c r="F19" s="172"/>
      <c r="G19" s="172"/>
      <c r="I19" s="182" t="s">
        <v>8</v>
      </c>
      <c r="J19" s="180">
        <f>(C12+G12+I12+M12+O12+S12)/P17</f>
        <v>1.8819787985865724</v>
      </c>
      <c r="N19" s="74" t="s">
        <v>50</v>
      </c>
      <c r="O19" s="75"/>
      <c r="P19" s="187">
        <v>0</v>
      </c>
      <c r="R19" s="188"/>
    </row>
    <row r="20" spans="2:23" x14ac:dyDescent="0.25">
      <c r="B20" s="172"/>
      <c r="C20" s="172"/>
      <c r="D20" s="172"/>
      <c r="E20" s="172"/>
      <c r="F20" s="172"/>
      <c r="G20" s="172"/>
      <c r="I20" s="1" t="s">
        <v>9</v>
      </c>
      <c r="J20" s="39">
        <f>(C12+G12+I12+M12)/P17</f>
        <v>1.8819787985865724</v>
      </c>
      <c r="M20" s="172"/>
      <c r="N20" s="172"/>
      <c r="O20" s="172"/>
      <c r="P20" s="172"/>
    </row>
    <row r="21" spans="2:23" ht="32.25" customHeight="1" x14ac:dyDescent="0.25">
      <c r="B21" s="172"/>
      <c r="C21" s="172"/>
      <c r="D21" s="172"/>
      <c r="E21" s="172"/>
      <c r="F21" s="172"/>
      <c r="G21" s="172"/>
      <c r="H21" s="172"/>
      <c r="I21" s="5" t="s">
        <v>14</v>
      </c>
      <c r="J21" s="41">
        <f>(C12+G12+I12)/P17</f>
        <v>1.8506478209658421</v>
      </c>
      <c r="M21" s="172"/>
      <c r="N21" s="172"/>
      <c r="O21" s="172"/>
      <c r="P21" s="172"/>
    </row>
    <row r="22" spans="2:23" ht="33.75" customHeight="1" x14ac:dyDescent="0.25">
      <c r="G22" s="172"/>
      <c r="H22" s="172"/>
      <c r="I22" s="6" t="s">
        <v>16</v>
      </c>
      <c r="J22" s="2">
        <f>(M12)/P17</f>
        <v>3.1330977620730269E-2</v>
      </c>
      <c r="K22" s="172"/>
      <c r="L22" s="172"/>
      <c r="M22" s="172"/>
      <c r="N22" s="172"/>
      <c r="O22" s="172"/>
      <c r="P22" s="172"/>
      <c r="Q22" s="172"/>
      <c r="R22" s="172"/>
      <c r="S22" s="172"/>
      <c r="T22" s="172"/>
    </row>
    <row r="23" spans="2:23" ht="32.25" customHeight="1" x14ac:dyDescent="0.25">
      <c r="I23" s="3" t="s">
        <v>10</v>
      </c>
      <c r="J23" s="4">
        <f>(O12+S12)/P17</f>
        <v>0</v>
      </c>
      <c r="K23" s="172"/>
      <c r="L23" s="172"/>
      <c r="M23" s="172"/>
      <c r="N23" s="172"/>
      <c r="O23" s="172"/>
      <c r="P23" s="172"/>
      <c r="Q23" s="172"/>
      <c r="R23" s="172"/>
      <c r="S23" s="172"/>
      <c r="T23" s="172"/>
    </row>
    <row r="24" spans="2:23" ht="30" customHeight="1" x14ac:dyDescent="0.25">
      <c r="I24" s="5" t="s">
        <v>17</v>
      </c>
      <c r="J24" s="41">
        <f>(O12)/P17</f>
        <v>0</v>
      </c>
      <c r="K24" s="172"/>
      <c r="L24" s="172"/>
      <c r="M24" s="172"/>
      <c r="N24" s="172"/>
      <c r="O24" s="172"/>
      <c r="P24" s="172"/>
      <c r="Q24" s="172"/>
      <c r="R24" s="172"/>
      <c r="S24" s="172"/>
      <c r="T24" s="172"/>
    </row>
    <row r="25" spans="2:23" ht="31.5" customHeight="1" x14ac:dyDescent="0.25">
      <c r="I25" s="6" t="s">
        <v>18</v>
      </c>
      <c r="J25" s="2">
        <f>(S12)/P17</f>
        <v>0</v>
      </c>
      <c r="K25" s="172"/>
      <c r="L25" s="172"/>
      <c r="M25" s="172"/>
      <c r="N25" s="172"/>
      <c r="O25" s="172"/>
      <c r="P25" s="172"/>
      <c r="Q25" s="172"/>
      <c r="R25" s="172"/>
      <c r="S25" s="172"/>
      <c r="T25" s="172"/>
    </row>
    <row r="26" spans="2:23" ht="13.5" customHeight="1" x14ac:dyDescent="0.25"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</row>
    <row r="27" spans="2:23" ht="16.5" customHeight="1" x14ac:dyDescent="0.25">
      <c r="B27" s="113" t="s">
        <v>57</v>
      </c>
      <c r="C27" s="114"/>
      <c r="I27" s="153" t="s">
        <v>85</v>
      </c>
      <c r="J27" s="154"/>
      <c r="K27" s="172"/>
      <c r="L27" s="172"/>
      <c r="M27" s="172"/>
      <c r="N27" s="172"/>
      <c r="O27" s="172"/>
      <c r="P27" s="172"/>
      <c r="Q27" s="172"/>
      <c r="T27" s="172"/>
    </row>
    <row r="28" spans="2:23" ht="47.25" customHeight="1" x14ac:dyDescent="0.25">
      <c r="B28" s="118" t="s">
        <v>30</v>
      </c>
      <c r="C28" s="189"/>
      <c r="D28" s="189" t="s">
        <v>90</v>
      </c>
      <c r="E28" s="189"/>
      <c r="F28" s="189"/>
      <c r="G28" s="189"/>
      <c r="H28" s="189"/>
      <c r="I28" s="155"/>
      <c r="J28" s="156"/>
      <c r="K28" s="172"/>
      <c r="Q28" s="172"/>
      <c r="T28" s="172"/>
      <c r="W28" s="190"/>
    </row>
    <row r="29" spans="2:23" ht="61.5" customHeight="1" x14ac:dyDescent="0.25">
      <c r="B29" s="191" t="s">
        <v>91</v>
      </c>
      <c r="C29" s="192"/>
      <c r="D29" s="191" t="s">
        <v>92</v>
      </c>
      <c r="E29" s="193"/>
      <c r="F29" s="193"/>
      <c r="G29" s="193"/>
      <c r="H29" s="192"/>
      <c r="I29" s="157"/>
      <c r="J29" s="158"/>
    </row>
    <row r="30" spans="2:23" ht="47.25" customHeight="1" x14ac:dyDescent="0.25">
      <c r="B30" s="194" t="s">
        <v>93</v>
      </c>
      <c r="C30" s="195"/>
      <c r="D30" s="194" t="s">
        <v>94</v>
      </c>
      <c r="E30" s="196"/>
      <c r="F30" s="196"/>
      <c r="G30" s="196"/>
      <c r="H30" s="195"/>
      <c r="I30" s="159"/>
      <c r="J30" s="160"/>
    </row>
    <row r="31" spans="2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97"/>
      <c r="J31" s="198"/>
    </row>
    <row r="32" spans="2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99" t="s">
        <v>96</v>
      </c>
      <c r="C34" s="200"/>
      <c r="D34" s="201"/>
      <c r="E34" s="202" t="s">
        <v>83</v>
      </c>
      <c r="F34" s="203"/>
      <c r="G34" s="204"/>
      <c r="H34" s="205" t="s">
        <v>61</v>
      </c>
      <c r="I34" s="205"/>
      <c r="J34" s="205"/>
      <c r="K34" s="202" t="s">
        <v>83</v>
      </c>
      <c r="L34" s="202"/>
    </row>
    <row r="35" spans="2:12" ht="30" x14ac:dyDescent="0.25">
      <c r="B35" s="206" t="s">
        <v>60</v>
      </c>
      <c r="C35" s="207"/>
      <c r="D35" s="208"/>
      <c r="E35" s="209" t="s">
        <v>64</v>
      </c>
      <c r="F35" s="209"/>
      <c r="G35" s="204"/>
      <c r="H35" s="210" t="s">
        <v>62</v>
      </c>
      <c r="I35" s="210"/>
      <c r="J35" s="210"/>
      <c r="K35" s="209" t="s">
        <v>64</v>
      </c>
      <c r="L35" s="209"/>
    </row>
    <row r="36" spans="2:12" ht="34.5" customHeight="1" x14ac:dyDescent="0.25">
      <c r="B36" s="211" t="s">
        <v>59</v>
      </c>
      <c r="C36" s="212"/>
      <c r="D36" s="213"/>
      <c r="E36" s="214" t="s">
        <v>103</v>
      </c>
      <c r="F36" s="215"/>
      <c r="G36" s="204"/>
      <c r="H36" s="204"/>
      <c r="I36" s="204"/>
    </row>
    <row r="37" spans="2:12" ht="18.75" customHeight="1" x14ac:dyDescent="0.25">
      <c r="B37" s="204"/>
      <c r="C37" s="204"/>
      <c r="D37" s="204"/>
      <c r="E37" s="204"/>
      <c r="F37" s="204"/>
      <c r="G37" s="204"/>
      <c r="H37" s="204"/>
    </row>
    <row r="38" spans="2:12" ht="20.25" customHeight="1" x14ac:dyDescent="0.25">
      <c r="B38" s="204"/>
      <c r="C38" s="204"/>
      <c r="D38" s="204"/>
      <c r="E38" s="204"/>
      <c r="F38" s="204"/>
      <c r="G38" s="204"/>
      <c r="H38" s="204"/>
    </row>
    <row r="39" spans="2:12" x14ac:dyDescent="0.25">
      <c r="B39" s="9" t="s">
        <v>54</v>
      </c>
      <c r="D39" s="204"/>
      <c r="E39" s="204"/>
      <c r="F39" s="204"/>
      <c r="G39" s="204"/>
      <c r="H39" s="204"/>
    </row>
    <row r="40" spans="2:12" ht="30" x14ac:dyDescent="0.25">
      <c r="B40" s="16" t="s">
        <v>38</v>
      </c>
      <c r="C40" s="16" t="s">
        <v>39</v>
      </c>
      <c r="D40" s="16" t="s">
        <v>88</v>
      </c>
      <c r="E40" s="204"/>
      <c r="F40" s="204"/>
      <c r="G40" s="204"/>
      <c r="H40" s="204"/>
    </row>
    <row r="41" spans="2:12" ht="21" customHeight="1" x14ac:dyDescent="0.25">
      <c r="B41" s="216" t="s">
        <v>34</v>
      </c>
      <c r="C41" s="214" t="s">
        <v>35</v>
      </c>
      <c r="D41" s="214"/>
      <c r="E41" s="204"/>
      <c r="F41" s="204"/>
      <c r="G41" s="204"/>
      <c r="H41" s="204"/>
    </row>
    <row r="42" spans="2:12" ht="30.75" customHeight="1" x14ac:dyDescent="0.25">
      <c r="B42" s="216" t="s">
        <v>36</v>
      </c>
      <c r="C42" s="209" t="s">
        <v>64</v>
      </c>
      <c r="D42" s="209"/>
      <c r="E42" s="204"/>
      <c r="F42" s="204"/>
      <c r="G42" s="204"/>
      <c r="H42" s="204"/>
    </row>
    <row r="43" spans="2:12" ht="30.75" customHeight="1" x14ac:dyDescent="0.25">
      <c r="B43" s="216" t="s">
        <v>37</v>
      </c>
      <c r="C43" s="202" t="s">
        <v>40</v>
      </c>
      <c r="D43" s="202"/>
      <c r="E43" s="204"/>
      <c r="F43" s="204"/>
      <c r="G43" s="204"/>
      <c r="H43" s="204"/>
    </row>
    <row r="44" spans="2:12" ht="21" customHeight="1" x14ac:dyDescent="0.25">
      <c r="B44" s="204"/>
      <c r="C44" s="204"/>
      <c r="D44" s="204"/>
      <c r="E44" s="204"/>
      <c r="F44" s="204"/>
      <c r="G44" s="204"/>
      <c r="H44" s="204"/>
    </row>
    <row r="45" spans="2:12" ht="21" customHeight="1" x14ac:dyDescent="0.25">
      <c r="B45" s="204"/>
      <c r="C45" s="204"/>
      <c r="D45" s="204"/>
      <c r="E45" s="204"/>
      <c r="F45" s="204"/>
      <c r="G45" s="204"/>
      <c r="H45" s="204"/>
    </row>
    <row r="46" spans="2:12" ht="26.25" customHeight="1" x14ac:dyDescent="0.25">
      <c r="D46" s="204"/>
      <c r="E46" s="204"/>
      <c r="F46" s="204"/>
      <c r="G46" s="204"/>
      <c r="H46" s="204"/>
    </row>
    <row r="47" spans="2:12" ht="21" customHeight="1" x14ac:dyDescent="0.25">
      <c r="B47" s="204"/>
      <c r="C47" s="204"/>
      <c r="D47" s="204"/>
      <c r="E47" s="204"/>
      <c r="F47" s="204"/>
      <c r="G47" s="204"/>
      <c r="H47" s="204"/>
    </row>
    <row r="48" spans="2:12" ht="21" customHeight="1" x14ac:dyDescent="0.25">
      <c r="B48" s="204"/>
      <c r="C48" s="204"/>
      <c r="D48" s="204"/>
      <c r="E48" s="204"/>
      <c r="F48" s="204"/>
      <c r="G48" s="204"/>
      <c r="H48" s="204"/>
    </row>
    <row r="49" spans="2:13" ht="21" customHeight="1" x14ac:dyDescent="0.25">
      <c r="B49" s="204"/>
      <c r="C49" s="204"/>
      <c r="D49" s="204"/>
      <c r="E49" s="204"/>
      <c r="F49" s="204"/>
      <c r="G49" s="204"/>
      <c r="H49" s="204"/>
    </row>
    <row r="50" spans="2:13" x14ac:dyDescent="0.25">
      <c r="B50" s="204"/>
      <c r="C50" s="204"/>
      <c r="D50" s="204"/>
      <c r="E50" s="204"/>
      <c r="F50" s="204"/>
      <c r="G50" s="204"/>
      <c r="H50" s="204"/>
    </row>
    <row r="51" spans="2:13" ht="18" customHeight="1" x14ac:dyDescent="0.25">
      <c r="B51" s="204"/>
      <c r="C51" s="204"/>
      <c r="D51" s="204"/>
      <c r="E51" s="204"/>
      <c r="F51" s="204"/>
      <c r="G51" s="204"/>
      <c r="H51" s="204"/>
    </row>
    <row r="52" spans="2:13" ht="15" customHeight="1" x14ac:dyDescent="0.25">
      <c r="B52" s="204"/>
      <c r="C52" s="204"/>
      <c r="D52" s="204"/>
      <c r="E52" s="204"/>
      <c r="F52" s="204"/>
      <c r="G52" s="204"/>
      <c r="H52" s="204"/>
    </row>
    <row r="53" spans="2:13" x14ac:dyDescent="0.25">
      <c r="B53" s="204"/>
      <c r="C53" s="204"/>
      <c r="D53" s="204"/>
      <c r="E53" s="204"/>
      <c r="F53" s="204"/>
      <c r="G53" s="204"/>
      <c r="H53" s="204"/>
    </row>
    <row r="54" spans="2:13" x14ac:dyDescent="0.25">
      <c r="B54" s="15" t="s">
        <v>63</v>
      </c>
      <c r="C54" s="204"/>
      <c r="D54" s="204"/>
      <c r="E54" s="22" t="s">
        <v>86</v>
      </c>
      <c r="F54" s="204"/>
      <c r="G54" s="204"/>
      <c r="H54" s="204"/>
      <c r="K54" s="22" t="s">
        <v>86</v>
      </c>
    </row>
    <row r="55" spans="2:13" ht="31.5" customHeight="1" x14ac:dyDescent="0.25">
      <c r="B55" s="217" t="s">
        <v>97</v>
      </c>
      <c r="C55" s="217"/>
      <c r="D55" s="202" t="s">
        <v>40</v>
      </c>
      <c r="E55" s="203"/>
      <c r="F55" s="204"/>
      <c r="G55" s="218" t="s">
        <v>65</v>
      </c>
      <c r="H55" s="218"/>
      <c r="I55" s="218"/>
      <c r="J55" s="214" t="s">
        <v>35</v>
      </c>
      <c r="K55" s="214" t="s">
        <v>87</v>
      </c>
    </row>
    <row r="56" spans="2:13" ht="33" customHeight="1" x14ac:dyDescent="0.25">
      <c r="B56" s="219" t="s">
        <v>98</v>
      </c>
      <c r="C56" s="220"/>
      <c r="D56" s="209" t="s">
        <v>64</v>
      </c>
      <c r="E56" s="209"/>
      <c r="F56" s="204"/>
      <c r="G56" s="221" t="s">
        <v>99</v>
      </c>
      <c r="H56" s="221"/>
      <c r="I56" s="221"/>
      <c r="J56" s="205" t="s">
        <v>40</v>
      </c>
      <c r="K56" s="205"/>
    </row>
    <row r="57" spans="2:13" ht="34.5" customHeight="1" x14ac:dyDescent="0.25">
      <c r="B57" s="219" t="s">
        <v>100</v>
      </c>
      <c r="C57" s="220"/>
      <c r="D57" s="214" t="s">
        <v>35</v>
      </c>
      <c r="E57" s="215"/>
      <c r="F57" s="204"/>
      <c r="G57" s="221"/>
      <c r="H57" s="221"/>
      <c r="I57" s="221"/>
      <c r="J57" s="205"/>
      <c r="K57" s="205"/>
    </row>
    <row r="58" spans="2:13" x14ac:dyDescent="0.25">
      <c r="B58" s="15"/>
      <c r="C58" s="204"/>
      <c r="D58" s="204"/>
      <c r="E58" s="204"/>
      <c r="F58" s="204"/>
      <c r="G58" s="204"/>
      <c r="H58" s="204"/>
    </row>
    <row r="59" spans="2:13" x14ac:dyDescent="0.25">
      <c r="B59" s="15" t="s">
        <v>105</v>
      </c>
      <c r="C59" s="204"/>
      <c r="D59" s="204"/>
      <c r="E59" s="22" t="s">
        <v>86</v>
      </c>
      <c r="G59" s="15" t="s">
        <v>104</v>
      </c>
      <c r="J59" s="204"/>
      <c r="K59" s="22" t="s">
        <v>109</v>
      </c>
      <c r="L59" s="204"/>
      <c r="M59" s="204"/>
    </row>
    <row r="60" spans="2:13" x14ac:dyDescent="0.25">
      <c r="B60" s="222" t="s">
        <v>66</v>
      </c>
      <c r="C60" s="199" t="s">
        <v>40</v>
      </c>
      <c r="D60" s="201"/>
      <c r="E60" s="223"/>
      <c r="G60" s="224" t="s">
        <v>74</v>
      </c>
      <c r="H60" s="225"/>
      <c r="I60" s="226"/>
      <c r="J60" s="227" t="s">
        <v>40</v>
      </c>
      <c r="K60" s="227"/>
      <c r="L60" s="204"/>
    </row>
    <row r="61" spans="2:13" x14ac:dyDescent="0.25">
      <c r="B61" s="222" t="s">
        <v>67</v>
      </c>
      <c r="C61" s="206" t="s">
        <v>64</v>
      </c>
      <c r="D61" s="208"/>
      <c r="E61" s="228"/>
      <c r="G61" s="229" t="s">
        <v>68</v>
      </c>
      <c r="H61" s="230"/>
      <c r="I61" s="231"/>
      <c r="J61" s="232"/>
      <c r="K61" s="232"/>
      <c r="L61" s="204"/>
    </row>
    <row r="62" spans="2:13" x14ac:dyDescent="0.25">
      <c r="G62" s="229" t="s">
        <v>69</v>
      </c>
      <c r="H62" s="230"/>
      <c r="I62" s="231"/>
      <c r="J62" s="232"/>
      <c r="K62" s="232"/>
      <c r="L62" s="204"/>
    </row>
    <row r="63" spans="2:13" x14ac:dyDescent="0.25">
      <c r="G63" s="229" t="s">
        <v>70</v>
      </c>
      <c r="H63" s="230"/>
      <c r="I63" s="231"/>
      <c r="J63" s="232"/>
      <c r="K63" s="232"/>
      <c r="L63" s="204"/>
    </row>
    <row r="64" spans="2:13" ht="30" customHeight="1" x14ac:dyDescent="0.25">
      <c r="G64" s="233" t="s">
        <v>101</v>
      </c>
      <c r="H64" s="234"/>
      <c r="I64" s="235"/>
      <c r="J64" s="236"/>
      <c r="K64" s="236"/>
      <c r="L64" s="204"/>
    </row>
    <row r="65" spans="2:15" ht="29.25" customHeight="1" x14ac:dyDescent="0.25">
      <c r="G65" s="237" t="s">
        <v>82</v>
      </c>
      <c r="H65" s="238"/>
      <c r="I65" s="239"/>
      <c r="J65" s="209" t="s">
        <v>64</v>
      </c>
      <c r="K65" s="209"/>
      <c r="M65" s="204"/>
    </row>
    <row r="66" spans="2:15" ht="15" customHeight="1" x14ac:dyDescent="0.25">
      <c r="G66" s="224" t="s">
        <v>81</v>
      </c>
      <c r="H66" s="225"/>
      <c r="I66" s="226"/>
      <c r="J66" s="240" t="s">
        <v>35</v>
      </c>
      <c r="K66" s="240"/>
      <c r="L66" s="204"/>
      <c r="M66" s="204"/>
    </row>
    <row r="67" spans="2:15" ht="13.5" customHeight="1" x14ac:dyDescent="0.25">
      <c r="G67" s="229" t="s">
        <v>102</v>
      </c>
      <c r="H67" s="230"/>
      <c r="I67" s="231"/>
      <c r="J67" s="241"/>
      <c r="K67" s="241"/>
      <c r="L67" s="204"/>
      <c r="M67" s="204"/>
    </row>
    <row r="68" spans="2:15" x14ac:dyDescent="0.25">
      <c r="G68" s="242" t="s">
        <v>75</v>
      </c>
      <c r="H68" s="243"/>
      <c r="I68" s="244"/>
      <c r="J68" s="245"/>
      <c r="K68" s="245"/>
      <c r="L68" s="172"/>
      <c r="M68" s="172"/>
    </row>
    <row r="69" spans="2:15" x14ac:dyDescent="0.25">
      <c r="C69" s="246"/>
      <c r="D69" s="246"/>
      <c r="E69" s="246"/>
      <c r="F69" s="246"/>
      <c r="G69" s="246"/>
      <c r="H69" s="172"/>
      <c r="I69" s="172"/>
    </row>
    <row r="70" spans="2:15" ht="15" customHeight="1" x14ac:dyDescent="0.25">
      <c r="G70" s="172"/>
      <c r="H70" s="172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72"/>
      <c r="H71" s="172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247"/>
      <c r="L72" s="247"/>
      <c r="M72" s="248"/>
      <c r="N72" s="248"/>
      <c r="O72" s="248"/>
    </row>
    <row r="73" spans="2:15" ht="29.25" customHeight="1" x14ac:dyDescent="0.25">
      <c r="B73" s="13" t="s">
        <v>21</v>
      </c>
      <c r="C73" s="77" t="s">
        <v>19</v>
      </c>
      <c r="D73" s="78"/>
      <c r="E73" s="249" t="s">
        <v>33</v>
      </c>
      <c r="F73" s="250"/>
      <c r="G73" s="251" t="s">
        <v>73</v>
      </c>
      <c r="H73" s="252"/>
      <c r="I73" s="165"/>
      <c r="J73" s="165"/>
      <c r="K73" s="247"/>
      <c r="L73" s="247"/>
      <c r="M73" s="248"/>
      <c r="N73" s="248"/>
      <c r="O73" s="248"/>
    </row>
    <row r="74" spans="2:15" ht="30" x14ac:dyDescent="0.25">
      <c r="B74" s="14" t="s">
        <v>22</v>
      </c>
      <c r="C74" s="77" t="s">
        <v>23</v>
      </c>
      <c r="D74" s="78"/>
      <c r="E74" s="253" t="s">
        <v>24</v>
      </c>
      <c r="F74" s="254"/>
      <c r="G74" s="251"/>
      <c r="H74" s="252"/>
      <c r="I74" s="165"/>
      <c r="J74" s="165"/>
      <c r="K74" s="247"/>
      <c r="L74" s="247"/>
      <c r="M74" s="248"/>
      <c r="N74" s="248"/>
      <c r="O74" s="248"/>
    </row>
    <row r="75" spans="2:15" ht="15" customHeight="1" x14ac:dyDescent="0.25">
      <c r="B75" s="13" t="s">
        <v>25</v>
      </c>
      <c r="C75" s="77" t="s">
        <v>20</v>
      </c>
      <c r="D75" s="78"/>
      <c r="E75" s="249" t="s">
        <v>26</v>
      </c>
      <c r="F75" s="250"/>
      <c r="G75" s="251"/>
      <c r="H75" s="252"/>
      <c r="I75" s="165"/>
      <c r="J75" s="165"/>
      <c r="K75" s="247"/>
      <c r="L75" s="247"/>
      <c r="M75" s="248"/>
      <c r="N75" s="248"/>
      <c r="O75" s="248"/>
    </row>
    <row r="76" spans="2:15" ht="30" customHeight="1" x14ac:dyDescent="0.25">
      <c r="B76" s="14" t="s">
        <v>27</v>
      </c>
      <c r="C76" s="77" t="s">
        <v>28</v>
      </c>
      <c r="D76" s="78"/>
      <c r="E76" s="253" t="s">
        <v>31</v>
      </c>
      <c r="F76" s="254"/>
      <c r="G76" s="251"/>
      <c r="H76" s="252"/>
      <c r="I76" s="165"/>
      <c r="J76" s="165"/>
      <c r="K76" s="247"/>
      <c r="L76" s="247"/>
      <c r="M76" s="248"/>
      <c r="N76" s="248"/>
      <c r="O76" s="248"/>
    </row>
    <row r="77" spans="2:15" ht="30" customHeight="1" x14ac:dyDescent="0.25">
      <c r="B77" s="13" t="s">
        <v>29</v>
      </c>
      <c r="C77" s="77" t="s">
        <v>77</v>
      </c>
      <c r="D77" s="78"/>
      <c r="E77" s="249" t="s">
        <v>32</v>
      </c>
      <c r="F77" s="250"/>
      <c r="G77" s="255"/>
      <c r="H77" s="256"/>
      <c r="I77" s="165"/>
      <c r="J77" s="165"/>
      <c r="K77" s="247"/>
      <c r="L77" s="247"/>
      <c r="M77" s="248"/>
      <c r="N77" s="248"/>
      <c r="O77" s="248"/>
    </row>
    <row r="78" spans="2:15" x14ac:dyDescent="0.25">
      <c r="I78" s="172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219" t="s">
        <v>107</v>
      </c>
      <c r="C80" s="257"/>
      <c r="D80" s="257"/>
      <c r="E80" s="220"/>
      <c r="F80" s="24" t="s">
        <v>71</v>
      </c>
      <c r="G80" s="258"/>
      <c r="H80" s="259"/>
      <c r="I80" s="2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4:O74"/>
    <mergeCell ref="C75:D75"/>
    <mergeCell ref="E75:F75"/>
    <mergeCell ref="I75:J75"/>
    <mergeCell ref="K75:L75"/>
    <mergeCell ref="M75:O75"/>
    <mergeCell ref="C73:D73"/>
    <mergeCell ref="E73:F73"/>
    <mergeCell ref="G73:H77"/>
    <mergeCell ref="I73:J73"/>
    <mergeCell ref="K73:L73"/>
    <mergeCell ref="M73:O73"/>
    <mergeCell ref="C74:D74"/>
    <mergeCell ref="E74:F74"/>
    <mergeCell ref="I74:J74"/>
    <mergeCell ref="K74:L74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4:I64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B36:D36"/>
    <mergeCell ref="B55:C55"/>
    <mergeCell ref="G55:I55"/>
    <mergeCell ref="B56:C56"/>
    <mergeCell ref="G56:I57"/>
    <mergeCell ref="J56:J57"/>
    <mergeCell ref="B31:C31"/>
    <mergeCell ref="D31:H31"/>
    <mergeCell ref="I31:J31"/>
    <mergeCell ref="B34:D34"/>
    <mergeCell ref="H34:J34"/>
    <mergeCell ref="B35:D35"/>
    <mergeCell ref="H35:J35"/>
    <mergeCell ref="B29:C29"/>
    <mergeCell ref="D29:H29"/>
    <mergeCell ref="I29:J29"/>
    <mergeCell ref="B30:C30"/>
    <mergeCell ref="D30:H30"/>
    <mergeCell ref="I30:J30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9C4C4-9473-438E-9994-B6D5A2FF7469}">
  <sheetPr>
    <pageSetUpPr fitToPage="1"/>
  </sheetPr>
  <dimension ref="B1:W80"/>
  <sheetViews>
    <sheetView tabSelected="1" topLeftCell="A13" zoomScale="130" zoomScaleNormal="130" workbookViewId="0">
      <selection activeCell="F23" sqref="F23"/>
    </sheetView>
  </sheetViews>
  <sheetFormatPr defaultRowHeight="15" x14ac:dyDescent="0.25"/>
  <cols>
    <col min="1" max="1" width="3.42578125" customWidth="1"/>
    <col min="2" max="2" width="20.85546875" customWidth="1"/>
    <col min="3" max="4" width="11" customWidth="1"/>
    <col min="6" max="6" width="10.42578125" customWidth="1"/>
    <col min="7" max="7" width="8.5703125" customWidth="1"/>
    <col min="8" max="8" width="12" customWidth="1"/>
    <col min="9" max="9" width="15" customWidth="1"/>
    <col min="10" max="10" width="16.140625" bestFit="1" customWidth="1"/>
    <col min="11" max="11" width="16.5703125" customWidth="1"/>
    <col min="12" max="12" width="10.42578125" customWidth="1"/>
    <col min="13" max="13" width="9.5703125" customWidth="1"/>
    <col min="14" max="14" width="12" customWidth="1"/>
    <col min="15" max="15" width="9.42578125" customWidth="1"/>
    <col min="16" max="16" width="13.5703125" customWidth="1"/>
    <col min="17" max="17" width="9.7109375" customWidth="1"/>
    <col min="18" max="18" width="12.140625" customWidth="1"/>
    <col min="19" max="19" width="9.42578125" customWidth="1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142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111</v>
      </c>
      <c r="C5" s="169">
        <v>27.23</v>
      </c>
      <c r="D5" s="10">
        <v>136.15</v>
      </c>
      <c r="E5" s="170">
        <f>C5/D5</f>
        <v>0.19999999999999998</v>
      </c>
      <c r="F5" s="11"/>
      <c r="G5" s="11"/>
      <c r="H5" s="10" t="s">
        <v>137</v>
      </c>
      <c r="I5" s="169">
        <v>60.713999999999999</v>
      </c>
      <c r="J5" s="11" t="s">
        <v>143</v>
      </c>
      <c r="K5" s="11">
        <v>1</v>
      </c>
      <c r="L5" s="11">
        <v>1.33</v>
      </c>
      <c r="M5" s="171">
        <f>K5*L5</f>
        <v>1.33</v>
      </c>
      <c r="N5" s="10"/>
      <c r="O5" s="10"/>
      <c r="P5" s="11"/>
      <c r="Q5" s="11"/>
      <c r="R5" s="11"/>
      <c r="S5" s="171">
        <f>Q5*R5</f>
        <v>0</v>
      </c>
    </row>
    <row r="6" spans="2:21" x14ac:dyDescent="0.25">
      <c r="B6" s="10" t="s">
        <v>112</v>
      </c>
      <c r="C6" s="169">
        <v>18.899999999999999</v>
      </c>
      <c r="D6" s="10">
        <v>94.113</v>
      </c>
      <c r="E6" s="170">
        <f t="shared" ref="E6:E11" si="0">C6/D6</f>
        <v>0.20082241560677058</v>
      </c>
      <c r="F6" s="11"/>
      <c r="G6" s="11"/>
      <c r="H6" s="10"/>
      <c r="I6" s="169"/>
      <c r="J6" s="11"/>
      <c r="K6" s="11"/>
      <c r="L6" s="11"/>
      <c r="M6" s="171">
        <f>K6*L6</f>
        <v>0</v>
      </c>
      <c r="N6" s="10"/>
      <c r="O6" s="10"/>
      <c r="P6" s="11"/>
      <c r="Q6" s="11"/>
      <c r="R6" s="11"/>
      <c r="S6" s="171">
        <f>Q6*R6</f>
        <v>0</v>
      </c>
      <c r="U6" s="172"/>
    </row>
    <row r="7" spans="2:21" x14ac:dyDescent="0.25">
      <c r="B7" s="10" t="s">
        <v>150</v>
      </c>
      <c r="C7" s="169">
        <v>51.097999999999999</v>
      </c>
      <c r="D7" s="10">
        <v>255.49</v>
      </c>
      <c r="E7" s="170">
        <f t="shared" si="0"/>
        <v>0.19999999999999998</v>
      </c>
      <c r="F7" s="11"/>
      <c r="G7" s="11"/>
      <c r="H7" s="10"/>
      <c r="I7" s="10"/>
      <c r="J7" s="11"/>
      <c r="K7" s="11"/>
      <c r="L7" s="11"/>
      <c r="M7" s="171">
        <f t="shared" ref="M7:M11" si="1">K7*L7</f>
        <v>0</v>
      </c>
      <c r="N7" s="10"/>
      <c r="O7" s="10"/>
      <c r="P7" s="11"/>
      <c r="Q7" s="11"/>
      <c r="R7" s="11"/>
      <c r="S7" s="171">
        <f t="shared" ref="S7:S11" si="2">Q7*R7</f>
        <v>0</v>
      </c>
      <c r="T7" s="172"/>
      <c r="U7" s="172"/>
    </row>
    <row r="8" spans="2:21" x14ac:dyDescent="0.25">
      <c r="B8" s="10"/>
      <c r="C8" s="169"/>
      <c r="D8" s="10"/>
      <c r="E8" s="171"/>
      <c r="F8" s="11"/>
      <c r="G8" s="11"/>
      <c r="H8" s="10"/>
      <c r="I8" s="10"/>
      <c r="J8" s="11"/>
      <c r="K8" s="11"/>
      <c r="L8" s="11"/>
      <c r="M8" s="171">
        <f t="shared" si="1"/>
        <v>0</v>
      </c>
      <c r="N8" s="10"/>
      <c r="O8" s="10"/>
      <c r="P8" s="11"/>
      <c r="Q8" s="11"/>
      <c r="R8" s="11"/>
      <c r="S8" s="171">
        <f t="shared" si="2"/>
        <v>0</v>
      </c>
      <c r="T8" s="172"/>
      <c r="U8" s="172"/>
    </row>
    <row r="9" spans="2:21" x14ac:dyDescent="0.25">
      <c r="B9" s="10"/>
      <c r="C9" s="169"/>
      <c r="D9" s="10"/>
      <c r="E9" s="171" t="e">
        <f t="shared" si="0"/>
        <v>#DIV/0!</v>
      </c>
      <c r="F9" s="11"/>
      <c r="G9" s="11"/>
      <c r="H9" s="10"/>
      <c r="I9" s="10"/>
      <c r="J9" s="11"/>
      <c r="K9" s="11"/>
      <c r="L9" s="11"/>
      <c r="M9" s="171">
        <f t="shared" si="1"/>
        <v>0</v>
      </c>
      <c r="N9" s="10"/>
      <c r="O9" s="10"/>
      <c r="P9" s="11"/>
      <c r="Q9" s="11"/>
      <c r="R9" s="11"/>
      <c r="S9" s="171">
        <f t="shared" si="2"/>
        <v>0</v>
      </c>
      <c r="T9" s="172"/>
    </row>
    <row r="10" spans="2:21" x14ac:dyDescent="0.25">
      <c r="B10" s="10"/>
      <c r="C10" s="169"/>
      <c r="D10" s="10"/>
      <c r="E10" s="171" t="e">
        <f t="shared" si="0"/>
        <v>#DIV/0!</v>
      </c>
      <c r="F10" s="11"/>
      <c r="G10" s="11"/>
      <c r="H10" s="10"/>
      <c r="I10" s="10"/>
      <c r="J10" s="11"/>
      <c r="K10" s="11"/>
      <c r="L10" s="11"/>
      <c r="M10" s="171">
        <f t="shared" si="1"/>
        <v>0</v>
      </c>
      <c r="N10" s="10"/>
      <c r="O10" s="10"/>
      <c r="P10" s="11"/>
      <c r="Q10" s="11"/>
      <c r="R10" s="11"/>
      <c r="S10" s="171">
        <f t="shared" si="2"/>
        <v>0</v>
      </c>
      <c r="T10" s="172"/>
    </row>
    <row r="11" spans="2:21" x14ac:dyDescent="0.25">
      <c r="B11" s="10"/>
      <c r="C11" s="169"/>
      <c r="D11" s="10"/>
      <c r="E11" s="171" t="e">
        <f t="shared" si="0"/>
        <v>#DIV/0!</v>
      </c>
      <c r="F11" s="11"/>
      <c r="G11" s="11"/>
      <c r="H11" s="10"/>
      <c r="I11" s="10"/>
      <c r="J11" s="11"/>
      <c r="K11" s="11"/>
      <c r="L11" s="11"/>
      <c r="M11" s="171">
        <f t="shared" si="1"/>
        <v>0</v>
      </c>
      <c r="N11" s="10"/>
      <c r="O11" s="10"/>
      <c r="P11" s="11"/>
      <c r="Q11" s="11"/>
      <c r="R11" s="11"/>
      <c r="S11" s="171">
        <f t="shared" si="2"/>
        <v>0</v>
      </c>
      <c r="T11" s="172"/>
    </row>
    <row r="12" spans="2:21" x14ac:dyDescent="0.25">
      <c r="B12" s="171" t="s">
        <v>4</v>
      </c>
      <c r="C12" s="173">
        <f>SUM(C5:C11)</f>
        <v>97.227999999999994</v>
      </c>
      <c r="D12" s="171">
        <f>SUM(D5:D11)</f>
        <v>485.75300000000004</v>
      </c>
      <c r="E12" s="174"/>
      <c r="F12" s="174"/>
      <c r="G12" s="171">
        <f>SUM(G5:G11)</f>
        <v>0</v>
      </c>
      <c r="H12" s="174"/>
      <c r="I12" s="171">
        <f>SUM(I5:I11)</f>
        <v>60.713999999999999</v>
      </c>
      <c r="J12" s="174"/>
      <c r="K12" s="174"/>
      <c r="L12" s="174"/>
      <c r="M12" s="171">
        <f>SUM(M5:M11)</f>
        <v>1.33</v>
      </c>
      <c r="N12" s="174"/>
      <c r="O12" s="171">
        <f>SUM(O5:O11)</f>
        <v>0</v>
      </c>
      <c r="P12" s="174"/>
      <c r="Q12" s="174"/>
      <c r="R12" s="174"/>
      <c r="S12" s="171">
        <f>SUM(S5:S11)</f>
        <v>0</v>
      </c>
      <c r="T12" s="172"/>
    </row>
    <row r="13" spans="2:21" x14ac:dyDescent="0.25">
      <c r="B13" s="174"/>
      <c r="C13" s="175"/>
      <c r="D13" s="174"/>
      <c r="E13" s="174"/>
      <c r="F13" s="174"/>
      <c r="G13" s="174"/>
      <c r="H13" s="174"/>
      <c r="I13" s="174"/>
      <c r="J13" s="174"/>
      <c r="K13" s="174" t="s">
        <v>15</v>
      </c>
      <c r="L13" s="174"/>
      <c r="M13" s="174"/>
      <c r="N13" s="174"/>
      <c r="O13" s="174"/>
      <c r="P13" s="174"/>
      <c r="Q13" s="174"/>
      <c r="R13" s="174"/>
      <c r="S13" s="174"/>
      <c r="T13" s="172"/>
    </row>
    <row r="14" spans="2:21" x14ac:dyDescent="0.25">
      <c r="B14" s="172"/>
      <c r="C14" s="172"/>
      <c r="D14" s="172"/>
      <c r="E14" s="172"/>
      <c r="F14" s="172"/>
      <c r="G14" s="172"/>
      <c r="I14" s="176" t="s">
        <v>5</v>
      </c>
      <c r="J14" s="177">
        <f>(R17/E5)*100</f>
        <v>100.00094229392033</v>
      </c>
      <c r="K14" s="178">
        <f>J14</f>
        <v>100.00094229392033</v>
      </c>
    </row>
    <row r="15" spans="2:21" x14ac:dyDescent="0.25">
      <c r="B15" s="172"/>
      <c r="C15" s="172"/>
      <c r="D15" s="172"/>
      <c r="E15" s="172"/>
      <c r="F15" s="172"/>
      <c r="G15" s="172"/>
      <c r="I15" s="179" t="s">
        <v>11</v>
      </c>
      <c r="J15" s="180">
        <f>(1-(P19/C5))*100</f>
        <v>100</v>
      </c>
      <c r="K15" s="178">
        <f t="shared" ref="K15:K16" si="3">J15</f>
        <v>100</v>
      </c>
    </row>
    <row r="16" spans="2:21" x14ac:dyDescent="0.25">
      <c r="B16" s="172"/>
      <c r="C16" s="172"/>
      <c r="D16" s="172"/>
      <c r="E16" s="172"/>
      <c r="F16" s="172"/>
      <c r="G16" s="172"/>
      <c r="I16" s="181" t="s">
        <v>12</v>
      </c>
      <c r="J16" s="177">
        <f>(J14/J15)*100</f>
        <v>100.00094229392033</v>
      </c>
      <c r="K16" s="178">
        <f t="shared" si="3"/>
        <v>100.00094229392033</v>
      </c>
      <c r="P16" s="73" t="s">
        <v>49</v>
      </c>
      <c r="Q16" s="73" t="s">
        <v>48</v>
      </c>
      <c r="R16" s="73" t="s">
        <v>142</v>
      </c>
    </row>
    <row r="17" spans="2:23" x14ac:dyDescent="0.25">
      <c r="B17" s="172"/>
      <c r="C17" s="172"/>
      <c r="D17" s="172"/>
      <c r="E17" s="172"/>
      <c r="F17" s="172"/>
      <c r="G17" s="172"/>
      <c r="I17" s="182" t="s">
        <v>6</v>
      </c>
      <c r="J17" s="180">
        <f>Q17/D12*100</f>
        <v>43.694634927627824</v>
      </c>
      <c r="K17" s="178"/>
      <c r="N17" s="76" t="s">
        <v>3</v>
      </c>
      <c r="O17" s="76"/>
      <c r="P17" s="183">
        <v>42.45</v>
      </c>
      <c r="Q17" s="183">
        <v>212.24799999999999</v>
      </c>
      <c r="R17" s="184">
        <f>P17/Q17</f>
        <v>0.20000188458784066</v>
      </c>
    </row>
    <row r="18" spans="2:23" x14ac:dyDescent="0.25">
      <c r="B18" s="172"/>
      <c r="C18" s="172"/>
      <c r="D18" s="172"/>
      <c r="E18" s="172"/>
      <c r="F18" s="172"/>
      <c r="G18" s="172"/>
      <c r="I18" s="176" t="s">
        <v>7</v>
      </c>
      <c r="J18" s="177">
        <f>P17/C12*100</f>
        <v>43.660262475830017</v>
      </c>
      <c r="K18" s="179" t="s">
        <v>84</v>
      </c>
      <c r="L18" s="180">
        <f>(J18/J17)*100</f>
        <v>99.921334846132154</v>
      </c>
      <c r="P18" s="185" t="s">
        <v>0</v>
      </c>
      <c r="Q18" s="186"/>
    </row>
    <row r="19" spans="2:23" ht="30" customHeight="1" x14ac:dyDescent="0.25">
      <c r="B19" s="172"/>
      <c r="C19" s="172"/>
      <c r="D19" s="172"/>
      <c r="E19" s="172"/>
      <c r="F19" s="172"/>
      <c r="G19" s="172"/>
      <c r="I19" s="182" t="s">
        <v>8</v>
      </c>
      <c r="J19" s="180">
        <f>(C12+G12+I12+M12+O12+S12)/P17</f>
        <v>3.7519905771495878</v>
      </c>
      <c r="N19" s="74" t="s">
        <v>50</v>
      </c>
      <c r="O19" s="75"/>
      <c r="P19" s="187">
        <v>0</v>
      </c>
      <c r="R19" s="188"/>
    </row>
    <row r="20" spans="2:23" x14ac:dyDescent="0.25">
      <c r="B20" s="172"/>
      <c r="C20" s="172"/>
      <c r="D20" s="172"/>
      <c r="E20" s="172"/>
      <c r="F20" s="172"/>
      <c r="G20" s="172"/>
      <c r="I20" s="1" t="s">
        <v>9</v>
      </c>
      <c r="J20" s="39">
        <f>(C12+G12+I12+M12)/P17</f>
        <v>3.7519905771495878</v>
      </c>
      <c r="M20" s="172"/>
      <c r="N20" s="172"/>
      <c r="O20" s="172"/>
      <c r="P20" s="172"/>
    </row>
    <row r="21" spans="2:23" ht="32.25" customHeight="1" x14ac:dyDescent="0.25">
      <c r="B21" s="172"/>
      <c r="C21" s="172"/>
      <c r="D21" s="172"/>
      <c r="E21" s="172"/>
      <c r="F21" s="172"/>
      <c r="G21" s="172"/>
      <c r="H21" s="172"/>
      <c r="I21" s="5" t="s">
        <v>14</v>
      </c>
      <c r="J21" s="41">
        <f>(C12+G12+I12)/P17</f>
        <v>3.7206595995288576</v>
      </c>
      <c r="M21" s="172"/>
      <c r="N21" s="172"/>
      <c r="O21" s="172"/>
      <c r="P21" s="172"/>
    </row>
    <row r="22" spans="2:23" ht="33.75" customHeight="1" x14ac:dyDescent="0.25">
      <c r="G22" s="172"/>
      <c r="H22" s="172"/>
      <c r="I22" s="6" t="s">
        <v>16</v>
      </c>
      <c r="J22" s="2">
        <f>(M12)/P17</f>
        <v>3.1330977620730269E-2</v>
      </c>
      <c r="K22" s="172"/>
      <c r="L22" s="172"/>
      <c r="M22" s="172"/>
      <c r="N22" s="172"/>
      <c r="O22" s="172"/>
      <c r="P22" s="172"/>
      <c r="Q22" s="172"/>
      <c r="R22" s="172"/>
      <c r="S22" s="172"/>
      <c r="T22" s="172"/>
    </row>
    <row r="23" spans="2:23" ht="32.25" customHeight="1" x14ac:dyDescent="0.25">
      <c r="I23" s="3" t="s">
        <v>10</v>
      </c>
      <c r="J23" s="4">
        <f>(O12+S12)/P17</f>
        <v>0</v>
      </c>
      <c r="K23" s="172"/>
      <c r="L23" s="172"/>
      <c r="M23" s="172"/>
      <c r="N23" s="172"/>
      <c r="O23" s="172"/>
      <c r="P23" s="172"/>
      <c r="Q23" s="172"/>
      <c r="R23" s="172"/>
      <c r="S23" s="172"/>
      <c r="T23" s="172"/>
    </row>
    <row r="24" spans="2:23" ht="30" customHeight="1" x14ac:dyDescent="0.25">
      <c r="I24" s="5" t="s">
        <v>17</v>
      </c>
      <c r="J24" s="41">
        <f>(O12)/P17</f>
        <v>0</v>
      </c>
      <c r="K24" s="172"/>
      <c r="L24" s="172"/>
      <c r="M24" s="172"/>
      <c r="N24" s="172"/>
      <c r="O24" s="172"/>
      <c r="P24" s="172"/>
      <c r="Q24" s="172"/>
      <c r="R24" s="172"/>
      <c r="S24" s="172"/>
      <c r="T24" s="172"/>
    </row>
    <row r="25" spans="2:23" ht="31.5" customHeight="1" x14ac:dyDescent="0.25">
      <c r="I25" s="6" t="s">
        <v>18</v>
      </c>
      <c r="J25" s="2">
        <f>(S12)/P17</f>
        <v>0</v>
      </c>
      <c r="K25" s="172"/>
      <c r="L25" s="172"/>
      <c r="M25" s="172"/>
      <c r="N25" s="172"/>
      <c r="O25" s="172"/>
      <c r="P25" s="172"/>
      <c r="Q25" s="172"/>
      <c r="R25" s="172"/>
      <c r="S25" s="172"/>
      <c r="T25" s="172"/>
    </row>
    <row r="26" spans="2:23" ht="13.5" customHeight="1" x14ac:dyDescent="0.25"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</row>
    <row r="27" spans="2:23" ht="16.5" customHeight="1" x14ac:dyDescent="0.25">
      <c r="B27" s="113" t="s">
        <v>57</v>
      </c>
      <c r="C27" s="114"/>
      <c r="I27" s="153" t="s">
        <v>85</v>
      </c>
      <c r="J27" s="154"/>
      <c r="K27" s="172"/>
      <c r="L27" s="172"/>
      <c r="M27" s="172"/>
      <c r="N27" s="172"/>
      <c r="O27" s="172"/>
      <c r="P27" s="172"/>
      <c r="Q27" s="172"/>
      <c r="T27" s="172"/>
    </row>
    <row r="28" spans="2:23" ht="47.25" customHeight="1" x14ac:dyDescent="0.25">
      <c r="B28" s="118" t="s">
        <v>30</v>
      </c>
      <c r="C28" s="189"/>
      <c r="D28" s="189" t="s">
        <v>90</v>
      </c>
      <c r="E28" s="189"/>
      <c r="F28" s="189"/>
      <c r="G28" s="189"/>
      <c r="H28" s="189"/>
      <c r="I28" s="155"/>
      <c r="J28" s="156"/>
      <c r="K28" s="172"/>
      <c r="Q28" s="172"/>
      <c r="T28" s="172"/>
      <c r="W28" s="190"/>
    </row>
    <row r="29" spans="2:23" ht="61.5" customHeight="1" x14ac:dyDescent="0.25">
      <c r="B29" s="191" t="s">
        <v>91</v>
      </c>
      <c r="C29" s="192"/>
      <c r="D29" s="191" t="s">
        <v>92</v>
      </c>
      <c r="E29" s="193"/>
      <c r="F29" s="193"/>
      <c r="G29" s="193"/>
      <c r="H29" s="192"/>
      <c r="I29" s="157"/>
      <c r="J29" s="158"/>
    </row>
    <row r="30" spans="2:23" ht="47.25" customHeight="1" x14ac:dyDescent="0.25">
      <c r="B30" s="194" t="s">
        <v>93</v>
      </c>
      <c r="C30" s="195"/>
      <c r="D30" s="194" t="s">
        <v>94</v>
      </c>
      <c r="E30" s="196"/>
      <c r="F30" s="196"/>
      <c r="G30" s="196"/>
      <c r="H30" s="195"/>
      <c r="I30" s="159"/>
      <c r="J30" s="160"/>
    </row>
    <row r="31" spans="2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97"/>
      <c r="J31" s="198"/>
    </row>
    <row r="32" spans="2:23" ht="15" customHeight="1" x14ac:dyDescent="0.25">
      <c r="C32">
        <v>7</v>
      </c>
    </row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99" t="s">
        <v>96</v>
      </c>
      <c r="C34" s="200"/>
      <c r="D34" s="201"/>
      <c r="E34" s="202" t="s">
        <v>83</v>
      </c>
      <c r="F34" s="203"/>
      <c r="G34" s="204"/>
      <c r="H34" s="205" t="s">
        <v>61</v>
      </c>
      <c r="I34" s="205"/>
      <c r="J34" s="205"/>
      <c r="K34" s="202" t="s">
        <v>83</v>
      </c>
      <c r="L34" s="202"/>
    </row>
    <row r="35" spans="2:12" ht="30" x14ac:dyDescent="0.25">
      <c r="B35" s="206" t="s">
        <v>60</v>
      </c>
      <c r="C35" s="207"/>
      <c r="D35" s="208"/>
      <c r="E35" s="209" t="s">
        <v>64</v>
      </c>
      <c r="F35" s="209"/>
      <c r="G35" s="204"/>
      <c r="H35" s="210" t="s">
        <v>62</v>
      </c>
      <c r="I35" s="210"/>
      <c r="J35" s="210"/>
      <c r="K35" s="209" t="s">
        <v>64</v>
      </c>
      <c r="L35" s="209"/>
    </row>
    <row r="36" spans="2:12" ht="34.5" customHeight="1" x14ac:dyDescent="0.25">
      <c r="B36" s="211" t="s">
        <v>59</v>
      </c>
      <c r="C36" s="212"/>
      <c r="D36" s="213"/>
      <c r="E36" s="214" t="s">
        <v>103</v>
      </c>
      <c r="F36" s="215"/>
      <c r="G36" s="204"/>
      <c r="H36" s="204"/>
      <c r="I36" s="204"/>
    </row>
    <row r="37" spans="2:12" ht="18.75" customHeight="1" x14ac:dyDescent="0.25">
      <c r="B37" s="204"/>
      <c r="C37" s="204"/>
      <c r="D37" s="204"/>
      <c r="E37" s="204"/>
      <c r="F37" s="204"/>
      <c r="G37" s="204"/>
      <c r="H37" s="204"/>
    </row>
    <row r="38" spans="2:12" ht="20.25" customHeight="1" x14ac:dyDescent="0.25">
      <c r="B38" s="204"/>
      <c r="C38" s="204"/>
      <c r="D38" s="204"/>
      <c r="E38" s="204"/>
      <c r="F38" s="204"/>
      <c r="G38" s="204"/>
      <c r="H38" s="204"/>
    </row>
    <row r="39" spans="2:12" x14ac:dyDescent="0.25">
      <c r="B39" s="9" t="s">
        <v>54</v>
      </c>
      <c r="D39" s="204"/>
      <c r="E39" s="204"/>
      <c r="F39" s="204"/>
      <c r="G39" s="204"/>
      <c r="H39" s="204"/>
    </row>
    <row r="40" spans="2:12" ht="30" x14ac:dyDescent="0.25">
      <c r="B40" s="16" t="s">
        <v>38</v>
      </c>
      <c r="C40" s="16" t="s">
        <v>39</v>
      </c>
      <c r="D40" s="16" t="s">
        <v>88</v>
      </c>
      <c r="E40" s="204"/>
      <c r="F40" s="204"/>
      <c r="G40" s="204"/>
      <c r="H40" s="204"/>
    </row>
    <row r="41" spans="2:12" ht="21" customHeight="1" x14ac:dyDescent="0.25">
      <c r="B41" s="216" t="s">
        <v>34</v>
      </c>
      <c r="C41" s="214" t="s">
        <v>35</v>
      </c>
      <c r="D41" s="214"/>
      <c r="E41" s="204"/>
      <c r="F41" s="204"/>
      <c r="G41" s="204"/>
      <c r="H41" s="204"/>
    </row>
    <row r="42" spans="2:12" ht="30.75" customHeight="1" x14ac:dyDescent="0.25">
      <c r="B42" s="216" t="s">
        <v>36</v>
      </c>
      <c r="C42" s="209" t="s">
        <v>64</v>
      </c>
      <c r="D42" s="209"/>
      <c r="E42" s="204"/>
      <c r="F42" s="204"/>
      <c r="G42" s="204"/>
      <c r="H42" s="204"/>
    </row>
    <row r="43" spans="2:12" ht="30.75" customHeight="1" x14ac:dyDescent="0.25">
      <c r="B43" s="216" t="s">
        <v>37</v>
      </c>
      <c r="C43" s="202" t="s">
        <v>40</v>
      </c>
      <c r="D43" s="202"/>
      <c r="E43" s="204"/>
      <c r="F43" s="204"/>
      <c r="G43" s="204"/>
      <c r="H43" s="204"/>
    </row>
    <row r="44" spans="2:12" ht="21" customHeight="1" x14ac:dyDescent="0.25">
      <c r="B44" s="204"/>
      <c r="C44" s="204"/>
      <c r="D44" s="204"/>
      <c r="E44" s="204"/>
      <c r="F44" s="204"/>
      <c r="G44" s="204"/>
      <c r="H44" s="204"/>
    </row>
    <row r="45" spans="2:12" ht="21" customHeight="1" x14ac:dyDescent="0.25">
      <c r="B45" s="204"/>
      <c r="C45" s="204"/>
      <c r="D45" s="204"/>
      <c r="E45" s="204"/>
      <c r="F45" s="204"/>
      <c r="G45" s="204"/>
      <c r="H45" s="204"/>
    </row>
    <row r="46" spans="2:12" ht="26.25" customHeight="1" x14ac:dyDescent="0.25">
      <c r="D46" s="204"/>
      <c r="E46" s="204"/>
      <c r="F46" s="204"/>
      <c r="G46" s="204"/>
      <c r="H46" s="204"/>
    </row>
    <row r="47" spans="2:12" ht="21" customHeight="1" x14ac:dyDescent="0.25">
      <c r="B47" s="204"/>
      <c r="C47" s="204"/>
      <c r="D47" s="204"/>
      <c r="E47" s="204"/>
      <c r="F47" s="204"/>
      <c r="G47" s="204"/>
      <c r="H47" s="204"/>
    </row>
    <row r="48" spans="2:12" ht="21" customHeight="1" x14ac:dyDescent="0.25">
      <c r="B48" s="204"/>
      <c r="C48" s="204"/>
      <c r="D48" s="204"/>
      <c r="E48" s="204"/>
      <c r="F48" s="204"/>
      <c r="G48" s="204"/>
      <c r="H48" s="204"/>
    </row>
    <row r="49" spans="2:13" ht="21" customHeight="1" x14ac:dyDescent="0.25">
      <c r="B49" s="204"/>
      <c r="C49" s="204"/>
      <c r="D49" s="204"/>
      <c r="E49" s="204"/>
      <c r="F49" s="204"/>
      <c r="G49" s="204"/>
      <c r="H49" s="204"/>
    </row>
    <row r="50" spans="2:13" x14ac:dyDescent="0.25">
      <c r="B50" s="204"/>
      <c r="C50" s="204"/>
      <c r="D50" s="204"/>
      <c r="E50" s="204"/>
      <c r="F50" s="204"/>
      <c r="G50" s="204"/>
      <c r="H50" s="204"/>
    </row>
    <row r="51" spans="2:13" ht="18" customHeight="1" x14ac:dyDescent="0.25">
      <c r="B51" s="204"/>
      <c r="C51" s="204"/>
      <c r="D51" s="204"/>
      <c r="E51" s="204"/>
      <c r="F51" s="204"/>
      <c r="G51" s="204"/>
      <c r="H51" s="204"/>
    </row>
    <row r="52" spans="2:13" ht="15" customHeight="1" x14ac:dyDescent="0.25">
      <c r="B52" s="204"/>
      <c r="C52" s="204"/>
      <c r="D52" s="204"/>
      <c r="E52" s="204"/>
      <c r="F52" s="204"/>
      <c r="G52" s="204"/>
      <c r="H52" s="204"/>
    </row>
    <row r="53" spans="2:13" x14ac:dyDescent="0.25">
      <c r="B53" s="204"/>
      <c r="C53" s="204"/>
      <c r="D53" s="204"/>
      <c r="E53" s="204"/>
      <c r="F53" s="204"/>
      <c r="G53" s="204"/>
      <c r="H53" s="204"/>
    </row>
    <row r="54" spans="2:13" x14ac:dyDescent="0.25">
      <c r="B54" s="15" t="s">
        <v>63</v>
      </c>
      <c r="C54" s="204"/>
      <c r="D54" s="204"/>
      <c r="E54" s="22" t="s">
        <v>86</v>
      </c>
      <c r="F54" s="204"/>
      <c r="G54" s="204"/>
      <c r="H54" s="204"/>
      <c r="K54" s="22" t="s">
        <v>86</v>
      </c>
    </row>
    <row r="55" spans="2:13" ht="31.5" customHeight="1" x14ac:dyDescent="0.25">
      <c r="B55" s="217" t="s">
        <v>97</v>
      </c>
      <c r="C55" s="217"/>
      <c r="D55" s="202" t="s">
        <v>40</v>
      </c>
      <c r="E55" s="203"/>
      <c r="F55" s="204"/>
      <c r="G55" s="218" t="s">
        <v>65</v>
      </c>
      <c r="H55" s="218"/>
      <c r="I55" s="218"/>
      <c r="J55" s="214" t="s">
        <v>35</v>
      </c>
      <c r="K55" s="214" t="s">
        <v>87</v>
      </c>
    </row>
    <row r="56" spans="2:13" ht="33" customHeight="1" x14ac:dyDescent="0.25">
      <c r="B56" s="219" t="s">
        <v>98</v>
      </c>
      <c r="C56" s="220"/>
      <c r="D56" s="209" t="s">
        <v>64</v>
      </c>
      <c r="E56" s="209"/>
      <c r="F56" s="204"/>
      <c r="G56" s="221" t="s">
        <v>99</v>
      </c>
      <c r="H56" s="221"/>
      <c r="I56" s="221"/>
      <c r="J56" s="205" t="s">
        <v>40</v>
      </c>
      <c r="K56" s="205"/>
    </row>
    <row r="57" spans="2:13" ht="34.5" customHeight="1" x14ac:dyDescent="0.25">
      <c r="B57" s="219" t="s">
        <v>100</v>
      </c>
      <c r="C57" s="220"/>
      <c r="D57" s="214" t="s">
        <v>35</v>
      </c>
      <c r="E57" s="215"/>
      <c r="F57" s="204"/>
      <c r="G57" s="221"/>
      <c r="H57" s="221"/>
      <c r="I57" s="221"/>
      <c r="J57" s="205"/>
      <c r="K57" s="205"/>
    </row>
    <row r="58" spans="2:13" x14ac:dyDescent="0.25">
      <c r="B58" s="15"/>
      <c r="C58" s="204"/>
      <c r="D58" s="204"/>
      <c r="E58" s="204"/>
      <c r="F58" s="204"/>
      <c r="G58" s="204"/>
      <c r="H58" s="204"/>
    </row>
    <row r="59" spans="2:13" x14ac:dyDescent="0.25">
      <c r="B59" s="15" t="s">
        <v>105</v>
      </c>
      <c r="C59" s="204"/>
      <c r="D59" s="204"/>
      <c r="E59" s="22" t="s">
        <v>86</v>
      </c>
      <c r="G59" s="15" t="s">
        <v>104</v>
      </c>
      <c r="J59" s="204"/>
      <c r="K59" s="22" t="s">
        <v>109</v>
      </c>
      <c r="L59" s="204"/>
      <c r="M59" s="204"/>
    </row>
    <row r="60" spans="2:13" x14ac:dyDescent="0.25">
      <c r="B60" s="222" t="s">
        <v>66</v>
      </c>
      <c r="C60" s="199" t="s">
        <v>40</v>
      </c>
      <c r="D60" s="201"/>
      <c r="E60" s="223"/>
      <c r="G60" s="224" t="s">
        <v>74</v>
      </c>
      <c r="H60" s="225"/>
      <c r="I60" s="226"/>
      <c r="J60" s="227" t="s">
        <v>40</v>
      </c>
      <c r="K60" s="227"/>
      <c r="L60" s="204"/>
    </row>
    <row r="61" spans="2:13" x14ac:dyDescent="0.25">
      <c r="B61" s="222" t="s">
        <v>67</v>
      </c>
      <c r="C61" s="206" t="s">
        <v>64</v>
      </c>
      <c r="D61" s="208"/>
      <c r="E61" s="228"/>
      <c r="G61" s="229" t="s">
        <v>68</v>
      </c>
      <c r="H61" s="230"/>
      <c r="I61" s="231"/>
      <c r="J61" s="232"/>
      <c r="K61" s="232"/>
      <c r="L61" s="204"/>
    </row>
    <row r="62" spans="2:13" x14ac:dyDescent="0.25">
      <c r="G62" s="229" t="s">
        <v>69</v>
      </c>
      <c r="H62" s="230"/>
      <c r="I62" s="231"/>
      <c r="J62" s="232"/>
      <c r="K62" s="232"/>
      <c r="L62" s="204"/>
    </row>
    <row r="63" spans="2:13" x14ac:dyDescent="0.25">
      <c r="G63" s="229" t="s">
        <v>70</v>
      </c>
      <c r="H63" s="230"/>
      <c r="I63" s="231"/>
      <c r="J63" s="232"/>
      <c r="K63" s="232"/>
      <c r="L63" s="204"/>
    </row>
    <row r="64" spans="2:13" ht="30" customHeight="1" x14ac:dyDescent="0.25">
      <c r="G64" s="233" t="s">
        <v>101</v>
      </c>
      <c r="H64" s="234"/>
      <c r="I64" s="235"/>
      <c r="J64" s="236"/>
      <c r="K64" s="236"/>
      <c r="L64" s="204"/>
    </row>
    <row r="65" spans="2:15" ht="29.25" customHeight="1" x14ac:dyDescent="0.25">
      <c r="G65" s="237" t="s">
        <v>82</v>
      </c>
      <c r="H65" s="238"/>
      <c r="I65" s="239"/>
      <c r="J65" s="209" t="s">
        <v>64</v>
      </c>
      <c r="K65" s="209"/>
      <c r="M65" s="204"/>
    </row>
    <row r="66" spans="2:15" ht="15" customHeight="1" x14ac:dyDescent="0.25">
      <c r="G66" s="224" t="s">
        <v>81</v>
      </c>
      <c r="H66" s="225"/>
      <c r="I66" s="226"/>
      <c r="J66" s="240" t="s">
        <v>35</v>
      </c>
      <c r="K66" s="240"/>
      <c r="L66" s="204"/>
      <c r="M66" s="204"/>
    </row>
    <row r="67" spans="2:15" ht="13.5" customHeight="1" x14ac:dyDescent="0.25">
      <c r="G67" s="229" t="s">
        <v>102</v>
      </c>
      <c r="H67" s="230"/>
      <c r="I67" s="231"/>
      <c r="J67" s="241"/>
      <c r="K67" s="241"/>
      <c r="L67" s="204"/>
      <c r="M67" s="204"/>
    </row>
    <row r="68" spans="2:15" x14ac:dyDescent="0.25">
      <c r="G68" s="242" t="s">
        <v>75</v>
      </c>
      <c r="H68" s="243"/>
      <c r="I68" s="244"/>
      <c r="J68" s="245"/>
      <c r="K68" s="245"/>
      <c r="L68" s="172"/>
      <c r="M68" s="172"/>
    </row>
    <row r="69" spans="2:15" x14ac:dyDescent="0.25">
      <c r="C69" s="246"/>
      <c r="D69" s="246"/>
      <c r="E69" s="246"/>
      <c r="F69" s="246"/>
      <c r="G69" s="246"/>
      <c r="H69" s="172"/>
      <c r="I69" s="172"/>
    </row>
    <row r="70" spans="2:15" ht="15" customHeight="1" x14ac:dyDescent="0.25">
      <c r="G70" s="172"/>
      <c r="H70" s="172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72"/>
      <c r="H71" s="172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247"/>
      <c r="L72" s="247"/>
      <c r="M72" s="248"/>
      <c r="N72" s="248"/>
      <c r="O72" s="248"/>
    </row>
    <row r="73" spans="2:15" ht="29.25" customHeight="1" x14ac:dyDescent="0.25">
      <c r="B73" s="13" t="s">
        <v>21</v>
      </c>
      <c r="C73" s="77" t="s">
        <v>19</v>
      </c>
      <c r="D73" s="78"/>
      <c r="E73" s="249" t="s">
        <v>33</v>
      </c>
      <c r="F73" s="250"/>
      <c r="G73" s="251" t="s">
        <v>73</v>
      </c>
      <c r="H73" s="252"/>
      <c r="I73" s="165"/>
      <c r="J73" s="165"/>
      <c r="K73" s="247"/>
      <c r="L73" s="247"/>
      <c r="M73" s="248"/>
      <c r="N73" s="248"/>
      <c r="O73" s="248"/>
    </row>
    <row r="74" spans="2:15" ht="30" x14ac:dyDescent="0.25">
      <c r="B74" s="14" t="s">
        <v>22</v>
      </c>
      <c r="C74" s="77" t="s">
        <v>23</v>
      </c>
      <c r="D74" s="78"/>
      <c r="E74" s="253" t="s">
        <v>24</v>
      </c>
      <c r="F74" s="254"/>
      <c r="G74" s="251"/>
      <c r="H74" s="252"/>
      <c r="I74" s="165"/>
      <c r="J74" s="165"/>
      <c r="K74" s="247"/>
      <c r="L74" s="247"/>
      <c r="M74" s="248"/>
      <c r="N74" s="248"/>
      <c r="O74" s="248"/>
    </row>
    <row r="75" spans="2:15" ht="15" customHeight="1" x14ac:dyDescent="0.25">
      <c r="B75" s="13" t="s">
        <v>25</v>
      </c>
      <c r="C75" s="77" t="s">
        <v>20</v>
      </c>
      <c r="D75" s="78"/>
      <c r="E75" s="249" t="s">
        <v>26</v>
      </c>
      <c r="F75" s="250"/>
      <c r="G75" s="251"/>
      <c r="H75" s="252"/>
      <c r="I75" s="165"/>
      <c r="J75" s="165"/>
      <c r="K75" s="247"/>
      <c r="L75" s="247"/>
      <c r="M75" s="248"/>
      <c r="N75" s="248"/>
      <c r="O75" s="248"/>
    </row>
    <row r="76" spans="2:15" ht="30" customHeight="1" x14ac:dyDescent="0.25">
      <c r="B76" s="14" t="s">
        <v>27</v>
      </c>
      <c r="C76" s="77" t="s">
        <v>28</v>
      </c>
      <c r="D76" s="78"/>
      <c r="E76" s="253" t="s">
        <v>31</v>
      </c>
      <c r="F76" s="254"/>
      <c r="G76" s="251"/>
      <c r="H76" s="252"/>
      <c r="I76" s="165"/>
      <c r="J76" s="165"/>
      <c r="K76" s="247"/>
      <c r="L76" s="247"/>
      <c r="M76" s="248"/>
      <c r="N76" s="248"/>
      <c r="O76" s="248"/>
    </row>
    <row r="77" spans="2:15" ht="30" customHeight="1" x14ac:dyDescent="0.25">
      <c r="B77" s="13" t="s">
        <v>29</v>
      </c>
      <c r="C77" s="77" t="s">
        <v>77</v>
      </c>
      <c r="D77" s="78"/>
      <c r="E77" s="249" t="s">
        <v>32</v>
      </c>
      <c r="F77" s="250"/>
      <c r="G77" s="255"/>
      <c r="H77" s="256"/>
      <c r="I77" s="165"/>
      <c r="J77" s="165"/>
      <c r="K77" s="247"/>
      <c r="L77" s="247"/>
      <c r="M77" s="248"/>
      <c r="N77" s="248"/>
      <c r="O77" s="248"/>
    </row>
    <row r="78" spans="2:15" x14ac:dyDescent="0.25">
      <c r="I78" s="172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219" t="s">
        <v>107</v>
      </c>
      <c r="C80" s="257"/>
      <c r="D80" s="257"/>
      <c r="E80" s="220"/>
      <c r="F80" s="24" t="s">
        <v>71</v>
      </c>
      <c r="G80" s="258"/>
      <c r="H80" s="259"/>
      <c r="I80" s="2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4:O74"/>
    <mergeCell ref="C75:D75"/>
    <mergeCell ref="E75:F75"/>
    <mergeCell ref="I75:J75"/>
    <mergeCell ref="K75:L75"/>
    <mergeCell ref="M75:O75"/>
    <mergeCell ref="C73:D73"/>
    <mergeCell ref="E73:F73"/>
    <mergeCell ref="G73:H77"/>
    <mergeCell ref="I73:J73"/>
    <mergeCell ref="K73:L73"/>
    <mergeCell ref="M73:O73"/>
    <mergeCell ref="C74:D74"/>
    <mergeCell ref="E74:F74"/>
    <mergeCell ref="I74:J74"/>
    <mergeCell ref="K74:L74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4:I64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B36:D36"/>
    <mergeCell ref="B55:C55"/>
    <mergeCell ref="G55:I55"/>
    <mergeCell ref="B56:C56"/>
    <mergeCell ref="G56:I57"/>
    <mergeCell ref="J56:J57"/>
    <mergeCell ref="B31:C31"/>
    <mergeCell ref="D31:H31"/>
    <mergeCell ref="I31:J31"/>
    <mergeCell ref="B34:D34"/>
    <mergeCell ref="H34:J34"/>
    <mergeCell ref="B35:D35"/>
    <mergeCell ref="H35:J35"/>
    <mergeCell ref="B29:C29"/>
    <mergeCell ref="D29:H29"/>
    <mergeCell ref="I29:J29"/>
    <mergeCell ref="B30:C30"/>
    <mergeCell ref="D30:H30"/>
    <mergeCell ref="I30:J30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80"/>
  <sheetViews>
    <sheetView zoomScaleNormal="100" workbookViewId="0">
      <selection activeCell="B7" sqref="B7:E7"/>
    </sheetView>
  </sheetViews>
  <sheetFormatPr defaultRowHeight="15" x14ac:dyDescent="0.25"/>
  <cols>
    <col min="1" max="1" width="3.42578125" style="25" customWidth="1"/>
    <col min="2" max="2" width="20.85546875" style="25" customWidth="1"/>
    <col min="3" max="4" width="11" style="25" customWidth="1"/>
    <col min="5" max="5" width="9.140625" style="25"/>
    <col min="6" max="6" width="10.42578125" style="25" customWidth="1"/>
    <col min="7" max="7" width="8.5703125" style="25" customWidth="1"/>
    <col min="8" max="8" width="12" style="25" customWidth="1"/>
    <col min="9" max="9" width="15" style="25" customWidth="1"/>
    <col min="10" max="10" width="12" style="25" customWidth="1"/>
    <col min="11" max="11" width="16.5703125" style="25" customWidth="1"/>
    <col min="12" max="12" width="10.42578125" style="25" customWidth="1"/>
    <col min="13" max="13" width="9.5703125" style="25" customWidth="1"/>
    <col min="14" max="14" width="12" style="25" customWidth="1"/>
    <col min="15" max="15" width="9.42578125" style="25" customWidth="1"/>
    <col min="16" max="16" width="13.5703125" style="25" customWidth="1"/>
    <col min="17" max="17" width="9.7109375" style="25" customWidth="1"/>
    <col min="18" max="18" width="12.140625" style="25" customWidth="1"/>
    <col min="19" max="19" width="9.42578125" style="25" customWidth="1"/>
    <col min="20" max="16384" width="9.140625" style="25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116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111</v>
      </c>
      <c r="C5" s="10">
        <v>0.27200000000000002</v>
      </c>
      <c r="D5" s="10">
        <v>136.15</v>
      </c>
      <c r="E5" s="26">
        <f>(C5/D5)*1000</f>
        <v>1.9977965479250825</v>
      </c>
      <c r="F5" s="11"/>
      <c r="G5" s="11"/>
      <c r="H5" s="10" t="s">
        <v>114</v>
      </c>
      <c r="I5" s="10">
        <v>0.51400000000000001</v>
      </c>
      <c r="J5" s="11" t="s">
        <v>115</v>
      </c>
      <c r="K5" s="11">
        <v>4</v>
      </c>
      <c r="L5" s="11">
        <v>1.07</v>
      </c>
      <c r="M5" s="26">
        <f>K5*L5</f>
        <v>4.28</v>
      </c>
      <c r="N5" s="10"/>
      <c r="O5" s="10"/>
      <c r="P5" s="11" t="s">
        <v>13</v>
      </c>
      <c r="Q5" s="11">
        <v>6</v>
      </c>
      <c r="R5" s="11">
        <v>0.89400000000000002</v>
      </c>
      <c r="S5" s="26">
        <f>Q5*R5</f>
        <v>5.3639999999999999</v>
      </c>
    </row>
    <row r="6" spans="2:21" x14ac:dyDescent="0.25">
      <c r="B6" s="10" t="s">
        <v>112</v>
      </c>
      <c r="C6" s="10">
        <v>0.188</v>
      </c>
      <c r="D6" s="10">
        <v>94.11</v>
      </c>
      <c r="E6" s="26">
        <f t="shared" ref="E6:E7" si="0">(C6/D6)*1000</f>
        <v>1.9976623100626925</v>
      </c>
      <c r="F6" s="11"/>
      <c r="G6" s="11"/>
      <c r="H6" s="10"/>
      <c r="I6" s="10"/>
      <c r="J6" s="11"/>
      <c r="K6" s="11"/>
      <c r="L6" s="11"/>
      <c r="M6" s="26">
        <f t="shared" ref="M6:M11" si="1">K6*L6</f>
        <v>0</v>
      </c>
      <c r="N6" s="10"/>
      <c r="O6" s="10"/>
      <c r="P6" s="11" t="s">
        <v>80</v>
      </c>
      <c r="Q6" s="11">
        <v>138</v>
      </c>
      <c r="R6" s="11">
        <v>0.78</v>
      </c>
      <c r="S6" s="26">
        <f>Q6*R6</f>
        <v>107.64</v>
      </c>
      <c r="U6" s="18"/>
    </row>
    <row r="7" spans="2:21" x14ac:dyDescent="0.25">
      <c r="B7" s="10" t="s">
        <v>113</v>
      </c>
      <c r="C7" s="10">
        <v>0.54</v>
      </c>
      <c r="D7" s="10">
        <v>255.48</v>
      </c>
      <c r="E7" s="26">
        <f t="shared" si="0"/>
        <v>2.1136683889149839</v>
      </c>
      <c r="F7" s="11"/>
      <c r="G7" s="11"/>
      <c r="H7" s="10"/>
      <c r="I7" s="10"/>
      <c r="J7" s="11"/>
      <c r="K7" s="11"/>
      <c r="L7" s="11"/>
      <c r="M7" s="26">
        <f t="shared" si="1"/>
        <v>0</v>
      </c>
      <c r="N7" s="10"/>
      <c r="O7" s="10"/>
      <c r="P7" s="11"/>
      <c r="Q7" s="11"/>
      <c r="R7" s="11"/>
      <c r="S7" s="26">
        <f t="shared" ref="S7:S11" si="2">Q7*R7</f>
        <v>0</v>
      </c>
      <c r="T7" s="18"/>
      <c r="U7" s="18"/>
    </row>
    <row r="8" spans="2:21" x14ac:dyDescent="0.25">
      <c r="B8" s="10"/>
      <c r="C8" s="10"/>
      <c r="D8" s="10"/>
      <c r="E8" s="26"/>
      <c r="F8" s="11"/>
      <c r="G8" s="11"/>
      <c r="H8" s="10"/>
      <c r="I8" s="10"/>
      <c r="J8" s="11"/>
      <c r="K8" s="11"/>
      <c r="L8" s="11"/>
      <c r="M8" s="26">
        <f t="shared" si="1"/>
        <v>0</v>
      </c>
      <c r="N8" s="10"/>
      <c r="O8" s="10"/>
      <c r="P8" s="11"/>
      <c r="Q8" s="11"/>
      <c r="R8" s="11"/>
      <c r="S8" s="26">
        <f t="shared" si="2"/>
        <v>0</v>
      </c>
      <c r="T8" s="18"/>
      <c r="U8" s="18"/>
    </row>
    <row r="9" spans="2:21" x14ac:dyDescent="0.25">
      <c r="B9" s="10"/>
      <c r="C9" s="10"/>
      <c r="D9" s="10"/>
      <c r="E9" s="26"/>
      <c r="F9" s="11"/>
      <c r="G9" s="11"/>
      <c r="H9" s="10"/>
      <c r="I9" s="10"/>
      <c r="J9" s="11"/>
      <c r="K9" s="11"/>
      <c r="L9" s="11"/>
      <c r="M9" s="26">
        <f t="shared" si="1"/>
        <v>0</v>
      </c>
      <c r="N9" s="10"/>
      <c r="O9" s="10"/>
      <c r="P9" s="11"/>
      <c r="Q9" s="11"/>
      <c r="R9" s="11"/>
      <c r="S9" s="26">
        <f t="shared" si="2"/>
        <v>0</v>
      </c>
      <c r="T9" s="18"/>
    </row>
    <row r="10" spans="2:21" x14ac:dyDescent="0.25">
      <c r="B10" s="10"/>
      <c r="C10" s="10"/>
      <c r="D10" s="10"/>
      <c r="E10" s="26"/>
      <c r="F10" s="11"/>
      <c r="G10" s="11"/>
      <c r="H10" s="10"/>
      <c r="I10" s="10"/>
      <c r="J10" s="11"/>
      <c r="K10" s="11"/>
      <c r="L10" s="11"/>
      <c r="M10" s="26">
        <f t="shared" si="1"/>
        <v>0</v>
      </c>
      <c r="N10" s="10"/>
      <c r="O10" s="10"/>
      <c r="P10" s="11"/>
      <c r="Q10" s="11"/>
      <c r="R10" s="11"/>
      <c r="S10" s="26">
        <f t="shared" si="2"/>
        <v>0</v>
      </c>
      <c r="T10" s="18"/>
    </row>
    <row r="11" spans="2:21" x14ac:dyDescent="0.25">
      <c r="B11" s="10"/>
      <c r="C11" s="10"/>
      <c r="D11" s="10"/>
      <c r="E11" s="26"/>
      <c r="F11" s="11"/>
      <c r="G11" s="11"/>
      <c r="H11" s="10"/>
      <c r="I11" s="10"/>
      <c r="J11" s="11"/>
      <c r="K11" s="11"/>
      <c r="L11" s="11"/>
      <c r="M11" s="26">
        <f t="shared" si="1"/>
        <v>0</v>
      </c>
      <c r="N11" s="10"/>
      <c r="O11" s="10"/>
      <c r="P11" s="11"/>
      <c r="Q11" s="11"/>
      <c r="R11" s="11"/>
      <c r="S11" s="26">
        <f t="shared" si="2"/>
        <v>0</v>
      </c>
      <c r="T11" s="18"/>
    </row>
    <row r="12" spans="2:21" x14ac:dyDescent="0.25">
      <c r="B12" s="26" t="s">
        <v>4</v>
      </c>
      <c r="C12" s="26">
        <f>SUM(C5:C11)</f>
        <v>1</v>
      </c>
      <c r="D12" s="26">
        <f>SUM(D5:D11)</f>
        <v>485.74</v>
      </c>
      <c r="E12" s="17"/>
      <c r="F12" s="17"/>
      <c r="G12" s="26">
        <f>SUM(G5:G11)</f>
        <v>0</v>
      </c>
      <c r="H12" s="17"/>
      <c r="I12" s="26">
        <f>SUM(I5:I11)</f>
        <v>0.51400000000000001</v>
      </c>
      <c r="J12" s="17"/>
      <c r="K12" s="17"/>
      <c r="L12" s="17"/>
      <c r="M12" s="26">
        <f>SUM(M5:M11)</f>
        <v>4.28</v>
      </c>
      <c r="N12" s="17"/>
      <c r="O12" s="26">
        <f>SUM(O5:O11)</f>
        <v>0</v>
      </c>
      <c r="P12" s="17"/>
      <c r="Q12" s="17"/>
      <c r="R12" s="17"/>
      <c r="S12" s="26">
        <f>SUM(S5:S11)</f>
        <v>113.004</v>
      </c>
      <c r="T12" s="18"/>
    </row>
    <row r="13" spans="2:2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 t="s">
        <v>15</v>
      </c>
      <c r="L13" s="17"/>
      <c r="M13" s="17"/>
      <c r="N13" s="17"/>
      <c r="O13" s="17"/>
      <c r="P13" s="17"/>
      <c r="Q13" s="17"/>
      <c r="R13" s="17"/>
      <c r="S13" s="17"/>
      <c r="T13" s="18"/>
    </row>
    <row r="14" spans="2:21" x14ac:dyDescent="0.25">
      <c r="B14" s="18"/>
      <c r="C14" s="18"/>
      <c r="D14" s="18"/>
      <c r="E14" s="18"/>
      <c r="F14" s="18"/>
      <c r="G14" s="18"/>
      <c r="I14" s="27" t="s">
        <v>5</v>
      </c>
      <c r="J14" s="28">
        <f>(R17/E5)*100</f>
        <v>91.974121804198731</v>
      </c>
      <c r="K14" s="29">
        <f>J14</f>
        <v>91.974121804198731</v>
      </c>
    </row>
    <row r="15" spans="2:21" x14ac:dyDescent="0.25">
      <c r="B15" s="18"/>
      <c r="C15" s="18"/>
      <c r="D15" s="18"/>
      <c r="E15" s="18"/>
      <c r="F15" s="18"/>
      <c r="G15" s="18"/>
      <c r="I15" s="30" t="s">
        <v>11</v>
      </c>
      <c r="J15" s="31">
        <f>(1-(P19/C5))*100</f>
        <v>100</v>
      </c>
      <c r="K15" s="29">
        <f t="shared" ref="K15:K16" si="3">J15</f>
        <v>100</v>
      </c>
    </row>
    <row r="16" spans="2:21" x14ac:dyDescent="0.25">
      <c r="B16" s="18"/>
      <c r="C16" s="18"/>
      <c r="D16" s="18"/>
      <c r="E16" s="18"/>
      <c r="F16" s="18"/>
      <c r="G16" s="18"/>
      <c r="I16" s="32" t="s">
        <v>12</v>
      </c>
      <c r="J16" s="28">
        <f>(J14/J15)*100</f>
        <v>91.974121804198731</v>
      </c>
      <c r="K16" s="29">
        <f t="shared" si="3"/>
        <v>91.974121804198731</v>
      </c>
      <c r="P16" s="21" t="s">
        <v>49</v>
      </c>
      <c r="Q16" s="21" t="s">
        <v>48</v>
      </c>
      <c r="R16" s="21" t="s">
        <v>116</v>
      </c>
    </row>
    <row r="17" spans="1:23" x14ac:dyDescent="0.25">
      <c r="B17" s="18"/>
      <c r="C17" s="18"/>
      <c r="D17" s="18"/>
      <c r="E17" s="18"/>
      <c r="F17" s="18"/>
      <c r="G17" s="18"/>
      <c r="I17" s="33" t="s">
        <v>6</v>
      </c>
      <c r="J17" s="31">
        <f>Q17/D12*100</f>
        <v>43.696216082677978</v>
      </c>
      <c r="K17" s="29"/>
      <c r="N17" s="76" t="s">
        <v>3</v>
      </c>
      <c r="O17" s="76"/>
      <c r="P17" s="34">
        <v>0.39</v>
      </c>
      <c r="Q17" s="34">
        <v>212.25</v>
      </c>
      <c r="R17" s="35">
        <f>(P17/Q17)*1000</f>
        <v>1.8374558303886928</v>
      </c>
    </row>
    <row r="18" spans="1:23" x14ac:dyDescent="0.25">
      <c r="B18" s="18"/>
      <c r="C18" s="18"/>
      <c r="D18" s="18"/>
      <c r="E18" s="18"/>
      <c r="F18" s="18"/>
      <c r="G18" s="18"/>
      <c r="I18" s="27" t="s">
        <v>7</v>
      </c>
      <c r="J18" s="28">
        <f>P17/C12*100</f>
        <v>39</v>
      </c>
      <c r="K18" s="30" t="s">
        <v>84</v>
      </c>
      <c r="L18" s="31">
        <f>(J18/J17)*100</f>
        <v>89.252579505300346</v>
      </c>
      <c r="P18" s="36" t="s">
        <v>0</v>
      </c>
      <c r="Q18" s="37"/>
    </row>
    <row r="19" spans="1:23" ht="30" customHeight="1" x14ac:dyDescent="0.25">
      <c r="B19" s="18"/>
      <c r="C19" s="18"/>
      <c r="D19" s="18"/>
      <c r="E19" s="18"/>
      <c r="F19" s="18"/>
      <c r="G19" s="18"/>
      <c r="I19" s="33" t="s">
        <v>8</v>
      </c>
      <c r="J19" s="31">
        <f>(C12+G12+I12+M12+O12+S12)/P17</f>
        <v>304.6102564102564</v>
      </c>
      <c r="N19" s="74" t="s">
        <v>50</v>
      </c>
      <c r="O19" s="75"/>
      <c r="P19" s="38">
        <v>0</v>
      </c>
    </row>
    <row r="20" spans="1:23" x14ac:dyDescent="0.25">
      <c r="B20" s="18"/>
      <c r="C20" s="18"/>
      <c r="D20" s="18"/>
      <c r="E20" s="18"/>
      <c r="F20" s="18"/>
      <c r="G20" s="18"/>
      <c r="I20" s="1" t="s">
        <v>9</v>
      </c>
      <c r="J20" s="39">
        <f>(C12+G12+I12+M12)/P17</f>
        <v>14.856410256410257</v>
      </c>
      <c r="M20" s="18"/>
      <c r="N20" s="18"/>
      <c r="O20" s="40"/>
      <c r="P20" s="18"/>
    </row>
    <row r="21" spans="1:23" ht="32.25" customHeight="1" x14ac:dyDescent="0.25">
      <c r="B21" s="18"/>
      <c r="C21" s="18"/>
      <c r="D21" s="18"/>
      <c r="E21" s="18"/>
      <c r="F21" s="18"/>
      <c r="G21" s="18"/>
      <c r="H21" s="18"/>
      <c r="I21" s="5" t="s">
        <v>14</v>
      </c>
      <c r="J21" s="41">
        <f>(C12+G12+I12)/P17</f>
        <v>3.882051282051282</v>
      </c>
      <c r="M21" s="18"/>
      <c r="N21" s="18"/>
      <c r="O21" s="18"/>
      <c r="P21" s="18"/>
    </row>
    <row r="22" spans="1:23" ht="33.75" customHeight="1" x14ac:dyDescent="0.25">
      <c r="G22" s="18"/>
      <c r="H22" s="18"/>
      <c r="I22" s="6" t="s">
        <v>16</v>
      </c>
      <c r="J22" s="2">
        <f>(M12)/P17</f>
        <v>10.974358974358974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3" ht="32.25" customHeight="1" x14ac:dyDescent="0.25">
      <c r="I23" s="3" t="s">
        <v>10</v>
      </c>
      <c r="J23" s="4">
        <f>(O12+S12)/P17</f>
        <v>289.75384615384615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3" ht="30" customHeight="1" x14ac:dyDescent="0.25">
      <c r="B24" s="70" t="s">
        <v>118</v>
      </c>
      <c r="I24" s="5" t="s">
        <v>17</v>
      </c>
      <c r="J24" s="41">
        <f>(O12)/P17</f>
        <v>0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3" ht="31.5" customHeight="1" x14ac:dyDescent="0.25">
      <c r="I25" s="6" t="s">
        <v>18</v>
      </c>
      <c r="J25" s="2">
        <f>(S12)/P17</f>
        <v>289.75384615384615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3" ht="13.5" customHeight="1" x14ac:dyDescent="0.25">
      <c r="I26" s="71" t="s">
        <v>117</v>
      </c>
      <c r="J26" s="72">
        <f>((C12+G12+I12+M12+O12+S12)-P17)/P17</f>
        <v>303.6102564102564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3" ht="16.5" customHeight="1" x14ac:dyDescent="0.25">
      <c r="A27" s="61"/>
      <c r="B27" s="113" t="s">
        <v>57</v>
      </c>
      <c r="C27" s="114"/>
      <c r="I27" s="153" t="s">
        <v>85</v>
      </c>
      <c r="J27" s="154"/>
      <c r="K27" s="18"/>
      <c r="L27" s="18"/>
      <c r="M27" s="18"/>
      <c r="N27" s="18"/>
      <c r="O27" s="18"/>
      <c r="P27" s="18"/>
      <c r="Q27" s="18"/>
      <c r="T27" s="18"/>
    </row>
    <row r="28" spans="1:23" ht="47.25" customHeight="1" x14ac:dyDescent="0.25">
      <c r="B28" s="118" t="s">
        <v>30</v>
      </c>
      <c r="C28" s="87"/>
      <c r="D28" s="87" t="s">
        <v>90</v>
      </c>
      <c r="E28" s="87"/>
      <c r="F28" s="87"/>
      <c r="G28" s="87"/>
      <c r="H28" s="87"/>
      <c r="I28" s="155"/>
      <c r="J28" s="156"/>
      <c r="K28" s="18"/>
      <c r="Q28" s="18"/>
      <c r="T28" s="18"/>
      <c r="W28" s="42"/>
    </row>
    <row r="29" spans="1:23" ht="61.5" customHeight="1" x14ac:dyDescent="0.25">
      <c r="B29" s="81" t="s">
        <v>91</v>
      </c>
      <c r="C29" s="83"/>
      <c r="D29" s="81" t="s">
        <v>92</v>
      </c>
      <c r="E29" s="82"/>
      <c r="F29" s="82"/>
      <c r="G29" s="82"/>
      <c r="H29" s="83"/>
      <c r="I29" s="157"/>
      <c r="J29" s="158"/>
    </row>
    <row r="30" spans="1:23" ht="47.25" customHeight="1" x14ac:dyDescent="0.25">
      <c r="B30" s="84" t="s">
        <v>93</v>
      </c>
      <c r="C30" s="85"/>
      <c r="D30" s="84" t="s">
        <v>94</v>
      </c>
      <c r="E30" s="86"/>
      <c r="F30" s="86"/>
      <c r="G30" s="86"/>
      <c r="H30" s="85"/>
      <c r="I30" s="159"/>
      <c r="J30" s="160"/>
    </row>
    <row r="31" spans="1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61"/>
      <c r="J31" s="162"/>
    </row>
    <row r="32" spans="1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19" t="s">
        <v>96</v>
      </c>
      <c r="C34" s="120"/>
      <c r="D34" s="121"/>
      <c r="E34" s="62" t="s">
        <v>83</v>
      </c>
      <c r="F34" s="44"/>
      <c r="G34" s="45"/>
      <c r="H34" s="128" t="s">
        <v>61</v>
      </c>
      <c r="I34" s="128"/>
      <c r="J34" s="128"/>
      <c r="K34" s="43" t="s">
        <v>83</v>
      </c>
      <c r="L34" s="43"/>
    </row>
    <row r="35" spans="2:12" ht="30" x14ac:dyDescent="0.25">
      <c r="B35" s="122" t="s">
        <v>60</v>
      </c>
      <c r="C35" s="123"/>
      <c r="D35" s="124"/>
      <c r="E35" s="63" t="s">
        <v>64</v>
      </c>
      <c r="F35" s="46"/>
      <c r="G35" s="45"/>
      <c r="H35" s="129" t="s">
        <v>62</v>
      </c>
      <c r="I35" s="129"/>
      <c r="J35" s="129"/>
      <c r="K35" s="46" t="s">
        <v>64</v>
      </c>
      <c r="L35" s="46"/>
    </row>
    <row r="36" spans="2:12" ht="34.5" customHeight="1" x14ac:dyDescent="0.25">
      <c r="B36" s="125" t="s">
        <v>59</v>
      </c>
      <c r="C36" s="126"/>
      <c r="D36" s="127"/>
      <c r="E36" s="64" t="s">
        <v>103</v>
      </c>
      <c r="F36" s="48"/>
      <c r="G36" s="45"/>
      <c r="H36" s="45"/>
      <c r="I36" s="45"/>
    </row>
    <row r="37" spans="2:12" ht="18.75" customHeight="1" x14ac:dyDescent="0.25">
      <c r="B37" s="45"/>
      <c r="C37" s="45"/>
      <c r="D37" s="45"/>
      <c r="E37" s="45"/>
      <c r="F37" s="45"/>
      <c r="G37" s="45"/>
      <c r="H37" s="45"/>
    </row>
    <row r="38" spans="2:12" ht="20.25" customHeight="1" x14ac:dyDescent="0.25">
      <c r="B38" s="45"/>
      <c r="C38" s="45"/>
      <c r="D38" s="45"/>
      <c r="E38" s="45"/>
      <c r="F38" s="45"/>
      <c r="G38" s="45"/>
      <c r="H38" s="45"/>
    </row>
    <row r="39" spans="2:12" x14ac:dyDescent="0.25">
      <c r="B39" s="9" t="s">
        <v>54</v>
      </c>
      <c r="D39" s="45"/>
      <c r="E39" s="45"/>
      <c r="F39" s="45"/>
      <c r="G39" s="45"/>
      <c r="H39" s="45"/>
    </row>
    <row r="40" spans="2:12" ht="30" x14ac:dyDescent="0.25">
      <c r="B40" s="16" t="s">
        <v>38</v>
      </c>
      <c r="C40" s="16" t="s">
        <v>39</v>
      </c>
      <c r="D40" s="16" t="s">
        <v>88</v>
      </c>
      <c r="E40" s="45"/>
      <c r="F40" s="45"/>
      <c r="G40" s="45"/>
      <c r="H40" s="45"/>
    </row>
    <row r="41" spans="2:12" ht="21" customHeight="1" x14ac:dyDescent="0.25">
      <c r="B41" s="49" t="s">
        <v>34</v>
      </c>
      <c r="C41" s="50" t="s">
        <v>35</v>
      </c>
      <c r="D41" s="50"/>
      <c r="E41" s="45"/>
      <c r="F41" s="45"/>
      <c r="G41" s="45"/>
      <c r="H41" s="45"/>
    </row>
    <row r="42" spans="2:12" ht="30.75" customHeight="1" x14ac:dyDescent="0.25">
      <c r="B42" s="49" t="s">
        <v>36</v>
      </c>
      <c r="C42" s="51" t="s">
        <v>64</v>
      </c>
      <c r="D42" s="51"/>
      <c r="E42" s="45"/>
      <c r="F42" s="45"/>
      <c r="G42" s="45"/>
      <c r="H42" s="45"/>
    </row>
    <row r="43" spans="2:12" ht="30.75" customHeight="1" x14ac:dyDescent="0.25">
      <c r="B43" s="49" t="s">
        <v>37</v>
      </c>
      <c r="C43" s="52" t="s">
        <v>40</v>
      </c>
      <c r="D43" s="52"/>
      <c r="E43" s="45"/>
      <c r="F43" s="45"/>
      <c r="G43" s="45"/>
      <c r="H43" s="45"/>
    </row>
    <row r="44" spans="2:12" ht="21" customHeight="1" x14ac:dyDescent="0.25">
      <c r="B44" s="45"/>
      <c r="C44" s="45"/>
      <c r="D44" s="45"/>
      <c r="E44" s="45"/>
      <c r="F44" s="45"/>
      <c r="G44" s="45"/>
      <c r="H44" s="45"/>
    </row>
    <row r="45" spans="2:12" ht="21" customHeight="1" x14ac:dyDescent="0.25">
      <c r="B45" s="45"/>
      <c r="C45" s="45"/>
      <c r="D45" s="45"/>
      <c r="E45" s="45"/>
      <c r="F45" s="45"/>
      <c r="G45" s="45"/>
      <c r="H45" s="45"/>
    </row>
    <row r="46" spans="2:12" ht="26.25" customHeight="1" x14ac:dyDescent="0.25">
      <c r="D46" s="45"/>
      <c r="E46" s="45"/>
      <c r="F46" s="45"/>
      <c r="G46" s="45"/>
      <c r="H46" s="45"/>
    </row>
    <row r="47" spans="2:12" ht="21" customHeight="1" x14ac:dyDescent="0.25">
      <c r="B47" s="45"/>
      <c r="C47" s="45"/>
      <c r="D47" s="45"/>
      <c r="E47" s="45"/>
      <c r="F47" s="45"/>
      <c r="G47" s="45"/>
      <c r="H47" s="45"/>
    </row>
    <row r="48" spans="2:12" ht="21" customHeight="1" x14ac:dyDescent="0.25">
      <c r="B48" s="45"/>
      <c r="C48" s="45"/>
      <c r="D48" s="45"/>
      <c r="E48" s="45"/>
      <c r="F48" s="45"/>
      <c r="G48" s="45"/>
      <c r="H48" s="45"/>
    </row>
    <row r="49" spans="2:13" ht="21" customHeight="1" x14ac:dyDescent="0.25">
      <c r="B49" s="45"/>
      <c r="C49" s="45"/>
      <c r="D49" s="45"/>
      <c r="E49" s="45"/>
      <c r="F49" s="45"/>
      <c r="G49" s="45"/>
      <c r="H49" s="45"/>
    </row>
    <row r="50" spans="2:13" x14ac:dyDescent="0.25">
      <c r="B50" s="45"/>
      <c r="C50" s="45"/>
      <c r="D50" s="45"/>
      <c r="E50" s="45"/>
      <c r="F50" s="45"/>
      <c r="G50" s="45"/>
      <c r="H50" s="45"/>
    </row>
    <row r="51" spans="2:13" ht="18" customHeight="1" x14ac:dyDescent="0.25">
      <c r="B51" s="45"/>
      <c r="C51" s="45"/>
      <c r="D51" s="45"/>
      <c r="E51" s="45"/>
      <c r="F51" s="45"/>
      <c r="G51" s="45"/>
      <c r="H51" s="45"/>
    </row>
    <row r="52" spans="2:13" ht="15" customHeight="1" x14ac:dyDescent="0.25">
      <c r="B52" s="45"/>
      <c r="C52" s="45"/>
      <c r="D52" s="45"/>
      <c r="E52" s="45"/>
      <c r="F52" s="45"/>
      <c r="G52" s="45"/>
      <c r="H52" s="45"/>
    </row>
    <row r="53" spans="2:13" x14ac:dyDescent="0.25">
      <c r="B53" s="45"/>
      <c r="C53" s="45"/>
      <c r="D53" s="45"/>
      <c r="E53" s="45"/>
      <c r="F53" s="45"/>
      <c r="G53" s="45"/>
      <c r="H53" s="45"/>
    </row>
    <row r="54" spans="2:13" x14ac:dyDescent="0.25">
      <c r="B54" s="15" t="s">
        <v>63</v>
      </c>
      <c r="C54" s="45"/>
      <c r="D54" s="45"/>
      <c r="E54" s="22" t="s">
        <v>86</v>
      </c>
      <c r="F54" s="45"/>
      <c r="G54" s="45"/>
      <c r="H54" s="45"/>
      <c r="K54" s="22" t="s">
        <v>86</v>
      </c>
    </row>
    <row r="55" spans="2:13" ht="31.5" customHeight="1" x14ac:dyDescent="0.25">
      <c r="B55" s="112" t="s">
        <v>97</v>
      </c>
      <c r="C55" s="112"/>
      <c r="D55" s="52" t="s">
        <v>40</v>
      </c>
      <c r="E55" s="53"/>
      <c r="F55" s="45"/>
      <c r="G55" s="109" t="s">
        <v>65</v>
      </c>
      <c r="H55" s="109"/>
      <c r="I55" s="109"/>
      <c r="J55" s="47" t="s">
        <v>35</v>
      </c>
      <c r="K55" s="47" t="s">
        <v>87</v>
      </c>
    </row>
    <row r="56" spans="2:13" ht="33" customHeight="1" x14ac:dyDescent="0.25">
      <c r="B56" s="107" t="s">
        <v>98</v>
      </c>
      <c r="C56" s="108"/>
      <c r="D56" s="46" t="s">
        <v>64</v>
      </c>
      <c r="E56" s="46"/>
      <c r="F56" s="45"/>
      <c r="G56" s="110" t="s">
        <v>99</v>
      </c>
      <c r="H56" s="110"/>
      <c r="I56" s="110"/>
      <c r="J56" s="111" t="s">
        <v>40</v>
      </c>
      <c r="K56" s="111"/>
    </row>
    <row r="57" spans="2:13" ht="34.5" customHeight="1" x14ac:dyDescent="0.25">
      <c r="B57" s="107" t="s">
        <v>100</v>
      </c>
      <c r="C57" s="108"/>
      <c r="D57" s="47" t="s">
        <v>35</v>
      </c>
      <c r="E57" s="48"/>
      <c r="F57" s="45"/>
      <c r="G57" s="110"/>
      <c r="H57" s="110"/>
      <c r="I57" s="110"/>
      <c r="J57" s="111"/>
      <c r="K57" s="111"/>
    </row>
    <row r="58" spans="2:13" x14ac:dyDescent="0.25">
      <c r="B58" s="15"/>
      <c r="C58" s="45"/>
      <c r="D58" s="45"/>
      <c r="E58" s="45"/>
      <c r="F58" s="45"/>
      <c r="G58" s="45"/>
      <c r="H58" s="45"/>
    </row>
    <row r="59" spans="2:13" x14ac:dyDescent="0.25">
      <c r="B59" s="15" t="s">
        <v>105</v>
      </c>
      <c r="C59" s="45"/>
      <c r="D59" s="45"/>
      <c r="E59" s="22" t="s">
        <v>86</v>
      </c>
      <c r="G59" s="15" t="s">
        <v>104</v>
      </c>
      <c r="J59" s="45"/>
      <c r="K59" s="22" t="s">
        <v>109</v>
      </c>
      <c r="L59" s="45"/>
      <c r="M59" s="45"/>
    </row>
    <row r="60" spans="2:13" x14ac:dyDescent="0.25">
      <c r="B60" s="54" t="s">
        <v>66</v>
      </c>
      <c r="C60" s="94" t="s">
        <v>40</v>
      </c>
      <c r="D60" s="95"/>
      <c r="E60" s="55"/>
      <c r="G60" s="101" t="s">
        <v>74</v>
      </c>
      <c r="H60" s="102"/>
      <c r="I60" s="103"/>
      <c r="J60" s="98" t="s">
        <v>40</v>
      </c>
      <c r="K60" s="98"/>
      <c r="L60" s="45"/>
    </row>
    <row r="61" spans="2:13" x14ac:dyDescent="0.25">
      <c r="B61" s="54" t="s">
        <v>67</v>
      </c>
      <c r="C61" s="96" t="s">
        <v>64</v>
      </c>
      <c r="D61" s="97"/>
      <c r="E61" s="56"/>
      <c r="G61" s="104" t="s">
        <v>68</v>
      </c>
      <c r="H61" s="105"/>
      <c r="I61" s="106"/>
      <c r="J61" s="99"/>
      <c r="K61" s="99"/>
      <c r="L61" s="45"/>
    </row>
    <row r="62" spans="2:13" x14ac:dyDescent="0.25">
      <c r="G62" s="104" t="s">
        <v>69</v>
      </c>
      <c r="H62" s="105"/>
      <c r="I62" s="106"/>
      <c r="J62" s="99"/>
      <c r="K62" s="99"/>
      <c r="L62" s="45"/>
    </row>
    <row r="63" spans="2:13" x14ac:dyDescent="0.25">
      <c r="G63" s="104" t="s">
        <v>70</v>
      </c>
      <c r="H63" s="105"/>
      <c r="I63" s="106"/>
      <c r="J63" s="99"/>
      <c r="K63" s="99"/>
      <c r="L63" s="45"/>
    </row>
    <row r="64" spans="2:13" ht="30" customHeight="1" x14ac:dyDescent="0.25">
      <c r="G64" s="140" t="s">
        <v>101</v>
      </c>
      <c r="H64" s="141"/>
      <c r="I64" s="142"/>
      <c r="J64" s="100"/>
      <c r="K64" s="100"/>
      <c r="L64" s="45"/>
    </row>
    <row r="65" spans="2:15" ht="29.25" customHeight="1" x14ac:dyDescent="0.25">
      <c r="G65" s="143" t="s">
        <v>82</v>
      </c>
      <c r="H65" s="144"/>
      <c r="I65" s="145"/>
      <c r="J65" s="51" t="s">
        <v>64</v>
      </c>
      <c r="K65" s="51"/>
      <c r="M65" s="45"/>
    </row>
    <row r="66" spans="2:15" ht="15" customHeight="1" x14ac:dyDescent="0.25">
      <c r="G66" s="101" t="s">
        <v>81</v>
      </c>
      <c r="H66" s="102"/>
      <c r="I66" s="103"/>
      <c r="J66" s="137" t="s">
        <v>35</v>
      </c>
      <c r="K66" s="137"/>
      <c r="L66" s="45"/>
      <c r="M66" s="45"/>
    </row>
    <row r="67" spans="2:15" ht="13.5" customHeight="1" x14ac:dyDescent="0.25">
      <c r="G67" s="104" t="s">
        <v>102</v>
      </c>
      <c r="H67" s="105"/>
      <c r="I67" s="106"/>
      <c r="J67" s="138"/>
      <c r="K67" s="138"/>
      <c r="L67" s="45"/>
      <c r="M67" s="45"/>
    </row>
    <row r="68" spans="2:15" x14ac:dyDescent="0.25">
      <c r="G68" s="146" t="s">
        <v>75</v>
      </c>
      <c r="H68" s="147"/>
      <c r="I68" s="148"/>
      <c r="J68" s="139"/>
      <c r="K68" s="139"/>
      <c r="L68" s="18"/>
      <c r="M68" s="18"/>
    </row>
    <row r="69" spans="2:15" x14ac:dyDescent="0.25">
      <c r="C69" s="57"/>
      <c r="D69" s="57"/>
      <c r="E69" s="57"/>
      <c r="F69" s="57"/>
      <c r="G69" s="57"/>
      <c r="H69" s="18"/>
      <c r="I69" s="18"/>
    </row>
    <row r="70" spans="2:15" ht="15" customHeight="1" x14ac:dyDescent="0.25">
      <c r="G70" s="18"/>
      <c r="H70" s="18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8"/>
      <c r="H71" s="18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168"/>
      <c r="L72" s="168"/>
      <c r="M72" s="163"/>
      <c r="N72" s="163"/>
      <c r="O72" s="163"/>
    </row>
    <row r="73" spans="2:15" ht="29.25" customHeight="1" x14ac:dyDescent="0.25">
      <c r="B73" s="13" t="s">
        <v>21</v>
      </c>
      <c r="C73" s="77" t="s">
        <v>19</v>
      </c>
      <c r="D73" s="78"/>
      <c r="E73" s="79" t="s">
        <v>33</v>
      </c>
      <c r="F73" s="80"/>
      <c r="G73" s="131" t="s">
        <v>73</v>
      </c>
      <c r="H73" s="132"/>
      <c r="I73" s="165"/>
      <c r="J73" s="165"/>
      <c r="K73" s="168"/>
      <c r="L73" s="168"/>
      <c r="M73" s="163"/>
      <c r="N73" s="163"/>
      <c r="O73" s="163"/>
    </row>
    <row r="74" spans="2:15" ht="30" x14ac:dyDescent="0.25">
      <c r="B74" s="14" t="s">
        <v>22</v>
      </c>
      <c r="C74" s="77" t="s">
        <v>23</v>
      </c>
      <c r="D74" s="78"/>
      <c r="E74" s="92" t="s">
        <v>24</v>
      </c>
      <c r="F74" s="93"/>
      <c r="G74" s="131"/>
      <c r="H74" s="132"/>
      <c r="I74" s="165"/>
      <c r="J74" s="165"/>
      <c r="K74" s="168"/>
      <c r="L74" s="168"/>
      <c r="M74" s="163"/>
      <c r="N74" s="163"/>
      <c r="O74" s="163"/>
    </row>
    <row r="75" spans="2:15" ht="15" customHeight="1" x14ac:dyDescent="0.25">
      <c r="B75" s="13" t="s">
        <v>25</v>
      </c>
      <c r="C75" s="77" t="s">
        <v>20</v>
      </c>
      <c r="D75" s="78"/>
      <c r="E75" s="79" t="s">
        <v>26</v>
      </c>
      <c r="F75" s="80"/>
      <c r="G75" s="131"/>
      <c r="H75" s="132"/>
      <c r="I75" s="165"/>
      <c r="J75" s="165"/>
      <c r="K75" s="168"/>
      <c r="L75" s="168"/>
      <c r="M75" s="163"/>
      <c r="N75" s="163"/>
      <c r="O75" s="163"/>
    </row>
    <row r="76" spans="2:15" ht="30" customHeight="1" x14ac:dyDescent="0.25">
      <c r="B76" s="14" t="s">
        <v>27</v>
      </c>
      <c r="C76" s="77" t="s">
        <v>28</v>
      </c>
      <c r="D76" s="78"/>
      <c r="E76" s="92" t="s">
        <v>31</v>
      </c>
      <c r="F76" s="93"/>
      <c r="G76" s="131"/>
      <c r="H76" s="132"/>
      <c r="I76" s="165"/>
      <c r="J76" s="165"/>
      <c r="K76" s="168"/>
      <c r="L76" s="168"/>
      <c r="M76" s="163"/>
      <c r="N76" s="163"/>
      <c r="O76" s="163"/>
    </row>
    <row r="77" spans="2:15" ht="30" customHeight="1" x14ac:dyDescent="0.25">
      <c r="B77" s="13" t="s">
        <v>29</v>
      </c>
      <c r="C77" s="77" t="s">
        <v>77</v>
      </c>
      <c r="D77" s="78"/>
      <c r="E77" s="79" t="s">
        <v>32</v>
      </c>
      <c r="F77" s="80"/>
      <c r="G77" s="133"/>
      <c r="H77" s="134"/>
      <c r="I77" s="165"/>
      <c r="J77" s="165"/>
      <c r="K77" s="168"/>
      <c r="L77" s="168"/>
      <c r="M77" s="163"/>
      <c r="N77" s="163"/>
      <c r="O77" s="163"/>
    </row>
    <row r="78" spans="2:15" x14ac:dyDescent="0.25">
      <c r="I78" s="18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107" t="s">
        <v>107</v>
      </c>
      <c r="C80" s="130"/>
      <c r="D80" s="130"/>
      <c r="E80" s="108"/>
      <c r="F80" s="24" t="s">
        <v>71</v>
      </c>
      <c r="G80" s="58"/>
      <c r="H80" s="59"/>
      <c r="I80" s="60"/>
    </row>
  </sheetData>
  <mergeCells count="81">
    <mergeCell ref="M76:O76"/>
    <mergeCell ref="M77:O77"/>
    <mergeCell ref="M75:O75"/>
    <mergeCell ref="M74:O74"/>
    <mergeCell ref="M73:O73"/>
    <mergeCell ref="M72:O72"/>
    <mergeCell ref="M70:O71"/>
    <mergeCell ref="I77:J77"/>
    <mergeCell ref="I70:J71"/>
    <mergeCell ref="K70:L71"/>
    <mergeCell ref="K72:L72"/>
    <mergeCell ref="K73:L73"/>
    <mergeCell ref="K74:L74"/>
    <mergeCell ref="K75:L75"/>
    <mergeCell ref="K76:L76"/>
    <mergeCell ref="K77:L77"/>
    <mergeCell ref="I72:J72"/>
    <mergeCell ref="I73:J73"/>
    <mergeCell ref="I74:J74"/>
    <mergeCell ref="I76:J76"/>
    <mergeCell ref="I75:J75"/>
    <mergeCell ref="K56:K57"/>
    <mergeCell ref="K60:K64"/>
    <mergeCell ref="K66:K68"/>
    <mergeCell ref="I27:J27"/>
    <mergeCell ref="I28:J28"/>
    <mergeCell ref="I29:J29"/>
    <mergeCell ref="I30:J30"/>
    <mergeCell ref="I31:J31"/>
    <mergeCell ref="B80:E80"/>
    <mergeCell ref="G73:H77"/>
    <mergeCell ref="G72:H72"/>
    <mergeCell ref="J66:J68"/>
    <mergeCell ref="G62:I62"/>
    <mergeCell ref="G63:I63"/>
    <mergeCell ref="G64:I64"/>
    <mergeCell ref="G65:I65"/>
    <mergeCell ref="G66:I66"/>
    <mergeCell ref="G68:I68"/>
    <mergeCell ref="E74:F74"/>
    <mergeCell ref="E73:F73"/>
    <mergeCell ref="E75:F75"/>
    <mergeCell ref="B79:E79"/>
    <mergeCell ref="G79:I79"/>
    <mergeCell ref="B34:D34"/>
    <mergeCell ref="B35:D35"/>
    <mergeCell ref="B36:D36"/>
    <mergeCell ref="H34:J34"/>
    <mergeCell ref="H35:J35"/>
    <mergeCell ref="B27:C27"/>
    <mergeCell ref="B31:C31"/>
    <mergeCell ref="D31:H31"/>
    <mergeCell ref="B29:C29"/>
    <mergeCell ref="B28:C28"/>
    <mergeCell ref="B56:C56"/>
    <mergeCell ref="G55:I55"/>
    <mergeCell ref="G56:I57"/>
    <mergeCell ref="J56:J57"/>
    <mergeCell ref="B55:C55"/>
    <mergeCell ref="B57:C57"/>
    <mergeCell ref="C61:D61"/>
    <mergeCell ref="J60:J64"/>
    <mergeCell ref="G60:I60"/>
    <mergeCell ref="G67:I67"/>
    <mergeCell ref="G61:I61"/>
    <mergeCell ref="N19:O19"/>
    <mergeCell ref="N17:O17"/>
    <mergeCell ref="C77:D77"/>
    <mergeCell ref="E77:F77"/>
    <mergeCell ref="D29:H29"/>
    <mergeCell ref="B30:C30"/>
    <mergeCell ref="D30:H30"/>
    <mergeCell ref="D28:H28"/>
    <mergeCell ref="C72:D72"/>
    <mergeCell ref="E72:F72"/>
    <mergeCell ref="C73:D73"/>
    <mergeCell ref="C74:D74"/>
    <mergeCell ref="C75:D75"/>
    <mergeCell ref="C76:D76"/>
    <mergeCell ref="E76:F76"/>
    <mergeCell ref="C60:D60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C2E92-229A-4CE4-8DAE-5B7BD31CD34A}">
  <sheetPr>
    <pageSetUpPr fitToPage="1"/>
  </sheetPr>
  <dimension ref="A1:W80"/>
  <sheetViews>
    <sheetView zoomScaleNormal="100" workbookViewId="0">
      <selection activeCell="B7" sqref="B7:E7"/>
    </sheetView>
  </sheetViews>
  <sheetFormatPr defaultRowHeight="15" x14ac:dyDescent="0.25"/>
  <cols>
    <col min="1" max="1" width="3.42578125" style="25" customWidth="1"/>
    <col min="2" max="2" width="20.85546875" style="25" customWidth="1"/>
    <col min="3" max="4" width="11" style="25" customWidth="1"/>
    <col min="5" max="5" width="9.140625" style="25"/>
    <col min="6" max="6" width="10.42578125" style="25" customWidth="1"/>
    <col min="7" max="7" width="8.5703125" style="25" customWidth="1"/>
    <col min="8" max="8" width="12" style="25" customWidth="1"/>
    <col min="9" max="9" width="15" style="25" customWidth="1"/>
    <col min="10" max="10" width="12" style="25" customWidth="1"/>
    <col min="11" max="11" width="16.5703125" style="25" customWidth="1"/>
    <col min="12" max="12" width="10.42578125" style="25" customWidth="1"/>
    <col min="13" max="13" width="9.5703125" style="25" customWidth="1"/>
    <col min="14" max="14" width="12" style="25" customWidth="1"/>
    <col min="15" max="15" width="9.42578125" style="25" customWidth="1"/>
    <col min="16" max="16" width="13.5703125" style="25" customWidth="1"/>
    <col min="17" max="17" width="9.7109375" style="25" customWidth="1"/>
    <col min="18" max="18" width="12.140625" style="25" customWidth="1"/>
    <col min="19" max="19" width="9.42578125" style="25" customWidth="1"/>
    <col min="20" max="16384" width="9.140625" style="25"/>
  </cols>
  <sheetData>
    <row r="1" spans="2:21" x14ac:dyDescent="0.25">
      <c r="B1" s="20" t="s">
        <v>79</v>
      </c>
      <c r="F1" s="20" t="s">
        <v>78</v>
      </c>
    </row>
    <row r="2" spans="2:21" ht="5.25" customHeight="1" x14ac:dyDescent="0.25"/>
    <row r="3" spans="2:21" x14ac:dyDescent="0.25">
      <c r="B3" s="15" t="s">
        <v>89</v>
      </c>
    </row>
    <row r="4" spans="2:21" ht="48" customHeight="1" x14ac:dyDescent="0.25">
      <c r="B4" s="7" t="s">
        <v>55</v>
      </c>
      <c r="C4" s="7" t="s">
        <v>43</v>
      </c>
      <c r="D4" s="7" t="s">
        <v>48</v>
      </c>
      <c r="E4" s="7" t="s">
        <v>116</v>
      </c>
      <c r="F4" s="8" t="s">
        <v>1</v>
      </c>
      <c r="G4" s="8" t="s">
        <v>44</v>
      </c>
      <c r="H4" s="7" t="s">
        <v>2</v>
      </c>
      <c r="I4" s="7" t="s">
        <v>46</v>
      </c>
      <c r="J4" s="8" t="s">
        <v>51</v>
      </c>
      <c r="K4" s="8" t="s">
        <v>41</v>
      </c>
      <c r="L4" s="8" t="s">
        <v>45</v>
      </c>
      <c r="M4" s="8" t="s">
        <v>44</v>
      </c>
      <c r="N4" s="7" t="s">
        <v>52</v>
      </c>
      <c r="O4" s="7" t="s">
        <v>43</v>
      </c>
      <c r="P4" s="8" t="s">
        <v>53</v>
      </c>
      <c r="Q4" s="8" t="s">
        <v>42</v>
      </c>
      <c r="R4" s="8" t="s">
        <v>47</v>
      </c>
      <c r="S4" s="8" t="s">
        <v>43</v>
      </c>
    </row>
    <row r="5" spans="2:21" x14ac:dyDescent="0.25">
      <c r="B5" s="19" t="s">
        <v>111</v>
      </c>
      <c r="C5" s="10">
        <v>0.27200000000000002</v>
      </c>
      <c r="D5" s="10">
        <v>136.15</v>
      </c>
      <c r="E5" s="26">
        <f>(C5/D5)*1000</f>
        <v>1.9977965479250825</v>
      </c>
      <c r="F5" s="11"/>
      <c r="G5" s="11"/>
      <c r="H5" s="10" t="s">
        <v>114</v>
      </c>
      <c r="I5" s="10">
        <v>0.51400000000000001</v>
      </c>
      <c r="J5" s="11" t="s">
        <v>115</v>
      </c>
      <c r="K5" s="11">
        <v>4</v>
      </c>
      <c r="L5" s="11">
        <v>1.07</v>
      </c>
      <c r="M5" s="26">
        <f>K5*L5</f>
        <v>4.28</v>
      </c>
      <c r="N5" s="10"/>
      <c r="O5" s="10"/>
      <c r="P5" s="11" t="s">
        <v>13</v>
      </c>
      <c r="Q5" s="11">
        <v>6</v>
      </c>
      <c r="R5" s="11">
        <v>0.89400000000000002</v>
      </c>
      <c r="S5" s="26">
        <f>Q5*R5</f>
        <v>5.3639999999999999</v>
      </c>
    </row>
    <row r="6" spans="2:21" x14ac:dyDescent="0.25">
      <c r="B6" s="10" t="s">
        <v>119</v>
      </c>
      <c r="C6" s="10">
        <v>0.216</v>
      </c>
      <c r="D6" s="10">
        <v>108.14</v>
      </c>
      <c r="E6" s="26">
        <f t="shared" ref="E6:E7" si="0">(C6/D6)*1000</f>
        <v>1.9974107638246716</v>
      </c>
      <c r="F6" s="11"/>
      <c r="G6" s="11"/>
      <c r="H6" s="10"/>
      <c r="I6" s="10"/>
      <c r="J6" s="11"/>
      <c r="K6" s="11"/>
      <c r="L6" s="11"/>
      <c r="M6" s="26">
        <f t="shared" ref="M6:M11" si="1">K6*L6</f>
        <v>0</v>
      </c>
      <c r="N6" s="10"/>
      <c r="O6" s="10"/>
      <c r="P6" s="11" t="s">
        <v>80</v>
      </c>
      <c r="Q6" s="11">
        <v>138</v>
      </c>
      <c r="R6" s="11">
        <v>0.78</v>
      </c>
      <c r="S6" s="26">
        <f>Q6*R6</f>
        <v>107.64</v>
      </c>
      <c r="U6" s="18"/>
    </row>
    <row r="7" spans="2:21" x14ac:dyDescent="0.25">
      <c r="B7" s="10" t="s">
        <v>113</v>
      </c>
      <c r="C7" s="10">
        <v>0.54</v>
      </c>
      <c r="D7" s="10">
        <v>255.48</v>
      </c>
      <c r="E7" s="26">
        <f t="shared" si="0"/>
        <v>2.1136683889149839</v>
      </c>
      <c r="F7" s="11"/>
      <c r="G7" s="11"/>
      <c r="H7" s="10"/>
      <c r="I7" s="10"/>
      <c r="J7" s="11"/>
      <c r="K7" s="11"/>
      <c r="L7" s="11"/>
      <c r="M7" s="26">
        <f t="shared" si="1"/>
        <v>0</v>
      </c>
      <c r="N7" s="10"/>
      <c r="O7" s="10"/>
      <c r="P7" s="11"/>
      <c r="Q7" s="11"/>
      <c r="R7" s="11"/>
      <c r="S7" s="26">
        <f t="shared" ref="S7:S11" si="2">Q7*R7</f>
        <v>0</v>
      </c>
      <c r="T7" s="18"/>
      <c r="U7" s="18"/>
    </row>
    <row r="8" spans="2:21" x14ac:dyDescent="0.25">
      <c r="B8" s="10"/>
      <c r="C8" s="10"/>
      <c r="D8" s="10"/>
      <c r="E8" s="26"/>
      <c r="F8" s="11"/>
      <c r="G8" s="11"/>
      <c r="H8" s="10"/>
      <c r="I8" s="10"/>
      <c r="J8" s="11"/>
      <c r="K8" s="11"/>
      <c r="L8" s="11"/>
      <c r="M8" s="26">
        <f t="shared" si="1"/>
        <v>0</v>
      </c>
      <c r="N8" s="10"/>
      <c r="O8" s="10"/>
      <c r="P8" s="11"/>
      <c r="Q8" s="11"/>
      <c r="R8" s="11"/>
      <c r="S8" s="26">
        <f t="shared" si="2"/>
        <v>0</v>
      </c>
      <c r="T8" s="18"/>
      <c r="U8" s="18"/>
    </row>
    <row r="9" spans="2:21" x14ac:dyDescent="0.25">
      <c r="B9" s="10"/>
      <c r="C9" s="10"/>
      <c r="D9" s="10"/>
      <c r="E9" s="26"/>
      <c r="F9" s="11"/>
      <c r="G9" s="11"/>
      <c r="H9" s="10"/>
      <c r="I9" s="10"/>
      <c r="J9" s="11"/>
      <c r="K9" s="11"/>
      <c r="L9" s="11"/>
      <c r="M9" s="26">
        <f t="shared" si="1"/>
        <v>0</v>
      </c>
      <c r="N9" s="10"/>
      <c r="O9" s="10"/>
      <c r="P9" s="11"/>
      <c r="Q9" s="11"/>
      <c r="R9" s="11"/>
      <c r="S9" s="26">
        <f t="shared" si="2"/>
        <v>0</v>
      </c>
      <c r="T9" s="18"/>
    </row>
    <row r="10" spans="2:21" x14ac:dyDescent="0.25">
      <c r="B10" s="10"/>
      <c r="C10" s="10"/>
      <c r="D10" s="10"/>
      <c r="E10" s="26"/>
      <c r="F10" s="11"/>
      <c r="G10" s="11"/>
      <c r="H10" s="10"/>
      <c r="I10" s="10"/>
      <c r="J10" s="11"/>
      <c r="K10" s="11"/>
      <c r="L10" s="11"/>
      <c r="M10" s="26">
        <f t="shared" si="1"/>
        <v>0</v>
      </c>
      <c r="N10" s="10"/>
      <c r="O10" s="10"/>
      <c r="P10" s="11"/>
      <c r="Q10" s="11"/>
      <c r="R10" s="11"/>
      <c r="S10" s="26">
        <f t="shared" si="2"/>
        <v>0</v>
      </c>
      <c r="T10" s="18"/>
    </row>
    <row r="11" spans="2:21" x14ac:dyDescent="0.25">
      <c r="B11" s="10"/>
      <c r="C11" s="10"/>
      <c r="D11" s="10"/>
      <c r="E11" s="26"/>
      <c r="F11" s="11"/>
      <c r="G11" s="11"/>
      <c r="H11" s="10"/>
      <c r="I11" s="10"/>
      <c r="J11" s="11"/>
      <c r="K11" s="11"/>
      <c r="L11" s="11"/>
      <c r="M11" s="26">
        <f t="shared" si="1"/>
        <v>0</v>
      </c>
      <c r="N11" s="10"/>
      <c r="O11" s="10"/>
      <c r="P11" s="11"/>
      <c r="Q11" s="11"/>
      <c r="R11" s="11"/>
      <c r="S11" s="26">
        <f t="shared" si="2"/>
        <v>0</v>
      </c>
      <c r="T11" s="18"/>
    </row>
    <row r="12" spans="2:21" x14ac:dyDescent="0.25">
      <c r="B12" s="26" t="s">
        <v>4</v>
      </c>
      <c r="C12" s="26">
        <f>SUM(C5:C11)</f>
        <v>1.028</v>
      </c>
      <c r="D12" s="26">
        <f>SUM(D5:D11)</f>
        <v>499.77</v>
      </c>
      <c r="E12" s="17"/>
      <c r="F12" s="17"/>
      <c r="G12" s="26">
        <f>SUM(G5:G11)</f>
        <v>0</v>
      </c>
      <c r="H12" s="17"/>
      <c r="I12" s="26">
        <f>SUM(I5:I11)</f>
        <v>0.51400000000000001</v>
      </c>
      <c r="J12" s="17"/>
      <c r="K12" s="17"/>
      <c r="L12" s="17"/>
      <c r="M12" s="26">
        <f>SUM(M5:M11)</f>
        <v>4.28</v>
      </c>
      <c r="N12" s="17"/>
      <c r="O12" s="26">
        <f>SUM(O5:O11)</f>
        <v>0</v>
      </c>
      <c r="P12" s="17"/>
      <c r="Q12" s="17"/>
      <c r="R12" s="17"/>
      <c r="S12" s="26">
        <f>SUM(S5:S11)</f>
        <v>113.004</v>
      </c>
      <c r="T12" s="18"/>
    </row>
    <row r="13" spans="2:21" x14ac:dyDescent="0.25">
      <c r="B13" s="17"/>
      <c r="C13" s="17"/>
      <c r="D13" s="17"/>
      <c r="E13" s="17"/>
      <c r="F13" s="17"/>
      <c r="G13" s="17"/>
      <c r="H13" s="17"/>
      <c r="I13" s="17"/>
      <c r="J13" s="17"/>
      <c r="K13" s="17" t="s">
        <v>15</v>
      </c>
      <c r="L13" s="17"/>
      <c r="M13" s="17"/>
      <c r="N13" s="17"/>
      <c r="O13" s="17"/>
      <c r="P13" s="17"/>
      <c r="Q13" s="17"/>
      <c r="R13" s="17"/>
      <c r="S13" s="17"/>
      <c r="T13" s="18"/>
    </row>
    <row r="14" spans="2:21" x14ac:dyDescent="0.25">
      <c r="B14" s="18"/>
      <c r="C14" s="18"/>
      <c r="D14" s="18"/>
      <c r="E14" s="18"/>
      <c r="F14" s="18"/>
      <c r="G14" s="18"/>
      <c r="I14" s="27" t="s">
        <v>5</v>
      </c>
      <c r="J14" s="28">
        <f>(R17/E5)*100</f>
        <v>74.98981285549398</v>
      </c>
      <c r="K14" s="29">
        <f>J14</f>
        <v>74.98981285549398</v>
      </c>
    </row>
    <row r="15" spans="2:21" x14ac:dyDescent="0.25">
      <c r="B15" s="18"/>
      <c r="C15" s="18"/>
      <c r="D15" s="18"/>
      <c r="E15" s="18"/>
      <c r="F15" s="18"/>
      <c r="G15" s="18"/>
      <c r="I15" s="30" t="s">
        <v>11</v>
      </c>
      <c r="J15" s="31">
        <f>(1-(P19/C5))*100</f>
        <v>100</v>
      </c>
      <c r="K15" s="29">
        <f t="shared" ref="K15:K16" si="3">J15</f>
        <v>100</v>
      </c>
    </row>
    <row r="16" spans="2:21" x14ac:dyDescent="0.25">
      <c r="B16" s="18"/>
      <c r="C16" s="18"/>
      <c r="D16" s="18"/>
      <c r="E16" s="18"/>
      <c r="F16" s="18"/>
      <c r="G16" s="18"/>
      <c r="I16" s="32" t="s">
        <v>12</v>
      </c>
      <c r="J16" s="28">
        <f>(J14/J15)*100</f>
        <v>74.98981285549398</v>
      </c>
      <c r="K16" s="29">
        <f t="shared" si="3"/>
        <v>74.98981285549398</v>
      </c>
      <c r="P16" s="69" t="s">
        <v>49</v>
      </c>
      <c r="Q16" s="69" t="s">
        <v>48</v>
      </c>
      <c r="R16" s="69" t="s">
        <v>116</v>
      </c>
    </row>
    <row r="17" spans="1:23" x14ac:dyDescent="0.25">
      <c r="B17" s="18"/>
      <c r="C17" s="18"/>
      <c r="D17" s="18"/>
      <c r="E17" s="18"/>
      <c r="F17" s="18"/>
      <c r="G17" s="18"/>
      <c r="I17" s="33" t="s">
        <v>6</v>
      </c>
      <c r="J17" s="31">
        <f>Q17/D12*100</f>
        <v>45.276827340576666</v>
      </c>
      <c r="K17" s="29"/>
      <c r="N17" s="76" t="s">
        <v>3</v>
      </c>
      <c r="O17" s="76"/>
      <c r="P17" s="34">
        <v>0.33900000000000002</v>
      </c>
      <c r="Q17" s="34">
        <v>226.28</v>
      </c>
      <c r="R17" s="35">
        <f>(P17/Q17)*1000</f>
        <v>1.4981438925225385</v>
      </c>
    </row>
    <row r="18" spans="1:23" x14ac:dyDescent="0.25">
      <c r="B18" s="18"/>
      <c r="C18" s="18"/>
      <c r="D18" s="18"/>
      <c r="E18" s="18"/>
      <c r="F18" s="18"/>
      <c r="G18" s="18"/>
      <c r="I18" s="27" t="s">
        <v>7</v>
      </c>
      <c r="J18" s="28">
        <f>P17/C12*100</f>
        <v>32.976653696498055</v>
      </c>
      <c r="K18" s="30" t="s">
        <v>84</v>
      </c>
      <c r="L18" s="31">
        <f>(J18/J17)*100</f>
        <v>72.833402058948352</v>
      </c>
      <c r="P18" s="36" t="s">
        <v>0</v>
      </c>
      <c r="Q18" s="37"/>
    </row>
    <row r="19" spans="1:23" ht="30" customHeight="1" x14ac:dyDescent="0.25">
      <c r="B19" s="18"/>
      <c r="C19" s="18"/>
      <c r="D19" s="18"/>
      <c r="E19" s="18"/>
      <c r="F19" s="18"/>
      <c r="G19" s="18"/>
      <c r="I19" s="33" t="s">
        <v>8</v>
      </c>
      <c r="J19" s="31">
        <f>(C12+G12+I12+M12+O12+S12)/P17</f>
        <v>350.51917404129796</v>
      </c>
      <c r="N19" s="74" t="s">
        <v>50</v>
      </c>
      <c r="O19" s="75"/>
      <c r="P19" s="38">
        <v>0</v>
      </c>
    </row>
    <row r="20" spans="1:23" x14ac:dyDescent="0.25">
      <c r="B20" s="18"/>
      <c r="C20" s="18"/>
      <c r="D20" s="18"/>
      <c r="E20" s="18"/>
      <c r="F20" s="18"/>
      <c r="G20" s="18"/>
      <c r="I20" s="1" t="s">
        <v>9</v>
      </c>
      <c r="J20" s="39">
        <f>(C12+G12+I12+M12)/P17</f>
        <v>17.174041297935101</v>
      </c>
      <c r="M20" s="18"/>
      <c r="N20" s="18"/>
      <c r="O20" s="40"/>
      <c r="P20" s="18"/>
    </row>
    <row r="21" spans="1:23" ht="32.25" customHeight="1" x14ac:dyDescent="0.25">
      <c r="B21" s="18"/>
      <c r="C21" s="18"/>
      <c r="D21" s="18"/>
      <c r="E21" s="18"/>
      <c r="F21" s="18"/>
      <c r="G21" s="18"/>
      <c r="H21" s="18"/>
      <c r="I21" s="5" t="s">
        <v>14</v>
      </c>
      <c r="J21" s="41">
        <f>(C12+G12+I12)/P17</f>
        <v>4.5486725663716809</v>
      </c>
      <c r="M21" s="18"/>
      <c r="N21" s="18"/>
      <c r="O21" s="18"/>
      <c r="P21" s="18"/>
    </row>
    <row r="22" spans="1:23" ht="33.75" customHeight="1" x14ac:dyDescent="0.25">
      <c r="G22" s="18"/>
      <c r="H22" s="18"/>
      <c r="I22" s="6" t="s">
        <v>16</v>
      </c>
      <c r="J22" s="2">
        <f>(M12)/P17</f>
        <v>12.625368731563421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3" ht="32.25" customHeight="1" x14ac:dyDescent="0.25">
      <c r="I23" s="3" t="s">
        <v>10</v>
      </c>
      <c r="J23" s="4">
        <f>(O12+S12)/P17</f>
        <v>333.3451327433628</v>
      </c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3" ht="30" customHeight="1" x14ac:dyDescent="0.25">
      <c r="B24" s="70" t="s">
        <v>118</v>
      </c>
      <c r="I24" s="5" t="s">
        <v>17</v>
      </c>
      <c r="J24" s="41">
        <f>(O12)/P17</f>
        <v>0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3" ht="31.5" customHeight="1" x14ac:dyDescent="0.25">
      <c r="I25" s="6" t="s">
        <v>18</v>
      </c>
      <c r="J25" s="2">
        <f>(S12)/P17</f>
        <v>333.3451327433628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3" ht="13.5" customHeight="1" x14ac:dyDescent="0.25">
      <c r="I26" s="71" t="s">
        <v>117</v>
      </c>
      <c r="J26" s="72">
        <f>((C12+G12+I12+M12+O12+S12)-P17)/P17</f>
        <v>349.51917404129796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3" ht="16.5" customHeight="1" x14ac:dyDescent="0.25">
      <c r="A27" s="61"/>
      <c r="B27" s="113" t="s">
        <v>57</v>
      </c>
      <c r="C27" s="114"/>
      <c r="I27" s="153" t="s">
        <v>85</v>
      </c>
      <c r="J27" s="154"/>
      <c r="K27" s="18"/>
      <c r="L27" s="18"/>
      <c r="M27" s="18"/>
      <c r="N27" s="18"/>
      <c r="O27" s="18"/>
      <c r="P27" s="18"/>
      <c r="Q27" s="18"/>
      <c r="T27" s="18"/>
    </row>
    <row r="28" spans="1:23" ht="47.25" customHeight="1" x14ac:dyDescent="0.25">
      <c r="B28" s="118" t="s">
        <v>30</v>
      </c>
      <c r="C28" s="87"/>
      <c r="D28" s="87" t="s">
        <v>90</v>
      </c>
      <c r="E28" s="87"/>
      <c r="F28" s="87"/>
      <c r="G28" s="87"/>
      <c r="H28" s="87"/>
      <c r="I28" s="155"/>
      <c r="J28" s="156"/>
      <c r="K28" s="18"/>
      <c r="Q28" s="18"/>
      <c r="T28" s="18"/>
      <c r="W28" s="42"/>
    </row>
    <row r="29" spans="1:23" ht="61.5" customHeight="1" x14ac:dyDescent="0.25">
      <c r="B29" s="81" t="s">
        <v>91</v>
      </c>
      <c r="C29" s="83"/>
      <c r="D29" s="81" t="s">
        <v>92</v>
      </c>
      <c r="E29" s="82"/>
      <c r="F29" s="82"/>
      <c r="G29" s="82"/>
      <c r="H29" s="83"/>
      <c r="I29" s="157"/>
      <c r="J29" s="158"/>
    </row>
    <row r="30" spans="1:23" ht="47.25" customHeight="1" x14ac:dyDescent="0.25">
      <c r="B30" s="84" t="s">
        <v>93</v>
      </c>
      <c r="C30" s="85"/>
      <c r="D30" s="84" t="s">
        <v>94</v>
      </c>
      <c r="E30" s="86"/>
      <c r="F30" s="86"/>
      <c r="G30" s="86"/>
      <c r="H30" s="85"/>
      <c r="I30" s="159"/>
      <c r="J30" s="160"/>
    </row>
    <row r="31" spans="1:23" ht="46.5" customHeight="1" x14ac:dyDescent="0.25">
      <c r="B31" s="115" t="s">
        <v>95</v>
      </c>
      <c r="C31" s="116"/>
      <c r="D31" s="115" t="s">
        <v>110</v>
      </c>
      <c r="E31" s="117"/>
      <c r="F31" s="117"/>
      <c r="G31" s="117"/>
      <c r="H31" s="116"/>
      <c r="I31" s="161"/>
      <c r="J31" s="162"/>
    </row>
    <row r="32" spans="1:23" ht="15" customHeight="1" x14ac:dyDescent="0.25"/>
    <row r="33" spans="2:12" x14ac:dyDescent="0.25">
      <c r="B33" s="15" t="s">
        <v>58</v>
      </c>
      <c r="F33" s="23" t="s">
        <v>86</v>
      </c>
      <c r="L33" s="23" t="s">
        <v>86</v>
      </c>
    </row>
    <row r="34" spans="2:12" ht="30" x14ac:dyDescent="0.25">
      <c r="B34" s="119" t="s">
        <v>96</v>
      </c>
      <c r="C34" s="120"/>
      <c r="D34" s="121"/>
      <c r="E34" s="67" t="s">
        <v>83</v>
      </c>
      <c r="F34" s="44"/>
      <c r="G34" s="45"/>
      <c r="H34" s="128" t="s">
        <v>61</v>
      </c>
      <c r="I34" s="128"/>
      <c r="J34" s="128"/>
      <c r="K34" s="67" t="s">
        <v>83</v>
      </c>
      <c r="L34" s="67"/>
    </row>
    <row r="35" spans="2:12" ht="30" x14ac:dyDescent="0.25">
      <c r="B35" s="122" t="s">
        <v>60</v>
      </c>
      <c r="C35" s="123"/>
      <c r="D35" s="124"/>
      <c r="E35" s="68" t="s">
        <v>64</v>
      </c>
      <c r="F35" s="68"/>
      <c r="G35" s="45"/>
      <c r="H35" s="129" t="s">
        <v>62</v>
      </c>
      <c r="I35" s="129"/>
      <c r="J35" s="129"/>
      <c r="K35" s="68" t="s">
        <v>64</v>
      </c>
      <c r="L35" s="68"/>
    </row>
    <row r="36" spans="2:12" ht="34.5" customHeight="1" x14ac:dyDescent="0.25">
      <c r="B36" s="125" t="s">
        <v>59</v>
      </c>
      <c r="C36" s="126"/>
      <c r="D36" s="127"/>
      <c r="E36" s="64" t="s">
        <v>103</v>
      </c>
      <c r="F36" s="48"/>
      <c r="G36" s="45"/>
      <c r="H36" s="45"/>
      <c r="I36" s="45"/>
    </row>
    <row r="37" spans="2:12" ht="18.75" customHeight="1" x14ac:dyDescent="0.25">
      <c r="B37" s="45"/>
      <c r="C37" s="45"/>
      <c r="D37" s="45"/>
      <c r="E37" s="45"/>
      <c r="F37" s="45"/>
      <c r="G37" s="45"/>
      <c r="H37" s="45"/>
    </row>
    <row r="38" spans="2:12" ht="20.25" customHeight="1" x14ac:dyDescent="0.25">
      <c r="B38" s="45"/>
      <c r="C38" s="45"/>
      <c r="D38" s="45"/>
      <c r="E38" s="45"/>
      <c r="F38" s="45"/>
      <c r="G38" s="45"/>
      <c r="H38" s="45"/>
    </row>
    <row r="39" spans="2:12" x14ac:dyDescent="0.25">
      <c r="B39" s="9" t="s">
        <v>54</v>
      </c>
      <c r="D39" s="45"/>
      <c r="E39" s="45"/>
      <c r="F39" s="45"/>
      <c r="G39" s="45"/>
      <c r="H39" s="45"/>
    </row>
    <row r="40" spans="2:12" ht="30" x14ac:dyDescent="0.25">
      <c r="B40" s="16" t="s">
        <v>38</v>
      </c>
      <c r="C40" s="16" t="s">
        <v>39</v>
      </c>
      <c r="D40" s="16" t="s">
        <v>88</v>
      </c>
      <c r="E40" s="45"/>
      <c r="F40" s="45"/>
      <c r="G40" s="45"/>
      <c r="H40" s="45"/>
    </row>
    <row r="41" spans="2:12" ht="21" customHeight="1" x14ac:dyDescent="0.25">
      <c r="B41" s="49" t="s">
        <v>34</v>
      </c>
      <c r="C41" s="50" t="s">
        <v>35</v>
      </c>
      <c r="D41" s="50"/>
      <c r="E41" s="45"/>
      <c r="F41" s="45"/>
      <c r="G41" s="45"/>
      <c r="H41" s="45"/>
    </row>
    <row r="42" spans="2:12" ht="30.75" customHeight="1" x14ac:dyDescent="0.25">
      <c r="B42" s="49" t="s">
        <v>36</v>
      </c>
      <c r="C42" s="51" t="s">
        <v>64</v>
      </c>
      <c r="D42" s="51"/>
      <c r="E42" s="45"/>
      <c r="F42" s="45"/>
      <c r="G42" s="45"/>
      <c r="H42" s="45"/>
    </row>
    <row r="43" spans="2:12" ht="30.75" customHeight="1" x14ac:dyDescent="0.25">
      <c r="B43" s="49" t="s">
        <v>37</v>
      </c>
      <c r="C43" s="65" t="s">
        <v>40</v>
      </c>
      <c r="D43" s="65"/>
      <c r="E43" s="45"/>
      <c r="F43" s="45"/>
      <c r="G43" s="45"/>
      <c r="H43" s="45"/>
    </row>
    <row r="44" spans="2:12" ht="21" customHeight="1" x14ac:dyDescent="0.25">
      <c r="B44" s="45"/>
      <c r="C44" s="45"/>
      <c r="D44" s="45"/>
      <c r="E44" s="45"/>
      <c r="F44" s="45"/>
      <c r="G44" s="45"/>
      <c r="H44" s="45"/>
    </row>
    <row r="45" spans="2:12" ht="21" customHeight="1" x14ac:dyDescent="0.25">
      <c r="B45" s="45"/>
      <c r="C45" s="45"/>
      <c r="D45" s="45"/>
      <c r="E45" s="45"/>
      <c r="F45" s="45"/>
      <c r="G45" s="45"/>
      <c r="H45" s="45"/>
    </row>
    <row r="46" spans="2:12" ht="26.25" customHeight="1" x14ac:dyDescent="0.25">
      <c r="D46" s="45"/>
      <c r="E46" s="45"/>
      <c r="F46" s="45"/>
      <c r="G46" s="45"/>
      <c r="H46" s="45"/>
    </row>
    <row r="47" spans="2:12" ht="21" customHeight="1" x14ac:dyDescent="0.25">
      <c r="B47" s="45"/>
      <c r="C47" s="45"/>
      <c r="D47" s="45"/>
      <c r="E47" s="45"/>
      <c r="F47" s="45"/>
      <c r="G47" s="45"/>
      <c r="H47" s="45"/>
    </row>
    <row r="48" spans="2:12" ht="21" customHeight="1" x14ac:dyDescent="0.25">
      <c r="B48" s="45"/>
      <c r="C48" s="45"/>
      <c r="D48" s="45"/>
      <c r="E48" s="45"/>
      <c r="F48" s="45"/>
      <c r="G48" s="45"/>
      <c r="H48" s="45"/>
    </row>
    <row r="49" spans="2:13" ht="21" customHeight="1" x14ac:dyDescent="0.25">
      <c r="B49" s="45"/>
      <c r="C49" s="45"/>
      <c r="D49" s="45"/>
      <c r="E49" s="45"/>
      <c r="F49" s="45"/>
      <c r="G49" s="45"/>
      <c r="H49" s="45"/>
    </row>
    <row r="50" spans="2:13" x14ac:dyDescent="0.25">
      <c r="B50" s="45"/>
      <c r="C50" s="45"/>
      <c r="D50" s="45"/>
      <c r="E50" s="45"/>
      <c r="F50" s="45"/>
      <c r="G50" s="45"/>
      <c r="H50" s="45"/>
    </row>
    <row r="51" spans="2:13" ht="18" customHeight="1" x14ac:dyDescent="0.25">
      <c r="B51" s="45"/>
      <c r="C51" s="45"/>
      <c r="D51" s="45"/>
      <c r="E51" s="45"/>
      <c r="F51" s="45"/>
      <c r="G51" s="45"/>
      <c r="H51" s="45"/>
    </row>
    <row r="52" spans="2:13" ht="15" customHeight="1" x14ac:dyDescent="0.25">
      <c r="B52" s="45"/>
      <c r="C52" s="45"/>
      <c r="D52" s="45"/>
      <c r="E52" s="45"/>
      <c r="F52" s="45"/>
      <c r="G52" s="45"/>
      <c r="H52" s="45"/>
    </row>
    <row r="53" spans="2:13" x14ac:dyDescent="0.25">
      <c r="B53" s="45"/>
      <c r="C53" s="45"/>
      <c r="D53" s="45"/>
      <c r="E53" s="45"/>
      <c r="F53" s="45"/>
      <c r="G53" s="45"/>
      <c r="H53" s="45"/>
    </row>
    <row r="54" spans="2:13" x14ac:dyDescent="0.25">
      <c r="B54" s="15" t="s">
        <v>63</v>
      </c>
      <c r="C54" s="45"/>
      <c r="D54" s="45"/>
      <c r="E54" s="22" t="s">
        <v>86</v>
      </c>
      <c r="F54" s="45"/>
      <c r="G54" s="45"/>
      <c r="H54" s="45"/>
      <c r="K54" s="22" t="s">
        <v>86</v>
      </c>
    </row>
    <row r="55" spans="2:13" ht="31.5" customHeight="1" x14ac:dyDescent="0.25">
      <c r="B55" s="112" t="s">
        <v>97</v>
      </c>
      <c r="C55" s="112"/>
      <c r="D55" s="65" t="s">
        <v>40</v>
      </c>
      <c r="E55" s="66"/>
      <c r="F55" s="45"/>
      <c r="G55" s="109" t="s">
        <v>65</v>
      </c>
      <c r="H55" s="109"/>
      <c r="I55" s="109"/>
      <c r="J55" s="64" t="s">
        <v>35</v>
      </c>
      <c r="K55" s="64" t="s">
        <v>87</v>
      </c>
    </row>
    <row r="56" spans="2:13" ht="33" customHeight="1" x14ac:dyDescent="0.25">
      <c r="B56" s="107" t="s">
        <v>98</v>
      </c>
      <c r="C56" s="108"/>
      <c r="D56" s="68" t="s">
        <v>64</v>
      </c>
      <c r="E56" s="68"/>
      <c r="F56" s="45"/>
      <c r="G56" s="110" t="s">
        <v>99</v>
      </c>
      <c r="H56" s="110"/>
      <c r="I56" s="110"/>
      <c r="J56" s="111" t="s">
        <v>40</v>
      </c>
      <c r="K56" s="111"/>
    </row>
    <row r="57" spans="2:13" ht="34.5" customHeight="1" x14ac:dyDescent="0.25">
      <c r="B57" s="107" t="s">
        <v>100</v>
      </c>
      <c r="C57" s="108"/>
      <c r="D57" s="64" t="s">
        <v>35</v>
      </c>
      <c r="E57" s="48"/>
      <c r="F57" s="45"/>
      <c r="G57" s="110"/>
      <c r="H57" s="110"/>
      <c r="I57" s="110"/>
      <c r="J57" s="111"/>
      <c r="K57" s="111"/>
    </row>
    <row r="58" spans="2:13" x14ac:dyDescent="0.25">
      <c r="B58" s="15"/>
      <c r="C58" s="45"/>
      <c r="D58" s="45"/>
      <c r="E58" s="45"/>
      <c r="F58" s="45"/>
      <c r="G58" s="45"/>
      <c r="H58" s="45"/>
    </row>
    <row r="59" spans="2:13" x14ac:dyDescent="0.25">
      <c r="B59" s="15" t="s">
        <v>105</v>
      </c>
      <c r="C59" s="45"/>
      <c r="D59" s="45"/>
      <c r="E59" s="22" t="s">
        <v>86</v>
      </c>
      <c r="G59" s="15" t="s">
        <v>104</v>
      </c>
      <c r="J59" s="45"/>
      <c r="K59" s="22" t="s">
        <v>109</v>
      </c>
      <c r="L59" s="45"/>
      <c r="M59" s="45"/>
    </row>
    <row r="60" spans="2:13" x14ac:dyDescent="0.25">
      <c r="B60" s="54" t="s">
        <v>66</v>
      </c>
      <c r="C60" s="94" t="s">
        <v>40</v>
      </c>
      <c r="D60" s="95"/>
      <c r="E60" s="55"/>
      <c r="G60" s="101" t="s">
        <v>74</v>
      </c>
      <c r="H60" s="102"/>
      <c r="I60" s="103"/>
      <c r="J60" s="98" t="s">
        <v>40</v>
      </c>
      <c r="K60" s="98"/>
      <c r="L60" s="45"/>
    </row>
    <row r="61" spans="2:13" x14ac:dyDescent="0.25">
      <c r="B61" s="54" t="s">
        <v>67</v>
      </c>
      <c r="C61" s="96" t="s">
        <v>64</v>
      </c>
      <c r="D61" s="97"/>
      <c r="E61" s="56"/>
      <c r="G61" s="104" t="s">
        <v>68</v>
      </c>
      <c r="H61" s="105"/>
      <c r="I61" s="106"/>
      <c r="J61" s="99"/>
      <c r="K61" s="99"/>
      <c r="L61" s="45"/>
    </row>
    <row r="62" spans="2:13" x14ac:dyDescent="0.25">
      <c r="G62" s="104" t="s">
        <v>69</v>
      </c>
      <c r="H62" s="105"/>
      <c r="I62" s="106"/>
      <c r="J62" s="99"/>
      <c r="K62" s="99"/>
      <c r="L62" s="45"/>
    </row>
    <row r="63" spans="2:13" x14ac:dyDescent="0.25">
      <c r="G63" s="104" t="s">
        <v>70</v>
      </c>
      <c r="H63" s="105"/>
      <c r="I63" s="106"/>
      <c r="J63" s="99"/>
      <c r="K63" s="99"/>
      <c r="L63" s="45"/>
    </row>
    <row r="64" spans="2:13" ht="30" customHeight="1" x14ac:dyDescent="0.25">
      <c r="G64" s="140" t="s">
        <v>101</v>
      </c>
      <c r="H64" s="141"/>
      <c r="I64" s="142"/>
      <c r="J64" s="100"/>
      <c r="K64" s="100"/>
      <c r="L64" s="45"/>
    </row>
    <row r="65" spans="2:15" ht="29.25" customHeight="1" x14ac:dyDescent="0.25">
      <c r="G65" s="143" t="s">
        <v>82</v>
      </c>
      <c r="H65" s="144"/>
      <c r="I65" s="145"/>
      <c r="J65" s="51" t="s">
        <v>64</v>
      </c>
      <c r="K65" s="51"/>
      <c r="M65" s="45"/>
    </row>
    <row r="66" spans="2:15" ht="15" customHeight="1" x14ac:dyDescent="0.25">
      <c r="G66" s="101" t="s">
        <v>81</v>
      </c>
      <c r="H66" s="102"/>
      <c r="I66" s="103"/>
      <c r="J66" s="137" t="s">
        <v>35</v>
      </c>
      <c r="K66" s="137"/>
      <c r="L66" s="45"/>
      <c r="M66" s="45"/>
    </row>
    <row r="67" spans="2:15" ht="13.5" customHeight="1" x14ac:dyDescent="0.25">
      <c r="G67" s="104" t="s">
        <v>102</v>
      </c>
      <c r="H67" s="105"/>
      <c r="I67" s="106"/>
      <c r="J67" s="138"/>
      <c r="K67" s="138"/>
      <c r="L67" s="45"/>
      <c r="M67" s="45"/>
    </row>
    <row r="68" spans="2:15" x14ac:dyDescent="0.25">
      <c r="G68" s="146" t="s">
        <v>75</v>
      </c>
      <c r="H68" s="147"/>
      <c r="I68" s="148"/>
      <c r="J68" s="139"/>
      <c r="K68" s="139"/>
      <c r="L68" s="18"/>
      <c r="M68" s="18"/>
    </row>
    <row r="69" spans="2:15" x14ac:dyDescent="0.25">
      <c r="C69" s="57"/>
      <c r="D69" s="57"/>
      <c r="E69" s="57"/>
      <c r="F69" s="57"/>
      <c r="G69" s="57"/>
      <c r="H69" s="18"/>
      <c r="I69" s="18"/>
    </row>
    <row r="70" spans="2:15" ht="15" customHeight="1" x14ac:dyDescent="0.25">
      <c r="G70" s="18"/>
      <c r="H70" s="18"/>
      <c r="I70" s="166" t="s">
        <v>108</v>
      </c>
      <c r="J70" s="166"/>
      <c r="K70" s="167" t="s">
        <v>108</v>
      </c>
      <c r="L70" s="167"/>
      <c r="M70" s="164" t="s">
        <v>108</v>
      </c>
      <c r="N70" s="164"/>
      <c r="O70" s="164"/>
    </row>
    <row r="71" spans="2:15" x14ac:dyDescent="0.25">
      <c r="B71" s="15" t="s">
        <v>56</v>
      </c>
      <c r="G71" s="18"/>
      <c r="H71" s="18"/>
      <c r="I71" s="166"/>
      <c r="J71" s="166"/>
      <c r="K71" s="167"/>
      <c r="L71" s="167"/>
      <c r="M71" s="164"/>
      <c r="N71" s="164"/>
      <c r="O71" s="164"/>
    </row>
    <row r="72" spans="2:15" x14ac:dyDescent="0.25">
      <c r="B72" s="12"/>
      <c r="C72" s="88" t="s">
        <v>71</v>
      </c>
      <c r="D72" s="89"/>
      <c r="E72" s="90" t="s">
        <v>72</v>
      </c>
      <c r="F72" s="91"/>
      <c r="G72" s="135" t="s">
        <v>40</v>
      </c>
      <c r="H72" s="136"/>
      <c r="I72" s="165"/>
      <c r="J72" s="165"/>
      <c r="K72" s="168"/>
      <c r="L72" s="168"/>
      <c r="M72" s="163"/>
      <c r="N72" s="163"/>
      <c r="O72" s="163"/>
    </row>
    <row r="73" spans="2:15" ht="29.25" customHeight="1" x14ac:dyDescent="0.25">
      <c r="B73" s="13" t="s">
        <v>21</v>
      </c>
      <c r="C73" s="77" t="s">
        <v>19</v>
      </c>
      <c r="D73" s="78"/>
      <c r="E73" s="79" t="s">
        <v>33</v>
      </c>
      <c r="F73" s="80"/>
      <c r="G73" s="131" t="s">
        <v>73</v>
      </c>
      <c r="H73" s="132"/>
      <c r="I73" s="165"/>
      <c r="J73" s="165"/>
      <c r="K73" s="168"/>
      <c r="L73" s="168"/>
      <c r="M73" s="163"/>
      <c r="N73" s="163"/>
      <c r="O73" s="163"/>
    </row>
    <row r="74" spans="2:15" ht="30" x14ac:dyDescent="0.25">
      <c r="B74" s="14" t="s">
        <v>22</v>
      </c>
      <c r="C74" s="77" t="s">
        <v>23</v>
      </c>
      <c r="D74" s="78"/>
      <c r="E74" s="92" t="s">
        <v>24</v>
      </c>
      <c r="F74" s="93"/>
      <c r="G74" s="131"/>
      <c r="H74" s="132"/>
      <c r="I74" s="165"/>
      <c r="J74" s="165"/>
      <c r="K74" s="168"/>
      <c r="L74" s="168"/>
      <c r="M74" s="163"/>
      <c r="N74" s="163"/>
      <c r="O74" s="163"/>
    </row>
    <row r="75" spans="2:15" ht="15" customHeight="1" x14ac:dyDescent="0.25">
      <c r="B75" s="13" t="s">
        <v>25</v>
      </c>
      <c r="C75" s="77" t="s">
        <v>20</v>
      </c>
      <c r="D75" s="78"/>
      <c r="E75" s="79" t="s">
        <v>26</v>
      </c>
      <c r="F75" s="80"/>
      <c r="G75" s="131"/>
      <c r="H75" s="132"/>
      <c r="I75" s="165"/>
      <c r="J75" s="165"/>
      <c r="K75" s="168"/>
      <c r="L75" s="168"/>
      <c r="M75" s="163"/>
      <c r="N75" s="163"/>
      <c r="O75" s="163"/>
    </row>
    <row r="76" spans="2:15" ht="30" customHeight="1" x14ac:dyDescent="0.25">
      <c r="B76" s="14" t="s">
        <v>27</v>
      </c>
      <c r="C76" s="77" t="s">
        <v>28</v>
      </c>
      <c r="D76" s="78"/>
      <c r="E76" s="92" t="s">
        <v>31</v>
      </c>
      <c r="F76" s="93"/>
      <c r="G76" s="131"/>
      <c r="H76" s="132"/>
      <c r="I76" s="165"/>
      <c r="J76" s="165"/>
      <c r="K76" s="168"/>
      <c r="L76" s="168"/>
      <c r="M76" s="163"/>
      <c r="N76" s="163"/>
      <c r="O76" s="163"/>
    </row>
    <row r="77" spans="2:15" ht="30" customHeight="1" x14ac:dyDescent="0.25">
      <c r="B77" s="13" t="s">
        <v>29</v>
      </c>
      <c r="C77" s="77" t="s">
        <v>77</v>
      </c>
      <c r="D77" s="78"/>
      <c r="E77" s="79" t="s">
        <v>32</v>
      </c>
      <c r="F77" s="80"/>
      <c r="G77" s="133"/>
      <c r="H77" s="134"/>
      <c r="I77" s="165"/>
      <c r="J77" s="165"/>
      <c r="K77" s="168"/>
      <c r="L77" s="168"/>
      <c r="M77" s="163"/>
      <c r="N77" s="163"/>
      <c r="O77" s="163"/>
    </row>
    <row r="78" spans="2:15" x14ac:dyDescent="0.25">
      <c r="I78" s="18"/>
    </row>
    <row r="79" spans="2:15" x14ac:dyDescent="0.25">
      <c r="B79" s="149" t="s">
        <v>76</v>
      </c>
      <c r="C79" s="149"/>
      <c r="D79" s="149"/>
      <c r="E79" s="149"/>
      <c r="G79" s="150" t="s">
        <v>106</v>
      </c>
      <c r="H79" s="151"/>
      <c r="I79" s="152"/>
    </row>
    <row r="80" spans="2:15" ht="36.75" customHeight="1" x14ac:dyDescent="0.25">
      <c r="B80" s="107" t="s">
        <v>107</v>
      </c>
      <c r="C80" s="130"/>
      <c r="D80" s="130"/>
      <c r="E80" s="108"/>
      <c r="F80" s="24" t="s">
        <v>71</v>
      </c>
      <c r="G80" s="58"/>
      <c r="H80" s="59"/>
      <c r="I80" s="60"/>
    </row>
  </sheetData>
  <mergeCells count="81">
    <mergeCell ref="B79:E79"/>
    <mergeCell ref="G79:I79"/>
    <mergeCell ref="B80:E80"/>
    <mergeCell ref="C76:D76"/>
    <mergeCell ref="E76:F76"/>
    <mergeCell ref="I76:J76"/>
    <mergeCell ref="K76:L76"/>
    <mergeCell ref="M76:O76"/>
    <mergeCell ref="C77:D77"/>
    <mergeCell ref="E77:F77"/>
    <mergeCell ref="I77:J77"/>
    <mergeCell ref="K77:L77"/>
    <mergeCell ref="M77:O77"/>
    <mergeCell ref="M73:O73"/>
    <mergeCell ref="C74:D74"/>
    <mergeCell ref="E74:F74"/>
    <mergeCell ref="I74:J74"/>
    <mergeCell ref="K74:L74"/>
    <mergeCell ref="C73:D73"/>
    <mergeCell ref="E73:F73"/>
    <mergeCell ref="G73:H77"/>
    <mergeCell ref="I73:J73"/>
    <mergeCell ref="K73:L73"/>
    <mergeCell ref="M74:O74"/>
    <mergeCell ref="C75:D75"/>
    <mergeCell ref="E75:F75"/>
    <mergeCell ref="I75:J75"/>
    <mergeCell ref="K75:L75"/>
    <mergeCell ref="M75:O75"/>
    <mergeCell ref="I70:J71"/>
    <mergeCell ref="K70:L71"/>
    <mergeCell ref="M70:O71"/>
    <mergeCell ref="C72:D72"/>
    <mergeCell ref="E72:F72"/>
    <mergeCell ref="G72:H72"/>
    <mergeCell ref="I72:J72"/>
    <mergeCell ref="K72:L72"/>
    <mergeCell ref="M72:O72"/>
    <mergeCell ref="G65:I65"/>
    <mergeCell ref="G66:I66"/>
    <mergeCell ref="J66:J68"/>
    <mergeCell ref="K66:K68"/>
    <mergeCell ref="G67:I67"/>
    <mergeCell ref="G68:I68"/>
    <mergeCell ref="K56:K57"/>
    <mergeCell ref="B57:C57"/>
    <mergeCell ref="C60:D60"/>
    <mergeCell ref="G60:I60"/>
    <mergeCell ref="J60:J64"/>
    <mergeCell ref="K60:K64"/>
    <mergeCell ref="C61:D61"/>
    <mergeCell ref="G61:I61"/>
    <mergeCell ref="G62:I62"/>
    <mergeCell ref="G63:I63"/>
    <mergeCell ref="J56:J57"/>
    <mergeCell ref="G64:I64"/>
    <mergeCell ref="B36:D36"/>
    <mergeCell ref="B55:C55"/>
    <mergeCell ref="G55:I55"/>
    <mergeCell ref="B56:C56"/>
    <mergeCell ref="G56:I57"/>
    <mergeCell ref="B35:D35"/>
    <mergeCell ref="H35:J35"/>
    <mergeCell ref="B29:C29"/>
    <mergeCell ref="D29:H29"/>
    <mergeCell ref="I29:J29"/>
    <mergeCell ref="B30:C30"/>
    <mergeCell ref="D30:H30"/>
    <mergeCell ref="I30:J30"/>
    <mergeCell ref="B31:C31"/>
    <mergeCell ref="D31:H31"/>
    <mergeCell ref="I31:J31"/>
    <mergeCell ref="B34:D34"/>
    <mergeCell ref="H34:J34"/>
    <mergeCell ref="N17:O17"/>
    <mergeCell ref="N19:O19"/>
    <mergeCell ref="B27:C27"/>
    <mergeCell ref="I27:J27"/>
    <mergeCell ref="B28:C28"/>
    <mergeCell ref="D28:H28"/>
    <mergeCell ref="I28:J28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125</vt:i4>
      </vt:variant>
    </vt:vector>
  </HeadingPairs>
  <TitlesOfParts>
    <vt:vector size="150" baseType="lpstr">
      <vt:lpstr>EDC</vt:lpstr>
      <vt:lpstr>DIC</vt:lpstr>
      <vt:lpstr>DCC</vt:lpstr>
      <vt:lpstr>COMU</vt:lpstr>
      <vt:lpstr>T3P</vt:lpstr>
      <vt:lpstr>CDI</vt:lpstr>
      <vt:lpstr>Mukaiyama</vt:lpstr>
      <vt:lpstr>Phenyl 2-phenylacetate (1)</vt:lpstr>
      <vt:lpstr>Benzyl phenylacetate (3)</vt:lpstr>
      <vt:lpstr>Benzyl benzoate (4)</vt:lpstr>
      <vt:lpstr>Methyl benzoate (7)</vt:lpstr>
      <vt:lpstr>Methyl phenylacetate (8)</vt:lpstr>
      <vt:lpstr>Isopropyl 2-phenylacetate (9)</vt:lpstr>
      <vt:lpstr>tert-Butyl 2-phenylacetate (10)</vt:lpstr>
      <vt:lpstr>1-(4-bromophenyl)ethyl (11)</vt:lpstr>
      <vt:lpstr>Cyclohexyl 2-phenylacetate (12)</vt:lpstr>
      <vt:lpstr>Decan-2-yl 2-phenylacetat (13)</vt:lpstr>
      <vt:lpstr>Dec-2-yn-1-yl 2-phenylacet (14)</vt:lpstr>
      <vt:lpstr>2-oxo-2-phenylethyl 2-phen (15)</vt:lpstr>
      <vt:lpstr>Benzyl pivalate (16)</vt:lpstr>
      <vt:lpstr>Benzyl 1-carbamoylcyclopro (17)</vt:lpstr>
      <vt:lpstr>Benzyl picolinate (18)</vt:lpstr>
      <vt:lpstr>Benzyl 1H-pyrrolo (19)</vt:lpstr>
      <vt:lpstr>Cholesteryl tetradecanoate (21)</vt:lpstr>
      <vt:lpstr>Cholesteryl benzoate (22)</vt:lpstr>
      <vt:lpstr>'1-(4-bromophenyl)ethyl (11)'!_Toc358992261</vt:lpstr>
      <vt:lpstr>'2-oxo-2-phenylethyl 2-phen (15)'!_Toc358992261</vt:lpstr>
      <vt:lpstr>'Benzyl 1-carbamoylcyclopro (17)'!_Toc358992261</vt:lpstr>
      <vt:lpstr>'Benzyl 1H-pyrrolo (19)'!_Toc358992261</vt:lpstr>
      <vt:lpstr>'Benzyl benzoate (4)'!_Toc358992261</vt:lpstr>
      <vt:lpstr>'Benzyl phenylacetate (3)'!_Toc358992261</vt:lpstr>
      <vt:lpstr>'Benzyl picolinate (18)'!_Toc358992261</vt:lpstr>
      <vt:lpstr>'Benzyl pivalate (16)'!_Toc358992261</vt:lpstr>
      <vt:lpstr>CDI!_Toc358992261</vt:lpstr>
      <vt:lpstr>'Cholesteryl benzoate (22)'!_Toc358992261</vt:lpstr>
      <vt:lpstr>'Cholesteryl tetradecanoate (21)'!_Toc358992261</vt:lpstr>
      <vt:lpstr>COMU!_Toc358992261</vt:lpstr>
      <vt:lpstr>'Cyclohexyl 2-phenylacetate (12)'!_Toc358992261</vt:lpstr>
      <vt:lpstr>DCC!_Toc358992261</vt:lpstr>
      <vt:lpstr>'Dec-2-yn-1-yl 2-phenylacet (14)'!_Toc358992261</vt:lpstr>
      <vt:lpstr>'Decan-2-yl 2-phenylacetat (13)'!_Toc358992261</vt:lpstr>
      <vt:lpstr>DIC!_Toc358992261</vt:lpstr>
      <vt:lpstr>EDC!_Toc358992261</vt:lpstr>
      <vt:lpstr>'Isopropyl 2-phenylacetate (9)'!_Toc358992261</vt:lpstr>
      <vt:lpstr>'Methyl benzoate (7)'!_Toc358992261</vt:lpstr>
      <vt:lpstr>'Methyl phenylacetate (8)'!_Toc358992261</vt:lpstr>
      <vt:lpstr>Mukaiyama!_Toc358992261</vt:lpstr>
      <vt:lpstr>'Phenyl 2-phenylacetate (1)'!_Toc358992261</vt:lpstr>
      <vt:lpstr>T3P!_Toc358992261</vt:lpstr>
      <vt:lpstr>'tert-Butyl 2-phenylacetate (10)'!_Toc358992261</vt:lpstr>
      <vt:lpstr>'1-(4-bromophenyl)ethyl (11)'!_Toc358992264</vt:lpstr>
      <vt:lpstr>'2-oxo-2-phenylethyl 2-phen (15)'!_Toc358992264</vt:lpstr>
      <vt:lpstr>'Benzyl 1-carbamoylcyclopro (17)'!_Toc358992264</vt:lpstr>
      <vt:lpstr>'Benzyl 1H-pyrrolo (19)'!_Toc358992264</vt:lpstr>
      <vt:lpstr>'Benzyl benzoate (4)'!_Toc358992264</vt:lpstr>
      <vt:lpstr>'Benzyl phenylacetate (3)'!_Toc358992264</vt:lpstr>
      <vt:lpstr>'Benzyl picolinate (18)'!_Toc358992264</vt:lpstr>
      <vt:lpstr>'Benzyl pivalate (16)'!_Toc358992264</vt:lpstr>
      <vt:lpstr>CDI!_Toc358992264</vt:lpstr>
      <vt:lpstr>'Cholesteryl benzoate (22)'!_Toc358992264</vt:lpstr>
      <vt:lpstr>'Cholesteryl tetradecanoate (21)'!_Toc358992264</vt:lpstr>
      <vt:lpstr>COMU!_Toc358992264</vt:lpstr>
      <vt:lpstr>'Cyclohexyl 2-phenylacetate (12)'!_Toc358992264</vt:lpstr>
      <vt:lpstr>DCC!_Toc358992264</vt:lpstr>
      <vt:lpstr>'Dec-2-yn-1-yl 2-phenylacet (14)'!_Toc358992264</vt:lpstr>
      <vt:lpstr>'Decan-2-yl 2-phenylacetat (13)'!_Toc358992264</vt:lpstr>
      <vt:lpstr>DIC!_Toc358992264</vt:lpstr>
      <vt:lpstr>EDC!_Toc358992264</vt:lpstr>
      <vt:lpstr>'Isopropyl 2-phenylacetate (9)'!_Toc358992264</vt:lpstr>
      <vt:lpstr>'Methyl benzoate (7)'!_Toc358992264</vt:lpstr>
      <vt:lpstr>'Methyl phenylacetate (8)'!_Toc358992264</vt:lpstr>
      <vt:lpstr>Mukaiyama!_Toc358992264</vt:lpstr>
      <vt:lpstr>'Phenyl 2-phenylacetate (1)'!_Toc358992264</vt:lpstr>
      <vt:lpstr>T3P!_Toc358992264</vt:lpstr>
      <vt:lpstr>'tert-Butyl 2-phenylacetate (10)'!_Toc358992264</vt:lpstr>
      <vt:lpstr>'1-(4-bromophenyl)ethyl (11)'!_Toc358992266</vt:lpstr>
      <vt:lpstr>'2-oxo-2-phenylethyl 2-phen (15)'!_Toc358992266</vt:lpstr>
      <vt:lpstr>'Benzyl 1-carbamoylcyclopro (17)'!_Toc358992266</vt:lpstr>
      <vt:lpstr>'Benzyl 1H-pyrrolo (19)'!_Toc358992266</vt:lpstr>
      <vt:lpstr>'Benzyl benzoate (4)'!_Toc358992266</vt:lpstr>
      <vt:lpstr>'Benzyl phenylacetate (3)'!_Toc358992266</vt:lpstr>
      <vt:lpstr>'Benzyl picolinate (18)'!_Toc358992266</vt:lpstr>
      <vt:lpstr>'Benzyl pivalate (16)'!_Toc358992266</vt:lpstr>
      <vt:lpstr>CDI!_Toc358992266</vt:lpstr>
      <vt:lpstr>'Cholesteryl benzoate (22)'!_Toc358992266</vt:lpstr>
      <vt:lpstr>'Cholesteryl tetradecanoate (21)'!_Toc358992266</vt:lpstr>
      <vt:lpstr>COMU!_Toc358992266</vt:lpstr>
      <vt:lpstr>'Cyclohexyl 2-phenylacetate (12)'!_Toc358992266</vt:lpstr>
      <vt:lpstr>DCC!_Toc358992266</vt:lpstr>
      <vt:lpstr>'Dec-2-yn-1-yl 2-phenylacet (14)'!_Toc358992266</vt:lpstr>
      <vt:lpstr>'Decan-2-yl 2-phenylacetat (13)'!_Toc358992266</vt:lpstr>
      <vt:lpstr>DIC!_Toc358992266</vt:lpstr>
      <vt:lpstr>EDC!_Toc358992266</vt:lpstr>
      <vt:lpstr>'Isopropyl 2-phenylacetate (9)'!_Toc358992266</vt:lpstr>
      <vt:lpstr>'Methyl benzoate (7)'!_Toc358992266</vt:lpstr>
      <vt:lpstr>'Methyl phenylacetate (8)'!_Toc358992266</vt:lpstr>
      <vt:lpstr>Mukaiyama!_Toc358992266</vt:lpstr>
      <vt:lpstr>'Phenyl 2-phenylacetate (1)'!_Toc358992266</vt:lpstr>
      <vt:lpstr>T3P!_Toc358992266</vt:lpstr>
      <vt:lpstr>'tert-Butyl 2-phenylacetate (10)'!_Toc358992266</vt:lpstr>
      <vt:lpstr>'1-(4-bromophenyl)ethyl (11)'!_Toc358992267</vt:lpstr>
      <vt:lpstr>'2-oxo-2-phenylethyl 2-phen (15)'!_Toc358992267</vt:lpstr>
      <vt:lpstr>'Benzyl 1-carbamoylcyclopro (17)'!_Toc358992267</vt:lpstr>
      <vt:lpstr>'Benzyl 1H-pyrrolo (19)'!_Toc358992267</vt:lpstr>
      <vt:lpstr>'Benzyl benzoate (4)'!_Toc358992267</vt:lpstr>
      <vt:lpstr>'Benzyl phenylacetate (3)'!_Toc358992267</vt:lpstr>
      <vt:lpstr>'Benzyl picolinate (18)'!_Toc358992267</vt:lpstr>
      <vt:lpstr>'Benzyl pivalate (16)'!_Toc358992267</vt:lpstr>
      <vt:lpstr>CDI!_Toc358992267</vt:lpstr>
      <vt:lpstr>'Cholesteryl benzoate (22)'!_Toc358992267</vt:lpstr>
      <vt:lpstr>'Cholesteryl tetradecanoate (21)'!_Toc358992267</vt:lpstr>
      <vt:lpstr>COMU!_Toc358992267</vt:lpstr>
      <vt:lpstr>'Cyclohexyl 2-phenylacetate (12)'!_Toc358992267</vt:lpstr>
      <vt:lpstr>DCC!_Toc358992267</vt:lpstr>
      <vt:lpstr>'Dec-2-yn-1-yl 2-phenylacet (14)'!_Toc358992267</vt:lpstr>
      <vt:lpstr>'Decan-2-yl 2-phenylacetat (13)'!_Toc358992267</vt:lpstr>
      <vt:lpstr>DIC!_Toc358992267</vt:lpstr>
      <vt:lpstr>EDC!_Toc358992267</vt:lpstr>
      <vt:lpstr>'Isopropyl 2-phenylacetate (9)'!_Toc358992267</vt:lpstr>
      <vt:lpstr>'Methyl benzoate (7)'!_Toc358992267</vt:lpstr>
      <vt:lpstr>'Methyl phenylacetate (8)'!_Toc358992267</vt:lpstr>
      <vt:lpstr>Mukaiyama!_Toc358992267</vt:lpstr>
      <vt:lpstr>'Phenyl 2-phenylacetate (1)'!_Toc358992267</vt:lpstr>
      <vt:lpstr>T3P!_Toc358992267</vt:lpstr>
      <vt:lpstr>'tert-Butyl 2-phenylacetate (10)'!_Toc358992267</vt:lpstr>
      <vt:lpstr>'1-(4-bromophenyl)ethyl (11)'!_Toc358992269</vt:lpstr>
      <vt:lpstr>'2-oxo-2-phenylethyl 2-phen (15)'!_Toc358992269</vt:lpstr>
      <vt:lpstr>'Benzyl 1-carbamoylcyclopro (17)'!_Toc358992269</vt:lpstr>
      <vt:lpstr>'Benzyl 1H-pyrrolo (19)'!_Toc358992269</vt:lpstr>
      <vt:lpstr>'Benzyl benzoate (4)'!_Toc358992269</vt:lpstr>
      <vt:lpstr>'Benzyl phenylacetate (3)'!_Toc358992269</vt:lpstr>
      <vt:lpstr>'Benzyl picolinate (18)'!_Toc358992269</vt:lpstr>
      <vt:lpstr>'Benzyl pivalate (16)'!_Toc358992269</vt:lpstr>
      <vt:lpstr>CDI!_Toc358992269</vt:lpstr>
      <vt:lpstr>'Cholesteryl benzoate (22)'!_Toc358992269</vt:lpstr>
      <vt:lpstr>'Cholesteryl tetradecanoate (21)'!_Toc358992269</vt:lpstr>
      <vt:lpstr>COMU!_Toc358992269</vt:lpstr>
      <vt:lpstr>'Cyclohexyl 2-phenylacetate (12)'!_Toc358992269</vt:lpstr>
      <vt:lpstr>DCC!_Toc358992269</vt:lpstr>
      <vt:lpstr>'Dec-2-yn-1-yl 2-phenylacet (14)'!_Toc358992269</vt:lpstr>
      <vt:lpstr>'Decan-2-yl 2-phenylacetat (13)'!_Toc358992269</vt:lpstr>
      <vt:lpstr>DIC!_Toc358992269</vt:lpstr>
      <vt:lpstr>EDC!_Toc358992269</vt:lpstr>
      <vt:lpstr>'Isopropyl 2-phenylacetate (9)'!_Toc358992269</vt:lpstr>
      <vt:lpstr>'Methyl benzoate (7)'!_Toc358992269</vt:lpstr>
      <vt:lpstr>'Methyl phenylacetate (8)'!_Toc358992269</vt:lpstr>
      <vt:lpstr>Mukaiyama!_Toc358992269</vt:lpstr>
      <vt:lpstr>'Phenyl 2-phenylacetate (1)'!_Toc358992269</vt:lpstr>
      <vt:lpstr>T3P!_Toc358992269</vt:lpstr>
      <vt:lpstr>'tert-Butyl 2-phenylacetate (10)'!_Toc358992269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Mc</dc:creator>
  <cp:lastModifiedBy>Andrew Jordan</cp:lastModifiedBy>
  <cp:lastPrinted>2015-04-01T14:14:25Z</cp:lastPrinted>
  <dcterms:created xsi:type="dcterms:W3CDTF">2014-01-14T15:43:16Z</dcterms:created>
  <dcterms:modified xsi:type="dcterms:W3CDTF">2021-07-22T16:22:25Z</dcterms:modified>
</cp:coreProperties>
</file>