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Dar. A titre pNOSO-darABCDE" sheetId="1" r:id="rId1"/>
    <sheet name="Dar. A titre darBCD deletions" sheetId="3" r:id="rId2"/>
    <sheet name="Dar. 9 titre pNOSO-darABCDE-9" sheetId="2" r:id="rId3"/>
    <sheet name="IPTG_glucose feeding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E14" i="1"/>
  <c r="C15" i="4" l="1"/>
  <c r="C13" i="4"/>
  <c r="C11" i="4"/>
  <c r="C9" i="4"/>
  <c r="C7" i="4"/>
  <c r="C5" i="4"/>
  <c r="C3" i="4"/>
  <c r="D3" i="4" s="1"/>
  <c r="D5" i="4" l="1"/>
  <c r="D13" i="4"/>
  <c r="D7" i="4"/>
  <c r="D9" i="4"/>
  <c r="D11" i="4"/>
  <c r="D15" i="4"/>
  <c r="E22" i="3" l="1"/>
  <c r="E21" i="3"/>
  <c r="E20" i="3"/>
  <c r="E19" i="3"/>
  <c r="E24" i="3"/>
  <c r="E15" i="3"/>
  <c r="E13" i="3"/>
  <c r="E12" i="3"/>
  <c r="E11" i="3"/>
  <c r="E10" i="3"/>
  <c r="E6" i="3"/>
  <c r="E4" i="3"/>
  <c r="E3" i="3"/>
  <c r="E12" i="2"/>
  <c r="E11" i="2"/>
  <c r="E10" i="2"/>
  <c r="E9" i="2"/>
  <c r="E8" i="2"/>
  <c r="E7" i="2"/>
  <c r="E6" i="2"/>
  <c r="E5" i="2"/>
  <c r="E4" i="2"/>
  <c r="E3" i="2"/>
  <c r="E14" i="2" s="1"/>
  <c r="E3" i="1"/>
  <c r="E11" i="1"/>
  <c r="E10" i="1"/>
  <c r="E9" i="1"/>
  <c r="E8" i="1"/>
  <c r="E7" i="1"/>
  <c r="E6" i="1"/>
  <c r="E5" i="1"/>
  <c r="E4" i="1"/>
  <c r="E13" i="1" l="1"/>
</calcChain>
</file>

<file path=xl/sharedStrings.xml><?xml version="1.0" encoding="utf-8"?>
<sst xmlns="http://schemas.openxmlformats.org/spreadsheetml/2006/main" count="38" uniqueCount="18">
  <si>
    <t>AUC EIC [M+2H]2+</t>
  </si>
  <si>
    <t>Average</t>
  </si>
  <si>
    <t>Concentration [mg/L]</t>
  </si>
  <si>
    <r>
      <rPr>
        <b/>
        <i/>
        <sz val="11"/>
        <color theme="1"/>
        <rFont val="Calibri"/>
        <family val="2"/>
        <scheme val="minor"/>
      </rPr>
      <t>E. coli</t>
    </r>
    <r>
      <rPr>
        <b/>
        <sz val="11"/>
        <color theme="1"/>
        <rFont val="Calibri"/>
        <family val="2"/>
        <scheme val="minor"/>
      </rPr>
      <t xml:space="preserve"> BL21 (DE3) pNOSO-darABCDE</t>
    </r>
  </si>
  <si>
    <t>Titre [mg/L]</t>
  </si>
  <si>
    <t>darobactin A pure standard</t>
  </si>
  <si>
    <t>darobactin 9 pure standard</t>
  </si>
  <si>
    <r>
      <rPr>
        <b/>
        <i/>
        <sz val="11"/>
        <color theme="1"/>
        <rFont val="Calibri"/>
        <family val="2"/>
        <scheme val="minor"/>
      </rPr>
      <t>E. coli</t>
    </r>
    <r>
      <rPr>
        <b/>
        <sz val="11"/>
        <color theme="1"/>
        <rFont val="Calibri"/>
        <family val="2"/>
        <scheme val="minor"/>
      </rPr>
      <t xml:space="preserve"> BL21 (DE3) pNOSO-darABCDE-9</t>
    </r>
  </si>
  <si>
    <r>
      <rPr>
        <b/>
        <i/>
        <sz val="11"/>
        <color theme="1"/>
        <rFont val="Calibri"/>
        <family val="2"/>
        <scheme val="minor"/>
      </rPr>
      <t>E. coli</t>
    </r>
    <r>
      <rPr>
        <b/>
        <sz val="11"/>
        <color theme="1"/>
        <rFont val="Calibri"/>
        <family val="2"/>
        <scheme val="minor"/>
      </rPr>
      <t xml:space="preserve"> BL21 (DE3) pNOSO-darACDE</t>
    </r>
  </si>
  <si>
    <r>
      <rPr>
        <b/>
        <i/>
        <sz val="11"/>
        <color theme="1"/>
        <rFont val="Calibri"/>
        <family val="2"/>
        <scheme val="minor"/>
      </rPr>
      <t>E. coli</t>
    </r>
    <r>
      <rPr>
        <b/>
        <sz val="11"/>
        <color theme="1"/>
        <rFont val="Calibri"/>
        <family val="2"/>
        <scheme val="minor"/>
      </rPr>
      <t xml:space="preserve"> BL21 (DE3) pNOSO-darABDE</t>
    </r>
  </si>
  <si>
    <r>
      <rPr>
        <b/>
        <i/>
        <sz val="11"/>
        <color theme="1"/>
        <rFont val="Calibri"/>
        <family val="2"/>
        <scheme val="minor"/>
      </rPr>
      <t>E. coli</t>
    </r>
    <r>
      <rPr>
        <b/>
        <sz val="11"/>
        <color theme="1"/>
        <rFont val="Calibri"/>
        <family val="2"/>
        <scheme val="minor"/>
      </rPr>
      <t xml:space="preserve"> BL21 (DE3) pNOSO-darABCE</t>
    </r>
  </si>
  <si>
    <t>Clone</t>
  </si>
  <si>
    <r>
      <rPr>
        <b/>
        <i/>
        <sz val="11"/>
        <color theme="1"/>
        <rFont val="Calibri"/>
        <family val="2"/>
        <scheme val="minor"/>
      </rPr>
      <t>E. coli</t>
    </r>
    <r>
      <rPr>
        <b/>
        <sz val="11"/>
        <color theme="1"/>
        <rFont val="Calibri"/>
        <family val="2"/>
        <scheme val="minor"/>
      </rPr>
      <t xml:space="preserve"> BL21 (DE3) pNOSO-relEdarABCDE</t>
    </r>
  </si>
  <si>
    <t>AUC average</t>
  </si>
  <si>
    <t>AUC relative to no induction [%]</t>
  </si>
  <si>
    <t>D(+) glucose [%]</t>
  </si>
  <si>
    <t>IPTG [nM]</t>
  </si>
  <si>
    <t>Standard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</si>
</sst>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4" xfId="0" applyBorder="1"/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3" xfId="0" applyBorder="1"/>
    <xf numFmtId="0" fontId="1" fillId="0" borderId="5" xfId="0" applyFont="1" applyBorder="1"/>
    <xf numFmtId="0" fontId="3" fillId="0" borderId="6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Border="1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Darobactin A linear range</a:t>
            </a:r>
          </a:p>
        </c:rich>
      </c:tx>
      <c:layout>
        <c:manualLayout>
          <c:xMode val="edge"/>
          <c:yMode val="edge"/>
          <c:x val="0.2074652230971128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22559669026613227"/>
                  <c:y val="6.6871391076115491E-2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'Dar. A titre pNOSO-darABCDE'!$A$11:$A$24</c:f>
              <c:numCache>
                <c:formatCode>0.00</c:formatCode>
                <c:ptCount val="14"/>
                <c:pt idx="0">
                  <c:v>62.5</c:v>
                </c:pt>
                <c:pt idx="1">
                  <c:v>62.5</c:v>
                </c:pt>
                <c:pt idx="2">
                  <c:v>31.25</c:v>
                </c:pt>
                <c:pt idx="3">
                  <c:v>31.25</c:v>
                </c:pt>
                <c:pt idx="4">
                  <c:v>15.625</c:v>
                </c:pt>
                <c:pt idx="5">
                  <c:v>15.625</c:v>
                </c:pt>
                <c:pt idx="6">
                  <c:v>7.8125</c:v>
                </c:pt>
                <c:pt idx="7">
                  <c:v>7.8125</c:v>
                </c:pt>
                <c:pt idx="8">
                  <c:v>3.90625</c:v>
                </c:pt>
                <c:pt idx="9">
                  <c:v>3.90625</c:v>
                </c:pt>
                <c:pt idx="10">
                  <c:v>1.953125</c:v>
                </c:pt>
                <c:pt idx="11">
                  <c:v>1.953125</c:v>
                </c:pt>
                <c:pt idx="12">
                  <c:v>0.97652499999999998</c:v>
                </c:pt>
                <c:pt idx="13">
                  <c:v>0.97652499999999998</c:v>
                </c:pt>
              </c:numCache>
            </c:numRef>
          </c:xVal>
          <c:yVal>
            <c:numRef>
              <c:f>'Dar. A titre pNOSO-darABCDE'!$B$11:$B$24</c:f>
              <c:numCache>
                <c:formatCode>General</c:formatCode>
                <c:ptCount val="14"/>
                <c:pt idx="0">
                  <c:v>609413248</c:v>
                </c:pt>
                <c:pt idx="1">
                  <c:v>627676992</c:v>
                </c:pt>
                <c:pt idx="2">
                  <c:v>325689664</c:v>
                </c:pt>
                <c:pt idx="3">
                  <c:v>298899360</c:v>
                </c:pt>
                <c:pt idx="4">
                  <c:v>154475776</c:v>
                </c:pt>
                <c:pt idx="5">
                  <c:v>158117472</c:v>
                </c:pt>
                <c:pt idx="6">
                  <c:v>65414300</c:v>
                </c:pt>
                <c:pt idx="7">
                  <c:v>66422192</c:v>
                </c:pt>
                <c:pt idx="8">
                  <c:v>23345242</c:v>
                </c:pt>
                <c:pt idx="9">
                  <c:v>23189460</c:v>
                </c:pt>
                <c:pt idx="10">
                  <c:v>5526695</c:v>
                </c:pt>
                <c:pt idx="11">
                  <c:v>5567597</c:v>
                </c:pt>
                <c:pt idx="12">
                  <c:v>588290</c:v>
                </c:pt>
                <c:pt idx="13">
                  <c:v>591973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9C-4A0F-ABCD-F2F82BEBC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197808"/>
        <c:axId val="590195184"/>
      </c:scatterChart>
      <c:valAx>
        <c:axId val="590197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0195184"/>
        <c:crosses val="autoZero"/>
        <c:crossBetween val="midCat"/>
      </c:valAx>
      <c:valAx>
        <c:axId val="59019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0197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Darobactin A linear range</a:t>
            </a:r>
          </a:p>
        </c:rich>
      </c:tx>
      <c:layout>
        <c:manualLayout>
          <c:xMode val="edge"/>
          <c:yMode val="edge"/>
          <c:x val="0.2074652230971128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22559669026613227"/>
                  <c:y val="6.6871391076115491E-2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'Dar. A titre pNOSO-darABCDE'!$A$11:$A$24</c:f>
              <c:numCache>
                <c:formatCode>0.00</c:formatCode>
                <c:ptCount val="14"/>
                <c:pt idx="0">
                  <c:v>62.5</c:v>
                </c:pt>
                <c:pt idx="1">
                  <c:v>62.5</c:v>
                </c:pt>
                <c:pt idx="2">
                  <c:v>31.25</c:v>
                </c:pt>
                <c:pt idx="3">
                  <c:v>31.25</c:v>
                </c:pt>
                <c:pt idx="4">
                  <c:v>15.625</c:v>
                </c:pt>
                <c:pt idx="5">
                  <c:v>15.625</c:v>
                </c:pt>
                <c:pt idx="6">
                  <c:v>7.8125</c:v>
                </c:pt>
                <c:pt idx="7">
                  <c:v>7.8125</c:v>
                </c:pt>
                <c:pt idx="8">
                  <c:v>3.90625</c:v>
                </c:pt>
                <c:pt idx="9">
                  <c:v>3.90625</c:v>
                </c:pt>
                <c:pt idx="10">
                  <c:v>1.953125</c:v>
                </c:pt>
                <c:pt idx="11">
                  <c:v>1.953125</c:v>
                </c:pt>
                <c:pt idx="12">
                  <c:v>0.97652499999999998</c:v>
                </c:pt>
                <c:pt idx="13">
                  <c:v>0.97652499999999998</c:v>
                </c:pt>
              </c:numCache>
            </c:numRef>
          </c:xVal>
          <c:yVal>
            <c:numRef>
              <c:f>'Dar. A titre pNOSO-darABCDE'!$B$11:$B$24</c:f>
              <c:numCache>
                <c:formatCode>General</c:formatCode>
                <c:ptCount val="14"/>
                <c:pt idx="0">
                  <c:v>609413248</c:v>
                </c:pt>
                <c:pt idx="1">
                  <c:v>627676992</c:v>
                </c:pt>
                <c:pt idx="2">
                  <c:v>325689664</c:v>
                </c:pt>
                <c:pt idx="3">
                  <c:v>298899360</c:v>
                </c:pt>
                <c:pt idx="4">
                  <c:v>154475776</c:v>
                </c:pt>
                <c:pt idx="5">
                  <c:v>158117472</c:v>
                </c:pt>
                <c:pt idx="6">
                  <c:v>65414300</c:v>
                </c:pt>
                <c:pt idx="7">
                  <c:v>66422192</c:v>
                </c:pt>
                <c:pt idx="8">
                  <c:v>23345242</c:v>
                </c:pt>
                <c:pt idx="9">
                  <c:v>23189460</c:v>
                </c:pt>
                <c:pt idx="10">
                  <c:v>5526695</c:v>
                </c:pt>
                <c:pt idx="11">
                  <c:v>5567597</c:v>
                </c:pt>
                <c:pt idx="12">
                  <c:v>588290</c:v>
                </c:pt>
                <c:pt idx="13">
                  <c:v>591973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E-4486-BCBC-2ACC19AFD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197808"/>
        <c:axId val="590195184"/>
      </c:scatterChart>
      <c:valAx>
        <c:axId val="590197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0195184"/>
        <c:crosses val="autoZero"/>
        <c:crossBetween val="midCat"/>
      </c:valAx>
      <c:valAx>
        <c:axId val="59019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0197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Darobactin 9 linear range</a:t>
            </a:r>
          </a:p>
        </c:rich>
      </c:tx>
      <c:layout>
        <c:manualLayout>
          <c:xMode val="edge"/>
          <c:yMode val="edge"/>
          <c:x val="0.3255277777777778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10009995625546807"/>
                  <c:y val="0.48106481481481472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'Dar. 9 titre pNOSO-darABCDE-9'!$A$15:$A$24</c:f>
              <c:numCache>
                <c:formatCode>0.00</c:formatCode>
                <c:ptCount val="10"/>
                <c:pt idx="0">
                  <c:v>15.625</c:v>
                </c:pt>
                <c:pt idx="1">
                  <c:v>15.625</c:v>
                </c:pt>
                <c:pt idx="2">
                  <c:v>7.8125</c:v>
                </c:pt>
                <c:pt idx="3">
                  <c:v>7.8125</c:v>
                </c:pt>
                <c:pt idx="4">
                  <c:v>3.90625</c:v>
                </c:pt>
                <c:pt idx="5">
                  <c:v>3.90625</c:v>
                </c:pt>
                <c:pt idx="6">
                  <c:v>1.953125</c:v>
                </c:pt>
                <c:pt idx="7">
                  <c:v>1.953125</c:v>
                </c:pt>
                <c:pt idx="8">
                  <c:v>0.97652499999999998</c:v>
                </c:pt>
                <c:pt idx="9">
                  <c:v>0.97652499999999998</c:v>
                </c:pt>
              </c:numCache>
            </c:numRef>
          </c:xVal>
          <c:yVal>
            <c:numRef>
              <c:f>'Dar. 9 titre pNOSO-darABCDE-9'!$B$15:$B$24</c:f>
              <c:numCache>
                <c:formatCode>General</c:formatCode>
                <c:ptCount val="10"/>
                <c:pt idx="0">
                  <c:v>352425792</c:v>
                </c:pt>
                <c:pt idx="1">
                  <c:v>358051168</c:v>
                </c:pt>
                <c:pt idx="2">
                  <c:v>180513632</c:v>
                </c:pt>
                <c:pt idx="3">
                  <c:v>175387216</c:v>
                </c:pt>
                <c:pt idx="4">
                  <c:v>89602872</c:v>
                </c:pt>
                <c:pt idx="5">
                  <c:v>91854664</c:v>
                </c:pt>
                <c:pt idx="6">
                  <c:v>41041768</c:v>
                </c:pt>
                <c:pt idx="7">
                  <c:v>41393972</c:v>
                </c:pt>
                <c:pt idx="8">
                  <c:v>16265481</c:v>
                </c:pt>
                <c:pt idx="9">
                  <c:v>16277703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BD-4AFF-9BB5-909B312C1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560944"/>
        <c:axId val="599564224"/>
      </c:scatterChart>
      <c:valAx>
        <c:axId val="59956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9564224"/>
        <c:crosses val="autoZero"/>
        <c:crossBetween val="midCat"/>
      </c:valAx>
      <c:valAx>
        <c:axId val="59956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9560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14</xdr:row>
      <xdr:rowOff>47625</xdr:rowOff>
    </xdr:from>
    <xdr:to>
      <xdr:col>5</xdr:col>
      <xdr:colOff>757237</xdr:colOff>
      <xdr:row>29</xdr:row>
      <xdr:rowOff>38100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2</xdr:row>
      <xdr:rowOff>38100</xdr:rowOff>
    </xdr:from>
    <xdr:to>
      <xdr:col>14</xdr:col>
      <xdr:colOff>280987</xdr:colOff>
      <xdr:row>17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15</xdr:row>
      <xdr:rowOff>133350</xdr:rowOff>
    </xdr:from>
    <xdr:to>
      <xdr:col>8</xdr:col>
      <xdr:colOff>461963</xdr:colOff>
      <xdr:row>30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15" sqref="E15"/>
    </sheetView>
  </sheetViews>
  <sheetFormatPr defaultRowHeight="15" x14ac:dyDescent="0.25"/>
  <cols>
    <col min="1" max="1" width="22.28515625" style="1" customWidth="1"/>
    <col min="2" max="2" width="17.140625" style="2" customWidth="1"/>
    <col min="3" max="3" width="16.85546875" style="1" bestFit="1" customWidth="1"/>
    <col min="4" max="4" width="16.85546875" style="1" customWidth="1"/>
    <col min="5" max="5" width="25.28515625" style="1" customWidth="1"/>
    <col min="6" max="6" width="12.5703125" style="1" bestFit="1" customWidth="1"/>
    <col min="7" max="7" width="9.140625" style="1"/>
    <col min="8" max="8" width="20.85546875" style="1" customWidth="1"/>
    <col min="9" max="9" width="17.42578125" style="1" customWidth="1"/>
    <col min="10" max="10" width="9.140625" style="1"/>
    <col min="11" max="11" width="20" style="1" customWidth="1"/>
    <col min="12" max="12" width="13.7109375" style="1" customWidth="1"/>
    <col min="13" max="14" width="9.140625" style="1"/>
    <col min="15" max="15" width="10" style="1" bestFit="1" customWidth="1"/>
    <col min="16" max="16384" width="9.140625" style="1"/>
  </cols>
  <sheetData>
    <row r="1" spans="1:9" x14ac:dyDescent="0.25">
      <c r="A1" s="32" t="s">
        <v>5</v>
      </c>
      <c r="B1" s="33"/>
      <c r="D1" s="34" t="s">
        <v>3</v>
      </c>
      <c r="E1" s="35"/>
    </row>
    <row r="2" spans="1:9" x14ac:dyDescent="0.25">
      <c r="A2" s="5" t="s">
        <v>2</v>
      </c>
      <c r="B2" s="6" t="s">
        <v>0</v>
      </c>
      <c r="D2" s="9" t="s">
        <v>0</v>
      </c>
      <c r="E2" s="6" t="s">
        <v>4</v>
      </c>
    </row>
    <row r="3" spans="1:9" x14ac:dyDescent="0.25">
      <c r="A3" s="5">
        <v>1000</v>
      </c>
      <c r="B3" s="6">
        <v>4635793920</v>
      </c>
      <c r="D3" s="9">
        <v>87605648</v>
      </c>
      <c r="E3" s="11">
        <f t="shared" ref="E3:E11" si="0">D3/9884320</f>
        <v>8.8630930605241431</v>
      </c>
      <c r="H3" s="3"/>
      <c r="I3" s="3"/>
    </row>
    <row r="4" spans="1:9" x14ac:dyDescent="0.25">
      <c r="A4" s="5">
        <v>1000</v>
      </c>
      <c r="B4" s="6">
        <v>4789016576</v>
      </c>
      <c r="D4" s="9">
        <v>150254720</v>
      </c>
      <c r="E4" s="11">
        <f t="shared" si="0"/>
        <v>15.201320879939136</v>
      </c>
    </row>
    <row r="5" spans="1:9" x14ac:dyDescent="0.25">
      <c r="A5" s="5">
        <v>500</v>
      </c>
      <c r="B5" s="6">
        <v>3064831232</v>
      </c>
      <c r="D5" s="9">
        <v>150486656</v>
      </c>
      <c r="E5" s="11">
        <f t="shared" si="0"/>
        <v>15.224785923563786</v>
      </c>
    </row>
    <row r="6" spans="1:9" x14ac:dyDescent="0.25">
      <c r="A6" s="5">
        <v>500</v>
      </c>
      <c r="B6" s="6">
        <v>2976614912</v>
      </c>
      <c r="D6" s="9">
        <v>117502088</v>
      </c>
      <c r="E6" s="11">
        <f t="shared" si="0"/>
        <v>11.887726014536154</v>
      </c>
    </row>
    <row r="7" spans="1:9" x14ac:dyDescent="0.25">
      <c r="A7" s="5">
        <v>250</v>
      </c>
      <c r="B7" s="6">
        <v>1782347904</v>
      </c>
      <c r="D7" s="9">
        <v>120582856</v>
      </c>
      <c r="E7" s="11">
        <f t="shared" si="0"/>
        <v>12.199408355860596</v>
      </c>
    </row>
    <row r="8" spans="1:9" x14ac:dyDescent="0.25">
      <c r="A8" s="5">
        <v>250</v>
      </c>
      <c r="B8" s="6">
        <v>1794250496</v>
      </c>
      <c r="D8" s="9">
        <v>147385216</v>
      </c>
      <c r="E8" s="11">
        <f t="shared" si="0"/>
        <v>14.911012189002379</v>
      </c>
    </row>
    <row r="9" spans="1:9" x14ac:dyDescent="0.25">
      <c r="A9" s="5">
        <v>125</v>
      </c>
      <c r="B9" s="6">
        <v>1073745280</v>
      </c>
      <c r="D9" s="9">
        <v>142158656</v>
      </c>
      <c r="E9" s="11">
        <f t="shared" si="0"/>
        <v>14.382239344739952</v>
      </c>
    </row>
    <row r="10" spans="1:9" x14ac:dyDescent="0.25">
      <c r="A10" s="5">
        <v>125</v>
      </c>
      <c r="B10" s="6">
        <v>1049441664</v>
      </c>
      <c r="D10" s="9">
        <v>134852480</v>
      </c>
      <c r="E10" s="11">
        <f t="shared" si="0"/>
        <v>13.643071045858491</v>
      </c>
    </row>
    <row r="11" spans="1:9" x14ac:dyDescent="0.25">
      <c r="A11" s="5">
        <v>62.5</v>
      </c>
      <c r="B11" s="6">
        <v>609413248</v>
      </c>
      <c r="D11" s="9">
        <v>138312336</v>
      </c>
      <c r="E11" s="11">
        <f t="shared" si="0"/>
        <v>13.993105848454926</v>
      </c>
    </row>
    <row r="12" spans="1:9" x14ac:dyDescent="0.25">
      <c r="A12" s="5">
        <v>62.5</v>
      </c>
      <c r="B12" s="6">
        <v>627676992</v>
      </c>
      <c r="D12" s="9"/>
      <c r="E12" s="11"/>
    </row>
    <row r="13" spans="1:9" x14ac:dyDescent="0.25">
      <c r="A13" s="5">
        <v>31.25</v>
      </c>
      <c r="B13" s="6">
        <v>325689664</v>
      </c>
      <c r="D13" s="30" t="s">
        <v>1</v>
      </c>
      <c r="E13" s="31">
        <f>AVERAGE(E3:E11)</f>
        <v>13.367306962497731</v>
      </c>
    </row>
    <row r="14" spans="1:9" ht="15.75" thickBot="1" x14ac:dyDescent="0.3">
      <c r="A14" s="5">
        <v>31.25</v>
      </c>
      <c r="B14" s="6">
        <v>298899360</v>
      </c>
      <c r="D14" s="10" t="s">
        <v>17</v>
      </c>
      <c r="E14" s="47">
        <f>_xlfn.STDEV.P(E3:E11)</f>
        <v>1.9589029978269337</v>
      </c>
    </row>
    <row r="15" spans="1:9" x14ac:dyDescent="0.25">
      <c r="A15" s="5">
        <v>15.625</v>
      </c>
      <c r="B15" s="6">
        <v>154475776</v>
      </c>
    </row>
    <row r="16" spans="1:9" x14ac:dyDescent="0.25">
      <c r="A16" s="5">
        <v>15.625</v>
      </c>
      <c r="B16" s="6">
        <v>158117472</v>
      </c>
    </row>
    <row r="17" spans="1:2" x14ac:dyDescent="0.25">
      <c r="A17" s="5">
        <v>7.8125</v>
      </c>
      <c r="B17" s="6">
        <v>65414300</v>
      </c>
    </row>
    <row r="18" spans="1:2" x14ac:dyDescent="0.25">
      <c r="A18" s="5">
        <v>7.8125</v>
      </c>
      <c r="B18" s="6">
        <v>66422192</v>
      </c>
    </row>
    <row r="19" spans="1:2" x14ac:dyDescent="0.25">
      <c r="A19" s="5">
        <v>3.90625</v>
      </c>
      <c r="B19" s="6">
        <v>23345242</v>
      </c>
    </row>
    <row r="20" spans="1:2" x14ac:dyDescent="0.25">
      <c r="A20" s="5">
        <v>3.90625</v>
      </c>
      <c r="B20" s="6">
        <v>23189460</v>
      </c>
    </row>
    <row r="21" spans="1:2" x14ac:dyDescent="0.25">
      <c r="A21" s="5">
        <v>1.953125</v>
      </c>
      <c r="B21" s="6">
        <v>5526695</v>
      </c>
    </row>
    <row r="22" spans="1:2" x14ac:dyDescent="0.25">
      <c r="A22" s="5">
        <v>1.953125</v>
      </c>
      <c r="B22" s="6">
        <v>5567597</v>
      </c>
    </row>
    <row r="23" spans="1:2" x14ac:dyDescent="0.25">
      <c r="A23" s="5">
        <v>0.97652499999999998</v>
      </c>
      <c r="B23" s="6">
        <v>588290</v>
      </c>
    </row>
    <row r="24" spans="1:2" ht="15.75" thickBot="1" x14ac:dyDescent="0.3">
      <c r="A24" s="7">
        <v>0.97652499999999998</v>
      </c>
      <c r="B24" s="8">
        <v>591973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G24" sqref="G24"/>
    </sheetView>
  </sheetViews>
  <sheetFormatPr defaultRowHeight="15" x14ac:dyDescent="0.25"/>
  <cols>
    <col min="1" max="1" width="20" customWidth="1"/>
    <col min="2" max="2" width="22.140625" customWidth="1"/>
    <col min="4" max="4" width="18.85546875" customWidth="1"/>
    <col min="5" max="5" width="13.5703125" customWidth="1"/>
  </cols>
  <sheetData>
    <row r="1" spans="1:22" x14ac:dyDescent="0.25">
      <c r="A1" s="32" t="s">
        <v>5</v>
      </c>
      <c r="B1" s="33"/>
      <c r="D1" s="34" t="s">
        <v>8</v>
      </c>
      <c r="E1" s="35"/>
      <c r="G1" s="1"/>
    </row>
    <row r="2" spans="1:22" x14ac:dyDescent="0.25">
      <c r="A2" s="5" t="s">
        <v>2</v>
      </c>
      <c r="B2" s="6" t="s">
        <v>0</v>
      </c>
      <c r="D2" s="9" t="s">
        <v>0</v>
      </c>
      <c r="E2" s="6" t="s">
        <v>4</v>
      </c>
      <c r="G2" s="1"/>
    </row>
    <row r="3" spans="1:22" x14ac:dyDescent="0.25">
      <c r="A3" s="5">
        <v>1000</v>
      </c>
      <c r="B3" s="6">
        <v>4635793920</v>
      </c>
      <c r="D3" s="9">
        <v>49576452</v>
      </c>
      <c r="E3" s="6">
        <f>D3/9884320</f>
        <v>5.0156664292536055</v>
      </c>
      <c r="G3" s="1"/>
    </row>
    <row r="4" spans="1:22" x14ac:dyDescent="0.25">
      <c r="A4" s="5">
        <v>1000</v>
      </c>
      <c r="B4" s="6">
        <v>4789016576</v>
      </c>
      <c r="D4" s="9">
        <v>53360088</v>
      </c>
      <c r="E4" s="6">
        <f>D4/9884320</f>
        <v>5.3984581640416334</v>
      </c>
      <c r="G4" s="1"/>
      <c r="I4" s="1"/>
    </row>
    <row r="5" spans="1:22" x14ac:dyDescent="0.25">
      <c r="A5" s="5">
        <v>500</v>
      </c>
      <c r="B5" s="6">
        <v>3064831232</v>
      </c>
      <c r="D5" s="12"/>
      <c r="E5" s="4"/>
      <c r="G5" s="1"/>
      <c r="I5" s="1"/>
    </row>
    <row r="6" spans="1:22" ht="15.75" thickBot="1" x14ac:dyDescent="0.3">
      <c r="A6" s="5">
        <v>500</v>
      </c>
      <c r="B6" s="6">
        <v>2976614912</v>
      </c>
      <c r="D6" s="13" t="s">
        <v>1</v>
      </c>
      <c r="E6" s="14">
        <f>AVERAGE(E3:E4)</f>
        <v>5.207062296647619</v>
      </c>
      <c r="G6" s="1"/>
      <c r="I6" s="1"/>
    </row>
    <row r="7" spans="1:22" ht="15.75" thickBot="1" x14ac:dyDescent="0.3">
      <c r="A7" s="5">
        <v>250</v>
      </c>
      <c r="B7" s="6">
        <v>1782347904</v>
      </c>
      <c r="I7" s="1"/>
    </row>
    <row r="8" spans="1:22" x14ac:dyDescent="0.25">
      <c r="A8" s="5">
        <v>250</v>
      </c>
      <c r="B8" s="6">
        <v>1794250496</v>
      </c>
      <c r="D8" s="34" t="s">
        <v>9</v>
      </c>
      <c r="E8" s="35"/>
      <c r="I8" s="1"/>
    </row>
    <row r="9" spans="1:22" x14ac:dyDescent="0.25">
      <c r="A9" s="5">
        <v>125</v>
      </c>
      <c r="B9" s="6">
        <v>1073745280</v>
      </c>
      <c r="D9" s="9" t="s">
        <v>0</v>
      </c>
      <c r="E9" s="6" t="s">
        <v>4</v>
      </c>
      <c r="I9" s="1"/>
    </row>
    <row r="10" spans="1:22" x14ac:dyDescent="0.25">
      <c r="A10" s="5">
        <v>125</v>
      </c>
      <c r="B10" s="6">
        <v>1049441664</v>
      </c>
      <c r="D10" s="9">
        <v>55122336</v>
      </c>
      <c r="E10" s="6">
        <f>D10/9884320</f>
        <v>5.5767453906793794</v>
      </c>
      <c r="I10" s="1"/>
    </row>
    <row r="11" spans="1:22" x14ac:dyDescent="0.25">
      <c r="A11" s="5">
        <v>62.5</v>
      </c>
      <c r="B11" s="6">
        <v>609413248</v>
      </c>
      <c r="D11" s="9">
        <v>56368820</v>
      </c>
      <c r="E11" s="6">
        <f>D11/9884320</f>
        <v>5.7028525988636547</v>
      </c>
      <c r="I11" s="1"/>
      <c r="T11" s="1"/>
      <c r="U11" s="1"/>
      <c r="V11" s="1"/>
    </row>
    <row r="12" spans="1:22" x14ac:dyDescent="0.25">
      <c r="A12" s="5">
        <v>62.5</v>
      </c>
      <c r="B12" s="6">
        <v>627676992</v>
      </c>
      <c r="D12" s="9">
        <v>61597792</v>
      </c>
      <c r="E12" s="6">
        <f>D12/9884320</f>
        <v>6.2318694659824851</v>
      </c>
      <c r="I12" s="1"/>
      <c r="T12" s="1"/>
      <c r="U12" s="1"/>
      <c r="V12" s="1"/>
    </row>
    <row r="13" spans="1:22" x14ac:dyDescent="0.25">
      <c r="A13" s="5">
        <v>31.25</v>
      </c>
      <c r="B13" s="6">
        <v>325689664</v>
      </c>
      <c r="D13" s="9">
        <v>62671652</v>
      </c>
      <c r="E13" s="6">
        <f>D13/9884320</f>
        <v>6.3405122456577692</v>
      </c>
      <c r="I13" s="1"/>
      <c r="T13" s="1"/>
      <c r="U13" s="1"/>
      <c r="V13" s="1"/>
    </row>
    <row r="14" spans="1:22" x14ac:dyDescent="0.25">
      <c r="A14" s="5">
        <v>31.25</v>
      </c>
      <c r="B14" s="6">
        <v>298899360</v>
      </c>
      <c r="D14" s="12"/>
      <c r="E14" s="4"/>
      <c r="I14" s="1"/>
      <c r="T14" s="1"/>
      <c r="U14" s="1"/>
      <c r="V14" s="1"/>
    </row>
    <row r="15" spans="1:22" ht="15.75" thickBot="1" x14ac:dyDescent="0.3">
      <c r="A15" s="5">
        <v>15.625</v>
      </c>
      <c r="B15" s="6">
        <v>154475776</v>
      </c>
      <c r="D15" s="13" t="s">
        <v>1</v>
      </c>
      <c r="E15" s="14">
        <f>AVERAGE(E10:E13)</f>
        <v>5.9629949252958223</v>
      </c>
      <c r="I15" s="1"/>
      <c r="T15" s="1"/>
      <c r="U15" s="1"/>
      <c r="V15" s="1"/>
    </row>
    <row r="16" spans="1:22" ht="15.75" thickBot="1" x14ac:dyDescent="0.3">
      <c r="A16" s="5">
        <v>15.625</v>
      </c>
      <c r="B16" s="6">
        <v>158117472</v>
      </c>
      <c r="I16" s="1"/>
      <c r="T16" s="1"/>
      <c r="U16" s="1"/>
      <c r="V16" s="1"/>
    </row>
    <row r="17" spans="1:22" x14ac:dyDescent="0.25">
      <c r="A17" s="5">
        <v>7.8125</v>
      </c>
      <c r="B17" s="6">
        <v>65414300</v>
      </c>
      <c r="D17" s="34" t="s">
        <v>10</v>
      </c>
      <c r="E17" s="35"/>
      <c r="I17" s="1"/>
      <c r="T17" s="1"/>
      <c r="U17" s="1"/>
      <c r="V17" s="1"/>
    </row>
    <row r="18" spans="1:22" x14ac:dyDescent="0.25">
      <c r="A18" s="5">
        <v>7.8125</v>
      </c>
      <c r="B18" s="6">
        <v>66422192</v>
      </c>
      <c r="D18" s="9" t="s">
        <v>0</v>
      </c>
      <c r="E18" s="6" t="s">
        <v>4</v>
      </c>
      <c r="I18" s="1"/>
      <c r="T18" s="1"/>
      <c r="U18" s="1"/>
      <c r="V18" s="1"/>
    </row>
    <row r="19" spans="1:22" x14ac:dyDescent="0.25">
      <c r="A19" s="5">
        <v>3.90625</v>
      </c>
      <c r="B19" s="6">
        <v>23345242</v>
      </c>
      <c r="D19" s="9">
        <v>32468422</v>
      </c>
      <c r="E19" s="6">
        <f>D19/9884320</f>
        <v>3.2848412435048644</v>
      </c>
      <c r="I19" s="1"/>
      <c r="T19" s="1"/>
      <c r="U19" s="1"/>
      <c r="V19" s="1"/>
    </row>
    <row r="20" spans="1:22" x14ac:dyDescent="0.25">
      <c r="A20" s="5">
        <v>3.90625</v>
      </c>
      <c r="B20" s="6">
        <v>23189460</v>
      </c>
      <c r="D20" s="9">
        <v>31344794</v>
      </c>
      <c r="E20" s="6">
        <f>D20/9884320</f>
        <v>3.1711634184243325</v>
      </c>
      <c r="F20" s="15"/>
      <c r="G20" s="15"/>
      <c r="H20" s="15"/>
      <c r="I20" s="16"/>
      <c r="J20" s="15"/>
      <c r="T20" s="1"/>
      <c r="U20" s="1"/>
      <c r="V20" s="1"/>
    </row>
    <row r="21" spans="1:22" x14ac:dyDescent="0.25">
      <c r="A21" s="5">
        <v>1.953125</v>
      </c>
      <c r="B21" s="6">
        <v>5526695</v>
      </c>
      <c r="D21" s="9">
        <v>34275044</v>
      </c>
      <c r="E21" s="6">
        <f>D21/9884320</f>
        <v>3.4676178027421209</v>
      </c>
      <c r="F21" s="15"/>
      <c r="G21" s="15"/>
      <c r="H21" s="15"/>
      <c r="I21" s="16"/>
      <c r="J21" s="15"/>
      <c r="T21" s="1"/>
      <c r="U21" s="1"/>
      <c r="V21" s="1"/>
    </row>
    <row r="22" spans="1:22" x14ac:dyDescent="0.25">
      <c r="A22" s="5">
        <v>1.953125</v>
      </c>
      <c r="B22" s="6">
        <v>5567597</v>
      </c>
      <c r="D22" s="9">
        <v>32950134</v>
      </c>
      <c r="E22" s="6">
        <f>D22/9884320</f>
        <v>3.3335762095925667</v>
      </c>
      <c r="F22" s="15"/>
      <c r="G22" s="15"/>
      <c r="H22" s="15"/>
      <c r="I22" s="16"/>
      <c r="J22" s="15"/>
      <c r="T22" s="1"/>
      <c r="U22" s="1"/>
      <c r="V22" s="1"/>
    </row>
    <row r="23" spans="1:22" x14ac:dyDescent="0.25">
      <c r="A23" s="5">
        <v>0.97652499999999998</v>
      </c>
      <c r="B23" s="6">
        <v>588290</v>
      </c>
      <c r="D23" s="12"/>
      <c r="E23" s="4"/>
      <c r="F23" s="15"/>
      <c r="G23" s="15"/>
      <c r="H23" s="19"/>
      <c r="I23" s="19"/>
      <c r="J23" s="15"/>
      <c r="T23" s="1"/>
      <c r="U23" s="1"/>
      <c r="V23" s="1"/>
    </row>
    <row r="24" spans="1:22" ht="15.75" thickBot="1" x14ac:dyDescent="0.3">
      <c r="A24" s="7">
        <v>0.97652499999999998</v>
      </c>
      <c r="B24" s="8">
        <v>591973</v>
      </c>
      <c r="D24" s="13" t="s">
        <v>1</v>
      </c>
      <c r="E24" s="14">
        <f>AVERAGE(E19:E22)</f>
        <v>3.3142996685659711</v>
      </c>
      <c r="F24" s="15"/>
      <c r="G24" s="15"/>
      <c r="H24" s="16"/>
      <c r="I24" s="16"/>
      <c r="J24" s="15"/>
      <c r="T24" s="1"/>
      <c r="U24" s="1"/>
      <c r="V24" s="1"/>
    </row>
    <row r="25" spans="1:22" x14ac:dyDescent="0.25">
      <c r="F25" s="15"/>
      <c r="G25" s="15"/>
      <c r="H25" s="16"/>
      <c r="I25" s="16"/>
      <c r="J25" s="15"/>
      <c r="T25" s="1"/>
      <c r="U25" s="1"/>
      <c r="V25" s="1"/>
    </row>
    <row r="26" spans="1:22" x14ac:dyDescent="0.25">
      <c r="F26" s="15"/>
      <c r="G26" s="15"/>
      <c r="H26" s="16"/>
      <c r="I26" s="16"/>
      <c r="J26" s="15"/>
      <c r="T26" s="1"/>
      <c r="U26" s="1"/>
      <c r="V26" s="1"/>
    </row>
    <row r="27" spans="1:22" x14ac:dyDescent="0.25">
      <c r="F27" s="15"/>
      <c r="G27" s="15"/>
      <c r="H27" s="15"/>
      <c r="I27" s="15"/>
      <c r="J27" s="15"/>
      <c r="T27" s="1"/>
      <c r="U27" s="1"/>
      <c r="V27" s="1"/>
    </row>
    <row r="28" spans="1:22" x14ac:dyDescent="0.25">
      <c r="F28" s="15"/>
      <c r="G28" s="15"/>
      <c r="H28" s="17"/>
      <c r="I28" s="18"/>
      <c r="J28" s="15"/>
      <c r="T28" s="1"/>
      <c r="U28" s="1"/>
      <c r="V28" s="1"/>
    </row>
    <row r="29" spans="1:22" x14ac:dyDescent="0.25">
      <c r="F29" s="15"/>
      <c r="G29" s="15"/>
      <c r="H29" s="15"/>
      <c r="I29" s="16"/>
      <c r="J29" s="15"/>
      <c r="T29" s="1"/>
      <c r="U29" s="1"/>
      <c r="V29" s="1"/>
    </row>
    <row r="30" spans="1:22" x14ac:dyDescent="0.25">
      <c r="F30" s="15"/>
      <c r="G30" s="15"/>
      <c r="H30" s="15"/>
      <c r="I30" s="16"/>
      <c r="J30" s="15"/>
      <c r="T30" s="1"/>
      <c r="U30" s="1"/>
      <c r="V30" s="1"/>
    </row>
    <row r="31" spans="1:22" x14ac:dyDescent="0.25">
      <c r="T31" s="1"/>
      <c r="U31" s="1"/>
      <c r="V31" s="1"/>
    </row>
  </sheetData>
  <mergeCells count="4">
    <mergeCell ref="A1:B1"/>
    <mergeCell ref="D1:E1"/>
    <mergeCell ref="D8:E8"/>
    <mergeCell ref="D17:E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E15" sqref="E15"/>
    </sheetView>
  </sheetViews>
  <sheetFormatPr defaultRowHeight="15" x14ac:dyDescent="0.25"/>
  <cols>
    <col min="1" max="1" width="22.140625" customWidth="1"/>
    <col min="2" max="2" width="17.85546875" customWidth="1"/>
    <col min="4" max="4" width="19.42578125" customWidth="1"/>
    <col min="5" max="5" width="15.5703125" customWidth="1"/>
  </cols>
  <sheetData>
    <row r="1" spans="1:5" x14ac:dyDescent="0.25">
      <c r="A1" s="34" t="s">
        <v>6</v>
      </c>
      <c r="B1" s="35"/>
      <c r="C1" s="1"/>
      <c r="D1" s="34" t="s">
        <v>7</v>
      </c>
      <c r="E1" s="35"/>
    </row>
    <row r="2" spans="1:5" x14ac:dyDescent="0.25">
      <c r="A2" s="5" t="s">
        <v>2</v>
      </c>
      <c r="B2" s="6" t="s">
        <v>0</v>
      </c>
      <c r="C2" s="1"/>
      <c r="D2" s="9" t="s">
        <v>0</v>
      </c>
      <c r="E2" s="6" t="s">
        <v>4</v>
      </c>
    </row>
    <row r="3" spans="1:5" x14ac:dyDescent="0.25">
      <c r="A3" s="5">
        <v>1000</v>
      </c>
      <c r="B3" s="6">
        <v>6560023552</v>
      </c>
      <c r="C3" s="1"/>
      <c r="D3" s="9">
        <v>78001568</v>
      </c>
      <c r="E3" s="11">
        <f t="shared" ref="E3:E12" si="0">D3/22729324</f>
        <v>3.4317592551366682</v>
      </c>
    </row>
    <row r="4" spans="1:5" x14ac:dyDescent="0.25">
      <c r="A4" s="5">
        <v>1000</v>
      </c>
      <c r="B4" s="6">
        <v>6616492544</v>
      </c>
      <c r="C4" s="1"/>
      <c r="D4" s="9">
        <v>63224648</v>
      </c>
      <c r="E4" s="11">
        <f t="shared" si="0"/>
        <v>2.781633452891076</v>
      </c>
    </row>
    <row r="5" spans="1:5" x14ac:dyDescent="0.25">
      <c r="A5" s="5">
        <v>500</v>
      </c>
      <c r="B5" s="6">
        <v>4287397888</v>
      </c>
      <c r="C5" s="1"/>
      <c r="D5" s="9">
        <v>65147796</v>
      </c>
      <c r="E5" s="11">
        <f t="shared" si="0"/>
        <v>2.8662443282519092</v>
      </c>
    </row>
    <row r="6" spans="1:5" x14ac:dyDescent="0.25">
      <c r="A6" s="5">
        <v>500</v>
      </c>
      <c r="B6" s="6">
        <v>4249883392</v>
      </c>
      <c r="C6" s="1"/>
      <c r="D6" s="9">
        <v>82797176</v>
      </c>
      <c r="E6" s="11">
        <f t="shared" si="0"/>
        <v>3.6427469642299966</v>
      </c>
    </row>
    <row r="7" spans="1:5" x14ac:dyDescent="0.25">
      <c r="A7" s="5">
        <v>250</v>
      </c>
      <c r="B7" s="6">
        <v>2723935744</v>
      </c>
      <c r="C7" s="1"/>
      <c r="D7" s="9">
        <v>85845008</v>
      </c>
      <c r="E7" s="11">
        <f t="shared" si="0"/>
        <v>3.7768394695768337</v>
      </c>
    </row>
    <row r="8" spans="1:5" x14ac:dyDescent="0.25">
      <c r="A8" s="5">
        <v>250</v>
      </c>
      <c r="B8" s="6">
        <v>2721459456</v>
      </c>
      <c r="C8" s="1"/>
      <c r="D8" s="9">
        <v>48754280</v>
      </c>
      <c r="E8" s="11">
        <f t="shared" si="0"/>
        <v>2.1449947213564293</v>
      </c>
    </row>
    <row r="9" spans="1:5" x14ac:dyDescent="0.25">
      <c r="A9" s="5">
        <v>125</v>
      </c>
      <c r="B9" s="6">
        <v>1725648384</v>
      </c>
      <c r="C9" s="1"/>
      <c r="D9" s="9">
        <v>50219860</v>
      </c>
      <c r="E9" s="11">
        <f t="shared" si="0"/>
        <v>2.2094744216765974</v>
      </c>
    </row>
    <row r="10" spans="1:5" x14ac:dyDescent="0.25">
      <c r="A10" s="5">
        <v>125</v>
      </c>
      <c r="B10" s="6">
        <v>1736573312</v>
      </c>
      <c r="C10" s="1"/>
      <c r="D10" s="9">
        <v>55839692</v>
      </c>
      <c r="E10" s="11">
        <f t="shared" si="0"/>
        <v>2.4567247138542263</v>
      </c>
    </row>
    <row r="11" spans="1:5" x14ac:dyDescent="0.25">
      <c r="A11" s="5">
        <v>62.5</v>
      </c>
      <c r="B11" s="6">
        <v>1077980800</v>
      </c>
      <c r="C11" s="1"/>
      <c r="D11" s="9">
        <v>55954432</v>
      </c>
      <c r="E11" s="11">
        <f t="shared" si="0"/>
        <v>2.4617728182325176</v>
      </c>
    </row>
    <row r="12" spans="1:5" x14ac:dyDescent="0.25">
      <c r="A12" s="5">
        <v>62.5</v>
      </c>
      <c r="B12" s="6">
        <v>1098918272</v>
      </c>
      <c r="C12" s="1"/>
      <c r="D12" s="9">
        <v>75746992</v>
      </c>
      <c r="E12" s="11">
        <f t="shared" si="0"/>
        <v>3.3325668638451367</v>
      </c>
    </row>
    <row r="13" spans="1:5" x14ac:dyDescent="0.25">
      <c r="A13" s="5">
        <v>31.25</v>
      </c>
      <c r="B13" s="6">
        <v>637818048</v>
      </c>
      <c r="C13" s="1"/>
      <c r="D13" s="9"/>
      <c r="E13" s="11"/>
    </row>
    <row r="14" spans="1:5" x14ac:dyDescent="0.25">
      <c r="A14" s="5">
        <v>31.25</v>
      </c>
      <c r="B14" s="6">
        <v>647351104</v>
      </c>
      <c r="C14" s="1"/>
      <c r="D14" s="30" t="s">
        <v>1</v>
      </c>
      <c r="E14" s="31">
        <f>AVERAGE(E3:E12)</f>
        <v>2.9104757009051392</v>
      </c>
    </row>
    <row r="15" spans="1:5" ht="15.75" thickBot="1" x14ac:dyDescent="0.3">
      <c r="A15" s="5">
        <v>15.625</v>
      </c>
      <c r="B15" s="6">
        <v>352425792</v>
      </c>
      <c r="C15" s="1"/>
      <c r="D15" s="10" t="s">
        <v>17</v>
      </c>
      <c r="E15" s="47">
        <f>_xlfn.STDEV.P(E3:E12)</f>
        <v>0.56919678270367313</v>
      </c>
    </row>
    <row r="16" spans="1:5" x14ac:dyDescent="0.25">
      <c r="A16" s="5">
        <v>15.625</v>
      </c>
      <c r="B16" s="6">
        <v>358051168</v>
      </c>
      <c r="C16" s="1"/>
      <c r="D16" s="1"/>
      <c r="E16" s="1"/>
    </row>
    <row r="17" spans="1:5" x14ac:dyDescent="0.25">
      <c r="A17" s="5">
        <v>7.8125</v>
      </c>
      <c r="B17" s="6">
        <v>180513632</v>
      </c>
      <c r="C17" s="1"/>
      <c r="D17" s="1"/>
      <c r="E17" s="1"/>
    </row>
    <row r="18" spans="1:5" x14ac:dyDescent="0.25">
      <c r="A18" s="5">
        <v>7.8125</v>
      </c>
      <c r="B18" s="6">
        <v>175387216</v>
      </c>
      <c r="C18" s="1"/>
      <c r="D18" s="1"/>
      <c r="E18" s="1"/>
    </row>
    <row r="19" spans="1:5" x14ac:dyDescent="0.25">
      <c r="A19" s="5">
        <v>3.90625</v>
      </c>
      <c r="B19" s="6">
        <v>89602872</v>
      </c>
      <c r="C19" s="1"/>
      <c r="D19" s="1"/>
      <c r="E19" s="1"/>
    </row>
    <row r="20" spans="1:5" x14ac:dyDescent="0.25">
      <c r="A20" s="5">
        <v>3.90625</v>
      </c>
      <c r="B20" s="6">
        <v>91854664</v>
      </c>
      <c r="C20" s="1"/>
      <c r="D20" s="1"/>
      <c r="E20" s="1"/>
    </row>
    <row r="21" spans="1:5" x14ac:dyDescent="0.25">
      <c r="A21" s="5">
        <v>1.953125</v>
      </c>
      <c r="B21" s="6">
        <v>41041768</v>
      </c>
      <c r="C21" s="1"/>
      <c r="D21" s="1"/>
      <c r="E21" s="1"/>
    </row>
    <row r="22" spans="1:5" x14ac:dyDescent="0.25">
      <c r="A22" s="5">
        <v>1.953125</v>
      </c>
      <c r="B22" s="6">
        <v>41393972</v>
      </c>
      <c r="C22" s="1"/>
      <c r="D22" s="1"/>
      <c r="E22" s="1"/>
    </row>
    <row r="23" spans="1:5" x14ac:dyDescent="0.25">
      <c r="A23" s="5">
        <v>0.97652499999999998</v>
      </c>
      <c r="B23" s="6">
        <v>16265481</v>
      </c>
      <c r="C23" s="1"/>
      <c r="D23" s="1"/>
      <c r="E23" s="1"/>
    </row>
    <row r="24" spans="1:5" ht="15.75" thickBot="1" x14ac:dyDescent="0.3">
      <c r="A24" s="7">
        <v>0.97652499999999998</v>
      </c>
      <c r="B24" s="8">
        <v>16277703</v>
      </c>
      <c r="C24" s="1"/>
      <c r="D24" s="1"/>
      <c r="E24" s="1"/>
    </row>
  </sheetData>
  <mergeCells count="2">
    <mergeCell ref="A1:B1"/>
    <mergeCell ref="D1:E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H4" sqref="H4"/>
    </sheetView>
  </sheetViews>
  <sheetFormatPr defaultRowHeight="15" x14ac:dyDescent="0.25"/>
  <cols>
    <col min="1" max="1" width="7.42578125" customWidth="1"/>
    <col min="2" max="2" width="18.85546875" customWidth="1"/>
    <col min="3" max="3" width="14.85546875" customWidth="1"/>
    <col min="4" max="4" width="31.7109375" customWidth="1"/>
    <col min="5" max="5" width="15.5703125" customWidth="1"/>
    <col min="6" max="6" width="12" customWidth="1"/>
  </cols>
  <sheetData>
    <row r="1" spans="1:6" x14ac:dyDescent="0.25">
      <c r="A1" s="38" t="s">
        <v>12</v>
      </c>
      <c r="B1" s="39"/>
      <c r="C1" s="39"/>
      <c r="D1" s="39"/>
      <c r="E1" s="39"/>
      <c r="F1" s="40"/>
    </row>
    <row r="2" spans="1:6" ht="15.75" thickBot="1" x14ac:dyDescent="0.3">
      <c r="A2" s="20" t="s">
        <v>11</v>
      </c>
      <c r="B2" s="21" t="s">
        <v>0</v>
      </c>
      <c r="C2" s="21" t="s">
        <v>13</v>
      </c>
      <c r="D2" s="22" t="s">
        <v>14</v>
      </c>
      <c r="E2" s="21" t="s">
        <v>15</v>
      </c>
      <c r="F2" s="23" t="s">
        <v>16</v>
      </c>
    </row>
    <row r="3" spans="1:6" x14ac:dyDescent="0.25">
      <c r="A3" s="24">
        <v>1</v>
      </c>
      <c r="B3" s="25">
        <v>2527680</v>
      </c>
      <c r="C3" s="41">
        <f>(B3+B4)/2</f>
        <v>2338453</v>
      </c>
      <c r="D3" s="36">
        <f>C3/$C$3*100</f>
        <v>100</v>
      </c>
      <c r="E3" s="43">
        <v>0</v>
      </c>
      <c r="F3" s="45">
        <v>0</v>
      </c>
    </row>
    <row r="4" spans="1:6" ht="15.75" thickBot="1" x14ac:dyDescent="0.3">
      <c r="A4" s="26">
        <v>2</v>
      </c>
      <c r="B4" s="27">
        <v>2149226</v>
      </c>
      <c r="C4" s="42"/>
      <c r="D4" s="37"/>
      <c r="E4" s="44"/>
      <c r="F4" s="46"/>
    </row>
    <row r="5" spans="1:6" x14ac:dyDescent="0.25">
      <c r="A5" s="28">
        <v>1</v>
      </c>
      <c r="B5" s="29">
        <v>2151627</v>
      </c>
      <c r="C5" s="41">
        <f>(B5+B6)/2</f>
        <v>2220610</v>
      </c>
      <c r="D5" s="36">
        <f>C5/$C$3*100</f>
        <v>94.960642783925948</v>
      </c>
      <c r="E5" s="43">
        <v>0</v>
      </c>
      <c r="F5" s="45">
        <v>0.1</v>
      </c>
    </row>
    <row r="6" spans="1:6" ht="15.75" thickBot="1" x14ac:dyDescent="0.3">
      <c r="A6" s="20">
        <v>2</v>
      </c>
      <c r="B6" s="21">
        <v>2289593</v>
      </c>
      <c r="C6" s="42"/>
      <c r="D6" s="37"/>
      <c r="E6" s="44"/>
      <c r="F6" s="46"/>
    </row>
    <row r="7" spans="1:6" x14ac:dyDescent="0.25">
      <c r="A7" s="24">
        <v>1</v>
      </c>
      <c r="B7" s="25">
        <v>2667618</v>
      </c>
      <c r="C7" s="41">
        <f>(B7+B8)/2</f>
        <v>2156128</v>
      </c>
      <c r="D7" s="36">
        <f>C7/$C$3*100</f>
        <v>92.203178768185637</v>
      </c>
      <c r="E7" s="43">
        <v>0</v>
      </c>
      <c r="F7" s="45">
        <v>1</v>
      </c>
    </row>
    <row r="8" spans="1:6" ht="15.75" thickBot="1" x14ac:dyDescent="0.3">
      <c r="A8" s="26">
        <v>2</v>
      </c>
      <c r="B8" s="27">
        <v>1644638</v>
      </c>
      <c r="C8" s="42"/>
      <c r="D8" s="37"/>
      <c r="E8" s="44"/>
      <c r="F8" s="46"/>
    </row>
    <row r="9" spans="1:6" x14ac:dyDescent="0.25">
      <c r="A9" s="28">
        <v>1</v>
      </c>
      <c r="B9" s="29">
        <v>1967677</v>
      </c>
      <c r="C9" s="41">
        <f>(B9+B10)/2</f>
        <v>2357367</v>
      </c>
      <c r="D9" s="36">
        <f>C9/$C$3*100</f>
        <v>100.80882532169773</v>
      </c>
      <c r="E9" s="43">
        <v>0</v>
      </c>
      <c r="F9" s="45">
        <v>10</v>
      </c>
    </row>
    <row r="10" spans="1:6" ht="15.75" thickBot="1" x14ac:dyDescent="0.3">
      <c r="A10" s="20">
        <v>2</v>
      </c>
      <c r="B10" s="21">
        <v>2747057</v>
      </c>
      <c r="C10" s="42"/>
      <c r="D10" s="37"/>
      <c r="E10" s="44"/>
      <c r="F10" s="46"/>
    </row>
    <row r="11" spans="1:6" x14ac:dyDescent="0.25">
      <c r="A11" s="24">
        <v>1</v>
      </c>
      <c r="B11" s="25">
        <v>2534085</v>
      </c>
      <c r="C11" s="41">
        <f>(B11+B12)/2</f>
        <v>2468366</v>
      </c>
      <c r="D11" s="36">
        <f>C11/$C$3*100</f>
        <v>105.55551041650185</v>
      </c>
      <c r="E11" s="43">
        <v>0.5</v>
      </c>
      <c r="F11" s="45">
        <v>0</v>
      </c>
    </row>
    <row r="12" spans="1:6" ht="15.75" thickBot="1" x14ac:dyDescent="0.3">
      <c r="A12" s="26">
        <v>2</v>
      </c>
      <c r="B12" s="27">
        <v>2402647</v>
      </c>
      <c r="C12" s="42"/>
      <c r="D12" s="37"/>
      <c r="E12" s="44"/>
      <c r="F12" s="46"/>
    </row>
    <row r="13" spans="1:6" x14ac:dyDescent="0.25">
      <c r="A13" s="28">
        <v>1</v>
      </c>
      <c r="B13" s="29">
        <v>161989</v>
      </c>
      <c r="C13" s="41">
        <f>(B13+B14)/2</f>
        <v>261852.5</v>
      </c>
      <c r="D13" s="36">
        <f>C13/$C$3*100</f>
        <v>11.197680688899885</v>
      </c>
      <c r="E13" s="43">
        <v>1.5</v>
      </c>
      <c r="F13" s="45">
        <v>0</v>
      </c>
    </row>
    <row r="14" spans="1:6" ht="15.75" thickBot="1" x14ac:dyDescent="0.3">
      <c r="A14" s="20">
        <v>2</v>
      </c>
      <c r="B14" s="21">
        <v>361716</v>
      </c>
      <c r="C14" s="42"/>
      <c r="D14" s="37"/>
      <c r="E14" s="44"/>
      <c r="F14" s="46"/>
    </row>
    <row r="15" spans="1:6" x14ac:dyDescent="0.25">
      <c r="A15" s="24">
        <v>1</v>
      </c>
      <c r="B15" s="25">
        <v>161682</v>
      </c>
      <c r="C15" s="41">
        <f>(B15+B16)/2</f>
        <v>231101.5</v>
      </c>
      <c r="D15" s="36">
        <f>C15/$C$3*100</f>
        <v>9.8826660189450042</v>
      </c>
      <c r="E15" s="43">
        <v>5</v>
      </c>
      <c r="F15" s="45">
        <v>0</v>
      </c>
    </row>
    <row r="16" spans="1:6" ht="15.75" thickBot="1" x14ac:dyDescent="0.3">
      <c r="A16" s="26">
        <v>2</v>
      </c>
      <c r="B16" s="27">
        <v>300521</v>
      </c>
      <c r="C16" s="42"/>
      <c r="D16" s="37"/>
      <c r="E16" s="44"/>
      <c r="F16" s="46"/>
    </row>
  </sheetData>
  <mergeCells count="29">
    <mergeCell ref="C13:C14"/>
    <mergeCell ref="C15:C16"/>
    <mergeCell ref="E5:E6"/>
    <mergeCell ref="F5:F6"/>
    <mergeCell ref="E7:E8"/>
    <mergeCell ref="F7:F8"/>
    <mergeCell ref="E9:E10"/>
    <mergeCell ref="F9:F10"/>
    <mergeCell ref="E13:E14"/>
    <mergeCell ref="F13:F14"/>
    <mergeCell ref="E15:E16"/>
    <mergeCell ref="F15:F16"/>
    <mergeCell ref="D13:D14"/>
    <mergeCell ref="D15:D16"/>
    <mergeCell ref="D9:D10"/>
    <mergeCell ref="D11:D12"/>
    <mergeCell ref="A1:F1"/>
    <mergeCell ref="C3:C4"/>
    <mergeCell ref="C5:C6"/>
    <mergeCell ref="C7:C8"/>
    <mergeCell ref="C9:C10"/>
    <mergeCell ref="E3:E4"/>
    <mergeCell ref="F3:F4"/>
    <mergeCell ref="D3:D4"/>
    <mergeCell ref="D5:D6"/>
    <mergeCell ref="D7:D8"/>
    <mergeCell ref="E11:E12"/>
    <mergeCell ref="F11:F12"/>
    <mergeCell ref="C11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Dar. A titre pNOSO-darABCDE</vt:lpstr>
      <vt:lpstr>Dar. A titre darBCD deletions</vt:lpstr>
      <vt:lpstr>Dar. 9 titre pNOSO-darABCDE-9</vt:lpstr>
      <vt:lpstr>IPTG_glucose feeding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2021-06-21T12:29:29Z</dcterms:modified>
</cp:coreProperties>
</file>